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032" windowHeight="8952" firstSheet="9" activeTab="13"/>
  </bookViews>
  <sheets>
    <sheet name="1.1melléklet" sheetId="4" r:id="rId1"/>
    <sheet name="1.melléklet" sheetId="1" r:id="rId2"/>
    <sheet name="2.melléklet" sheetId="13" r:id="rId3"/>
    <sheet name="3.melléklet" sheetId="16" r:id="rId4"/>
    <sheet name="4.melléklet" sheetId="14" r:id="rId5"/>
    <sheet name="5.melléklet" sheetId="15" r:id="rId6"/>
    <sheet name="6.melléklet" sheetId="9" r:id="rId7"/>
    <sheet name="7.melléklet" sheetId="10" r:id="rId8"/>
    <sheet name="8.melléklet" sheetId="11" r:id="rId9"/>
    <sheet name="9.melléklet" sheetId="18" r:id="rId10"/>
    <sheet name="9.1melléklet" sheetId="5" r:id="rId11"/>
    <sheet name="9.2melléklet" sheetId="17" r:id="rId12"/>
    <sheet name="10.melléklet" sheetId="19" r:id="rId13"/>
    <sheet name="11.melléklet" sheetId="12" r:id="rId14"/>
    <sheet name="12.melléklet" sheetId="21" r:id="rId15"/>
    <sheet name="13.melléklet" sheetId="22" r:id="rId16"/>
    <sheet name="14.melléklet" sheetId="23" r:id="rId17"/>
    <sheet name="15.melléklet" sheetId="24" r:id="rId18"/>
    <sheet name="16.melléklet" sheetId="25" r:id="rId19"/>
  </sheets>
  <calcPr calcId="145621"/>
</workbook>
</file>

<file path=xl/calcChain.xml><?xml version="1.0" encoding="utf-8"?>
<calcChain xmlns="http://schemas.openxmlformats.org/spreadsheetml/2006/main">
  <c r="H7" i="15" l="1"/>
  <c r="H14" i="15"/>
  <c r="H15" i="15"/>
  <c r="H16" i="15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D24" i="14"/>
  <c r="H17" i="18"/>
  <c r="I17" i="18"/>
  <c r="D15" i="16"/>
  <c r="E15" i="16"/>
  <c r="AP91" i="1"/>
  <c r="AP92" i="1"/>
  <c r="AP94" i="1"/>
  <c r="AP95" i="1"/>
  <c r="AP96" i="1"/>
  <c r="AP97" i="1"/>
  <c r="AP98" i="1"/>
  <c r="AP99" i="1"/>
  <c r="AP101" i="1"/>
  <c r="AP102" i="1"/>
  <c r="AO91" i="1"/>
  <c r="AO92" i="1"/>
  <c r="AO94" i="1"/>
  <c r="AO95" i="1"/>
  <c r="AO96" i="1"/>
  <c r="AO97" i="1"/>
  <c r="AO98" i="1"/>
  <c r="AO99" i="1"/>
  <c r="AO101" i="1"/>
  <c r="AO102" i="1"/>
  <c r="AN102" i="1"/>
  <c r="AN91" i="1"/>
  <c r="AN92" i="1"/>
  <c r="AN94" i="1"/>
  <c r="AN95" i="1"/>
  <c r="AN96" i="1"/>
  <c r="AN97" i="1"/>
  <c r="AN98" i="1"/>
  <c r="AN99" i="1"/>
  <c r="AN101" i="1"/>
  <c r="AP24" i="1"/>
  <c r="AO24" i="1"/>
  <c r="AN24" i="1"/>
  <c r="AP50" i="1"/>
  <c r="AP51" i="1"/>
  <c r="AP52" i="1"/>
  <c r="AO50" i="1"/>
  <c r="AO51" i="1"/>
  <c r="AO52" i="1"/>
  <c r="AN50" i="1"/>
  <c r="AN51" i="1"/>
  <c r="AN52" i="1"/>
  <c r="AG54" i="1"/>
  <c r="AH54" i="1"/>
  <c r="AI54" i="1"/>
  <c r="AJ54" i="1"/>
  <c r="AK54" i="1"/>
  <c r="AL54" i="1"/>
  <c r="AM54" i="1"/>
  <c r="AE54" i="1"/>
  <c r="AF54" i="1"/>
  <c r="AH120" i="4"/>
  <c r="AI120" i="4"/>
  <c r="AJ120" i="4"/>
  <c r="AK120" i="4"/>
  <c r="AL120" i="4"/>
  <c r="AM120" i="4"/>
  <c r="AO120" i="4"/>
  <c r="AP116" i="4"/>
  <c r="AP117" i="4"/>
  <c r="AP118" i="4"/>
  <c r="AP119" i="4"/>
  <c r="AF59" i="4"/>
  <c r="AG59" i="4"/>
  <c r="AH59" i="4"/>
  <c r="AI59" i="4"/>
  <c r="AJ59" i="4"/>
  <c r="AK59" i="4"/>
  <c r="AL59" i="4"/>
  <c r="AM59" i="4"/>
  <c r="AE59" i="4"/>
  <c r="AP56" i="4"/>
  <c r="AP57" i="4"/>
  <c r="AN57" i="4"/>
  <c r="AO57" i="4"/>
  <c r="AP52" i="4"/>
  <c r="AO52" i="4"/>
  <c r="AO59" i="4" s="1"/>
  <c r="AN52" i="4"/>
  <c r="AN59" i="4" s="1"/>
  <c r="AL21" i="4"/>
  <c r="AM21" i="4"/>
  <c r="AG38" i="4"/>
  <c r="AF120" i="4"/>
  <c r="AG120" i="4"/>
  <c r="AE120" i="4"/>
  <c r="AG21" i="4"/>
  <c r="AF21" i="4"/>
  <c r="H35" i="17"/>
  <c r="I35" i="17"/>
  <c r="H29" i="17"/>
  <c r="H36" i="17" s="1"/>
  <c r="I29" i="17"/>
  <c r="D29" i="17"/>
  <c r="D36" i="17" s="1"/>
  <c r="E29" i="17"/>
  <c r="E36" i="17" s="1"/>
  <c r="H49" i="5"/>
  <c r="I49" i="5"/>
  <c r="H44" i="5"/>
  <c r="I44" i="5"/>
  <c r="I50" i="5" s="1"/>
  <c r="D44" i="5"/>
  <c r="D50" i="5" s="1"/>
  <c r="E44" i="5"/>
  <c r="E50" i="5" s="1"/>
  <c r="H45" i="18"/>
  <c r="H51" i="18" s="1"/>
  <c r="I45" i="18"/>
  <c r="I51" i="18" s="1"/>
  <c r="H34" i="18"/>
  <c r="I34" i="18"/>
  <c r="H29" i="18"/>
  <c r="I29" i="18"/>
  <c r="I35" i="18" s="1"/>
  <c r="H12" i="18"/>
  <c r="H18" i="18" s="1"/>
  <c r="I12" i="18"/>
  <c r="I18" i="18" s="1"/>
  <c r="D45" i="18"/>
  <c r="D51" i="18" s="1"/>
  <c r="E45" i="18"/>
  <c r="E51" i="18" s="1"/>
  <c r="D34" i="18"/>
  <c r="E34" i="18"/>
  <c r="D29" i="18"/>
  <c r="E29" i="18"/>
  <c r="E35" i="18" s="1"/>
  <c r="E12" i="18"/>
  <c r="E18" i="18" s="1"/>
  <c r="D12" i="18"/>
  <c r="D18" i="18" s="1"/>
  <c r="E38" i="11"/>
  <c r="C24" i="15"/>
  <c r="D24" i="15"/>
  <c r="H6" i="14"/>
  <c r="C24" i="14"/>
  <c r="H9" i="16"/>
  <c r="H12" i="16" s="1"/>
  <c r="H13" i="16" s="1"/>
  <c r="I9" i="16"/>
  <c r="E14" i="16" s="1"/>
  <c r="D9" i="16"/>
  <c r="D12" i="16" s="1"/>
  <c r="D13" i="16" s="1"/>
  <c r="E9" i="16"/>
  <c r="E12" i="16" s="1"/>
  <c r="E13" i="16" s="1"/>
  <c r="G16" i="13"/>
  <c r="G20" i="13" s="1"/>
  <c r="H16" i="13"/>
  <c r="H20" i="13" s="1"/>
  <c r="C16" i="13"/>
  <c r="D16" i="13"/>
  <c r="AI93" i="1"/>
  <c r="AI100" i="1" s="1"/>
  <c r="AJ93" i="1"/>
  <c r="AP93" i="1" s="1"/>
  <c r="AM93" i="1"/>
  <c r="AM100" i="1" s="1"/>
  <c r="AF100" i="1"/>
  <c r="AG100" i="1"/>
  <c r="AF87" i="1"/>
  <c r="AG87" i="1"/>
  <c r="AH87" i="1"/>
  <c r="AI87" i="1"/>
  <c r="AJ87" i="1"/>
  <c r="AK87" i="1"/>
  <c r="AL87" i="1"/>
  <c r="AL93" i="1" s="1"/>
  <c r="AL100" i="1" s="1"/>
  <c r="AM87" i="1"/>
  <c r="AN69" i="1"/>
  <c r="AN55" i="1"/>
  <c r="AN56" i="1"/>
  <c r="AN57" i="1"/>
  <c r="AN58" i="1"/>
  <c r="AN59" i="1"/>
  <c r="AN61" i="1"/>
  <c r="AN62" i="1"/>
  <c r="AN63" i="1"/>
  <c r="AN65" i="1"/>
  <c r="AN66" i="1"/>
  <c r="AN67" i="1"/>
  <c r="AN43" i="1"/>
  <c r="AG41" i="1"/>
  <c r="AJ39" i="1"/>
  <c r="AH39" i="1"/>
  <c r="AH41" i="1" s="1"/>
  <c r="AF38" i="1"/>
  <c r="AF41" i="1" s="1"/>
  <c r="AG38" i="1"/>
  <c r="AH38" i="1"/>
  <c r="AI38" i="1"/>
  <c r="AI39" i="1" s="1"/>
  <c r="AO39" i="1" s="1"/>
  <c r="AJ38" i="1"/>
  <c r="AJ41" i="1" s="1"/>
  <c r="AK38" i="1"/>
  <c r="AK39" i="1" s="1"/>
  <c r="AL38" i="1"/>
  <c r="AL39" i="1" s="1"/>
  <c r="AL41" i="1" s="1"/>
  <c r="AM38" i="1"/>
  <c r="AM39" i="1" s="1"/>
  <c r="AF26" i="1"/>
  <c r="AG26" i="1"/>
  <c r="AH26" i="1"/>
  <c r="AI26" i="1"/>
  <c r="AK26" i="1"/>
  <c r="AL26" i="1"/>
  <c r="AM26" i="1"/>
  <c r="AF13" i="1"/>
  <c r="AF19" i="1" s="1"/>
  <c r="AG13" i="1"/>
  <c r="AG19" i="1" s="1"/>
  <c r="AH13" i="1"/>
  <c r="AH19" i="1" s="1"/>
  <c r="AI13" i="1"/>
  <c r="AI19" i="1" s="1"/>
  <c r="AJ13" i="1"/>
  <c r="AJ19" i="1" s="1"/>
  <c r="AK13" i="1"/>
  <c r="AK19" i="1" s="1"/>
  <c r="AL13" i="1"/>
  <c r="AL19" i="1" s="1"/>
  <c r="AM13" i="1"/>
  <c r="AM19" i="1" s="1"/>
  <c r="AP6" i="1"/>
  <c r="AP7" i="1"/>
  <c r="AP8" i="1"/>
  <c r="AP9" i="1"/>
  <c r="AP10" i="1"/>
  <c r="AP11" i="1"/>
  <c r="AP12" i="1"/>
  <c r="AP14" i="1"/>
  <c r="AP15" i="1"/>
  <c r="AP16" i="1"/>
  <c r="AP17" i="1"/>
  <c r="AP18" i="1"/>
  <c r="AP20" i="1"/>
  <c r="AP21" i="1"/>
  <c r="AP22" i="1"/>
  <c r="AP23" i="1"/>
  <c r="AP25" i="1"/>
  <c r="AP27" i="1"/>
  <c r="AP28" i="1"/>
  <c r="AP29" i="1"/>
  <c r="AP30" i="1"/>
  <c r="AP31" i="1"/>
  <c r="AP32" i="1"/>
  <c r="AP33" i="1"/>
  <c r="AP34" i="1"/>
  <c r="AP35" i="1"/>
  <c r="AP36" i="1"/>
  <c r="AP37" i="1"/>
  <c r="AP40" i="1"/>
  <c r="AP42" i="1"/>
  <c r="AP43" i="1"/>
  <c r="AP44" i="1"/>
  <c r="AP45" i="1"/>
  <c r="AP46" i="1"/>
  <c r="AP47" i="1"/>
  <c r="AP48" i="1"/>
  <c r="AP49" i="1"/>
  <c r="AP53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8" i="1"/>
  <c r="AP89" i="1"/>
  <c r="AP90" i="1"/>
  <c r="AO6" i="1"/>
  <c r="AO7" i="1"/>
  <c r="AO8" i="1"/>
  <c r="AO9" i="1"/>
  <c r="AO10" i="1"/>
  <c r="AO11" i="1"/>
  <c r="AO12" i="1"/>
  <c r="AO14" i="1"/>
  <c r="AO15" i="1"/>
  <c r="AO16" i="1"/>
  <c r="AO17" i="1"/>
  <c r="AO18" i="1"/>
  <c r="AO20" i="1"/>
  <c r="AO21" i="1"/>
  <c r="AO22" i="1"/>
  <c r="AO23" i="1"/>
  <c r="AO25" i="1"/>
  <c r="AO27" i="1"/>
  <c r="AO28" i="1"/>
  <c r="AO29" i="1"/>
  <c r="AO30" i="1"/>
  <c r="AO31" i="1"/>
  <c r="AO32" i="1"/>
  <c r="AO33" i="1"/>
  <c r="AO34" i="1"/>
  <c r="AO35" i="1"/>
  <c r="AO36" i="1"/>
  <c r="AO37" i="1"/>
  <c r="AO40" i="1"/>
  <c r="AO42" i="1"/>
  <c r="AO43" i="1"/>
  <c r="AO44" i="1"/>
  <c r="AO45" i="1"/>
  <c r="AO46" i="1"/>
  <c r="AO47" i="1"/>
  <c r="AO48" i="1"/>
  <c r="AO49" i="1"/>
  <c r="AO53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8" i="1"/>
  <c r="AO89" i="1"/>
  <c r="AO90" i="1"/>
  <c r="AO5" i="1"/>
  <c r="AP5" i="1"/>
  <c r="AE41" i="1"/>
  <c r="AE13" i="1"/>
  <c r="AF127" i="4"/>
  <c r="AG127" i="4"/>
  <c r="AI127" i="4"/>
  <c r="AJ127" i="4"/>
  <c r="AL127" i="4"/>
  <c r="AM127" i="4"/>
  <c r="AP114" i="4"/>
  <c r="AO114" i="4"/>
  <c r="AN114" i="4"/>
  <c r="AF96" i="4"/>
  <c r="AG96" i="4"/>
  <c r="AP96" i="4" s="1"/>
  <c r="AH96" i="4"/>
  <c r="AI96" i="4"/>
  <c r="AJ96" i="4"/>
  <c r="AK96" i="4"/>
  <c r="AL96" i="4"/>
  <c r="AM96" i="4"/>
  <c r="AF87" i="4"/>
  <c r="AG87" i="4"/>
  <c r="AH87" i="4"/>
  <c r="AI87" i="4"/>
  <c r="AJ87" i="4"/>
  <c r="AK87" i="4"/>
  <c r="AL87" i="4"/>
  <c r="AM87" i="4"/>
  <c r="AF82" i="4"/>
  <c r="AG82" i="4"/>
  <c r="AH82" i="4"/>
  <c r="AI82" i="4"/>
  <c r="AJ82" i="4"/>
  <c r="AK82" i="4"/>
  <c r="AL82" i="4"/>
  <c r="AM82" i="4"/>
  <c r="AP76" i="4"/>
  <c r="AP77" i="4"/>
  <c r="AO76" i="4"/>
  <c r="AO77" i="4"/>
  <c r="AN76" i="4"/>
  <c r="AN77" i="4"/>
  <c r="AF73" i="4"/>
  <c r="AG73" i="4"/>
  <c r="AH73" i="4"/>
  <c r="AI73" i="4"/>
  <c r="AJ73" i="4"/>
  <c r="AK73" i="4"/>
  <c r="AL73" i="4"/>
  <c r="AM73" i="4"/>
  <c r="AP65" i="4"/>
  <c r="AO65" i="4"/>
  <c r="AN65" i="4"/>
  <c r="AN60" i="4"/>
  <c r="AN61" i="4"/>
  <c r="AN62" i="4"/>
  <c r="AN63" i="4"/>
  <c r="AN64" i="4"/>
  <c r="AF47" i="4"/>
  <c r="AG47" i="4"/>
  <c r="AH47" i="4"/>
  <c r="AI47" i="4"/>
  <c r="AJ47" i="4"/>
  <c r="AK47" i="4"/>
  <c r="AL47" i="4"/>
  <c r="AM47" i="4"/>
  <c r="AF41" i="4"/>
  <c r="AG41" i="4"/>
  <c r="AH41" i="4"/>
  <c r="AI41" i="4"/>
  <c r="AJ41" i="4"/>
  <c r="AK41" i="4"/>
  <c r="AL41" i="4"/>
  <c r="AM41" i="4"/>
  <c r="AF38" i="4"/>
  <c r="AH38" i="4"/>
  <c r="AI38" i="4"/>
  <c r="AJ38" i="4"/>
  <c r="AK38" i="4"/>
  <c r="AL38" i="4"/>
  <c r="AM38" i="4"/>
  <c r="AF30" i="4"/>
  <c r="AG30" i="4"/>
  <c r="AH30" i="4"/>
  <c r="AI30" i="4"/>
  <c r="AJ30" i="4"/>
  <c r="AK30" i="4"/>
  <c r="AL30" i="4"/>
  <c r="AM30" i="4"/>
  <c r="AF27" i="4"/>
  <c r="AF48" i="4" s="1"/>
  <c r="AG27" i="4"/>
  <c r="AH27" i="4"/>
  <c r="AI27" i="4"/>
  <c r="AJ27" i="4"/>
  <c r="AK27" i="4"/>
  <c r="AL27" i="4"/>
  <c r="AM27" i="4"/>
  <c r="AP18" i="4"/>
  <c r="AP19" i="4"/>
  <c r="AO18" i="4"/>
  <c r="AO19" i="4"/>
  <c r="AN18" i="4"/>
  <c r="AN19" i="4"/>
  <c r="AF16" i="4"/>
  <c r="AF22" i="4" s="1"/>
  <c r="AG16" i="4"/>
  <c r="AH16" i="4"/>
  <c r="AI16" i="4"/>
  <c r="AI22" i="4" s="1"/>
  <c r="AJ16" i="4"/>
  <c r="AJ22" i="4" s="1"/>
  <c r="AK16" i="4"/>
  <c r="AL16" i="4"/>
  <c r="AL22" i="4" s="1"/>
  <c r="AM16" i="4"/>
  <c r="AM22" i="4" s="1"/>
  <c r="AP4" i="4"/>
  <c r="AP5" i="4"/>
  <c r="AP6" i="4"/>
  <c r="AP7" i="4"/>
  <c r="AP8" i="4"/>
  <c r="AP9" i="4"/>
  <c r="AP10" i="4"/>
  <c r="AP11" i="4"/>
  <c r="AP12" i="4"/>
  <c r="AP13" i="4"/>
  <c r="AP14" i="4"/>
  <c r="AP15" i="4"/>
  <c r="AP17" i="4"/>
  <c r="AP20" i="4"/>
  <c r="AP21" i="4"/>
  <c r="AP23" i="4"/>
  <c r="AP24" i="4"/>
  <c r="AP25" i="4"/>
  <c r="AP26" i="4"/>
  <c r="AP28" i="4"/>
  <c r="AP29" i="4"/>
  <c r="AP31" i="4"/>
  <c r="AP32" i="4"/>
  <c r="AP33" i="4"/>
  <c r="AP34" i="4"/>
  <c r="AP35" i="4"/>
  <c r="AP36" i="4"/>
  <c r="AP37" i="4"/>
  <c r="AP39" i="4"/>
  <c r="AP40" i="4"/>
  <c r="AP42" i="4"/>
  <c r="AP43" i="4"/>
  <c r="AP44" i="4"/>
  <c r="AP45" i="4"/>
  <c r="AP46" i="4"/>
  <c r="AP49" i="4"/>
  <c r="AP50" i="4"/>
  <c r="AP51" i="4"/>
  <c r="AP53" i="4"/>
  <c r="AP59" i="4" s="1"/>
  <c r="AP54" i="4"/>
  <c r="AP55" i="4"/>
  <c r="AP58" i="4"/>
  <c r="AP60" i="4"/>
  <c r="AP61" i="4"/>
  <c r="AP62" i="4"/>
  <c r="AP63" i="4"/>
  <c r="AP64" i="4"/>
  <c r="AP66" i="4"/>
  <c r="AP67" i="4"/>
  <c r="AP68" i="4"/>
  <c r="AP69" i="4"/>
  <c r="AP70" i="4"/>
  <c r="AP71" i="4"/>
  <c r="AP72" i="4"/>
  <c r="AP74" i="4"/>
  <c r="AP75" i="4"/>
  <c r="AP78" i="4"/>
  <c r="AP79" i="4"/>
  <c r="AP80" i="4"/>
  <c r="AP81" i="4"/>
  <c r="AP83" i="4"/>
  <c r="AP84" i="4"/>
  <c r="AP85" i="4"/>
  <c r="AP86" i="4"/>
  <c r="AP88" i="4"/>
  <c r="AP89" i="4"/>
  <c r="AP90" i="4"/>
  <c r="AP91" i="4"/>
  <c r="AP92" i="4"/>
  <c r="AP93" i="4"/>
  <c r="AP94" i="4"/>
  <c r="AP95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AP115" i="4"/>
  <c r="AP120" i="4" s="1"/>
  <c r="AP121" i="4"/>
  <c r="AP122" i="4"/>
  <c r="AP123" i="4"/>
  <c r="AP124" i="4"/>
  <c r="AP125" i="4"/>
  <c r="AP126" i="4"/>
  <c r="AP128" i="4"/>
  <c r="AO4" i="4"/>
  <c r="AO5" i="4"/>
  <c r="AO6" i="4"/>
  <c r="AO7" i="4"/>
  <c r="AO8" i="4"/>
  <c r="AO9" i="4"/>
  <c r="AO10" i="4"/>
  <c r="AO11" i="4"/>
  <c r="AO12" i="4"/>
  <c r="AO13" i="4"/>
  <c r="AO14" i="4"/>
  <c r="AO15" i="4"/>
  <c r="AO17" i="4"/>
  <c r="AO20" i="4"/>
  <c r="AO21" i="4"/>
  <c r="AO23" i="4"/>
  <c r="AO24" i="4"/>
  <c r="AO25" i="4"/>
  <c r="AO26" i="4"/>
  <c r="AO28" i="4"/>
  <c r="AO29" i="4"/>
  <c r="AO31" i="4"/>
  <c r="AO32" i="4"/>
  <c r="AO33" i="4"/>
  <c r="AO34" i="4"/>
  <c r="AO35" i="4"/>
  <c r="AO36" i="4"/>
  <c r="AO37" i="4"/>
  <c r="AO39" i="4"/>
  <c r="AO40" i="4"/>
  <c r="AO42" i="4"/>
  <c r="AO43" i="4"/>
  <c r="AO44" i="4"/>
  <c r="AO45" i="4"/>
  <c r="AO46" i="4"/>
  <c r="AO53" i="4"/>
  <c r="AO54" i="4"/>
  <c r="AO55" i="4"/>
  <c r="AO56" i="4"/>
  <c r="AO58" i="4"/>
  <c r="AO60" i="4"/>
  <c r="AO61" i="4"/>
  <c r="AO62" i="4"/>
  <c r="AO63" i="4"/>
  <c r="AO64" i="4"/>
  <c r="AO66" i="4"/>
  <c r="AO67" i="4"/>
  <c r="AO68" i="4"/>
  <c r="AO69" i="4"/>
  <c r="AO70" i="4"/>
  <c r="AO71" i="4"/>
  <c r="AO72" i="4"/>
  <c r="AO74" i="4"/>
  <c r="AO75" i="4"/>
  <c r="AO78" i="4"/>
  <c r="AO79" i="4"/>
  <c r="AO80" i="4"/>
  <c r="AO81" i="4"/>
  <c r="AO83" i="4"/>
  <c r="AO84" i="4"/>
  <c r="AO85" i="4"/>
  <c r="AO86" i="4"/>
  <c r="AO88" i="4"/>
  <c r="AO89" i="4"/>
  <c r="AO90" i="4"/>
  <c r="AO91" i="4"/>
  <c r="AO92" i="4"/>
  <c r="AO93" i="4"/>
  <c r="AO94" i="4"/>
  <c r="AO95" i="4"/>
  <c r="AO96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5" i="4"/>
  <c r="AO116" i="4"/>
  <c r="AO117" i="4"/>
  <c r="AO118" i="4"/>
  <c r="AO121" i="4"/>
  <c r="AO122" i="4"/>
  <c r="AO123" i="4"/>
  <c r="AO124" i="4"/>
  <c r="AO125" i="4"/>
  <c r="AO126" i="4"/>
  <c r="AO128" i="4"/>
  <c r="AO3" i="4"/>
  <c r="AP3" i="4"/>
  <c r="D35" i="19"/>
  <c r="C35" i="19"/>
  <c r="C17" i="18"/>
  <c r="G45" i="18"/>
  <c r="G50" i="18"/>
  <c r="C45" i="18"/>
  <c r="C51" i="18" s="1"/>
  <c r="C50" i="18"/>
  <c r="G29" i="18"/>
  <c r="G34" i="18"/>
  <c r="G35" i="18" s="1"/>
  <c r="C29" i="18"/>
  <c r="C34" i="18"/>
  <c r="C35" i="18" s="1"/>
  <c r="G12" i="18"/>
  <c r="G17" i="18"/>
  <c r="C12" i="18"/>
  <c r="C18" i="18" s="1"/>
  <c r="G46" i="17"/>
  <c r="G51" i="17"/>
  <c r="G52" i="17"/>
  <c r="C46" i="17"/>
  <c r="C51" i="17"/>
  <c r="C52" i="17" s="1"/>
  <c r="G29" i="17"/>
  <c r="G36" i="17" s="1"/>
  <c r="G35" i="17"/>
  <c r="C29" i="17"/>
  <c r="C35" i="17"/>
  <c r="C36" i="17" s="1"/>
  <c r="G12" i="17"/>
  <c r="G18" i="17" s="1"/>
  <c r="G17" i="17"/>
  <c r="C12" i="17"/>
  <c r="C18" i="17" s="1"/>
  <c r="C17" i="17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E16" i="4"/>
  <c r="AN17" i="4"/>
  <c r="AN20" i="4"/>
  <c r="AE21" i="4"/>
  <c r="AH21" i="4"/>
  <c r="AK21" i="4"/>
  <c r="AN23" i="4"/>
  <c r="AN24" i="4"/>
  <c r="AN25" i="4"/>
  <c r="AN26" i="4"/>
  <c r="AE27" i="4"/>
  <c r="AN6" i="1"/>
  <c r="AN7" i="1"/>
  <c r="AN8" i="1"/>
  <c r="AN9" i="1"/>
  <c r="AN10" i="1"/>
  <c r="AH29" i="1"/>
  <c r="AH60" i="1"/>
  <c r="AH64" i="1"/>
  <c r="AH68" i="1"/>
  <c r="AH78" i="1"/>
  <c r="AH93" i="1" s="1"/>
  <c r="AH100" i="1" s="1"/>
  <c r="AH83" i="1"/>
  <c r="AN83" i="1" s="1"/>
  <c r="AH98" i="1"/>
  <c r="AK29" i="1"/>
  <c r="AK41" i="1" s="1"/>
  <c r="AK60" i="1"/>
  <c r="AK64" i="1"/>
  <c r="AK68" i="1"/>
  <c r="AK78" i="1"/>
  <c r="AK93" i="1" s="1"/>
  <c r="AK100" i="1" s="1"/>
  <c r="AK83" i="1"/>
  <c r="AK98" i="1"/>
  <c r="AE29" i="1"/>
  <c r="AE38" i="1"/>
  <c r="AE19" i="1"/>
  <c r="AE70" i="1" s="1"/>
  <c r="AE103" i="1" s="1"/>
  <c r="AE26" i="1"/>
  <c r="AE64" i="1"/>
  <c r="AN64" i="1" s="1"/>
  <c r="AE60" i="1"/>
  <c r="AN60" i="1" s="1"/>
  <c r="AE68" i="1"/>
  <c r="AN68" i="1" s="1"/>
  <c r="AE87" i="1"/>
  <c r="AE78" i="1"/>
  <c r="AE83" i="1"/>
  <c r="AE93" i="1"/>
  <c r="AN93" i="1" s="1"/>
  <c r="AE98" i="1"/>
  <c r="AN86" i="1"/>
  <c r="AN88" i="1"/>
  <c r="AN89" i="1"/>
  <c r="AN90" i="1"/>
  <c r="AN85" i="1"/>
  <c r="AN87" i="1" s="1"/>
  <c r="AN14" i="1"/>
  <c r="AN15" i="1"/>
  <c r="AN16" i="1"/>
  <c r="AN17" i="1"/>
  <c r="AN18" i="1"/>
  <c r="AN20" i="1"/>
  <c r="AN26" i="1" s="1"/>
  <c r="AN21" i="1"/>
  <c r="AN22" i="1"/>
  <c r="AN23" i="1"/>
  <c r="AN25" i="1"/>
  <c r="AN27" i="1"/>
  <c r="AN28" i="1"/>
  <c r="AN29" i="1"/>
  <c r="AN30" i="1"/>
  <c r="AN31" i="1"/>
  <c r="AN32" i="1"/>
  <c r="AN33" i="1"/>
  <c r="AN34" i="1"/>
  <c r="AN35" i="1"/>
  <c r="AN36" i="1"/>
  <c r="AN37" i="1"/>
  <c r="AN40" i="1"/>
  <c r="AN42" i="1"/>
  <c r="AN44" i="1"/>
  <c r="AN45" i="1"/>
  <c r="AN46" i="1"/>
  <c r="AN47" i="1"/>
  <c r="AN48" i="1"/>
  <c r="AN49" i="1"/>
  <c r="AN5" i="1"/>
  <c r="AN13" i="1" s="1"/>
  <c r="AN19" i="1" s="1"/>
  <c r="AN116" i="4"/>
  <c r="AN117" i="4"/>
  <c r="AN118" i="4"/>
  <c r="AE105" i="4"/>
  <c r="AE110" i="4"/>
  <c r="AH105" i="4"/>
  <c r="AK105" i="4"/>
  <c r="AN121" i="4"/>
  <c r="AN122" i="4"/>
  <c r="AN123" i="4"/>
  <c r="AN124" i="4"/>
  <c r="AE125" i="4"/>
  <c r="AH125" i="4"/>
  <c r="AK125" i="4"/>
  <c r="AN126" i="4"/>
  <c r="AN115" i="4"/>
  <c r="AN120" i="4" s="1"/>
  <c r="AN28" i="4"/>
  <c r="AN29" i="4"/>
  <c r="AE30" i="4"/>
  <c r="AE48" i="4" s="1"/>
  <c r="AN31" i="4"/>
  <c r="AN32" i="4"/>
  <c r="AN33" i="4"/>
  <c r="AN34" i="4"/>
  <c r="AN35" i="4"/>
  <c r="AN36" i="4"/>
  <c r="AN37" i="4"/>
  <c r="AE38" i="4"/>
  <c r="AN39" i="4"/>
  <c r="AN40" i="4"/>
  <c r="AE41" i="4"/>
  <c r="AN42" i="4"/>
  <c r="AN43" i="4"/>
  <c r="AN44" i="4"/>
  <c r="AN45" i="4"/>
  <c r="AN46" i="4"/>
  <c r="AE47" i="4"/>
  <c r="AN49" i="4"/>
  <c r="AN50" i="4"/>
  <c r="AN51" i="4"/>
  <c r="AN53" i="4"/>
  <c r="AN54" i="4"/>
  <c r="AN55" i="4"/>
  <c r="AN56" i="4"/>
  <c r="AN58" i="4"/>
  <c r="AN66" i="4"/>
  <c r="AN67" i="4"/>
  <c r="AN68" i="4"/>
  <c r="AN69" i="4"/>
  <c r="AN70" i="4"/>
  <c r="AN71" i="4"/>
  <c r="AN72" i="4"/>
  <c r="AE73" i="4"/>
  <c r="AN74" i="4"/>
  <c r="AN75" i="4"/>
  <c r="AN78" i="4"/>
  <c r="AN79" i="4"/>
  <c r="AN80" i="4"/>
  <c r="AN81" i="4"/>
  <c r="AE82" i="4"/>
  <c r="AN83" i="4"/>
  <c r="AN84" i="4"/>
  <c r="AN85" i="4"/>
  <c r="AN86" i="4"/>
  <c r="AE87" i="4"/>
  <c r="AN88" i="4"/>
  <c r="AN89" i="4"/>
  <c r="AN90" i="4"/>
  <c r="AN91" i="4"/>
  <c r="AN92" i="4"/>
  <c r="AN93" i="4"/>
  <c r="AN94" i="4"/>
  <c r="AN95" i="4"/>
  <c r="AE96" i="4"/>
  <c r="D38" i="11"/>
  <c r="G28" i="5"/>
  <c r="F16" i="13"/>
  <c r="F20" i="13" s="1"/>
  <c r="G44" i="5"/>
  <c r="G49" i="5"/>
  <c r="G50" i="5"/>
  <c r="C44" i="5"/>
  <c r="C49" i="5"/>
  <c r="C50" i="5" s="1"/>
  <c r="G33" i="5"/>
  <c r="G34" i="5"/>
  <c r="C28" i="5"/>
  <c r="C33" i="5"/>
  <c r="C34" i="5" s="1"/>
  <c r="G11" i="5"/>
  <c r="G17" i="5" s="1"/>
  <c r="G16" i="5"/>
  <c r="C11" i="5"/>
  <c r="C16" i="5"/>
  <c r="C17" i="5" s="1"/>
  <c r="B16" i="13"/>
  <c r="B20" i="13" s="1"/>
  <c r="G9" i="16"/>
  <c r="G11" i="16"/>
  <c r="G12" i="16" s="1"/>
  <c r="C9" i="16"/>
  <c r="G14" i="16" s="1"/>
  <c r="C11" i="16"/>
  <c r="H5" i="15"/>
  <c r="H6" i="15"/>
  <c r="H17" i="15"/>
  <c r="H18" i="15"/>
  <c r="H19" i="15"/>
  <c r="H20" i="15"/>
  <c r="H21" i="15"/>
  <c r="H22" i="15"/>
  <c r="H23" i="15"/>
  <c r="B24" i="15"/>
  <c r="F24" i="15"/>
  <c r="G24" i="15"/>
  <c r="H5" i="14"/>
  <c r="B24" i="14"/>
  <c r="F24" i="14"/>
  <c r="G24" i="14"/>
  <c r="C14" i="16"/>
  <c r="AN103" i="4"/>
  <c r="AN104" i="4"/>
  <c r="AN106" i="4"/>
  <c r="AN107" i="4"/>
  <c r="AN108" i="4"/>
  <c r="AN109" i="4"/>
  <c r="AN110" i="4"/>
  <c r="AN111" i="4"/>
  <c r="AN112" i="4"/>
  <c r="AN102" i="4"/>
  <c r="AN76" i="1"/>
  <c r="AN77" i="1"/>
  <c r="AN78" i="1"/>
  <c r="AN79" i="1"/>
  <c r="AN80" i="1"/>
  <c r="AN81" i="1"/>
  <c r="AN82" i="1"/>
  <c r="AN75" i="1"/>
  <c r="L10" i="12"/>
  <c r="L11" i="12"/>
  <c r="L12" i="12"/>
  <c r="L13" i="12"/>
  <c r="L14" i="12"/>
  <c r="E15" i="12"/>
  <c r="F15" i="12"/>
  <c r="G15" i="12"/>
  <c r="H15" i="12"/>
  <c r="I15" i="12"/>
  <c r="L15" i="12" s="1"/>
  <c r="J15" i="12"/>
  <c r="K15" i="12"/>
  <c r="D15" i="12"/>
  <c r="L9" i="12"/>
  <c r="B35" i="9"/>
  <c r="E28" i="9"/>
  <c r="E35" i="9" s="1"/>
  <c r="E30" i="9"/>
  <c r="E31" i="9"/>
  <c r="E32" i="9"/>
  <c r="E33" i="9"/>
  <c r="E34" i="9"/>
  <c r="D35" i="9"/>
  <c r="C35" i="9"/>
  <c r="E5" i="9"/>
  <c r="E12" i="9" s="1"/>
  <c r="E7" i="9"/>
  <c r="E8" i="9"/>
  <c r="E9" i="9"/>
  <c r="E10" i="9"/>
  <c r="E11" i="9"/>
  <c r="D12" i="9"/>
  <c r="C12" i="9"/>
  <c r="B12" i="9"/>
  <c r="E6" i="9"/>
  <c r="E15" i="9"/>
  <c r="E22" i="9" s="1"/>
  <c r="E16" i="9"/>
  <c r="E17" i="9"/>
  <c r="E18" i="9"/>
  <c r="E19" i="9"/>
  <c r="E20" i="9"/>
  <c r="E21" i="9"/>
  <c r="B22" i="9"/>
  <c r="C22" i="9"/>
  <c r="D22" i="9"/>
  <c r="E29" i="9"/>
  <c r="E38" i="9"/>
  <c r="E45" i="9" s="1"/>
  <c r="E39" i="9"/>
  <c r="E40" i="9"/>
  <c r="E41" i="9"/>
  <c r="E42" i="9"/>
  <c r="E43" i="9"/>
  <c r="E44" i="9"/>
  <c r="B45" i="9"/>
  <c r="C45" i="9"/>
  <c r="D45" i="9"/>
  <c r="D52" i="9"/>
  <c r="C38" i="11"/>
  <c r="AE100" i="1"/>
  <c r="AJ70" i="1" l="1"/>
  <c r="AN100" i="1"/>
  <c r="AP39" i="1"/>
  <c r="AP41" i="1" s="1"/>
  <c r="AO100" i="1"/>
  <c r="C12" i="16"/>
  <c r="C13" i="16" s="1"/>
  <c r="AN30" i="4"/>
  <c r="AO87" i="1"/>
  <c r="AP87" i="1"/>
  <c r="AP38" i="1"/>
  <c r="AM41" i="1"/>
  <c r="AM70" i="1" s="1"/>
  <c r="AM103" i="1" s="1"/>
  <c r="AI41" i="1"/>
  <c r="AN39" i="1"/>
  <c r="C17" i="13"/>
  <c r="I36" i="17"/>
  <c r="AN54" i="1"/>
  <c r="I14" i="16"/>
  <c r="H14" i="16"/>
  <c r="AN38" i="1"/>
  <c r="AN41" i="1" s="1"/>
  <c r="AN70" i="1" s="1"/>
  <c r="AN103" i="1" s="1"/>
  <c r="AP13" i="1"/>
  <c r="AP19" i="1" s="1"/>
  <c r="AO54" i="1"/>
  <c r="AG70" i="1"/>
  <c r="AG103" i="1" s="1"/>
  <c r="AL70" i="1"/>
  <c r="AL103" i="1" s="1"/>
  <c r="AJ100" i="1"/>
  <c r="AP100" i="1" s="1"/>
  <c r="I15" i="16"/>
  <c r="AI70" i="1"/>
  <c r="AI103" i="1" s="1"/>
  <c r="AN96" i="4"/>
  <c r="AF97" i="4"/>
  <c r="AO26" i="1"/>
  <c r="AF70" i="1"/>
  <c r="AF103" i="1" s="1"/>
  <c r="AK70" i="1"/>
  <c r="AK103" i="1" s="1"/>
  <c r="D17" i="13"/>
  <c r="D35" i="18"/>
  <c r="H35" i="18"/>
  <c r="H50" i="5"/>
  <c r="AO93" i="1"/>
  <c r="H15" i="16"/>
  <c r="I12" i="16"/>
  <c r="I13" i="16" s="1"/>
  <c r="D14" i="16"/>
  <c r="AH70" i="1"/>
  <c r="AH103" i="1" s="1"/>
  <c r="AP54" i="1"/>
  <c r="AO38" i="1"/>
  <c r="AO41" i="1" s="1"/>
  <c r="AP26" i="1"/>
  <c r="AP70" i="1" s="1"/>
  <c r="AP103" i="1" s="1"/>
  <c r="AO13" i="1"/>
  <c r="AO19" i="1" s="1"/>
  <c r="AO16" i="4"/>
  <c r="AO22" i="4" s="1"/>
  <c r="AG22" i="4"/>
  <c r="AO127" i="4"/>
  <c r="AO41" i="4"/>
  <c r="AH127" i="4"/>
  <c r="AP127" i="4"/>
  <c r="AK127" i="4"/>
  <c r="AF129" i="4"/>
  <c r="AN87" i="4"/>
  <c r="AN125" i="4"/>
  <c r="AE22" i="4"/>
  <c r="AE97" i="4" s="1"/>
  <c r="AP87" i="4"/>
  <c r="AP82" i="4"/>
  <c r="AN82" i="4"/>
  <c r="AN27" i="4"/>
  <c r="AO87" i="4"/>
  <c r="AO82" i="4"/>
  <c r="H24" i="15"/>
  <c r="H24" i="14"/>
  <c r="B17" i="13"/>
  <c r="AO73" i="4"/>
  <c r="AP73" i="4"/>
  <c r="AN73" i="4"/>
  <c r="AN41" i="4"/>
  <c r="AO30" i="4"/>
  <c r="AE127" i="4"/>
  <c r="AN105" i="4"/>
  <c r="AO27" i="4"/>
  <c r="AP41" i="4"/>
  <c r="AP30" i="4"/>
  <c r="AL48" i="4"/>
  <c r="AL97" i="4" s="1"/>
  <c r="AL129" i="4" s="1"/>
  <c r="AJ48" i="4"/>
  <c r="AJ97" i="4" s="1"/>
  <c r="AJ129" i="4" s="1"/>
  <c r="AP27" i="4"/>
  <c r="AM48" i="4"/>
  <c r="AM97" i="4" s="1"/>
  <c r="AM129" i="4" s="1"/>
  <c r="AK48" i="4"/>
  <c r="AI48" i="4"/>
  <c r="AI97" i="4" s="1"/>
  <c r="AI129" i="4" s="1"/>
  <c r="AG48" i="4"/>
  <c r="AG97" i="4" s="1"/>
  <c r="AG129" i="4" s="1"/>
  <c r="AN38" i="4"/>
  <c r="AP38" i="4"/>
  <c r="AO47" i="4"/>
  <c r="AO38" i="4"/>
  <c r="AP47" i="4"/>
  <c r="AN47" i="4"/>
  <c r="AH48" i="4"/>
  <c r="AN21" i="4"/>
  <c r="AK22" i="4"/>
  <c r="AH22" i="4"/>
  <c r="AN16" i="4"/>
  <c r="AP16" i="4"/>
  <c r="AP22" i="4" s="1"/>
  <c r="G18" i="18"/>
  <c r="G51" i="18"/>
  <c r="G13" i="16"/>
  <c r="G15" i="16"/>
  <c r="AH97" i="4" l="1"/>
  <c r="AH129" i="4" s="1"/>
  <c r="AJ103" i="1"/>
  <c r="AO70" i="1"/>
  <c r="AO103" i="1" s="1"/>
  <c r="AK97" i="4"/>
  <c r="AK129" i="4" s="1"/>
  <c r="AP48" i="4"/>
  <c r="AP97" i="4" s="1"/>
  <c r="AP129" i="4" s="1"/>
  <c r="AN127" i="4"/>
  <c r="AN48" i="4"/>
  <c r="AO48" i="4"/>
  <c r="AE129" i="4"/>
  <c r="AN22" i="4"/>
  <c r="AO97" i="4" l="1"/>
  <c r="AO129" i="4" s="1"/>
  <c r="AO49" i="4"/>
  <c r="AO50" i="4" s="1"/>
  <c r="AO51" i="4" s="1"/>
  <c r="AN97" i="4"/>
  <c r="AN129" i="4" s="1"/>
</calcChain>
</file>

<file path=xl/sharedStrings.xml><?xml version="1.0" encoding="utf-8"?>
<sst xmlns="http://schemas.openxmlformats.org/spreadsheetml/2006/main" count="1302" uniqueCount="668">
  <si>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</si>
  <si>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</si>
  <si>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</si>
  <si>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</si>
  <si>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</si>
  <si>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</si>
  <si>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</si>
  <si>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</si>
  <si>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</si>
  <si>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</si>
  <si>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</si>
  <si>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</si>
  <si>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</si>
  <si>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</si>
  <si>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</si>
  <si>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</si>
  <si>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</si>
  <si>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</si>
  <si>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</si>
  <si>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</si>
  <si>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</si>
  <si>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</si>
  <si>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</si>
  <si>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</si>
  <si>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</si>
  <si>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</si>
  <si>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</si>
  <si>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</si>
  <si>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</si>
  <si>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</si>
  <si>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</si>
  <si>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</si>
  <si>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</si>
  <si>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</si>
  <si>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</si>
  <si>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</si>
  <si>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</si>
  <si>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</si>
  <si>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</si>
  <si>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</si>
  <si>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</si>
  <si>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</si>
  <si>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</si>
  <si>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</si>
  <si>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</si>
  <si>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</si>
  <si>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</si>
  <si>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</si>
  <si>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</si>
  <si>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</si>
  <si>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</si>
  <si>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</si>
  <si>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</si>
  <si>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</si>
  <si>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</si>
  <si>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</si>
  <si>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</si>
  <si>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</si>
  <si>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</si>
  <si>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</si>
  <si>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</si>
  <si>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</si>
  <si>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</si>
  <si>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</si>
  <si>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</si>
  <si>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</si>
  <si>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</si>
  <si>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</si>
  <si>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</si>
  <si>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</si>
  <si>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</si>
  <si>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</si>
  <si>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</si>
  <si>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</si>
  <si>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</si>
  <si>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</si>
  <si>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</si>
  <si>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</si>
  <si>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</si>
  <si>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</si>
  <si>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</si>
  <si>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</si>
  <si>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</si>
  <si>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</si>
  <si>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</si>
  <si>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</si>
  <si>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</si>
  <si>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</si>
  <si>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</si>
  <si>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</si>
  <si>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</si>
  <si>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</si>
  <si>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</si>
  <si>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</si>
  <si>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</si>
  <si>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</si>
  <si>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</si>
  <si>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</si>
  <si>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</si>
  <si>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</si>
  <si>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</si>
  <si>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</si>
  <si>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</si>
  <si>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</si>
  <si>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</si>
  <si>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</si>
  <si>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</si>
  <si>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Felhalmozási bevételek (=45+…+49)</t>
  </si>
  <si>
    <t>Működési célú átvett pénzeszközök (=51+52+53)</t>
  </si>
  <si>
    <t>Felhalmozási célú átvett pénzeszközök (=55+56+57)</t>
  </si>
  <si>
    <t>Jövedelemadók (=20+21)</t>
  </si>
  <si>
    <t>B1-B7. KÖLTSÉGVETÉSI BEVÉTELEK</t>
  </si>
  <si>
    <t>ROVAT</t>
  </si>
  <si>
    <t>MEGNEVEZÉSE</t>
  </si>
  <si>
    <t>SZÁMA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</si>
  <si>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</si>
  <si>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</si>
  <si>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</si>
  <si>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</si>
  <si>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</si>
  <si>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</si>
  <si>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</si>
  <si>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</si>
  <si>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</si>
  <si>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</si>
  <si>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</si>
  <si>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</si>
  <si>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</si>
  <si>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</si>
  <si>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</si>
  <si>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</si>
  <si>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</si>
  <si>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</si>
  <si>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</si>
  <si>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</si>
  <si>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</si>
  <si>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</si>
  <si>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</si>
  <si>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</si>
  <si>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</si>
  <si>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</si>
  <si>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</si>
  <si>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</si>
  <si>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</si>
  <si>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</si>
  <si>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</si>
  <si>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</si>
  <si>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</si>
  <si>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</si>
  <si>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</si>
  <si>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</si>
  <si>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</si>
  <si>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</si>
  <si>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</si>
  <si>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</si>
  <si>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</si>
  <si>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</si>
  <si>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</si>
  <si>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</si>
  <si>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</si>
  <si>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</si>
  <si>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B8</t>
  </si>
  <si>
    <t>B8. FINANSZÍROZÁSI BEVÉTELEK</t>
  </si>
  <si>
    <t>BEVÉTELEK ÖSSZESEN</t>
  </si>
  <si>
    <t>HIVATAL</t>
  </si>
  <si>
    <t>ÓVODA</t>
  </si>
  <si>
    <t>ROVAT MEGNEVEZÉSE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</si>
  <si>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</si>
  <si>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</si>
  <si>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</si>
  <si>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</si>
  <si>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</si>
  <si>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</si>
  <si>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</si>
  <si>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</si>
  <si>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</si>
  <si>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</si>
  <si>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</si>
  <si>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</si>
  <si>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</si>
  <si>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</si>
  <si>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</si>
  <si>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</si>
  <si>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</si>
  <si>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</si>
  <si>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</si>
  <si>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</si>
  <si>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</si>
  <si>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</si>
  <si>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</si>
  <si>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</si>
  <si>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</si>
  <si>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</si>
  <si>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</si>
  <si>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</si>
  <si>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</si>
  <si>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</si>
  <si>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</si>
  <si>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</si>
  <si>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</si>
  <si>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</si>
  <si>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</si>
  <si>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</si>
  <si>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</si>
  <si>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</si>
  <si>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</si>
  <si>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</si>
  <si>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</si>
  <si>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</si>
  <si>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</si>
  <si>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</si>
  <si>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</si>
  <si>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</si>
  <si>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</si>
  <si>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</si>
  <si>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</si>
  <si>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</si>
  <si>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</si>
  <si>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</si>
  <si>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</si>
  <si>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</si>
  <si>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</si>
  <si>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</si>
  <si>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</si>
  <si>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</si>
  <si>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</si>
  <si>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</si>
  <si>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</si>
  <si>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</si>
  <si>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</si>
  <si>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</si>
  <si>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</si>
  <si>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</si>
  <si>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</si>
  <si>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</si>
  <si>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</si>
  <si>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</si>
  <si>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</si>
  <si>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</si>
  <si>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</si>
  <si>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</si>
  <si>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</si>
  <si>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</si>
  <si>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</si>
  <si>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</si>
  <si>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</si>
  <si>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</si>
  <si>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</si>
  <si>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</si>
  <si>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</si>
  <si>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</si>
  <si>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</si>
  <si>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</si>
  <si>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</si>
  <si>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</si>
  <si>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</si>
  <si>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</si>
  <si>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</si>
  <si>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</si>
  <si>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</si>
  <si>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</si>
  <si>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</si>
  <si>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</si>
  <si>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</si>
  <si>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</si>
  <si>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</si>
  <si>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</si>
  <si>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</si>
  <si>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</si>
  <si>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</si>
  <si>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</si>
  <si>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</si>
  <si>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</si>
  <si>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</si>
  <si>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</si>
  <si>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</si>
  <si>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</si>
  <si>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</si>
  <si>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</si>
  <si>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</si>
  <si>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</si>
  <si>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</si>
  <si>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</si>
  <si>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</si>
  <si>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</si>
  <si>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</si>
  <si>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</si>
  <si>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</si>
  <si>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</si>
  <si>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</si>
  <si>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</si>
  <si>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</si>
  <si>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</si>
  <si>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</si>
  <si>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</si>
  <si>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</si>
  <si>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</si>
  <si>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</si>
  <si>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</si>
  <si>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</si>
  <si>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</si>
  <si>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</si>
  <si>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</si>
  <si>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</si>
  <si>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</si>
  <si>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</si>
  <si>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</si>
  <si>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</si>
  <si>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</si>
  <si>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</si>
  <si>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</si>
  <si>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</si>
  <si>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</si>
  <si>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</si>
  <si>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</si>
  <si>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</si>
  <si>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</si>
  <si>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</si>
  <si>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</si>
  <si>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</si>
  <si>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</si>
  <si>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</si>
  <si>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</si>
  <si>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</si>
  <si>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</si>
  <si>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</si>
  <si>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</si>
  <si>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</si>
  <si>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</si>
  <si>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</si>
  <si>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</si>
  <si>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</si>
  <si>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</si>
  <si>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</si>
  <si>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K9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</si>
  <si>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</si>
  <si>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</si>
  <si>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</si>
  <si>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</si>
  <si>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</si>
  <si>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</si>
  <si>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</si>
  <si>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</si>
  <si>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</si>
  <si>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</si>
  <si>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</si>
  <si>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</si>
  <si>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</si>
  <si>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</si>
  <si>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</si>
  <si>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</si>
  <si>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</si>
  <si>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</si>
  <si>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</si>
  <si>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</si>
  <si>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</si>
  <si>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</si>
  <si>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</si>
  <si>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</si>
  <si>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Központi irányítószervi támogatás folyósítása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</si>
  <si>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</si>
  <si>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</si>
  <si>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</si>
  <si>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</si>
  <si>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</si>
  <si>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</si>
  <si>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</si>
  <si>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</si>
  <si>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</si>
  <si>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</si>
  <si>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</si>
  <si>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</si>
  <si>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</si>
  <si>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</si>
  <si>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</si>
  <si>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</si>
  <si>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</si>
  <si>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K9</t>
  </si>
  <si>
    <t>KIADÁSOK MINDÖSSZESEN:</t>
  </si>
  <si>
    <t>ÖSSZES</t>
  </si>
  <si>
    <t xml:space="preserve"> Ezer forintban 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</si>
  <si>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</si>
  <si>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</si>
  <si>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</si>
  <si>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</si>
  <si>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</si>
  <si>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</si>
  <si>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</si>
  <si>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</si>
  <si>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Közhatalmi bevételek</t>
  </si>
  <si>
    <t>Személyi juttatások</t>
  </si>
  <si>
    <t>2.</t>
  </si>
  <si>
    <t>Munkaadókat terhelő járulékok és szociális hozzájárulási adó</t>
  </si>
  <si>
    <t xml:space="preserve">Dologi kiadások </t>
  </si>
  <si>
    <t>Egyéb működési célú kiadások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</si>
  <si>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</si>
  <si>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</si>
  <si>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</si>
  <si>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</si>
  <si>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</si>
  <si>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</si>
  <si>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</si>
  <si>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</si>
  <si>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</si>
  <si>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</si>
  <si>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</si>
  <si>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</si>
  <si>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</si>
  <si>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</si>
  <si>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</si>
  <si>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</si>
  <si>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</si>
  <si>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</si>
  <si>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</si>
  <si>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</si>
  <si>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</si>
  <si>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Költségvetési hiány:</t>
  </si>
  <si>
    <t>Költségvetési többlet:</t>
  </si>
  <si>
    <t>27.</t>
  </si>
  <si>
    <t>Tárgyévi  többlet:</t>
  </si>
  <si>
    <t>II. Felhalmozási célú bevételek és kiadások mérlege
(Önkormányzati szinten)</t>
  </si>
  <si>
    <t>Beruházások</t>
  </si>
  <si>
    <t>Felújítások</t>
  </si>
  <si>
    <t>28.</t>
  </si>
  <si>
    <t>29.</t>
  </si>
  <si>
    <t>30.</t>
  </si>
  <si>
    <t>31.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</si>
  <si>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</si>
  <si>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</si>
  <si>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</si>
  <si>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</si>
  <si>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</si>
  <si>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</si>
  <si>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</si>
  <si>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</si>
  <si>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</si>
  <si>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</si>
  <si>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</si>
  <si>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</si>
  <si>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</si>
  <si>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</si>
  <si>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</si>
  <si>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</si>
  <si>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</si>
  <si>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</si>
  <si>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</si>
  <si>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</si>
  <si>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</si>
  <si>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</si>
  <si>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</si>
  <si>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</si>
  <si>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</si>
  <si>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</si>
  <si>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</si>
  <si>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</si>
  <si>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</si>
  <si>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</si>
  <si>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</si>
  <si>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</si>
  <si>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</si>
  <si>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</si>
  <si>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</si>
  <si>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</si>
  <si>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</si>
  <si>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</si>
  <si>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</si>
  <si>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</si>
  <si>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</si>
  <si>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</si>
  <si>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</si>
  <si>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</si>
  <si>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</si>
  <si>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Támogatott szervezet neve</t>
  </si>
  <si>
    <t>32.</t>
  </si>
  <si>
    <t>33.</t>
  </si>
  <si>
    <t>Nem kötelező!</t>
  </si>
  <si>
    <t>Önkormányzat működési támogatása</t>
  </si>
  <si>
    <t>Működési célú támogatások áht-n belülről</t>
  </si>
  <si>
    <t>Működési bevételek</t>
  </si>
  <si>
    <t>Működési célú átvett pénzeszközök</t>
  </si>
  <si>
    <t>Működési finanszírozási bevételek</t>
  </si>
  <si>
    <t>ebből tartalékok</t>
  </si>
  <si>
    <t xml:space="preserve">Költségvetési és finanszírozási bevételek összesen </t>
  </si>
  <si>
    <t xml:space="preserve">BEVÉTEL ÖSSZESEN </t>
  </si>
  <si>
    <t>Működési finanszírozási kiadások</t>
  </si>
  <si>
    <t xml:space="preserve">Költségvetési és finanszírozási kiadások összesen </t>
  </si>
  <si>
    <t xml:space="preserve">KIADÁSOK ÖSSZESEN </t>
  </si>
  <si>
    <t>Felhalmozási célú támogatások bevételei áht-on belülről</t>
  </si>
  <si>
    <t>Felhamozáci célú átvett pénzeszközök</t>
  </si>
  <si>
    <t>Egyéb felhalmozási célú kiadások</t>
  </si>
  <si>
    <t>Felhalmozási költségvetési bevételek összesen:</t>
  </si>
  <si>
    <t>Felhalmozási költségvetési kiadások összesen:</t>
  </si>
  <si>
    <t>Felhalmozási finanszírozási bevételek</t>
  </si>
  <si>
    <t>Felhalmozási finanszírozási kiadások</t>
  </si>
  <si>
    <t>Felhalmozási célú finanszírozási bevételek összesen</t>
  </si>
  <si>
    <t xml:space="preserve">Felhalmozási célú finanszírozási kiadások összesen
</t>
  </si>
  <si>
    <t>Beruházási  kiadások előirányzata beruházásonként</t>
  </si>
  <si>
    <t>Önkormányzat működési támog.</t>
  </si>
  <si>
    <t>Műk.célú tám. Áht-n belülről</t>
  </si>
  <si>
    <t>Működési célú átvett pénzeszk.</t>
  </si>
  <si>
    <t>Felhalmozási célú tám.bev.áht-nb.</t>
  </si>
  <si>
    <t xml:space="preserve">MŰKÖDÉSI BEVÉTEL ÖSSZESEN </t>
  </si>
  <si>
    <t xml:space="preserve">FELHALMOZÁSI BEVÉTEL ÖSSZESEN </t>
  </si>
  <si>
    <t xml:space="preserve">MŰKÖDÉSI KIADÁSOK ÖSSZESEN </t>
  </si>
  <si>
    <t xml:space="preserve">FELHALMOZÁSI KIADÁSOK ÖSSZESEN </t>
  </si>
  <si>
    <t>KIADÁSOK ÖSSZESEN</t>
  </si>
  <si>
    <t>ÖNKÉNT VÁLLALT FELADATOK</t>
  </si>
  <si>
    <t>KÖTELEZŐ FELADATOK</t>
  </si>
  <si>
    <t>ÁLLAMIGAZGATÁSI FELADATOK</t>
  </si>
  <si>
    <t>MEGNEVEZÉS</t>
  </si>
  <si>
    <t>Teljes munkaidőben</t>
  </si>
  <si>
    <t>foglalkoztatottak</t>
  </si>
  <si>
    <t>Részmunkaidőben</t>
  </si>
  <si>
    <t>Állományba nem</t>
  </si>
  <si>
    <t>tartozók</t>
  </si>
  <si>
    <t>Közfoglalkoztatottak</t>
  </si>
  <si>
    <t>Önkormányzat</t>
  </si>
  <si>
    <t>Polgármesteri Hivatal</t>
  </si>
  <si>
    <t>Óvoda</t>
  </si>
  <si>
    <t>K916</t>
  </si>
  <si>
    <t>Működési célú bevételek és kiadások mérlege (önkormányzati szinten)</t>
  </si>
  <si>
    <t>BEVÉTEL</t>
  </si>
  <si>
    <t>KIADÁS</t>
  </si>
  <si>
    <t>Működési költségvetési bevétel</t>
  </si>
  <si>
    <t>Működési költségvetési kiadás</t>
  </si>
  <si>
    <t>Személyi juttatás</t>
  </si>
  <si>
    <t>Munkaadót terhelő járulékok és szociális hozzájárulási adó</t>
  </si>
  <si>
    <t>Dologi kiadás</t>
  </si>
  <si>
    <t>Egyéb működési célú kiadás</t>
  </si>
  <si>
    <t>Működési célú ávett pénzeszköz</t>
  </si>
  <si>
    <t>ebből: tartalékok</t>
  </si>
  <si>
    <t xml:space="preserve">         egyéb működési célú támogatások áht-n belülre</t>
  </si>
  <si>
    <t xml:space="preserve">         egyéb működési célú támogatások áht-n kívülre</t>
  </si>
  <si>
    <t>Működési költségvetési bevételek összesen</t>
  </si>
  <si>
    <t>Működési költségvetési kiadás összesen</t>
  </si>
  <si>
    <t>MŰKÖDÉSI KÖLTSÉGVETÉSI EGYENLEG</t>
  </si>
  <si>
    <t>MŰKÖDÉSI BEVÉTEL ÖSSZESEN</t>
  </si>
  <si>
    <t>MŰKÖDÉSI KIADÁS ÖSSZESEN</t>
  </si>
  <si>
    <t>Beruházási célú, előzetesen felszámított áfa</t>
  </si>
  <si>
    <t>Ellátottak pénzbeli juttatásai</t>
  </si>
  <si>
    <t>Nyugdíjas Egyesület</t>
  </si>
  <si>
    <t>Egyházak</t>
  </si>
  <si>
    <t>ezer forintban</t>
  </si>
  <si>
    <t>Vöröskereszt</t>
  </si>
  <si>
    <t>Egyéb alapítványok</t>
  </si>
  <si>
    <t>Fekete Sasok</t>
  </si>
  <si>
    <t>CESZ Bőnyi Szervezete</t>
  </si>
  <si>
    <t xml:space="preserve">Bőnyi TEB </t>
  </si>
  <si>
    <t>Polgárőrség</t>
  </si>
  <si>
    <t>Bőnyi SE</t>
  </si>
  <si>
    <t>Falumegújítás</t>
  </si>
  <si>
    <t xml:space="preserve">Összeg </t>
  </si>
  <si>
    <t xml:space="preserve">eFt-ban </t>
  </si>
  <si>
    <t>TLH Egyesület</t>
  </si>
  <si>
    <t>ÖNKORMÁNYZAT</t>
  </si>
  <si>
    <t>eredeti</t>
  </si>
  <si>
    <t>összeg</t>
  </si>
  <si>
    <t>Támogatás összege eredeti</t>
  </si>
  <si>
    <t>Támogatás összege módosított</t>
  </si>
  <si>
    <t xml:space="preserve">                                          </t>
  </si>
  <si>
    <t>2015. évi előirányzat</t>
  </si>
  <si>
    <t>Felhasználás
2015. XII.31-ig</t>
  </si>
  <si>
    <t xml:space="preserve">2015. évi előirányzat </t>
  </si>
  <si>
    <t>Egyéb tárgyi eszközök beszerzése, létesítése:</t>
  </si>
  <si>
    <t xml:space="preserve">     - fénymásoló (önkormányzat)</t>
  </si>
  <si>
    <t xml:space="preserve">     - faluház hangosítás</t>
  </si>
  <si>
    <t xml:space="preserve">         - hallásvizsgáló készülék (védőnő)</t>
  </si>
  <si>
    <t xml:space="preserve">     - temető kerítés</t>
  </si>
  <si>
    <t xml:space="preserve">         - bútorzat, berendezési tárgyak (óvoda)</t>
  </si>
  <si>
    <t>Ingatlanok felújítása:</t>
  </si>
  <si>
    <t xml:space="preserve">     - nyílászárócsere (tornacsarnok)</t>
  </si>
  <si>
    <t xml:space="preserve">     - kazáncsere (önkormányzat, református iskola)</t>
  </si>
  <si>
    <t>Felújítási célú, előzetesen felszámított áfa</t>
  </si>
  <si>
    <t>2016  után</t>
  </si>
  <si>
    <t>2016 után</t>
  </si>
  <si>
    <t>Önkormányzaton kívüli EU-s projektekhez történő hozzájárulás 2015. évi előirányzat</t>
  </si>
  <si>
    <t>Előirányzat-felhasználási terv
2015. évre</t>
  </si>
  <si>
    <t>K I M U T A T Á S
a 2015. évben céljelleggel juttatott támogatásokról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</si>
  <si>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</si>
  <si>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</si>
  <si>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</si>
  <si>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</si>
  <si>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</si>
  <si>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</si>
  <si>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Ellátottak pénzbeli juttatásai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</si>
  <si>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</si>
  <si>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</si>
  <si>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</si>
  <si>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</si>
  <si>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Költségvetési kiadások </t>
  </si>
  <si>
    <t xml:space="preserve">Belföldi finanszírozás kiadásai </t>
  </si>
  <si>
    <t xml:space="preserve">Finanszírozási kiadások 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</si>
  <si>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</si>
  <si>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</si>
  <si>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</si>
  <si>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>Termékek és szolgáltatások adói</t>
  </si>
  <si>
    <t xml:space="preserve">Közhatalmi bevételek </t>
  </si>
  <si>
    <t xml:space="preserve">Működési bevételek </t>
  </si>
  <si>
    <t xml:space="preserve">Költségvetési bevételek </t>
  </si>
  <si>
    <t xml:space="preserve">Maradvány igénybevétele </t>
  </si>
  <si>
    <t xml:space="preserve">Belföldi finanszírozás bevételei </t>
  </si>
  <si>
    <t xml:space="preserve">Finanszírozási bevételek </t>
  </si>
  <si>
    <t>Bőnyi Polgármesteri Hivatal 2015. évi költségvetési bevételei és kiadásai kötelező, önként vállalt és államigazgatási feladatok bontásban</t>
  </si>
  <si>
    <t>Szivárvány Egységes Óvoda-Bölcsőde 2015. évi költségvetési bevételei és kiadásai kötelező, önként vállalt és államigazgatási feladatok bontásban</t>
  </si>
  <si>
    <r>
      <t>ÖNKÉNT VÁLLALT FELADATOK</t>
    </r>
    <r>
      <rPr>
        <sz val="10"/>
        <rFont val="Times New Roman CE"/>
        <charset val="238"/>
      </rPr>
      <t xml:space="preserve"> (IKSZT, egyházak és civil szervezetek támogatása)</t>
    </r>
  </si>
  <si>
    <t>Bőny Község Önkormányzata 2015. évi költségvetési bevételei és kiadásai kötelező, önként vállalt és államigazgatási feladatok bontásban</t>
  </si>
  <si>
    <r>
      <t xml:space="preserve">ÁLLAMIGAZGATÁSI FELADATOK </t>
    </r>
    <r>
      <rPr>
        <sz val="10"/>
        <rFont val="Times New Roman CE"/>
        <charset val="238"/>
      </rPr>
      <t>(polgármesteri tisztség, képviselők juttatásai)</t>
    </r>
  </si>
  <si>
    <t xml:space="preserve">BŐNY KÖZSÉG ÖNKORMÁNYZATA 2015. ÉVI ENGEDÉLYEZETT LÉTSZÁMA </t>
  </si>
  <si>
    <t>Az önkormányzat által adott közvetett támogatások</t>
  </si>
  <si>
    <t>Sorszám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</si>
  <si>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</si>
  <si>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</si>
  <si>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</si>
  <si>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</si>
  <si>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módosított</t>
  </si>
  <si>
    <t>teljesítés</t>
  </si>
  <si>
    <t>2015. évi módosított előriányzat</t>
  </si>
  <si>
    <t>2015. évi módosított előirányzat</t>
  </si>
  <si>
    <t>2015. évi módosított előirányat</t>
  </si>
  <si>
    <t>2015 évi módosított előirányzat</t>
  </si>
  <si>
    <t>a helyi önk-ok törvényi előírások alapuló befizetései</t>
  </si>
  <si>
    <t>Informatika eszközök beszerzése, létesítése</t>
  </si>
  <si>
    <t>Áht-n belüli megelőlegezések visszafizetése</t>
  </si>
  <si>
    <t>Elszámolásból származó bevételek</t>
  </si>
  <si>
    <t>B411</t>
  </si>
  <si>
    <t>B65</t>
  </si>
  <si>
    <t>Működési célú ktg.vetési támog és kieg. támogatás</t>
  </si>
  <si>
    <t>Tárgyévi hiány:</t>
  </si>
  <si>
    <t>2015. évi</t>
  </si>
  <si>
    <t xml:space="preserve">2015. évi </t>
  </si>
  <si>
    <t>2015. év utáni szükséglet</t>
  </si>
  <si>
    <t>Számítógép hivatal</t>
  </si>
  <si>
    <t>Rendezvénysátor (önk.)</t>
  </si>
  <si>
    <t>játszótér szegélyezés, pikrogram</t>
  </si>
  <si>
    <t>útépítési munkák, kavics</t>
  </si>
  <si>
    <t>napelem pályázat</t>
  </si>
  <si>
    <t>hangtechnika</t>
  </si>
  <si>
    <t>2015. évi teljesítés</t>
  </si>
  <si>
    <t>Pénzeszközök betétként elhelyezése</t>
  </si>
  <si>
    <t>Biztosító által fizetett kártérítés</t>
  </si>
  <si>
    <t>Államháztartáson belüli megelőlegezés</t>
  </si>
  <si>
    <t>Lekötött betétek megszüntetése</t>
  </si>
  <si>
    <t>Felhamozáci célú önkormányzati támogatások</t>
  </si>
  <si>
    <t>Egyéb működési célú átvett pe.</t>
  </si>
  <si>
    <t>Felhamozáci célú önkormányzati támogatás</t>
  </si>
  <si>
    <t>falubusz</t>
  </si>
  <si>
    <t>bécsi sütő (konyha)</t>
  </si>
  <si>
    <t>fagyasztóláda (konyha)</t>
  </si>
  <si>
    <t>lézernyomtató (óvoda)</t>
  </si>
  <si>
    <t>router (önkormányat)</t>
  </si>
  <si>
    <t>hűtőszekrény (önk.)</t>
  </si>
  <si>
    <t>irodai szék (védőnő)</t>
  </si>
  <si>
    <t>paraván (védőnő)</t>
  </si>
  <si>
    <t>vérnyomásmérő (védőnő)</t>
  </si>
  <si>
    <t>szénmonoxid érzékelő (védőnő)</t>
  </si>
  <si>
    <t xml:space="preserve">     - menzaépület</t>
  </si>
  <si>
    <t>1. melléklet a 3/2016. (V.26.) ÖK rendelethez</t>
  </si>
  <si>
    <t>2. melléklet a 3/2016. (V.26) ÖK rendelethez</t>
  </si>
  <si>
    <t>3. melléklet a 3/2016. (V.26.) ÖK rendelethez</t>
  </si>
  <si>
    <t>4. melléklet a 3/2016. (V.26.) ÖK rendelethez</t>
  </si>
  <si>
    <t>5. melléklet a 3/2016. (V.26.) ÖK rendelethez</t>
  </si>
  <si>
    <t>6. melléklet a 3/2016. (V.26.) ÖK rendelethez</t>
  </si>
  <si>
    <t>7. melléklet a 3/2016. (V.26.)ÖK rendelethez</t>
  </si>
  <si>
    <t>8. melléklet a 3/2016. (V.26.) ÖK rendelethez</t>
  </si>
  <si>
    <t>9. melléklet a 3/2016. (V.26.) ÖK rendelethez</t>
  </si>
  <si>
    <t>9.2 melléklet a 3/2016. (V.26.) ÖK rendelethez</t>
  </si>
  <si>
    <t>10. melléklet a 3/2016. (V.26.) ÖK rendelethez</t>
  </si>
  <si>
    <t>11. melléklet a 3/2016. (V.26.) ÖK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</si>
</sst>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#,###"/>
  </numFmts>
  <fonts count="4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Arial"/>
      <family val="2"/>
      <charset val="238"/>
    </font>
    <font>
      <i/>
      <sz val="10"/>
      <name val="Times New Roman CE"/>
      <family val="1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lightHorizontal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1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0" fillId="4" borderId="7" applyNumberFormat="0" applyFont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2" fillId="6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10" fillId="0" borderId="0"/>
    <xf numFmtId="0" fontId="25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  <xf numFmtId="0" fontId="46" fillId="0" borderId="0"/>
    <xf numFmtId="0" fontId="47" fillId="0" borderId="0"/>
    <xf numFmtId="0" fontId="21" fillId="0" borderId="0"/>
    <xf numFmtId="0" fontId="1" fillId="0" borderId="0"/>
    <xf numFmtId="0" fontId="21" fillId="0" borderId="0"/>
  </cellStyleXfs>
  <cellXfs count="424">
    <xf numFmtId="0" fontId="0" fillId="0" borderId="0" xfId="0"/>
    <xf numFmtId="0" fontId="22" fillId="0" borderId="0" xfId="0" applyFont="1"/>
    <xf numFmtId="0" fontId="22" fillId="0" borderId="0" xfId="45" applyFont="1" applyFill="1" applyBorder="1" applyAlignment="1">
      <alignment horizontal="left" vertical="center" wrapText="1"/>
    </xf>
    <xf numFmtId="0" fontId="20" fillId="0" borderId="0" xfId="45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 wrapText="1"/>
    </xf>
    <xf numFmtId="0" fontId="22" fillId="0" borderId="10" xfId="0" applyFont="1" applyBorder="1"/>
    <xf numFmtId="166" fontId="24" fillId="0" borderId="0" xfId="44" applyNumberFormat="1" applyFill="1" applyAlignment="1" applyProtection="1">
      <alignment vertical="center" wrapText="1"/>
    </xf>
    <xf numFmtId="166" fontId="26" fillId="0" borderId="0" xfId="44" applyNumberFormat="1" applyFont="1" applyFill="1" applyAlignment="1" applyProtection="1">
      <alignment horizontal="centerContinuous" vertical="center" wrapText="1"/>
    </xf>
    <xf numFmtId="166" fontId="24" fillId="0" borderId="0" xfId="44" applyNumberFormat="1" applyFill="1" applyAlignment="1" applyProtection="1">
      <alignment horizontal="centerContinuous" vertical="center"/>
    </xf>
    <xf numFmtId="166" fontId="24" fillId="0" borderId="0" xfId="44" applyNumberFormat="1" applyFill="1" applyAlignment="1" applyProtection="1">
      <alignment horizontal="center" vertical="center" wrapText="1"/>
    </xf>
    <xf numFmtId="166" fontId="28" fillId="0" borderId="0" xfId="44" applyNumberFormat="1" applyFont="1" applyFill="1" applyAlignment="1" applyProtection="1">
      <alignment horizontal="right" vertical="center"/>
    </xf>
    <xf numFmtId="166" fontId="30" fillId="0" borderId="11" xfId="44" applyNumberFormat="1" applyFont="1" applyFill="1" applyBorder="1" applyAlignment="1" applyProtection="1">
      <alignment horizontal="centerContinuous" vertical="center" wrapText="1"/>
    </xf>
    <xf numFmtId="166" fontId="30" fillId="0" borderId="12" xfId="44" applyNumberFormat="1" applyFont="1" applyFill="1" applyBorder="1" applyAlignment="1" applyProtection="1">
      <alignment horizontal="centerContinuous" vertical="center" wrapText="1"/>
    </xf>
    <xf numFmtId="166" fontId="30" fillId="0" borderId="11" xfId="44" applyNumberFormat="1" applyFont="1" applyFill="1" applyBorder="1" applyAlignment="1" applyProtection="1">
      <alignment horizontal="center" vertical="center" wrapText="1"/>
    </xf>
    <xf numFmtId="166" fontId="30" fillId="0" borderId="12" xfId="44" applyNumberFormat="1" applyFont="1" applyFill="1" applyBorder="1" applyAlignment="1" applyProtection="1">
      <alignment horizontal="center" vertical="center" wrapText="1"/>
    </xf>
    <xf numFmtId="166" fontId="30" fillId="0" borderId="13" xfId="44" applyNumberFormat="1" applyFont="1" applyFill="1" applyBorder="1" applyAlignment="1" applyProtection="1">
      <alignment horizontal="center" vertical="center" wrapText="1"/>
    </xf>
    <xf numFmtId="166" fontId="31" fillId="0" borderId="0" xfId="44" applyNumberFormat="1" applyFont="1" applyFill="1" applyAlignment="1" applyProtection="1">
      <alignment horizontal="center" vertical="center" wrapText="1"/>
    </xf>
    <xf numFmtId="166" fontId="32" fillId="0" borderId="14" xfId="44" applyNumberFormat="1" applyFont="1" applyFill="1" applyBorder="1" applyAlignment="1" applyProtection="1">
      <alignment horizontal="center" vertical="center" wrapText="1"/>
    </xf>
    <xf numFmtId="166" fontId="32" fillId="0" borderId="11" xfId="44" applyNumberFormat="1" applyFont="1" applyFill="1" applyBorder="1" applyAlignment="1" applyProtection="1">
      <alignment horizontal="center" vertical="center" wrapText="1"/>
    </xf>
    <xf numFmtId="166" fontId="32" fillId="0" borderId="12" xfId="44" applyNumberFormat="1" applyFont="1" applyFill="1" applyBorder="1" applyAlignment="1" applyProtection="1">
      <alignment horizontal="center" vertical="center" wrapText="1"/>
    </xf>
    <xf numFmtId="166" fontId="24" fillId="0" borderId="15" xfId="44" applyNumberFormat="1" applyFill="1" applyBorder="1" applyAlignment="1" applyProtection="1">
      <alignment horizontal="left" vertical="center" wrapText="1" indent="1"/>
    </xf>
    <xf numFmtId="166" fontId="33" fillId="0" borderId="16" xfId="44" applyNumberFormat="1" applyFont="1" applyFill="1" applyBorder="1" applyAlignment="1" applyProtection="1">
      <alignment horizontal="left" vertical="center" wrapText="1" indent="1"/>
    </xf>
    <xf numFmtId="166" fontId="33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8" xfId="44" applyNumberFormat="1" applyFill="1" applyBorder="1" applyAlignment="1" applyProtection="1">
      <alignment horizontal="left" vertical="center" wrapText="1" indent="1"/>
    </xf>
    <xf numFmtId="166" fontId="33" fillId="0" borderId="19" xfId="44" applyNumberFormat="1" applyFont="1" applyFill="1" applyBorder="1" applyAlignment="1" applyProtection="1">
      <alignment horizontal="left" vertical="center" wrapText="1" indent="1"/>
    </xf>
    <xf numFmtId="166" fontId="33" fillId="0" borderId="10" xfId="44" applyNumberFormat="1" applyFont="1" applyFill="1" applyBorder="1" applyAlignment="1" applyProtection="1">
      <alignment horizontal="right" vertical="center" wrapText="1" indent="1"/>
      <protection locked="0"/>
    </xf>
    <xf numFmtId="166" fontId="33" fillId="0" borderId="20" xfId="44" applyNumberFormat="1" applyFont="1" applyFill="1" applyBorder="1" applyAlignment="1" applyProtection="1">
      <alignment horizontal="left" vertical="center" wrapText="1" indent="1"/>
    </xf>
    <xf numFmtId="166" fontId="35" fillId="0" borderId="14" xfId="44" applyNumberFormat="1" applyFont="1" applyFill="1" applyBorder="1" applyAlignment="1" applyProtection="1">
      <alignment horizontal="left" vertical="center" wrapText="1" indent="1"/>
    </xf>
    <xf numFmtId="166" fontId="32" fillId="0" borderId="11" xfId="44" applyNumberFormat="1" applyFont="1" applyFill="1" applyBorder="1" applyAlignment="1" applyProtection="1">
      <alignment horizontal="left" vertical="center" wrapText="1" indent="1"/>
    </xf>
    <xf numFmtId="166" fontId="24" fillId="0" borderId="21" xfId="44" applyNumberFormat="1" applyFont="1" applyFill="1" applyBorder="1" applyAlignment="1" applyProtection="1">
      <alignment horizontal="left" vertical="center" wrapText="1" indent="1"/>
    </xf>
    <xf numFmtId="166" fontId="34" fillId="0" borderId="22" xfId="44" applyNumberFormat="1" applyFont="1" applyFill="1" applyBorder="1" applyAlignment="1" applyProtection="1">
      <alignment horizontal="left" vertical="center" wrapText="1" indent="1"/>
    </xf>
    <xf numFmtId="166" fontId="36" fillId="0" borderId="23" xfId="44" applyNumberFormat="1" applyFont="1" applyFill="1" applyBorder="1" applyAlignment="1" applyProtection="1">
      <alignment horizontal="right" vertical="center" wrapText="1" indent="1"/>
    </xf>
    <xf numFmtId="166" fontId="34" fillId="0" borderId="19" xfId="44" applyNumberFormat="1" applyFont="1" applyFill="1" applyBorder="1" applyAlignment="1" applyProtection="1">
      <alignment horizontal="left" vertical="center" wrapText="1" indent="1"/>
    </xf>
    <xf numFmtId="166" fontId="24" fillId="0" borderId="18" xfId="44" applyNumberFormat="1" applyFont="1" applyFill="1" applyBorder="1" applyAlignment="1" applyProtection="1">
      <alignment horizontal="left" vertical="center" wrapText="1" indent="1"/>
    </xf>
    <xf numFmtId="166" fontId="29" fillId="0" borderId="11" xfId="44" applyNumberFormat="1" applyFont="1" applyFill="1" applyBorder="1" applyAlignment="1" applyProtection="1">
      <alignment horizontal="left" vertical="center" wrapText="1" indent="1"/>
    </xf>
    <xf numFmtId="166" fontId="35" fillId="0" borderId="11" xfId="44" applyNumberFormat="1" applyFont="1" applyFill="1" applyBorder="1" applyAlignment="1" applyProtection="1">
      <alignment horizontal="left" vertical="center" wrapText="1" indent="1"/>
    </xf>
    <xf numFmtId="166" fontId="35" fillId="0" borderId="24" xfId="44" applyNumberFormat="1" applyFont="1" applyFill="1" applyBorder="1" applyAlignment="1" applyProtection="1">
      <alignment horizontal="right" vertical="center" wrapText="1" indent="1"/>
    </xf>
    <xf numFmtId="166" fontId="24" fillId="0" borderId="15" xfId="44" applyNumberFormat="1" applyFont="1" applyFill="1" applyBorder="1" applyAlignment="1" applyProtection="1">
      <alignment horizontal="left" vertical="center" wrapText="1" indent="1"/>
    </xf>
    <xf numFmtId="166" fontId="36" fillId="0" borderId="22" xfId="44" applyNumberFormat="1" applyFont="1" applyFill="1" applyBorder="1" applyAlignment="1" applyProtection="1">
      <alignment horizontal="left" vertical="center" wrapText="1" indent="1"/>
    </xf>
    <xf numFmtId="166" fontId="36" fillId="0" borderId="17" xfId="44" applyNumberFormat="1" applyFont="1" applyFill="1" applyBorder="1" applyAlignment="1" applyProtection="1">
      <alignment horizontal="right" vertical="center" wrapText="1" indent="1"/>
    </xf>
    <xf numFmtId="166" fontId="24" fillId="0" borderId="0" xfId="44" applyNumberFormat="1" applyFill="1" applyAlignment="1">
      <alignment vertical="center" wrapText="1"/>
    </xf>
    <xf numFmtId="166" fontId="28" fillId="0" borderId="0" xfId="44" applyNumberFormat="1" applyFont="1" applyFill="1" applyAlignment="1" applyProtection="1">
      <alignment horizontal="right" wrapText="1"/>
    </xf>
    <xf numFmtId="166" fontId="31" fillId="0" borderId="0" xfId="44" applyNumberFormat="1" applyFont="1" applyFill="1" applyAlignment="1">
      <alignment horizontal="center" vertical="center" wrapText="1"/>
    </xf>
    <xf numFmtId="166" fontId="38" fillId="0" borderId="25" xfId="44" applyNumberFormat="1" applyFont="1" applyFill="1" applyBorder="1" applyAlignment="1" applyProtection="1">
      <alignment horizontal="center" vertical="center" wrapText="1"/>
    </xf>
    <xf numFmtId="166" fontId="38" fillId="0" borderId="26" xfId="44" applyNumberFormat="1" applyFont="1" applyFill="1" applyBorder="1" applyAlignment="1" applyProtection="1">
      <alignment horizontal="center" vertical="center" wrapText="1"/>
    </xf>
    <xf numFmtId="166" fontId="38" fillId="0" borderId="27" xfId="44" applyNumberFormat="1" applyFont="1" applyFill="1" applyBorder="1" applyAlignment="1" applyProtection="1">
      <alignment horizontal="center" vertical="center" wrapText="1"/>
    </xf>
    <xf numFmtId="166" fontId="31" fillId="0" borderId="0" xfId="44" applyNumberFormat="1" applyFont="1" applyFill="1" applyAlignment="1">
      <alignment vertical="center" wrapText="1"/>
    </xf>
    <xf numFmtId="166" fontId="24" fillId="0" borderId="0" xfId="44" applyNumberFormat="1" applyFill="1" applyAlignment="1">
      <alignment horizontal="center" vertical="center" wrapText="1"/>
    </xf>
    <xf numFmtId="0" fontId="24" fillId="0" borderId="0" xfId="44" applyFill="1" applyProtection="1"/>
    <xf numFmtId="0" fontId="24" fillId="0" borderId="0" xfId="44" applyFill="1"/>
    <xf numFmtId="0" fontId="37" fillId="0" borderId="0" xfId="44" applyFont="1" applyFill="1" applyProtection="1"/>
    <xf numFmtId="0" fontId="29" fillId="0" borderId="28" xfId="44" applyFont="1" applyFill="1" applyBorder="1" applyAlignment="1" applyProtection="1">
      <alignment vertical="center"/>
    </xf>
    <xf numFmtId="0" fontId="29" fillId="0" borderId="29" xfId="44" applyFont="1" applyFill="1" applyBorder="1" applyAlignment="1" applyProtection="1">
      <alignment horizontal="center" vertical="center"/>
    </xf>
    <xf numFmtId="0" fontId="29" fillId="0" borderId="30" xfId="44" applyFont="1" applyFill="1" applyBorder="1" applyAlignment="1" applyProtection="1">
      <alignment horizontal="center" vertical="center"/>
    </xf>
    <xf numFmtId="49" fontId="34" fillId="0" borderId="31" xfId="44" applyNumberFormat="1" applyFont="1" applyFill="1" applyBorder="1" applyAlignment="1" applyProtection="1">
      <alignment vertical="center"/>
    </xf>
    <xf numFmtId="3" fontId="34" fillId="0" borderId="32" xfId="44" applyNumberFormat="1" applyFont="1" applyFill="1" applyBorder="1" applyAlignment="1" applyProtection="1">
      <alignment vertical="center"/>
      <protection locked="0"/>
    </xf>
    <xf numFmtId="3" fontId="34" fillId="0" borderId="33" xfId="44" applyNumberFormat="1" applyFont="1" applyFill="1" applyBorder="1" applyAlignment="1" applyProtection="1">
      <alignment vertical="center"/>
    </xf>
    <xf numFmtId="49" fontId="36" fillId="0" borderId="19" xfId="44" quotePrefix="1" applyNumberFormat="1" applyFont="1" applyFill="1" applyBorder="1" applyAlignment="1" applyProtection="1">
      <alignment horizontal="left" vertical="center" indent="1"/>
    </xf>
    <xf numFmtId="3" fontId="36" fillId="0" borderId="10" xfId="44" applyNumberFormat="1" applyFont="1" applyFill="1" applyBorder="1" applyAlignment="1" applyProtection="1">
      <alignment vertical="center"/>
      <protection locked="0"/>
    </xf>
    <xf numFmtId="3" fontId="36" fillId="0" borderId="34" xfId="44" applyNumberFormat="1" applyFont="1" applyFill="1" applyBorder="1" applyAlignment="1" applyProtection="1">
      <alignment vertical="center"/>
    </xf>
    <xf numFmtId="49" fontId="34" fillId="0" borderId="19" xfId="44" applyNumberFormat="1" applyFont="1" applyFill="1" applyBorder="1" applyAlignment="1" applyProtection="1">
      <alignment vertical="center"/>
    </xf>
    <xf numFmtId="3" fontId="34" fillId="0" borderId="10" xfId="44" applyNumberFormat="1" applyFont="1" applyFill="1" applyBorder="1" applyAlignment="1" applyProtection="1">
      <alignment vertical="center"/>
      <protection locked="0"/>
    </xf>
    <xf numFmtId="3" fontId="34" fillId="0" borderId="34" xfId="44" applyNumberFormat="1" applyFont="1" applyFill="1" applyBorder="1" applyAlignment="1" applyProtection="1">
      <alignment vertical="center"/>
    </xf>
    <xf numFmtId="49" fontId="34" fillId="0" borderId="35" xfId="44" applyNumberFormat="1" applyFont="1" applyFill="1" applyBorder="1" applyAlignment="1" applyProtection="1">
      <alignment vertical="center"/>
      <protection locked="0"/>
    </xf>
    <xf numFmtId="3" fontId="34" fillId="0" borderId="36" xfId="44" applyNumberFormat="1" applyFont="1" applyFill="1" applyBorder="1" applyAlignment="1" applyProtection="1">
      <alignment vertical="center"/>
      <protection locked="0"/>
    </xf>
    <xf numFmtId="49" fontId="29" fillId="0" borderId="11" xfId="44" applyNumberFormat="1" applyFont="1" applyFill="1" applyBorder="1" applyAlignment="1" applyProtection="1">
      <alignment vertical="center"/>
    </xf>
    <xf numFmtId="3" fontId="34" fillId="0" borderId="12" xfId="44" applyNumberFormat="1" applyFont="1" applyFill="1" applyBorder="1" applyAlignment="1" applyProtection="1">
      <alignment vertical="center"/>
    </xf>
    <xf numFmtId="3" fontId="34" fillId="0" borderId="13" xfId="44" applyNumberFormat="1" applyFont="1" applyFill="1" applyBorder="1" applyAlignment="1" applyProtection="1">
      <alignment vertical="center"/>
    </xf>
    <xf numFmtId="0" fontId="24" fillId="0" borderId="0" xfId="44" applyFill="1" applyAlignment="1" applyProtection="1">
      <alignment vertical="center"/>
    </xf>
    <xf numFmtId="49" fontId="34" fillId="0" borderId="19" xfId="44" applyNumberFormat="1" applyFont="1" applyFill="1" applyBorder="1" applyAlignment="1" applyProtection="1">
      <alignment horizontal="left" vertical="center"/>
    </xf>
    <xf numFmtId="49" fontId="34" fillId="0" borderId="19" xfId="44" applyNumberFormat="1" applyFont="1" applyFill="1" applyBorder="1" applyAlignment="1" applyProtection="1">
      <alignment vertical="center"/>
      <protection locked="0"/>
    </xf>
    <xf numFmtId="0" fontId="24" fillId="0" borderId="0" xfId="44" applyFill="1" applyAlignment="1"/>
    <xf numFmtId="0" fontId="25" fillId="0" borderId="0" xfId="46" applyFill="1" applyProtection="1">
      <protection locked="0"/>
    </xf>
    <xf numFmtId="0" fontId="25" fillId="0" borderId="0" xfId="46" applyFill="1" applyProtection="1"/>
    <xf numFmtId="0" fontId="25" fillId="0" borderId="0" xfId="46" applyFill="1" applyAlignment="1" applyProtection="1">
      <alignment vertical="center"/>
    </xf>
    <xf numFmtId="0" fontId="25" fillId="0" borderId="0" xfId="46" applyFill="1" applyAlignment="1" applyProtection="1">
      <alignment vertical="center"/>
      <protection locked="0"/>
    </xf>
    <xf numFmtId="0" fontId="24" fillId="0" borderId="0" xfId="44"/>
    <xf numFmtId="0" fontId="24" fillId="0" borderId="0" xfId="44" applyProtection="1"/>
    <xf numFmtId="0" fontId="35" fillId="0" borderId="28" xfId="44" applyFont="1" applyBorder="1" applyAlignment="1" applyProtection="1">
      <alignment horizontal="center" vertical="center" wrapText="1"/>
    </xf>
    <xf numFmtId="0" fontId="35" fillId="0" borderId="29" xfId="44" applyFont="1" applyBorder="1" applyAlignment="1" applyProtection="1">
      <alignment horizontal="center" vertical="center"/>
    </xf>
    <xf numFmtId="0" fontId="35" fillId="0" borderId="30" xfId="44" applyFont="1" applyBorder="1" applyAlignment="1" applyProtection="1">
      <alignment horizontal="center" vertical="center" wrapText="1"/>
    </xf>
    <xf numFmtId="3" fontId="35" fillId="0" borderId="13" xfId="44" applyNumberFormat="1" applyFont="1" applyFill="1" applyBorder="1" applyAlignment="1" applyProtection="1">
      <alignment horizontal="right" vertical="center" indent="1"/>
    </xf>
    <xf numFmtId="166" fontId="35" fillId="0" borderId="38" xfId="44" applyNumberFormat="1" applyFont="1" applyFill="1" applyBorder="1" applyAlignment="1" applyProtection="1">
      <alignment horizontal="left" vertical="center" wrapText="1" indent="1"/>
    </xf>
    <xf numFmtId="166" fontId="35" fillId="0" borderId="10" xfId="44" applyNumberFormat="1" applyFont="1" applyFill="1" applyBorder="1" applyAlignment="1" applyProtection="1">
      <alignment horizontal="left" vertical="center" wrapText="1" indent="1"/>
    </xf>
    <xf numFmtId="166" fontId="35" fillId="0" borderId="28" xfId="44" applyNumberFormat="1" applyFont="1" applyFill="1" applyBorder="1" applyAlignment="1" applyProtection="1">
      <alignment horizontal="left" vertical="center" wrapText="1" indent="1"/>
    </xf>
    <xf numFmtId="166" fontId="35" fillId="0" borderId="39" xfId="44" applyNumberFormat="1" applyFont="1" applyFill="1" applyBorder="1" applyAlignment="1" applyProtection="1">
      <alignment horizontal="right" vertical="center" wrapText="1" indent="1"/>
    </xf>
    <xf numFmtId="166" fontId="35" fillId="0" borderId="10" xfId="44" applyNumberFormat="1" applyFont="1" applyFill="1" applyBorder="1" applyAlignment="1" applyProtection="1">
      <alignment horizontal="right" vertical="center" wrapText="1" indent="1"/>
    </xf>
    <xf numFmtId="166" fontId="31" fillId="0" borderId="0" xfId="44" applyNumberFormat="1" applyFont="1" applyFill="1" applyAlignment="1" applyProtection="1">
      <alignment horizontal="centerContinuous" vertical="center" wrapText="1"/>
    </xf>
    <xf numFmtId="166" fontId="41" fillId="0" borderId="0" xfId="44" applyNumberFormat="1" applyFont="1" applyFill="1" applyAlignment="1" applyProtection="1">
      <alignment horizontal="centerContinuous" vertical="center"/>
    </xf>
    <xf numFmtId="0" fontId="22" fillId="0" borderId="10" xfId="0" applyFont="1" applyBorder="1" applyAlignment="1"/>
    <xf numFmtId="0" fontId="0" fillId="0" borderId="10" xfId="0" applyBorder="1"/>
    <xf numFmtId="0" fontId="0" fillId="0" borderId="0" xfId="0" applyBorder="1"/>
    <xf numFmtId="0" fontId="0" fillId="0" borderId="36" xfId="0" applyBorder="1"/>
    <xf numFmtId="0" fontId="22" fillId="0" borderId="0" xfId="0" applyFont="1" applyBorder="1"/>
    <xf numFmtId="0" fontId="43" fillId="0" borderId="0" xfId="0" applyFont="1" applyAlignment="1">
      <alignment horizontal="center"/>
    </xf>
    <xf numFmtId="0" fontId="22" fillId="0" borderId="38" xfId="0" applyFont="1" applyBorder="1"/>
    <xf numFmtId="0" fontId="22" fillId="0" borderId="14" xfId="0" applyFont="1" applyBorder="1"/>
    <xf numFmtId="0" fontId="0" fillId="0" borderId="17" xfId="0" applyBorder="1"/>
    <xf numFmtId="0" fontId="0" fillId="0" borderId="10" xfId="0" applyFill="1" applyBorder="1"/>
    <xf numFmtId="0" fontId="0" fillId="0" borderId="36" xfId="0" applyFill="1" applyBorder="1"/>
    <xf numFmtId="0" fontId="0" fillId="0" borderId="23" xfId="0" applyBorder="1"/>
    <xf numFmtId="166" fontId="41" fillId="0" borderId="19" xfId="44" applyNumberFormat="1" applyFont="1" applyFill="1" applyBorder="1" applyAlignment="1" applyProtection="1">
      <alignment horizontal="left" vertical="center" wrapText="1" indent="1"/>
      <protection locked="0"/>
    </xf>
    <xf numFmtId="166" fontId="41" fillId="0" borderId="10" xfId="44" applyNumberFormat="1" applyFont="1" applyFill="1" applyBorder="1" applyAlignment="1" applyProtection="1">
      <alignment vertical="center" wrapText="1"/>
      <protection locked="0"/>
    </xf>
    <xf numFmtId="1" fontId="41" fillId="0" borderId="10" xfId="44" applyNumberFormat="1" applyFont="1" applyFill="1" applyBorder="1" applyAlignment="1" applyProtection="1">
      <alignment vertical="center" wrapText="1"/>
      <protection locked="0"/>
    </xf>
    <xf numFmtId="166" fontId="41" fillId="0" borderId="34" xfId="44" applyNumberFormat="1" applyFont="1" applyFill="1" applyBorder="1" applyAlignment="1" applyProtection="1">
      <alignment vertical="center" wrapText="1"/>
    </xf>
    <xf numFmtId="166" fontId="41" fillId="0" borderId="22" xfId="44" applyNumberFormat="1" applyFont="1" applyFill="1" applyBorder="1" applyAlignment="1" applyProtection="1">
      <alignment horizontal="left" vertical="center" wrapText="1"/>
      <protection locked="0"/>
    </xf>
    <xf numFmtId="166" fontId="41" fillId="0" borderId="35" xfId="44" applyNumberFormat="1" applyFont="1" applyFill="1" applyBorder="1" applyAlignment="1" applyProtection="1">
      <alignment horizontal="left" vertical="center" wrapText="1" indent="1"/>
      <protection locked="0"/>
    </xf>
    <xf numFmtId="166" fontId="41" fillId="0" borderId="36" xfId="44" applyNumberFormat="1" applyFont="1" applyFill="1" applyBorder="1" applyAlignment="1" applyProtection="1">
      <alignment vertical="center" wrapText="1"/>
      <protection locked="0"/>
    </xf>
    <xf numFmtId="1" fontId="41" fillId="0" borderId="36" xfId="44" applyNumberFormat="1" applyFont="1" applyFill="1" applyBorder="1" applyAlignment="1" applyProtection="1">
      <alignment vertical="center" wrapText="1"/>
      <protection locked="0"/>
    </xf>
    <xf numFmtId="166" fontId="41" fillId="0" borderId="40" xfId="44" applyNumberFormat="1" applyFont="1" applyFill="1" applyBorder="1" applyAlignment="1" applyProtection="1">
      <alignment vertical="center" wrapText="1"/>
    </xf>
    <xf numFmtId="166" fontId="31" fillId="0" borderId="11" xfId="44" applyNumberFormat="1" applyFont="1" applyFill="1" applyBorder="1" applyAlignment="1" applyProtection="1">
      <alignment horizontal="left" vertical="center" wrapText="1"/>
    </xf>
    <xf numFmtId="166" fontId="31" fillId="0" borderId="12" xfId="44" applyNumberFormat="1" applyFont="1" applyFill="1" applyBorder="1" applyAlignment="1" applyProtection="1">
      <alignment vertical="center" wrapText="1"/>
    </xf>
    <xf numFmtId="166" fontId="31" fillId="18" borderId="12" xfId="44" applyNumberFormat="1" applyFont="1" applyFill="1" applyBorder="1" applyAlignment="1" applyProtection="1">
      <alignment vertical="center" wrapText="1"/>
    </xf>
    <xf numFmtId="166" fontId="31" fillId="0" borderId="13" xfId="44" applyNumberFormat="1" applyFont="1" applyFill="1" applyBorder="1" applyAlignment="1" applyProtection="1">
      <alignment vertical="center" wrapText="1"/>
    </xf>
    <xf numFmtId="0" fontId="24" fillId="0" borderId="19" xfId="44" applyFont="1" applyBorder="1" applyAlignment="1" applyProtection="1">
      <alignment horizontal="right" vertical="center" indent="1"/>
    </xf>
    <xf numFmtId="0" fontId="24" fillId="0" borderId="32" xfId="44" applyFont="1" applyBorder="1" applyAlignment="1" applyProtection="1">
      <alignment horizontal="left" vertical="center" indent="1"/>
      <protection locked="0"/>
    </xf>
    <xf numFmtId="0" fontId="24" fillId="0" borderId="10" xfId="44" applyFont="1" applyBorder="1" applyAlignment="1" applyProtection="1">
      <alignment horizontal="left" vertical="center" indent="1"/>
      <protection locked="0"/>
    </xf>
    <xf numFmtId="3" fontId="24" fillId="0" borderId="34" xfId="44" applyNumberFormat="1" applyFont="1" applyBorder="1" applyAlignment="1" applyProtection="1">
      <alignment horizontal="right" vertical="center" indent="1"/>
      <protection locked="0"/>
    </xf>
    <xf numFmtId="3" fontId="24" fillId="0" borderId="34" xfId="44" applyNumberFormat="1" applyFont="1" applyFill="1" applyBorder="1" applyAlignment="1" applyProtection="1">
      <alignment horizontal="right" vertical="center" indent="1"/>
      <protection locked="0"/>
    </xf>
    <xf numFmtId="0" fontId="24" fillId="0" borderId="35" xfId="44" applyFont="1" applyBorder="1" applyAlignment="1" applyProtection="1">
      <alignment horizontal="right" vertical="center" indent="1"/>
    </xf>
    <xf numFmtId="0" fontId="24" fillId="0" borderId="36" xfId="44" applyFont="1" applyBorder="1" applyAlignment="1" applyProtection="1">
      <alignment horizontal="left" vertical="center" indent="1"/>
      <protection locked="0"/>
    </xf>
    <xf numFmtId="3" fontId="24" fillId="0" borderId="40" xfId="44" applyNumberFormat="1" applyFont="1" applyFill="1" applyBorder="1" applyAlignment="1" applyProtection="1">
      <alignment horizontal="right" vertical="center" indent="1"/>
      <protection locked="0"/>
    </xf>
    <xf numFmtId="0" fontId="34" fillId="0" borderId="0" xfId="44" applyFont="1" applyAlignment="1" applyProtection="1">
      <alignment horizontal="right"/>
    </xf>
    <xf numFmtId="166" fontId="41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41" fillId="0" borderId="10" xfId="44" applyNumberFormat="1" applyFont="1" applyFill="1" applyBorder="1" applyAlignment="1" applyProtection="1">
      <alignment horizontal="right" vertical="center" wrapText="1" indent="1"/>
      <protection locked="0"/>
    </xf>
    <xf numFmtId="166" fontId="44" fillId="0" borderId="17" xfId="44" applyNumberFormat="1" applyFont="1" applyFill="1" applyBorder="1" applyAlignment="1" applyProtection="1">
      <alignment horizontal="right" vertical="center" wrapText="1" indent="1"/>
    </xf>
    <xf numFmtId="166" fontId="24" fillId="0" borderId="23" xfId="44" applyNumberFormat="1" applyFont="1" applyFill="1" applyBorder="1" applyAlignment="1" applyProtection="1">
      <alignment horizontal="right" vertical="center" wrapText="1" indent="1"/>
    </xf>
    <xf numFmtId="0" fontId="0" fillId="0" borderId="10" xfId="0" applyBorder="1" applyAlignment="1">
      <alignment horizontal="center"/>
    </xf>
    <xf numFmtId="0" fontId="0" fillId="0" borderId="23" xfId="0" applyFill="1" applyBorder="1"/>
    <xf numFmtId="166" fontId="24" fillId="0" borderId="0" xfId="44" applyNumberFormat="1" applyFont="1" applyFill="1" applyBorder="1" applyAlignment="1" applyProtection="1">
      <alignment horizontal="right" vertical="center" wrapText="1" indent="1"/>
    </xf>
    <xf numFmtId="0" fontId="22" fillId="0" borderId="41" xfId="0" applyFont="1" applyBorder="1" applyAlignment="1">
      <alignment horizontal="center"/>
    </xf>
    <xf numFmtId="0" fontId="22" fillId="0" borderId="42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4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166" fontId="32" fillId="0" borderId="10" xfId="44" applyNumberFormat="1" applyFont="1" applyFill="1" applyBorder="1" applyAlignment="1" applyProtection="1">
      <alignment horizontal="right" vertical="center" wrapText="1" indent="1"/>
    </xf>
    <xf numFmtId="166" fontId="30" fillId="0" borderId="45" xfId="44" applyNumberFormat="1" applyFont="1" applyFill="1" applyBorder="1" applyAlignment="1" applyProtection="1">
      <alignment horizontal="center" vertical="center" wrapText="1"/>
    </xf>
    <xf numFmtId="0" fontId="24" fillId="0" borderId="14" xfId="44" applyFont="1" applyBorder="1"/>
    <xf numFmtId="0" fontId="22" fillId="0" borderId="0" xfId="0" applyFont="1" applyAlignment="1">
      <alignment horizontal="center"/>
    </xf>
    <xf numFmtId="0" fontId="22" fillId="0" borderId="46" xfId="0" applyFont="1" applyBorder="1" applyAlignment="1">
      <alignment horizontal="center"/>
    </xf>
    <xf numFmtId="0" fontId="21" fillId="0" borderId="0" xfId="0" applyFont="1"/>
    <xf numFmtId="0" fontId="22" fillId="0" borderId="42" xfId="0" applyFont="1" applyBorder="1"/>
    <xf numFmtId="0" fontId="22" fillId="0" borderId="43" xfId="0" applyFont="1" applyBorder="1"/>
    <xf numFmtId="0" fontId="22" fillId="0" borderId="44" xfId="0" applyFont="1" applyBorder="1"/>
    <xf numFmtId="166" fontId="34" fillId="0" borderId="23" xfId="44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12" xfId="44" applyNumberFormat="1" applyFont="1" applyFill="1" applyBorder="1" applyAlignment="1" applyProtection="1">
      <alignment horizontal="right" vertical="center" wrapText="1" indent="1"/>
    </xf>
    <xf numFmtId="166" fontId="34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29" xfId="44" applyNumberFormat="1" applyFont="1" applyFill="1" applyBorder="1" applyAlignment="1" applyProtection="1">
      <alignment horizontal="right" vertical="center" wrapText="1" indent="1"/>
    </xf>
    <xf numFmtId="166" fontId="34" fillId="0" borderId="23" xfId="44" applyNumberFormat="1" applyFont="1" applyFill="1" applyBorder="1" applyAlignment="1" applyProtection="1">
      <alignment horizontal="right" vertical="center" wrapText="1" indent="1"/>
    </xf>
    <xf numFmtId="166" fontId="35" fillId="0" borderId="0" xfId="44" applyNumberFormat="1" applyFont="1" applyFill="1" applyAlignment="1" applyProtection="1">
      <alignment vertical="center" wrapText="1"/>
    </xf>
    <xf numFmtId="166" fontId="35" fillId="0" borderId="0" xfId="44" applyNumberFormat="1" applyFont="1" applyFill="1" applyBorder="1" applyAlignment="1" applyProtection="1">
      <alignment vertical="center" wrapText="1"/>
    </xf>
    <xf numFmtId="166" fontId="35" fillId="0" borderId="10" xfId="44" applyNumberFormat="1" applyFont="1" applyFill="1" applyBorder="1" applyAlignment="1" applyProtection="1">
      <alignment vertical="center" wrapText="1"/>
    </xf>
    <xf numFmtId="166" fontId="35" fillId="0" borderId="47" xfId="44" applyNumberFormat="1" applyFont="1" applyFill="1" applyBorder="1" applyAlignment="1" applyProtection="1">
      <alignment horizontal="right" vertical="center" wrapText="1" indent="1"/>
    </xf>
    <xf numFmtId="166" fontId="35" fillId="0" borderId="48" xfId="44" applyNumberFormat="1" applyFont="1" applyFill="1" applyBorder="1" applyAlignment="1" applyProtection="1">
      <alignment horizontal="right" vertical="center" wrapText="1" indent="1"/>
    </xf>
    <xf numFmtId="166" fontId="28" fillId="0" borderId="49" xfId="44" applyNumberFormat="1" applyFont="1" applyFill="1" applyBorder="1" applyAlignment="1" applyProtection="1">
      <alignment horizontal="right" vertical="center"/>
    </xf>
    <xf numFmtId="166" fontId="41" fillId="0" borderId="23" xfId="44" applyNumberFormat="1" applyFont="1" applyFill="1" applyBorder="1" applyAlignment="1" applyProtection="1">
      <alignment horizontal="right" vertical="center" wrapText="1" indent="1"/>
      <protection locked="0"/>
    </xf>
    <xf numFmtId="166" fontId="41" fillId="0" borderId="49" xfId="4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/>
    </xf>
    <xf numFmtId="0" fontId="45" fillId="0" borderId="0" xfId="0" applyFont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12" xfId="0" applyFont="1" applyBorder="1"/>
    <xf numFmtId="0" fontId="22" fillId="0" borderId="13" xfId="0" applyFont="1" applyBorder="1"/>
    <xf numFmtId="166" fontId="35" fillId="0" borderId="21" xfId="44" applyNumberFormat="1" applyFont="1" applyFill="1" applyBorder="1" applyAlignment="1" applyProtection="1">
      <alignment horizontal="left" vertical="center" wrapText="1" indent="1"/>
    </xf>
    <xf numFmtId="166" fontId="35" fillId="0" borderId="22" xfId="44" applyNumberFormat="1" applyFont="1" applyFill="1" applyBorder="1" applyAlignment="1" applyProtection="1">
      <alignment horizontal="left" vertical="center" wrapText="1" indent="1"/>
    </xf>
    <xf numFmtId="166" fontId="35" fillId="0" borderId="0" xfId="44" applyNumberFormat="1" applyFont="1" applyFill="1" applyBorder="1" applyAlignment="1" applyProtection="1">
      <alignment horizontal="right" vertical="center" wrapText="1" indent="1"/>
    </xf>
    <xf numFmtId="166" fontId="35" fillId="0" borderId="49" xfId="44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2" fillId="0" borderId="56" xfId="0" applyFont="1" applyBorder="1" applyAlignment="1">
      <alignment horizontal="center"/>
    </xf>
    <xf numFmtId="0" fontId="22" fillId="0" borderId="46" xfId="0" applyFont="1" applyBorder="1"/>
    <xf numFmtId="0" fontId="0" fillId="0" borderId="64" xfId="0" applyBorder="1"/>
    <xf numFmtId="0" fontId="0" fillId="0" borderId="42" xfId="0" applyBorder="1"/>
    <xf numFmtId="0" fontId="0" fillId="0" borderId="51" xfId="0" applyBorder="1"/>
    <xf numFmtId="0" fontId="0" fillId="0" borderId="65" xfId="0" applyFill="1" applyBorder="1"/>
    <xf numFmtId="0" fontId="0" fillId="0" borderId="66" xfId="0" applyBorder="1"/>
    <xf numFmtId="166" fontId="30" fillId="0" borderId="47" xfId="44" applyNumberFormat="1" applyFont="1" applyFill="1" applyBorder="1" applyAlignment="1" applyProtection="1">
      <alignment horizontal="centerContinuous" vertical="center" wrapText="1"/>
    </xf>
    <xf numFmtId="166" fontId="30" fillId="0" borderId="62" xfId="44" applyNumberFormat="1" applyFont="1" applyFill="1" applyBorder="1" applyAlignment="1" applyProtection="1">
      <alignment horizontal="center" vertical="center" wrapText="1"/>
    </xf>
    <xf numFmtId="166" fontId="32" fillId="0" borderId="47" xfId="44" applyNumberFormat="1" applyFont="1" applyFill="1" applyBorder="1" applyAlignment="1" applyProtection="1">
      <alignment horizontal="center" vertical="center" wrapText="1"/>
    </xf>
    <xf numFmtId="166" fontId="33" fillId="0" borderId="67" xfId="44" applyNumberFormat="1" applyFont="1" applyFill="1" applyBorder="1" applyAlignment="1" applyProtection="1">
      <alignment horizontal="right" vertical="center" wrapText="1" indent="1"/>
      <protection locked="0"/>
    </xf>
    <xf numFmtId="166" fontId="33" fillId="0" borderId="44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47" xfId="44" applyNumberFormat="1" applyFont="1" applyFill="1" applyBorder="1" applyAlignment="1" applyProtection="1">
      <alignment horizontal="right" vertical="center" wrapText="1" indent="1"/>
    </xf>
    <xf numFmtId="166" fontId="36" fillId="0" borderId="67" xfId="44" applyNumberFormat="1" applyFont="1" applyFill="1" applyBorder="1" applyAlignment="1" applyProtection="1">
      <alignment horizontal="right" vertical="center" wrapText="1" indent="1"/>
    </xf>
    <xf numFmtId="166" fontId="35" fillId="0" borderId="62" xfId="44" applyNumberFormat="1" applyFont="1" applyFill="1" applyBorder="1" applyAlignment="1" applyProtection="1">
      <alignment horizontal="right" vertical="center" wrapText="1" indent="1"/>
    </xf>
    <xf numFmtId="166" fontId="30" fillId="0" borderId="42" xfId="44" applyNumberFormat="1" applyFont="1" applyFill="1" applyBorder="1" applyAlignment="1" applyProtection="1">
      <alignment horizontal="centerContinuous" vertical="center" wrapText="1"/>
    </xf>
    <xf numFmtId="166" fontId="30" fillId="0" borderId="42" xfId="44" applyNumberFormat="1" applyFont="1" applyFill="1" applyBorder="1" applyAlignment="1" applyProtection="1">
      <alignment horizontal="center" vertical="center" wrapText="1"/>
    </xf>
    <xf numFmtId="166" fontId="32" fillId="0" borderId="42" xfId="44" applyNumberFormat="1" applyFont="1" applyFill="1" applyBorder="1" applyAlignment="1" applyProtection="1">
      <alignment horizontal="center" vertical="center" wrapText="1"/>
    </xf>
    <xf numFmtId="166" fontId="33" fillId="0" borderId="42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42" xfId="44" applyNumberFormat="1" applyFont="1" applyFill="1" applyBorder="1" applyAlignment="1" applyProtection="1">
      <alignment horizontal="right" vertical="center" wrapText="1" indent="1"/>
    </xf>
    <xf numFmtId="166" fontId="34" fillId="0" borderId="42" xfId="44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42" xfId="44" applyNumberFormat="1" applyFont="1" applyFill="1" applyBorder="1" applyAlignment="1" applyProtection="1">
      <alignment horizontal="right" vertical="center" wrapText="1" indent="1"/>
    </xf>
    <xf numFmtId="166" fontId="24" fillId="0" borderId="10" xfId="44" applyNumberFormat="1" applyFill="1" applyBorder="1" applyAlignment="1" applyProtection="1">
      <alignment vertical="center" wrapText="1"/>
    </xf>
    <xf numFmtId="166" fontId="31" fillId="0" borderId="10" xfId="44" applyNumberFormat="1" applyFont="1" applyFill="1" applyBorder="1" applyAlignment="1" applyProtection="1">
      <alignment horizontal="center" vertical="center" wrapText="1"/>
    </xf>
    <xf numFmtId="166" fontId="24" fillId="0" borderId="0" xfId="44" applyNumberFormat="1" applyFill="1" applyBorder="1" applyAlignment="1" applyProtection="1">
      <alignment vertical="center" wrapText="1"/>
    </xf>
    <xf numFmtId="166" fontId="33" fillId="0" borderId="68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45" xfId="44" applyNumberFormat="1" applyFont="1" applyFill="1" applyBorder="1" applyAlignment="1" applyProtection="1">
      <alignment horizontal="right" vertical="center" wrapText="1" indent="1"/>
    </xf>
    <xf numFmtId="166" fontId="36" fillId="0" borderId="68" xfId="44" applyNumberFormat="1" applyFont="1" applyFill="1" applyBorder="1" applyAlignment="1" applyProtection="1">
      <alignment horizontal="right" vertical="center" wrapText="1" indent="1"/>
    </xf>
    <xf numFmtId="166" fontId="32" fillId="0" borderId="48" xfId="44" applyNumberFormat="1" applyFont="1" applyFill="1" applyBorder="1" applyAlignment="1" applyProtection="1">
      <alignment horizontal="center" vertical="center" wrapText="1"/>
    </xf>
    <xf numFmtId="166" fontId="36" fillId="0" borderId="10" xfId="44" applyNumberFormat="1" applyFont="1" applyFill="1" applyBorder="1" applyAlignment="1" applyProtection="1">
      <alignment horizontal="right" vertical="center" wrapText="1" indent="1"/>
    </xf>
    <xf numFmtId="166" fontId="35" fillId="0" borderId="0" xfId="44" applyNumberFormat="1" applyFont="1" applyFill="1" applyBorder="1" applyAlignment="1" applyProtection="1">
      <alignment horizontal="center" vertical="center" wrapText="1"/>
    </xf>
    <xf numFmtId="0" fontId="35" fillId="0" borderId="69" xfId="44" applyFont="1" applyBorder="1" applyAlignment="1" applyProtection="1">
      <alignment horizontal="center" vertical="center" wrapText="1"/>
    </xf>
    <xf numFmtId="0" fontId="24" fillId="0" borderId="46" xfId="44" applyFont="1" applyBorder="1"/>
    <xf numFmtId="3" fontId="35" fillId="0" borderId="45" xfId="44" applyNumberFormat="1" applyFont="1" applyFill="1" applyBorder="1" applyAlignment="1" applyProtection="1">
      <alignment horizontal="right" vertical="center" indent="1"/>
    </xf>
    <xf numFmtId="0" fontId="24" fillId="0" borderId="10" xfId="44" applyBorder="1"/>
    <xf numFmtId="0" fontId="24" fillId="0" borderId="0" xfId="44" applyAlignment="1">
      <alignment horizontal="center"/>
    </xf>
    <xf numFmtId="0" fontId="35" fillId="0" borderId="10" xfId="44" applyFont="1" applyBorder="1" applyAlignment="1">
      <alignment horizontal="center"/>
    </xf>
    <xf numFmtId="166" fontId="30" fillId="0" borderId="47" xfId="44" applyNumberFormat="1" applyFont="1" applyFill="1" applyBorder="1" applyAlignment="1" applyProtection="1">
      <alignment horizontal="center" vertical="center" wrapText="1"/>
    </xf>
    <xf numFmtId="166" fontId="36" fillId="0" borderId="49" xfId="44" applyNumberFormat="1" applyFont="1" applyFill="1" applyBorder="1" applyAlignment="1" applyProtection="1">
      <alignment horizontal="right" vertical="center" wrapText="1" indent="1"/>
    </xf>
    <xf numFmtId="166" fontId="35" fillId="0" borderId="57" xfId="44" applyNumberFormat="1" applyFont="1" applyFill="1" applyBorder="1" applyAlignment="1" applyProtection="1">
      <alignment horizontal="right" vertical="center" wrapText="1" indent="1"/>
    </xf>
    <xf numFmtId="166" fontId="41" fillId="0" borderId="67" xfId="44" applyNumberFormat="1" applyFont="1" applyFill="1" applyBorder="1" applyAlignment="1" applyProtection="1">
      <alignment horizontal="right" vertical="center" wrapText="1" indent="1"/>
      <protection locked="0"/>
    </xf>
    <xf numFmtId="166" fontId="41" fillId="0" borderId="44" xfId="4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9" xfId="44" applyNumberFormat="1" applyFont="1" applyFill="1" applyBorder="1" applyAlignment="1" applyProtection="1">
      <alignment horizontal="right" vertical="center" wrapText="1" indent="1"/>
    </xf>
    <xf numFmtId="166" fontId="44" fillId="0" borderId="67" xfId="44" applyNumberFormat="1" applyFont="1" applyFill="1" applyBorder="1" applyAlignment="1" applyProtection="1">
      <alignment horizontal="right" vertical="center" wrapText="1" indent="1"/>
    </xf>
    <xf numFmtId="166" fontId="34" fillId="0" borderId="49" xfId="44" applyNumberFormat="1" applyFont="1" applyFill="1" applyBorder="1" applyAlignment="1" applyProtection="1">
      <alignment horizontal="right" vertical="center" wrapText="1" indent="1"/>
    </xf>
    <xf numFmtId="164" fontId="19" fillId="0" borderId="10" xfId="45" applyNumberFormat="1" applyFont="1" applyFill="1" applyBorder="1" applyAlignment="1">
      <alignment vertical="center"/>
    </xf>
    <xf numFmtId="0" fontId="19" fillId="0" borderId="43" xfId="45" applyFont="1" applyFill="1" applyBorder="1" applyAlignment="1">
      <alignment horizontal="left" vertical="center" wrapText="1"/>
    </xf>
    <xf numFmtId="0" fontId="19" fillId="0" borderId="42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0" fontId="20" fillId="0" borderId="43" xfId="45" applyFont="1" applyFill="1" applyBorder="1" applyAlignment="1">
      <alignment horizontal="left" vertical="center" wrapText="1"/>
    </xf>
    <xf numFmtId="0" fontId="21" fillId="0" borderId="43" xfId="45" applyFont="1" applyFill="1" applyBorder="1" applyAlignment="1">
      <alignment horizontal="left" vertical="center" wrapText="1"/>
    </xf>
    <xf numFmtId="0" fontId="21" fillId="0" borderId="43" xfId="45" applyFont="1" applyFill="1" applyBorder="1" applyAlignment="1">
      <alignment vertical="center" wrapText="1"/>
    </xf>
    <xf numFmtId="165" fontId="19" fillId="0" borderId="42" xfId="45" applyNumberFormat="1" applyFont="1" applyFill="1" applyBorder="1" applyAlignment="1">
      <alignment horizontal="left" vertical="center"/>
    </xf>
    <xf numFmtId="165" fontId="19" fillId="0" borderId="43" xfId="45" applyNumberFormat="1" applyFont="1" applyFill="1" applyBorder="1" applyAlignment="1">
      <alignment horizontal="left" vertical="center"/>
    </xf>
    <xf numFmtId="0" fontId="20" fillId="0" borderId="42" xfId="45" applyFont="1" applyFill="1" applyBorder="1" applyAlignment="1">
      <alignment horizontal="left" vertical="center"/>
    </xf>
    <xf numFmtId="0" fontId="20" fillId="0" borderId="43" xfId="45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19" fillId="0" borderId="44" xfId="45" applyFont="1" applyFill="1" applyBorder="1" applyAlignment="1">
      <alignment horizontal="left" vertical="center"/>
    </xf>
    <xf numFmtId="0" fontId="20" fillId="0" borderId="44" xfId="45" applyFont="1" applyFill="1" applyBorder="1" applyAlignment="1">
      <alignment horizontal="left" vertical="center"/>
    </xf>
    <xf numFmtId="0" fontId="20" fillId="0" borderId="44" xfId="45" applyFont="1" applyFill="1" applyBorder="1" applyAlignment="1">
      <alignment horizontal="left" vertical="center" wrapText="1"/>
    </xf>
    <xf numFmtId="0" fontId="19" fillId="0" borderId="44" xfId="45" applyFont="1" applyFill="1" applyBorder="1" applyAlignment="1">
      <alignment horizontal="left" vertical="center" wrapText="1"/>
    </xf>
    <xf numFmtId="0" fontId="21" fillId="0" borderId="44" xfId="45" applyFont="1" applyFill="1" applyBorder="1" applyAlignment="1">
      <alignment horizontal="left" vertical="center" wrapText="1"/>
    </xf>
    <xf numFmtId="166" fontId="32" fillId="0" borderId="42" xfId="44" applyNumberFormat="1" applyFont="1" applyFill="1" applyBorder="1" applyAlignment="1" applyProtection="1">
      <alignment vertical="center" wrapText="1"/>
    </xf>
    <xf numFmtId="0" fontId="19" fillId="0" borderId="43" xfId="45" applyFont="1" applyFill="1" applyBorder="1" applyAlignment="1">
      <alignment horizontal="left" vertical="center" wrapText="1"/>
    </xf>
    <xf numFmtId="164" fontId="19" fillId="0" borderId="10" xfId="45" applyNumberFormat="1" applyFont="1" applyFill="1" applyBorder="1" applyAlignment="1">
      <alignment vertical="center"/>
    </xf>
    <xf numFmtId="0" fontId="19" fillId="0" borderId="42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0" fontId="21" fillId="0" borderId="43" xfId="45" applyFont="1" applyFill="1" applyBorder="1" applyAlignment="1">
      <alignment horizontal="left" vertical="center" wrapText="1"/>
    </xf>
    <xf numFmtId="0" fontId="21" fillId="19" borderId="43" xfId="45" applyFont="1" applyFill="1" applyBorder="1" applyAlignment="1">
      <alignment horizontal="left" vertical="center" wrapText="1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 wrapText="1"/>
    </xf>
    <xf numFmtId="0" fontId="21" fillId="0" borderId="44" xfId="45" applyFont="1" applyFill="1" applyBorder="1" applyAlignment="1">
      <alignment horizontal="left" vertical="center" wrapText="1"/>
    </xf>
    <xf numFmtId="0" fontId="21" fillId="0" borderId="0" xfId="53"/>
    <xf numFmtId="166" fontId="33" fillId="0" borderId="19" xfId="44" applyNumberFormat="1" applyFont="1" applyFill="1" applyBorder="1" applyAlignment="1" applyProtection="1">
      <alignment horizontal="left" vertical="center" wrapText="1" indent="1"/>
    </xf>
    <xf numFmtId="166" fontId="33" fillId="0" borderId="20" xfId="44" applyNumberFormat="1" applyFont="1" applyFill="1" applyBorder="1" applyAlignment="1" applyProtection="1">
      <alignment horizontal="left" vertical="center" wrapText="1" indent="1"/>
    </xf>
    <xf numFmtId="0" fontId="25" fillId="0" borderId="0" xfId="46" applyFill="1" applyProtection="1">
      <protection locked="0"/>
    </xf>
    <xf numFmtId="0" fontId="28" fillId="0" borderId="0" xfId="44" applyFont="1" applyFill="1" applyAlignment="1">
      <alignment horizontal="right"/>
    </xf>
    <xf numFmtId="0" fontId="29" fillId="0" borderId="28" xfId="46" applyFont="1" applyFill="1" applyBorder="1" applyAlignment="1" applyProtection="1">
      <alignment horizontal="center" vertical="center" wrapText="1"/>
    </xf>
    <xf numFmtId="0" fontId="29" fillId="0" borderId="29" xfId="46" applyFont="1" applyFill="1" applyBorder="1" applyAlignment="1" applyProtection="1">
      <alignment horizontal="center" vertical="center"/>
    </xf>
    <xf numFmtId="0" fontId="29" fillId="0" borderId="30" xfId="46" applyFont="1" applyFill="1" applyBorder="1" applyAlignment="1" applyProtection="1">
      <alignment horizontal="center" vertical="center"/>
    </xf>
    <xf numFmtId="0" fontId="33" fillId="0" borderId="11" xfId="46" applyFont="1" applyFill="1" applyBorder="1" applyAlignment="1" applyProtection="1">
      <alignment horizontal="left" vertical="center" indent="1"/>
    </xf>
    <xf numFmtId="0" fontId="33" fillId="0" borderId="22" xfId="46" applyFont="1" applyFill="1" applyBorder="1" applyAlignment="1" applyProtection="1">
      <alignment horizontal="left" vertical="center" indent="1"/>
    </xf>
    <xf numFmtId="0" fontId="33" fillId="0" borderId="23" xfId="46" applyFont="1" applyFill="1" applyBorder="1" applyAlignment="1" applyProtection="1">
      <alignment horizontal="left" vertical="center" indent="1"/>
    </xf>
    <xf numFmtId="166" fontId="33" fillId="0" borderId="23" xfId="46" applyNumberFormat="1" applyFont="1" applyFill="1" applyBorder="1" applyAlignment="1" applyProtection="1">
      <alignment vertical="center"/>
      <protection locked="0"/>
    </xf>
    <xf numFmtId="0" fontId="33" fillId="0" borderId="19" xfId="46" applyFont="1" applyFill="1" applyBorder="1" applyAlignment="1" applyProtection="1">
      <alignment horizontal="left" vertical="center" indent="1"/>
    </xf>
    <xf numFmtId="0" fontId="33" fillId="0" borderId="10" xfId="46" applyFont="1" applyFill="1" applyBorder="1" applyAlignment="1" applyProtection="1">
      <alignment horizontal="left" vertical="center" indent="1"/>
    </xf>
    <xf numFmtId="166" fontId="33" fillId="0" borderId="10" xfId="46" applyNumberFormat="1" applyFont="1" applyFill="1" applyBorder="1" applyAlignment="1" applyProtection="1">
      <alignment vertical="center"/>
      <protection locked="0"/>
    </xf>
    <xf numFmtId="166" fontId="33" fillId="0" borderId="34" xfId="46" applyNumberFormat="1" applyFont="1" applyFill="1" applyBorder="1" applyAlignment="1" applyProtection="1">
      <alignment vertical="center"/>
    </xf>
    <xf numFmtId="0" fontId="33" fillId="0" borderId="17" xfId="46" applyFont="1" applyFill="1" applyBorder="1" applyAlignment="1" applyProtection="1">
      <alignment horizontal="left" vertical="center" wrapText="1" indent="1"/>
    </xf>
    <xf numFmtId="166" fontId="33" fillId="0" borderId="17" xfId="46" applyNumberFormat="1" applyFont="1" applyFill="1" applyBorder="1" applyAlignment="1" applyProtection="1">
      <alignment vertical="center"/>
      <protection locked="0"/>
    </xf>
    <xf numFmtId="166" fontId="33" fillId="0" borderId="37" xfId="46" applyNumberFormat="1" applyFont="1" applyFill="1" applyBorder="1" applyAlignment="1" applyProtection="1">
      <alignment vertical="center"/>
    </xf>
    <xf numFmtId="0" fontId="33" fillId="0" borderId="10" xfId="46" applyFont="1" applyFill="1" applyBorder="1" applyAlignment="1" applyProtection="1">
      <alignment horizontal="left" vertical="center" wrapText="1" indent="1"/>
    </xf>
    <xf numFmtId="0" fontId="30" fillId="0" borderId="12" xfId="46" applyFont="1" applyFill="1" applyBorder="1" applyAlignment="1" applyProtection="1">
      <alignment horizontal="left" vertical="center" indent="1"/>
    </xf>
    <xf numFmtId="166" fontId="38" fillId="0" borderId="12" xfId="46" applyNumberFormat="1" applyFont="1" applyFill="1" applyBorder="1" applyAlignment="1" applyProtection="1">
      <alignment vertical="center"/>
    </xf>
    <xf numFmtId="166" fontId="38" fillId="0" borderId="13" xfId="46" applyNumberFormat="1" applyFont="1" applyFill="1" applyBorder="1" applyAlignment="1" applyProtection="1">
      <alignment vertical="center"/>
    </xf>
    <xf numFmtId="0" fontId="33" fillId="0" borderId="16" xfId="46" applyFont="1" applyFill="1" applyBorder="1" applyAlignment="1" applyProtection="1">
      <alignment horizontal="left" vertical="center" indent="1"/>
    </xf>
    <xf numFmtId="0" fontId="33" fillId="0" borderId="17" xfId="46" applyFont="1" applyFill="1" applyBorder="1" applyAlignment="1" applyProtection="1">
      <alignment horizontal="left" vertical="center" indent="1"/>
    </xf>
    <xf numFmtId="0" fontId="38" fillId="0" borderId="11" xfId="46" applyFont="1" applyFill="1" applyBorder="1" applyAlignment="1" applyProtection="1">
      <alignment horizontal="left" vertical="center" indent="1"/>
    </xf>
    <xf numFmtId="0" fontId="30" fillId="0" borderId="12" xfId="46" applyFont="1" applyFill="1" applyBorder="1" applyAlignment="1" applyProtection="1">
      <alignment horizontal="left" indent="1"/>
    </xf>
    <xf numFmtId="166" fontId="38" fillId="0" borderId="12" xfId="46" applyNumberFormat="1" applyFont="1" applyFill="1" applyBorder="1" applyProtection="1"/>
    <xf numFmtId="166" fontId="38" fillId="0" borderId="13" xfId="46" applyNumberFormat="1" applyFont="1" applyFill="1" applyBorder="1" applyProtection="1"/>
    <xf numFmtId="0" fontId="41" fillId="0" borderId="0" xfId="46" applyFont="1" applyFill="1" applyProtection="1"/>
    <xf numFmtId="0" fontId="42" fillId="0" borderId="0" xfId="46" applyFont="1" applyFill="1" applyProtection="1">
      <protection locked="0"/>
    </xf>
    <xf numFmtId="0" fontId="37" fillId="0" borderId="0" xfId="46" applyFont="1" applyFill="1" applyProtection="1">
      <protection locked="0"/>
    </xf>
    <xf numFmtId="166" fontId="41" fillId="0" borderId="19" xfId="44" applyNumberFormat="1" applyFont="1" applyFill="1" applyBorder="1" applyAlignment="1" applyProtection="1">
      <alignment horizontal="left" vertical="center" wrapText="1" indent="1"/>
      <protection locked="0"/>
    </xf>
    <xf numFmtId="166" fontId="41" fillId="0" borderId="34" xfId="44" applyNumberFormat="1" applyFont="1" applyFill="1" applyBorder="1" applyAlignment="1" applyProtection="1">
      <alignment vertical="center" wrapText="1"/>
    </xf>
    <xf numFmtId="166" fontId="41" fillId="0" borderId="35" xfId="44" applyNumberFormat="1" applyFont="1" applyFill="1" applyBorder="1" applyAlignment="1" applyProtection="1">
      <alignment horizontal="left" vertical="center" wrapText="1" indent="1"/>
      <protection locked="0"/>
    </xf>
    <xf numFmtId="166" fontId="31" fillId="0" borderId="12" xfId="44" applyNumberFormat="1" applyFont="1" applyFill="1" applyBorder="1" applyAlignment="1" applyProtection="1">
      <alignment vertical="center" wrapText="1"/>
    </xf>
    <xf numFmtId="166" fontId="35" fillId="0" borderId="48" xfId="44" applyNumberFormat="1" applyFont="1" applyFill="1" applyBorder="1" applyAlignment="1" applyProtection="1">
      <alignment horizontal="right" vertical="center" wrapText="1" indent="1"/>
    </xf>
    <xf numFmtId="0" fontId="22" fillId="0" borderId="41" xfId="0" applyFont="1" applyBorder="1" applyAlignment="1">
      <alignment horizontal="center"/>
    </xf>
    <xf numFmtId="0" fontId="19" fillId="0" borderId="42" xfId="45" applyFont="1" applyFill="1" applyBorder="1" applyAlignment="1">
      <alignment vertical="center" wrapText="1"/>
    </xf>
    <xf numFmtId="0" fontId="19" fillId="0" borderId="43" xfId="45" applyFont="1" applyFill="1" applyBorder="1" applyAlignment="1">
      <alignment vertical="center" wrapText="1"/>
    </xf>
    <xf numFmtId="164" fontId="19" fillId="0" borderId="42" xfId="45" applyNumberFormat="1" applyFont="1" applyFill="1" applyBorder="1" applyAlignment="1">
      <alignment vertical="center"/>
    </xf>
    <xf numFmtId="164" fontId="19" fillId="0" borderId="43" xfId="45" applyNumberFormat="1" applyFont="1" applyFill="1" applyBorder="1" applyAlignment="1">
      <alignment vertical="center"/>
    </xf>
    <xf numFmtId="164" fontId="19" fillId="0" borderId="44" xfId="45" applyNumberFormat="1" applyFont="1" applyFill="1" applyBorder="1" applyAlignment="1">
      <alignment vertical="center"/>
    </xf>
    <xf numFmtId="0" fontId="19" fillId="0" borderId="42" xfId="45" applyFont="1" applyFill="1" applyBorder="1" applyAlignment="1">
      <alignment horizontal="left" vertical="center" wrapText="1"/>
    </xf>
    <xf numFmtId="0" fontId="19" fillId="0" borderId="43" xfId="45" applyFont="1" applyFill="1" applyBorder="1" applyAlignment="1">
      <alignment horizontal="left" vertical="center" wrapText="1"/>
    </xf>
    <xf numFmtId="164" fontId="19" fillId="0" borderId="10" xfId="45" applyNumberFormat="1" applyFont="1" applyFill="1" applyBorder="1" applyAlignment="1">
      <alignment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19" fillId="0" borderId="42" xfId="45" applyFont="1" applyFill="1" applyBorder="1" applyAlignment="1">
      <alignment vertical="center"/>
    </xf>
    <xf numFmtId="0" fontId="19" fillId="0" borderId="43" xfId="45" applyFont="1" applyFill="1" applyBorder="1" applyAlignment="1">
      <alignment vertical="center"/>
    </xf>
    <xf numFmtId="0" fontId="19" fillId="0" borderId="42" xfId="45" applyNumberFormat="1" applyFont="1" applyFill="1" applyBorder="1" applyAlignment="1">
      <alignment vertical="center"/>
    </xf>
    <xf numFmtId="0" fontId="19" fillId="0" borderId="43" xfId="45" applyNumberFormat="1" applyFont="1" applyFill="1" applyBorder="1" applyAlignment="1">
      <alignment vertical="center"/>
    </xf>
    <xf numFmtId="0" fontId="19" fillId="0" borderId="44" xfId="45" applyNumberFormat="1" applyFont="1" applyFill="1" applyBorder="1" applyAlignment="1">
      <alignment vertical="center"/>
    </xf>
    <xf numFmtId="0" fontId="19" fillId="0" borderId="42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0" fontId="20" fillId="0" borderId="42" xfId="45" applyFont="1" applyFill="1" applyBorder="1" applyAlignment="1">
      <alignment vertical="center" wrapText="1"/>
    </xf>
    <xf numFmtId="0" fontId="20" fillId="0" borderId="43" xfId="45" applyFont="1" applyFill="1" applyBorder="1" applyAlignment="1">
      <alignment vertical="center" wrapText="1"/>
    </xf>
    <xf numFmtId="164" fontId="20" fillId="0" borderId="10" xfId="45" applyNumberFormat="1" applyFont="1" applyFill="1" applyBorder="1" applyAlignment="1">
      <alignment vertical="center"/>
    </xf>
    <xf numFmtId="0" fontId="19" fillId="0" borderId="42" xfId="45" applyFont="1" applyFill="1" applyBorder="1" applyAlignment="1">
      <alignment horizontal="center" vertical="center" wrapText="1"/>
    </xf>
    <xf numFmtId="0" fontId="19" fillId="0" borderId="43" xfId="45" applyFont="1" applyFill="1" applyBorder="1" applyAlignment="1">
      <alignment horizontal="center" vertical="center" wrapText="1"/>
    </xf>
    <xf numFmtId="0" fontId="20" fillId="0" borderId="42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horizontal="left" vertical="center" wrapText="1"/>
    </xf>
    <xf numFmtId="0" fontId="19" fillId="19" borderId="42" xfId="45" applyFont="1" applyFill="1" applyBorder="1" applyAlignment="1">
      <alignment horizontal="left" vertical="center" wrapText="1"/>
    </xf>
    <xf numFmtId="0" fontId="19" fillId="19" borderId="43" xfId="45" applyFont="1" applyFill="1" applyBorder="1" applyAlignment="1">
      <alignment horizontal="left" vertical="center" wrapText="1"/>
    </xf>
    <xf numFmtId="0" fontId="21" fillId="0" borderId="42" xfId="45" applyFont="1" applyFill="1" applyBorder="1" applyAlignment="1">
      <alignment horizontal="left" vertical="center" wrapText="1"/>
    </xf>
    <xf numFmtId="0" fontId="21" fillId="0" borderId="43" xfId="45" applyFont="1" applyFill="1" applyBorder="1" applyAlignment="1">
      <alignment horizontal="left" vertical="center" wrapText="1"/>
    </xf>
    <xf numFmtId="0" fontId="21" fillId="19" borderId="42" xfId="45" applyFont="1" applyFill="1" applyBorder="1" applyAlignment="1">
      <alignment horizontal="left" vertical="center" wrapText="1"/>
    </xf>
    <xf numFmtId="0" fontId="21" fillId="19" borderId="43" xfId="45" applyFont="1" applyFill="1" applyBorder="1" applyAlignment="1">
      <alignment horizontal="left" vertical="center" wrapText="1"/>
    </xf>
    <xf numFmtId="0" fontId="22" fillId="0" borderId="42" xfId="45" applyFont="1" applyFill="1" applyBorder="1" applyAlignment="1">
      <alignment horizontal="left" vertical="center" wrapText="1"/>
    </xf>
    <xf numFmtId="0" fontId="22" fillId="0" borderId="43" xfId="45" applyFont="1" applyFill="1" applyBorder="1" applyAlignment="1">
      <alignment horizontal="left" vertical="center" wrapText="1"/>
    </xf>
    <xf numFmtId="0" fontId="21" fillId="0" borderId="42" xfId="45" applyFont="1" applyFill="1" applyBorder="1" applyAlignment="1">
      <alignment vertical="center" wrapText="1"/>
    </xf>
    <xf numFmtId="0" fontId="21" fillId="0" borderId="43" xfId="45" applyFont="1" applyFill="1" applyBorder="1" applyAlignment="1">
      <alignment vertical="center" wrapText="1"/>
    </xf>
    <xf numFmtId="0" fontId="21" fillId="0" borderId="42" xfId="45" applyFont="1" applyFill="1" applyBorder="1" applyAlignment="1">
      <alignment horizontal="center" vertical="center" wrapText="1"/>
    </xf>
    <xf numFmtId="0" fontId="21" fillId="0" borderId="43" xfId="45" applyFont="1" applyFill="1" applyBorder="1" applyAlignment="1">
      <alignment horizontal="center" vertical="center" wrapText="1"/>
    </xf>
    <xf numFmtId="0" fontId="21" fillId="0" borderId="42" xfId="45" applyFont="1" applyFill="1" applyBorder="1" applyAlignment="1">
      <alignment vertical="center"/>
    </xf>
    <xf numFmtId="0" fontId="21" fillId="0" borderId="43" xfId="45" applyFont="1" applyFill="1" applyBorder="1" applyAlignment="1">
      <alignment vertical="center"/>
    </xf>
    <xf numFmtId="165" fontId="19" fillId="0" borderId="42" xfId="45" applyNumberFormat="1" applyFont="1" applyFill="1" applyBorder="1" applyAlignment="1">
      <alignment horizontal="left" vertical="center"/>
    </xf>
    <xf numFmtId="165" fontId="19" fillId="0" borderId="43" xfId="45" applyNumberFormat="1" applyFont="1" applyFill="1" applyBorder="1" applyAlignment="1">
      <alignment horizontal="left" vertical="center"/>
    </xf>
    <xf numFmtId="0" fontId="20" fillId="0" borderId="42" xfId="45" applyFont="1" applyFill="1" applyBorder="1" applyAlignment="1">
      <alignment horizontal="left" vertical="center"/>
    </xf>
    <xf numFmtId="0" fontId="20" fillId="0" borderId="43" xfId="45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22" fillId="0" borderId="42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164" fontId="20" fillId="0" borderId="42" xfId="45" applyNumberFormat="1" applyFont="1" applyFill="1" applyBorder="1" applyAlignment="1">
      <alignment vertical="center"/>
    </xf>
    <xf numFmtId="164" fontId="20" fillId="0" borderId="43" xfId="45" applyNumberFormat="1" applyFont="1" applyFill="1" applyBorder="1" applyAlignment="1">
      <alignment vertical="center"/>
    </xf>
    <xf numFmtId="164" fontId="20" fillId="0" borderId="44" xfId="45" applyNumberFormat="1" applyFont="1" applyFill="1" applyBorder="1" applyAlignment="1">
      <alignment vertical="center"/>
    </xf>
    <xf numFmtId="0" fontId="22" fillId="0" borderId="42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4" xfId="0" applyFont="1" applyFill="1" applyBorder="1" applyAlignment="1">
      <alignment horizontal="left" vertical="center"/>
    </xf>
    <xf numFmtId="0" fontId="22" fillId="0" borderId="51" xfId="0" applyFont="1" applyFill="1" applyBorder="1" applyAlignment="1">
      <alignment horizontal="left" vertical="center"/>
    </xf>
    <xf numFmtId="0" fontId="22" fillId="0" borderId="50" xfId="0" applyFont="1" applyFill="1" applyBorder="1" applyAlignment="1">
      <alignment horizontal="left" vertical="center"/>
    </xf>
    <xf numFmtId="0" fontId="22" fillId="0" borderId="52" xfId="0" applyFont="1" applyFill="1" applyBorder="1" applyAlignment="1">
      <alignment horizontal="left" vertical="center"/>
    </xf>
    <xf numFmtId="0" fontId="20" fillId="0" borderId="51" xfId="0" applyFont="1" applyFill="1" applyBorder="1" applyAlignment="1">
      <alignment horizontal="left" vertical="center" wrapText="1"/>
    </xf>
    <xf numFmtId="0" fontId="20" fillId="0" borderId="50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9" fillId="0" borderId="44" xfId="45" applyFont="1" applyFill="1" applyBorder="1" applyAlignment="1">
      <alignment horizontal="left" vertical="center"/>
    </xf>
    <xf numFmtId="0" fontId="20" fillId="0" borderId="44" xfId="45" applyFont="1" applyFill="1" applyBorder="1" applyAlignment="1">
      <alignment horizontal="left" vertical="center"/>
    </xf>
    <xf numFmtId="0" fontId="21" fillId="0" borderId="44" xfId="45" applyFont="1" applyFill="1" applyBorder="1" applyAlignment="1">
      <alignment horizontal="left" vertical="center" wrapText="1"/>
    </xf>
    <xf numFmtId="0" fontId="22" fillId="0" borderId="0" xfId="45" applyFont="1" applyFill="1" applyBorder="1" applyAlignment="1">
      <alignment horizontal="center" vertical="center" wrapText="1"/>
    </xf>
    <xf numFmtId="0" fontId="20" fillId="0" borderId="44" xfId="45" applyFont="1" applyFill="1" applyBorder="1" applyAlignment="1">
      <alignment horizontal="left" vertical="center" wrapText="1"/>
    </xf>
    <xf numFmtId="0" fontId="22" fillId="0" borderId="44" xfId="45" applyFont="1" applyFill="1" applyBorder="1" applyAlignment="1">
      <alignment horizontal="left" vertical="center" wrapText="1"/>
    </xf>
    <xf numFmtId="0" fontId="19" fillId="0" borderId="44" xfId="45" applyFont="1" applyFill="1" applyBorder="1" applyAlignment="1">
      <alignment horizontal="left" vertical="center" wrapText="1"/>
    </xf>
    <xf numFmtId="0" fontId="19" fillId="0" borderId="44" xfId="45" applyFont="1" applyFill="1" applyBorder="1" applyAlignment="1">
      <alignment vertical="center" wrapText="1"/>
    </xf>
    <xf numFmtId="0" fontId="43" fillId="0" borderId="0" xfId="0" applyFont="1" applyAlignment="1">
      <alignment horizontal="center"/>
    </xf>
    <xf numFmtId="166" fontId="29" fillId="0" borderId="53" xfId="44" applyNumberFormat="1" applyFont="1" applyFill="1" applyBorder="1" applyAlignment="1" applyProtection="1">
      <alignment horizontal="center" vertical="center" wrapText="1"/>
    </xf>
    <xf numFmtId="166" fontId="29" fillId="0" borderId="54" xfId="44" applyNumberFormat="1" applyFont="1" applyFill="1" applyBorder="1" applyAlignment="1" applyProtection="1">
      <alignment horizontal="center" vertical="center" wrapText="1"/>
    </xf>
    <xf numFmtId="166" fontId="27" fillId="0" borderId="0" xfId="44" applyNumberFormat="1" applyFont="1" applyFill="1" applyAlignment="1" applyProtection="1">
      <alignment horizontal="center" textRotation="180" wrapText="1"/>
    </xf>
    <xf numFmtId="166" fontId="37" fillId="0" borderId="0" xfId="44" applyNumberFormat="1" applyFont="1" applyFill="1" applyAlignment="1">
      <alignment horizontal="center" vertical="center" wrapText="1"/>
    </xf>
    <xf numFmtId="166" fontId="35" fillId="0" borderId="55" xfId="44" applyNumberFormat="1" applyFont="1" applyFill="1" applyBorder="1" applyAlignment="1" applyProtection="1">
      <alignment horizontal="center" vertical="center" wrapText="1"/>
    </xf>
    <xf numFmtId="0" fontId="35" fillId="0" borderId="0" xfId="44" applyFont="1" applyFill="1" applyAlignment="1" applyProtection="1">
      <alignment horizontal="left"/>
    </xf>
    <xf numFmtId="0" fontId="24" fillId="0" borderId="0" xfId="44" applyFill="1" applyAlignment="1" applyProtection="1">
      <alignment horizontal="left"/>
    </xf>
    <xf numFmtId="0" fontId="39" fillId="0" borderId="0" xfId="44" applyFont="1" applyFill="1" applyBorder="1" applyAlignment="1" applyProtection="1">
      <alignment horizontal="right"/>
    </xf>
    <xf numFmtId="0" fontId="35" fillId="0" borderId="55" xfId="44" applyFont="1" applyFill="1" applyBorder="1" applyAlignment="1" applyProtection="1">
      <alignment horizontal="center"/>
    </xf>
    <xf numFmtId="0" fontId="29" fillId="0" borderId="46" xfId="44" applyFont="1" applyFill="1" applyBorder="1" applyAlignment="1" applyProtection="1">
      <alignment horizontal="left" indent="1"/>
    </xf>
    <xf numFmtId="0" fontId="29" fillId="0" borderId="62" xfId="44" applyFont="1" applyFill="1" applyBorder="1" applyAlignment="1" applyProtection="1">
      <alignment horizontal="left" indent="1"/>
    </xf>
    <xf numFmtId="0" fontId="29" fillId="0" borderId="47" xfId="44" applyFont="1" applyFill="1" applyBorder="1" applyAlignment="1" applyProtection="1">
      <alignment horizontal="left" indent="1"/>
    </xf>
    <xf numFmtId="0" fontId="34" fillId="0" borderId="32" xfId="44" applyFont="1" applyFill="1" applyBorder="1" applyAlignment="1" applyProtection="1">
      <alignment horizontal="right" indent="1"/>
      <protection locked="0"/>
    </xf>
    <xf numFmtId="0" fontId="34" fillId="0" borderId="33" xfId="44" applyFont="1" applyFill="1" applyBorder="1" applyAlignment="1" applyProtection="1">
      <alignment horizontal="right" indent="1"/>
      <protection locked="0"/>
    </xf>
    <xf numFmtId="0" fontId="34" fillId="0" borderId="36" xfId="44" applyFont="1" applyFill="1" applyBorder="1" applyAlignment="1" applyProtection="1">
      <alignment horizontal="right" indent="1"/>
      <protection locked="0"/>
    </xf>
    <xf numFmtId="0" fontId="34" fillId="0" borderId="40" xfId="44" applyFont="1" applyFill="1" applyBorder="1" applyAlignment="1" applyProtection="1">
      <alignment horizontal="right" indent="1"/>
      <protection locked="0"/>
    </xf>
    <xf numFmtId="49" fontId="37" fillId="0" borderId="0" xfId="44" applyNumberFormat="1" applyFont="1" applyFill="1" applyBorder="1" applyAlignment="1" applyProtection="1">
      <alignment horizontal="left" vertical="center"/>
    </xf>
    <xf numFmtId="0" fontId="32" fillId="0" borderId="12" xfId="44" applyFont="1" applyFill="1" applyBorder="1" applyAlignment="1" applyProtection="1">
      <alignment horizontal="right" indent="1"/>
    </xf>
    <xf numFmtId="0" fontId="32" fillId="0" borderId="13" xfId="44" applyFont="1" applyFill="1" applyBorder="1" applyAlignment="1" applyProtection="1">
      <alignment horizontal="right" indent="1"/>
    </xf>
    <xf numFmtId="0" fontId="29" fillId="0" borderId="29" xfId="44" applyFont="1" applyFill="1" applyBorder="1" applyAlignment="1" applyProtection="1">
      <alignment horizontal="center"/>
    </xf>
    <xf numFmtId="0" fontId="29" fillId="0" borderId="30" xfId="44" applyFont="1" applyFill="1" applyBorder="1" applyAlignment="1" applyProtection="1">
      <alignment horizontal="center"/>
    </xf>
    <xf numFmtId="0" fontId="29" fillId="0" borderId="56" xfId="44" applyFont="1" applyFill="1" applyBorder="1" applyAlignment="1" applyProtection="1">
      <alignment horizontal="center"/>
    </xf>
    <xf numFmtId="0" fontId="29" fillId="0" borderId="57" xfId="44" applyFont="1" applyFill="1" applyBorder="1" applyAlignment="1" applyProtection="1">
      <alignment horizontal="center"/>
    </xf>
    <xf numFmtId="0" fontId="29" fillId="0" borderId="48" xfId="44" applyFont="1" applyFill="1" applyBorder="1" applyAlignment="1" applyProtection="1">
      <alignment horizontal="center"/>
    </xf>
    <xf numFmtId="0" fontId="34" fillId="0" borderId="58" xfId="44" applyFont="1" applyFill="1" applyBorder="1" applyAlignment="1" applyProtection="1">
      <alignment horizontal="left" indent="1"/>
      <protection locked="0"/>
    </xf>
    <xf numFmtId="0" fontId="34" fillId="0" borderId="59" xfId="44" applyFont="1" applyFill="1" applyBorder="1" applyAlignment="1" applyProtection="1">
      <alignment horizontal="left" indent="1"/>
      <protection locked="0"/>
    </xf>
    <xf numFmtId="0" fontId="34" fillId="0" borderId="60" xfId="44" applyFont="1" applyFill="1" applyBorder="1" applyAlignment="1" applyProtection="1">
      <alignment horizontal="left" indent="1"/>
      <protection locked="0"/>
    </xf>
    <xf numFmtId="0" fontId="34" fillId="0" borderId="61" xfId="44" applyFont="1" applyFill="1" applyBorder="1" applyAlignment="1" applyProtection="1">
      <alignment horizontal="left" indent="1"/>
      <protection locked="0"/>
    </xf>
    <xf numFmtId="0" fontId="34" fillId="0" borderId="50" xfId="44" applyFont="1" applyFill="1" applyBorder="1" applyAlignment="1" applyProtection="1">
      <alignment horizontal="left" indent="1"/>
      <protection locked="0"/>
    </xf>
    <xf numFmtId="0" fontId="34" fillId="0" borderId="52" xfId="44" applyFont="1" applyFill="1" applyBorder="1" applyAlignment="1" applyProtection="1">
      <alignment horizontal="left" indent="1"/>
      <protection locked="0"/>
    </xf>
    <xf numFmtId="0" fontId="40" fillId="0" borderId="45" xfId="46" applyFont="1" applyFill="1" applyBorder="1" applyAlignment="1" applyProtection="1">
      <alignment horizontal="left" vertical="center" indent="1"/>
    </xf>
    <xf numFmtId="0" fontId="40" fillId="0" borderId="62" xfId="46" applyFont="1" applyFill="1" applyBorder="1" applyAlignment="1" applyProtection="1">
      <alignment horizontal="left" vertical="center" indent="1"/>
    </xf>
    <xf numFmtId="0" fontId="40" fillId="0" borderId="24" xfId="46" applyFont="1" applyFill="1" applyBorder="1" applyAlignment="1" applyProtection="1">
      <alignment horizontal="left" vertical="center" indent="1"/>
    </xf>
    <xf numFmtId="0" fontId="37" fillId="0" borderId="0" xfId="46" applyFont="1" applyFill="1" applyAlignment="1" applyProtection="1">
      <alignment horizontal="center" wrapText="1"/>
    </xf>
    <xf numFmtId="0" fontId="37" fillId="0" borderId="0" xfId="46" applyFont="1" applyFill="1" applyAlignment="1" applyProtection="1">
      <alignment horizontal="center"/>
    </xf>
    <xf numFmtId="0" fontId="35" fillId="0" borderId="46" xfId="44" applyFont="1" applyBorder="1" applyAlignment="1" applyProtection="1">
      <alignment horizontal="left" vertical="center" indent="2"/>
    </xf>
    <xf numFmtId="0" fontId="35" fillId="0" borderId="47" xfId="44" applyFont="1" applyBorder="1" applyAlignment="1" applyProtection="1">
      <alignment horizontal="left" vertical="center" indent="2"/>
    </xf>
    <xf numFmtId="0" fontId="37" fillId="0" borderId="0" xfId="44" applyFont="1" applyAlignment="1">
      <alignment horizontal="center" wrapText="1"/>
    </xf>
    <xf numFmtId="166" fontId="29" fillId="0" borderId="38" xfId="44" applyNumberFormat="1" applyFont="1" applyFill="1" applyBorder="1" applyAlignment="1" applyProtection="1">
      <alignment horizontal="center" vertical="center" wrapText="1"/>
    </xf>
    <xf numFmtId="166" fontId="29" fillId="0" borderId="63" xfId="44" applyNumberFormat="1" applyFont="1" applyFill="1" applyBorder="1" applyAlignment="1" applyProtection="1">
      <alignment horizontal="center" vertical="center" wrapText="1"/>
    </xf>
    <xf numFmtId="166" fontId="35" fillId="0" borderId="0" xfId="44" applyNumberFormat="1" applyFont="1" applyFill="1" applyAlignment="1" applyProtection="1">
      <alignment horizontal="center" vertical="center" wrapText="1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22" fillId="0" borderId="44" xfId="0" applyFont="1" applyBorder="1" applyAlignment="1">
      <alignment horizontal="center"/>
    </xf>
  </cellXfs>
  <cellStyles count="5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 2" xfId="26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2 2" xfId="40"/>
    <cellStyle name="Normál 2 3" xfId="52"/>
    <cellStyle name="Normál 2 3 2" xfId="55"/>
    <cellStyle name="Normál 3" xfId="41"/>
    <cellStyle name="Normál 3 2" xfId="42"/>
    <cellStyle name="Normál 4" xfId="43"/>
    <cellStyle name="Normál 5" xfId="51"/>
    <cellStyle name="Normál 5 2" xfId="54"/>
    <cellStyle name="Normál 6" xfId="53"/>
    <cellStyle name="Normál_Költségvetési rendelet tervezet 2013 - mellékletek minta" xfId="44"/>
    <cellStyle name="Normál_Munka1" xfId="45"/>
    <cellStyle name="Normál_SEGEDLETEK" xfId="46"/>
    <cellStyle name="Összesen" xfId="47" builtinId="25" customBuiltin="1"/>
    <cellStyle name="Rossz" xfId="48" builtinId="27" customBuiltin="1"/>
    <cellStyle name="Semleges" xfId="49" builtinId="28" customBuiltin="1"/>
    <cellStyle name="Számítás" xfId="50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333375</xdr:colOff>
      <xdr:row>97</xdr:row>
      <xdr:rowOff>28575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278975" cy="15735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333375</xdr:colOff>
      <xdr:row>97</xdr:row>
      <xdr:rowOff>28575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278975" cy="15735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333375</xdr:colOff>
      <xdr:row>97</xdr:row>
      <xdr:rowOff>28575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278975" cy="157353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333375</xdr:colOff>
      <xdr:row>97</xdr:row>
      <xdr:rowOff>28575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278975" cy="157353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333375</xdr:colOff>
      <xdr:row>97</xdr:row>
      <xdr:rowOff>28575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278975" cy="1573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1"/>
  <sheetViews>
    <sheetView view="pageLayout" topLeftCell="A190" workbookViewId="0">
      <selection activeCell="AO131" sqref="AO131"/>
    </sheetView>
  </sheetViews>
  <sheetFormatPr defaultRowHeight="13.2" x14ac:dyDescent="0.25"/>
  <cols>
    <col min="6" max="6" width="9.5546875" hidden="1" customWidth="1"/>
    <col min="7" max="7" width="1.109375" hidden="1" customWidth="1"/>
    <col min="8" max="8" width="9.109375" hidden="1" customWidth="1"/>
    <col min="9" max="9" width="4.6640625" hidden="1" customWidth="1"/>
    <col min="10" max="13" width="9.109375" hidden="1" customWidth="1"/>
    <col min="14" max="14" width="8.88671875" hidden="1" customWidth="1"/>
    <col min="15" max="26" width="9.109375" hidden="1" customWidth="1"/>
    <col min="28" max="28" width="0.33203125" hidden="1" customWidth="1"/>
    <col min="29" max="30" width="9.109375" hidden="1" customWidth="1"/>
    <col min="31" max="31" width="15.6640625" customWidth="1"/>
    <col min="32" max="33" width="13.109375" customWidth="1"/>
    <col min="35" max="36" width="9.6640625" customWidth="1"/>
    <col min="38" max="39" width="10" customWidth="1"/>
  </cols>
  <sheetData>
    <row r="1" spans="1:42" ht="12.75" customHeight="1" x14ac:dyDescent="0.25">
      <c r="A1" s="294" t="s">
        <v>166</v>
      </c>
      <c r="B1" s="294"/>
      <c r="C1" s="294"/>
      <c r="D1" s="294"/>
      <c r="E1" s="294"/>
      <c r="F1" s="294"/>
      <c r="G1" s="294"/>
      <c r="H1" s="294"/>
      <c r="I1" s="294"/>
      <c r="AA1" s="1" t="s">
        <v>114</v>
      </c>
      <c r="AE1" s="1" t="s">
        <v>554</v>
      </c>
      <c r="AF1" s="1"/>
      <c r="AG1" s="1"/>
      <c r="AH1" s="140" t="s">
        <v>164</v>
      </c>
      <c r="AI1" s="177"/>
      <c r="AJ1" s="178"/>
      <c r="AK1" s="140" t="s">
        <v>165</v>
      </c>
      <c r="AL1" s="177"/>
      <c r="AM1" s="178"/>
      <c r="AN1" s="140" t="s">
        <v>379</v>
      </c>
    </row>
    <row r="2" spans="1:42" ht="12.75" customHeight="1" x14ac:dyDescent="0.25">
      <c r="A2" s="131"/>
      <c r="B2" s="131"/>
      <c r="C2" s="131"/>
      <c r="D2" s="131"/>
      <c r="E2" s="131"/>
      <c r="F2" s="131"/>
      <c r="G2" s="131"/>
      <c r="H2" s="131"/>
      <c r="I2" s="131"/>
      <c r="AA2" s="1"/>
      <c r="AE2" s="1" t="s">
        <v>555</v>
      </c>
      <c r="AF2" s="1" t="s">
        <v>614</v>
      </c>
      <c r="AG2" s="1" t="s">
        <v>615</v>
      </c>
      <c r="AH2" s="1" t="s">
        <v>555</v>
      </c>
      <c r="AI2" s="1" t="s">
        <v>614</v>
      </c>
      <c r="AJ2" s="1" t="s">
        <v>615</v>
      </c>
      <c r="AK2" s="1" t="s">
        <v>555</v>
      </c>
      <c r="AL2" s="1" t="s">
        <v>614</v>
      </c>
      <c r="AM2" s="1" t="s">
        <v>615</v>
      </c>
      <c r="AN2" s="1" t="s">
        <v>555</v>
      </c>
      <c r="AO2" s="1" t="s">
        <v>614</v>
      </c>
      <c r="AP2" s="1" t="s">
        <v>615</v>
      </c>
    </row>
    <row r="3" spans="1:42" ht="12.75" customHeight="1" x14ac:dyDescent="0.25">
      <c r="A3" s="306" t="s">
        <v>167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8" t="s">
        <v>168</v>
      </c>
      <c r="AB3" s="309"/>
      <c r="AC3" s="309"/>
      <c r="AD3" s="310"/>
      <c r="AE3">
        <v>6335</v>
      </c>
      <c r="AF3">
        <v>7331</v>
      </c>
      <c r="AG3">
        <v>7331</v>
      </c>
      <c r="AH3">
        <v>19069</v>
      </c>
      <c r="AI3">
        <v>18863</v>
      </c>
      <c r="AJ3">
        <v>18863</v>
      </c>
      <c r="AK3">
        <v>39106</v>
      </c>
      <c r="AL3">
        <v>36283</v>
      </c>
      <c r="AM3">
        <v>36283</v>
      </c>
      <c r="AN3">
        <f t="shared" ref="AN3:AN35" si="0">SUM(AE3,AH3,AK3)</f>
        <v>64510</v>
      </c>
      <c r="AO3">
        <f t="shared" ref="AO3:AO70" si="1">SUM(AF3,AI3,AL3)</f>
        <v>62477</v>
      </c>
      <c r="AP3">
        <f t="shared" ref="AP3:AP70" si="2">SUM(AG3,AJ3,AM3)</f>
        <v>62477</v>
      </c>
    </row>
    <row r="4" spans="1:42" ht="12.75" customHeight="1" x14ac:dyDescent="0.25">
      <c r="A4" s="306" t="s">
        <v>169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2" t="s">
        <v>170</v>
      </c>
      <c r="AB4" s="302"/>
      <c r="AC4" s="302"/>
      <c r="AD4" s="302"/>
      <c r="AE4">
        <v>150</v>
      </c>
      <c r="AF4">
        <v>150</v>
      </c>
      <c r="AG4">
        <v>0</v>
      </c>
      <c r="AH4">
        <v>2832</v>
      </c>
      <c r="AI4">
        <v>1821</v>
      </c>
      <c r="AJ4">
        <v>1821</v>
      </c>
      <c r="AK4">
        <v>0</v>
      </c>
      <c r="AL4">
        <v>0</v>
      </c>
      <c r="AM4">
        <v>0</v>
      </c>
      <c r="AN4">
        <f t="shared" si="0"/>
        <v>2982</v>
      </c>
      <c r="AO4">
        <f t="shared" si="1"/>
        <v>1971</v>
      </c>
      <c r="AP4">
        <f t="shared" si="2"/>
        <v>1821</v>
      </c>
    </row>
    <row r="5" spans="1:42" ht="12.75" hidden="1" customHeight="1" x14ac:dyDescent="0.25">
      <c r="A5" s="306" t="s">
        <v>171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2" t="s">
        <v>172</v>
      </c>
      <c r="AB5" s="302"/>
      <c r="AC5" s="302"/>
      <c r="AD5" s="302"/>
      <c r="AN5">
        <f t="shared" si="0"/>
        <v>0</v>
      </c>
      <c r="AO5">
        <f t="shared" si="1"/>
        <v>0</v>
      </c>
      <c r="AP5">
        <f t="shared" si="2"/>
        <v>0</v>
      </c>
    </row>
    <row r="6" spans="1:42" ht="12.75" customHeight="1" x14ac:dyDescent="0.25">
      <c r="A6" s="295" t="s">
        <v>173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302" t="s">
        <v>174</v>
      </c>
      <c r="AB6" s="302"/>
      <c r="AC6" s="302"/>
      <c r="AD6" s="302"/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486</v>
      </c>
      <c r="AL6">
        <v>70</v>
      </c>
      <c r="AM6">
        <v>70</v>
      </c>
      <c r="AN6">
        <f t="shared" si="0"/>
        <v>486</v>
      </c>
      <c r="AO6">
        <f t="shared" si="1"/>
        <v>70</v>
      </c>
      <c r="AP6">
        <f t="shared" si="2"/>
        <v>70</v>
      </c>
    </row>
    <row r="7" spans="1:42" ht="12.75" hidden="1" customHeight="1" x14ac:dyDescent="0.25">
      <c r="A7" s="295" t="s">
        <v>175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302" t="s">
        <v>176</v>
      </c>
      <c r="AB7" s="302"/>
      <c r="AC7" s="302"/>
      <c r="AD7" s="302"/>
      <c r="AN7">
        <f t="shared" si="0"/>
        <v>0</v>
      </c>
      <c r="AO7">
        <f t="shared" si="1"/>
        <v>0</v>
      </c>
      <c r="AP7">
        <f t="shared" si="2"/>
        <v>0</v>
      </c>
    </row>
    <row r="8" spans="1:42" ht="12.75" customHeight="1" x14ac:dyDescent="0.25">
      <c r="A8" s="295" t="s">
        <v>177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302" t="s">
        <v>178</v>
      </c>
      <c r="AB8" s="302"/>
      <c r="AC8" s="302"/>
      <c r="AD8" s="302"/>
      <c r="AE8">
        <v>0</v>
      </c>
      <c r="AF8">
        <v>0</v>
      </c>
      <c r="AG8">
        <v>0</v>
      </c>
      <c r="AH8">
        <v>0</v>
      </c>
      <c r="AI8">
        <v>706</v>
      </c>
      <c r="AJ8">
        <v>706</v>
      </c>
      <c r="AK8">
        <v>3596</v>
      </c>
      <c r="AL8">
        <v>3555</v>
      </c>
      <c r="AM8">
        <v>3555</v>
      </c>
      <c r="AN8">
        <f t="shared" si="0"/>
        <v>3596</v>
      </c>
      <c r="AO8">
        <f t="shared" si="1"/>
        <v>4261</v>
      </c>
      <c r="AP8">
        <f t="shared" si="2"/>
        <v>4261</v>
      </c>
    </row>
    <row r="9" spans="1:42" ht="12.75" customHeight="1" x14ac:dyDescent="0.25">
      <c r="A9" s="295" t="s">
        <v>179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302" t="s">
        <v>180</v>
      </c>
      <c r="AB9" s="302"/>
      <c r="AC9" s="302"/>
      <c r="AD9" s="302"/>
      <c r="AE9">
        <v>294</v>
      </c>
      <c r="AF9">
        <v>295</v>
      </c>
      <c r="AG9">
        <v>295</v>
      </c>
      <c r="AH9">
        <v>1179</v>
      </c>
      <c r="AI9">
        <v>1105</v>
      </c>
      <c r="AJ9">
        <v>1105</v>
      </c>
      <c r="AK9">
        <v>2257</v>
      </c>
      <c r="AL9">
        <v>2215</v>
      </c>
      <c r="AM9">
        <v>2215</v>
      </c>
      <c r="AN9">
        <f t="shared" si="0"/>
        <v>3730</v>
      </c>
      <c r="AO9">
        <f t="shared" si="1"/>
        <v>3615</v>
      </c>
      <c r="AP9">
        <f t="shared" si="2"/>
        <v>3615</v>
      </c>
    </row>
    <row r="10" spans="1:42" ht="12.75" hidden="1" customHeight="1" x14ac:dyDescent="0.25">
      <c r="A10" s="295" t="s">
        <v>181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7" t="s">
        <v>182</v>
      </c>
      <c r="AB10" s="298"/>
      <c r="AC10" s="298"/>
      <c r="AD10" s="299"/>
      <c r="AN10">
        <f t="shared" si="0"/>
        <v>0</v>
      </c>
      <c r="AO10">
        <f t="shared" si="1"/>
        <v>0</v>
      </c>
      <c r="AP10">
        <f t="shared" si="2"/>
        <v>0</v>
      </c>
    </row>
    <row r="11" spans="1:42" ht="12.75" customHeight="1" x14ac:dyDescent="0.25">
      <c r="A11" s="300" t="s">
        <v>183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2" t="s">
        <v>184</v>
      </c>
      <c r="AB11" s="302"/>
      <c r="AC11" s="302"/>
      <c r="AD11" s="302"/>
      <c r="AE11">
        <v>0</v>
      </c>
      <c r="AF11">
        <v>53</v>
      </c>
      <c r="AG11">
        <v>53</v>
      </c>
      <c r="AH11">
        <v>441</v>
      </c>
      <c r="AI11">
        <v>283</v>
      </c>
      <c r="AJ11">
        <v>283</v>
      </c>
      <c r="AK11">
        <v>505</v>
      </c>
      <c r="AL11">
        <v>163</v>
      </c>
      <c r="AM11">
        <v>163</v>
      </c>
      <c r="AN11">
        <f t="shared" si="0"/>
        <v>946</v>
      </c>
      <c r="AO11">
        <f t="shared" si="1"/>
        <v>499</v>
      </c>
      <c r="AP11">
        <f t="shared" si="2"/>
        <v>499</v>
      </c>
    </row>
    <row r="12" spans="1:42" ht="12.75" hidden="1" customHeight="1" x14ac:dyDescent="0.25">
      <c r="A12" s="300" t="s">
        <v>185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2" t="s">
        <v>186</v>
      </c>
      <c r="AB12" s="302"/>
      <c r="AC12" s="302"/>
      <c r="AD12" s="302"/>
      <c r="AN12">
        <f t="shared" si="0"/>
        <v>0</v>
      </c>
      <c r="AO12">
        <f t="shared" si="1"/>
        <v>0</v>
      </c>
      <c r="AP12">
        <f t="shared" si="2"/>
        <v>0</v>
      </c>
    </row>
    <row r="13" spans="1:42" ht="12.75" hidden="1" customHeight="1" x14ac:dyDescent="0.25">
      <c r="A13" s="300" t="s">
        <v>187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2" t="s">
        <v>188</v>
      </c>
      <c r="AB13" s="302"/>
      <c r="AC13" s="302"/>
      <c r="AD13" s="302"/>
      <c r="AN13">
        <f t="shared" si="0"/>
        <v>0</v>
      </c>
      <c r="AO13">
        <f t="shared" si="1"/>
        <v>0</v>
      </c>
      <c r="AP13">
        <f t="shared" si="2"/>
        <v>0</v>
      </c>
    </row>
    <row r="14" spans="1:42" ht="23.25" hidden="1" customHeight="1" x14ac:dyDescent="0.25">
      <c r="A14" s="300" t="s">
        <v>189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2" t="s">
        <v>190</v>
      </c>
      <c r="AB14" s="302"/>
      <c r="AC14" s="302"/>
      <c r="AD14" s="302"/>
      <c r="AN14">
        <f t="shared" si="0"/>
        <v>0</v>
      </c>
      <c r="AO14">
        <f t="shared" si="1"/>
        <v>0</v>
      </c>
      <c r="AP14">
        <f t="shared" si="2"/>
        <v>0</v>
      </c>
    </row>
    <row r="15" spans="1:42" x14ac:dyDescent="0.25">
      <c r="A15" s="300" t="s">
        <v>191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2" t="s">
        <v>192</v>
      </c>
      <c r="AB15" s="302"/>
      <c r="AC15" s="302"/>
      <c r="AD15" s="302"/>
      <c r="AE15">
        <v>445</v>
      </c>
      <c r="AF15">
        <v>551</v>
      </c>
      <c r="AG15">
        <v>551</v>
      </c>
      <c r="AH15">
        <v>546</v>
      </c>
      <c r="AI15">
        <v>664</v>
      </c>
      <c r="AJ15">
        <v>664</v>
      </c>
      <c r="AK15">
        <v>175</v>
      </c>
      <c r="AL15">
        <v>1325</v>
      </c>
      <c r="AM15">
        <v>1325</v>
      </c>
      <c r="AN15">
        <f t="shared" si="0"/>
        <v>1166</v>
      </c>
      <c r="AO15">
        <f t="shared" si="1"/>
        <v>2540</v>
      </c>
      <c r="AP15">
        <f t="shared" si="2"/>
        <v>2540</v>
      </c>
    </row>
    <row r="16" spans="1:42" s="1" customFormat="1" ht="12.75" customHeight="1" x14ac:dyDescent="0.25">
      <c r="A16" s="313" t="s">
        <v>578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5" t="s">
        <v>193</v>
      </c>
      <c r="AB16" s="315"/>
      <c r="AC16" s="315"/>
      <c r="AD16" s="315"/>
      <c r="AE16" s="1">
        <f>SUM(AE3:AE15)</f>
        <v>7224</v>
      </c>
      <c r="AF16" s="1">
        <f t="shared" ref="AF16:AP16" si="3">SUM(AF3:AF15)</f>
        <v>8380</v>
      </c>
      <c r="AG16" s="1">
        <f t="shared" si="3"/>
        <v>8230</v>
      </c>
      <c r="AH16" s="1">
        <f t="shared" si="3"/>
        <v>24067</v>
      </c>
      <c r="AI16" s="1">
        <f t="shared" si="3"/>
        <v>23442</v>
      </c>
      <c r="AJ16" s="1">
        <f t="shared" si="3"/>
        <v>23442</v>
      </c>
      <c r="AK16" s="1">
        <f t="shared" si="3"/>
        <v>46125</v>
      </c>
      <c r="AL16" s="1">
        <f t="shared" si="3"/>
        <v>43611</v>
      </c>
      <c r="AM16" s="1">
        <f t="shared" si="3"/>
        <v>43611</v>
      </c>
      <c r="AN16" s="1">
        <f t="shared" si="3"/>
        <v>77416</v>
      </c>
      <c r="AO16" s="1">
        <f t="shared" si="3"/>
        <v>75433</v>
      </c>
      <c r="AP16" s="1">
        <f t="shared" si="3"/>
        <v>75283</v>
      </c>
    </row>
    <row r="17" spans="1:47" ht="12.75" customHeight="1" x14ac:dyDescent="0.25">
      <c r="A17" s="300" t="s">
        <v>194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2" t="s">
        <v>195</v>
      </c>
      <c r="AB17" s="302"/>
      <c r="AC17" s="302"/>
      <c r="AD17" s="302"/>
      <c r="AE17">
        <v>7632</v>
      </c>
      <c r="AF17">
        <v>7547</v>
      </c>
      <c r="AG17">
        <v>7547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0"/>
        <v>7632</v>
      </c>
      <c r="AO17">
        <f t="shared" si="1"/>
        <v>7547</v>
      </c>
      <c r="AP17">
        <f t="shared" si="2"/>
        <v>7547</v>
      </c>
    </row>
    <row r="18" spans="1:47" ht="12.75" hidden="1" customHeight="1" x14ac:dyDescent="0.25">
      <c r="A18" s="300" t="s">
        <v>196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2" t="s">
        <v>197</v>
      </c>
      <c r="AB18" s="302"/>
      <c r="AC18" s="302"/>
      <c r="AD18" s="302"/>
      <c r="AN18">
        <f t="shared" si="0"/>
        <v>0</v>
      </c>
      <c r="AO18">
        <f t="shared" si="1"/>
        <v>0</v>
      </c>
      <c r="AP18">
        <f t="shared" si="2"/>
        <v>0</v>
      </c>
    </row>
    <row r="19" spans="1:47" ht="12.75" customHeight="1" x14ac:dyDescent="0.25">
      <c r="A19" s="316" t="s">
        <v>196</v>
      </c>
      <c r="B19" s="317"/>
      <c r="C19" s="317"/>
      <c r="D19" s="317"/>
      <c r="E19" s="317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5" t="s">
        <v>197</v>
      </c>
      <c r="AB19" s="225"/>
      <c r="AC19" s="225"/>
      <c r="AD19" s="225"/>
      <c r="AE19">
        <v>0</v>
      </c>
      <c r="AF19">
        <v>107</v>
      </c>
      <c r="AG19">
        <v>107</v>
      </c>
      <c r="AH19">
        <v>0</v>
      </c>
      <c r="AI19">
        <v>0</v>
      </c>
      <c r="AJ19">
        <v>0</v>
      </c>
      <c r="AK19">
        <v>0</v>
      </c>
      <c r="AL19">
        <v>393</v>
      </c>
      <c r="AM19">
        <v>393</v>
      </c>
      <c r="AN19">
        <f t="shared" si="0"/>
        <v>0</v>
      </c>
      <c r="AO19">
        <f t="shared" si="1"/>
        <v>500</v>
      </c>
      <c r="AP19">
        <f t="shared" si="2"/>
        <v>500</v>
      </c>
    </row>
    <row r="20" spans="1:47" ht="12.75" customHeight="1" x14ac:dyDescent="0.25">
      <c r="A20" s="311" t="s">
        <v>198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02" t="s">
        <v>199</v>
      </c>
      <c r="AB20" s="302"/>
      <c r="AC20" s="302"/>
      <c r="AD20" s="302"/>
      <c r="AE20">
        <v>0</v>
      </c>
      <c r="AF20">
        <v>0</v>
      </c>
      <c r="AG20">
        <v>0</v>
      </c>
      <c r="AH20">
        <v>0</v>
      </c>
      <c r="AI20">
        <v>20</v>
      </c>
      <c r="AJ20">
        <v>20</v>
      </c>
      <c r="AK20">
        <v>315</v>
      </c>
      <c r="AL20">
        <v>0</v>
      </c>
      <c r="AM20">
        <v>0</v>
      </c>
      <c r="AN20">
        <f t="shared" si="0"/>
        <v>315</v>
      </c>
      <c r="AO20">
        <f t="shared" si="1"/>
        <v>20</v>
      </c>
      <c r="AP20">
        <f t="shared" si="2"/>
        <v>20</v>
      </c>
    </row>
    <row r="21" spans="1:47" s="1" customFormat="1" ht="12.75" customHeight="1" x14ac:dyDescent="0.25">
      <c r="A21" s="318" t="s">
        <v>579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5" t="s">
        <v>200</v>
      </c>
      <c r="AB21" s="315"/>
      <c r="AC21" s="315"/>
      <c r="AD21" s="315"/>
      <c r="AE21" s="1">
        <f>SUM(AE17:AE20)</f>
        <v>7632</v>
      </c>
      <c r="AF21" s="1">
        <f>SUM(AF17:AF20)</f>
        <v>7654</v>
      </c>
      <c r="AG21" s="1">
        <f>SUM(AG17:AG20)</f>
        <v>7654</v>
      </c>
      <c r="AH21" s="1">
        <f>SUM(AH17:AH20)</f>
        <v>0</v>
      </c>
      <c r="AI21" s="1">
        <v>20</v>
      </c>
      <c r="AJ21" s="1">
        <v>20</v>
      </c>
      <c r="AK21" s="1">
        <f>SUM(AK17:AK20)</f>
        <v>315</v>
      </c>
      <c r="AL21" s="1">
        <f t="shared" ref="AL21:AM21" si="4">SUM(AL17:AL20)</f>
        <v>393</v>
      </c>
      <c r="AM21" s="1">
        <f t="shared" si="4"/>
        <v>393</v>
      </c>
      <c r="AN21" s="1">
        <f t="shared" si="0"/>
        <v>7947</v>
      </c>
      <c r="AO21">
        <f t="shared" si="1"/>
        <v>8067</v>
      </c>
      <c r="AP21">
        <f t="shared" si="2"/>
        <v>8067</v>
      </c>
    </row>
    <row r="22" spans="1:47" s="1" customFormat="1" ht="12.75" customHeight="1" x14ac:dyDescent="0.25">
      <c r="A22" s="313" t="s">
        <v>580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5" t="s">
        <v>201</v>
      </c>
      <c r="AB22" s="315"/>
      <c r="AC22" s="315"/>
      <c r="AD22" s="315"/>
      <c r="AE22" s="1">
        <f>SUM(AE16,AE21)</f>
        <v>14856</v>
      </c>
      <c r="AF22" s="1">
        <f t="shared" ref="AF22:AP22" si="5">SUM(AF16,AF21)</f>
        <v>16034</v>
      </c>
      <c r="AG22" s="1">
        <f t="shared" si="5"/>
        <v>15884</v>
      </c>
      <c r="AH22" s="1">
        <f t="shared" si="5"/>
        <v>24067</v>
      </c>
      <c r="AI22" s="1">
        <f t="shared" si="5"/>
        <v>23462</v>
      </c>
      <c r="AJ22" s="1">
        <f t="shared" si="5"/>
        <v>23462</v>
      </c>
      <c r="AK22" s="1">
        <f t="shared" si="5"/>
        <v>46440</v>
      </c>
      <c r="AL22" s="1">
        <f t="shared" si="5"/>
        <v>44004</v>
      </c>
      <c r="AM22" s="1">
        <f t="shared" si="5"/>
        <v>44004</v>
      </c>
      <c r="AN22" s="1">
        <f t="shared" si="5"/>
        <v>85363</v>
      </c>
      <c r="AO22" s="1">
        <f t="shared" si="5"/>
        <v>83500</v>
      </c>
      <c r="AP22" s="1">
        <f t="shared" si="5"/>
        <v>83350</v>
      </c>
    </row>
    <row r="23" spans="1:47" s="1" customFormat="1" ht="12.75" customHeight="1" x14ac:dyDescent="0.25">
      <c r="A23" s="318" t="s">
        <v>202</v>
      </c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5" t="s">
        <v>203</v>
      </c>
      <c r="AB23" s="315"/>
      <c r="AC23" s="315"/>
      <c r="AD23" s="315"/>
      <c r="AE23" s="1">
        <v>3922</v>
      </c>
      <c r="AF23" s="1">
        <v>3701</v>
      </c>
      <c r="AG23" s="1">
        <v>3701</v>
      </c>
      <c r="AH23" s="1">
        <v>6580</v>
      </c>
      <c r="AI23" s="1">
        <v>5351</v>
      </c>
      <c r="AJ23" s="1">
        <v>5351</v>
      </c>
      <c r="AK23" s="1">
        <v>12608</v>
      </c>
      <c r="AL23" s="1">
        <v>12047</v>
      </c>
      <c r="AM23" s="1">
        <v>12047</v>
      </c>
      <c r="AN23" s="1">
        <f t="shared" si="0"/>
        <v>23110</v>
      </c>
      <c r="AO23" s="1">
        <f t="shared" si="1"/>
        <v>21099</v>
      </c>
      <c r="AP23" s="1">
        <f t="shared" si="2"/>
        <v>21099</v>
      </c>
      <c r="AU23" s="1" t="s">
        <v>559</v>
      </c>
    </row>
    <row r="24" spans="1:47" ht="12.75" customHeight="1" x14ac:dyDescent="0.25">
      <c r="A24" s="300" t="s">
        <v>204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2" t="s">
        <v>205</v>
      </c>
      <c r="AB24" s="302"/>
      <c r="AC24" s="302"/>
      <c r="AD24" s="302"/>
      <c r="AE24">
        <v>892</v>
      </c>
      <c r="AF24" s="142">
        <v>535</v>
      </c>
      <c r="AG24" s="142">
        <v>535</v>
      </c>
      <c r="AH24">
        <v>100</v>
      </c>
      <c r="AI24" s="142">
        <v>45</v>
      </c>
      <c r="AJ24" s="142">
        <v>45</v>
      </c>
      <c r="AK24">
        <v>432</v>
      </c>
      <c r="AL24" s="142">
        <v>294</v>
      </c>
      <c r="AM24" s="142">
        <v>294</v>
      </c>
      <c r="AN24">
        <f t="shared" si="0"/>
        <v>1424</v>
      </c>
      <c r="AO24">
        <f t="shared" si="1"/>
        <v>874</v>
      </c>
      <c r="AP24">
        <f t="shared" si="2"/>
        <v>874</v>
      </c>
    </row>
    <row r="25" spans="1:47" ht="12.75" customHeight="1" x14ac:dyDescent="0.25">
      <c r="A25" s="300" t="s">
        <v>206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2" t="s">
        <v>207</v>
      </c>
      <c r="AB25" s="302"/>
      <c r="AC25" s="302"/>
      <c r="AD25" s="302"/>
      <c r="AE25">
        <v>3761</v>
      </c>
      <c r="AF25" s="142">
        <v>3379</v>
      </c>
      <c r="AG25" s="142">
        <v>1586</v>
      </c>
      <c r="AH25">
        <v>560</v>
      </c>
      <c r="AI25" s="142">
        <v>276</v>
      </c>
      <c r="AJ25" s="142">
        <v>276</v>
      </c>
      <c r="AK25" s="142">
        <v>17159</v>
      </c>
      <c r="AL25" s="142">
        <v>12871</v>
      </c>
      <c r="AM25" s="142">
        <v>12871</v>
      </c>
      <c r="AN25">
        <f t="shared" si="0"/>
        <v>21480</v>
      </c>
      <c r="AO25">
        <f t="shared" si="1"/>
        <v>16526</v>
      </c>
      <c r="AP25">
        <f t="shared" si="2"/>
        <v>14733</v>
      </c>
    </row>
    <row r="26" spans="1:47" ht="12.75" hidden="1" customHeight="1" x14ac:dyDescent="0.25">
      <c r="A26" s="300" t="s">
        <v>208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2" t="s">
        <v>209</v>
      </c>
      <c r="AB26" s="302"/>
      <c r="AC26" s="302"/>
      <c r="AD26" s="302"/>
      <c r="AN26">
        <f t="shared" si="0"/>
        <v>0</v>
      </c>
      <c r="AO26">
        <f t="shared" si="1"/>
        <v>0</v>
      </c>
      <c r="AP26">
        <f t="shared" si="2"/>
        <v>0</v>
      </c>
    </row>
    <row r="27" spans="1:47" s="1" customFormat="1" ht="12.75" customHeight="1" x14ac:dyDescent="0.25">
      <c r="A27" s="318" t="s">
        <v>581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5" t="s">
        <v>210</v>
      </c>
      <c r="AB27" s="315"/>
      <c r="AC27" s="315"/>
      <c r="AD27" s="315"/>
      <c r="AE27" s="1">
        <f>SUM(AE24:AE26)</f>
        <v>4653</v>
      </c>
      <c r="AF27" s="1">
        <f t="shared" ref="AF27:AP27" si="6">SUM(AF24:AF26)</f>
        <v>3914</v>
      </c>
      <c r="AG27" s="1">
        <f t="shared" si="6"/>
        <v>2121</v>
      </c>
      <c r="AH27" s="1">
        <f t="shared" si="6"/>
        <v>660</v>
      </c>
      <c r="AI27" s="1">
        <f t="shared" si="6"/>
        <v>321</v>
      </c>
      <c r="AJ27" s="1">
        <f t="shared" si="6"/>
        <v>321</v>
      </c>
      <c r="AK27" s="1">
        <f t="shared" si="6"/>
        <v>17591</v>
      </c>
      <c r="AL27" s="1">
        <f t="shared" si="6"/>
        <v>13165</v>
      </c>
      <c r="AM27" s="1">
        <f t="shared" si="6"/>
        <v>13165</v>
      </c>
      <c r="AN27" s="1">
        <f t="shared" si="6"/>
        <v>22904</v>
      </c>
      <c r="AO27" s="1">
        <f t="shared" si="6"/>
        <v>17400</v>
      </c>
      <c r="AP27" s="1">
        <f t="shared" si="6"/>
        <v>15607</v>
      </c>
    </row>
    <row r="28" spans="1:47" ht="12.75" customHeight="1" x14ac:dyDescent="0.25">
      <c r="A28" s="300" t="s">
        <v>211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2" t="s">
        <v>212</v>
      </c>
      <c r="AB28" s="302"/>
      <c r="AC28" s="302"/>
      <c r="AD28" s="302"/>
      <c r="AE28">
        <v>1922</v>
      </c>
      <c r="AF28">
        <v>1868</v>
      </c>
      <c r="AG28">
        <v>915</v>
      </c>
      <c r="AH28">
        <v>250</v>
      </c>
      <c r="AI28">
        <v>219</v>
      </c>
      <c r="AJ28">
        <v>219</v>
      </c>
      <c r="AK28">
        <v>214</v>
      </c>
      <c r="AL28">
        <v>150</v>
      </c>
      <c r="AM28">
        <v>150</v>
      </c>
      <c r="AN28">
        <f t="shared" si="0"/>
        <v>2386</v>
      </c>
      <c r="AO28">
        <f t="shared" si="1"/>
        <v>2237</v>
      </c>
      <c r="AP28">
        <f t="shared" si="2"/>
        <v>1284</v>
      </c>
    </row>
    <row r="29" spans="1:47" ht="12.75" customHeight="1" x14ac:dyDescent="0.25">
      <c r="A29" s="300" t="s">
        <v>213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2" t="s">
        <v>214</v>
      </c>
      <c r="AB29" s="302"/>
      <c r="AC29" s="302"/>
      <c r="AD29" s="302"/>
      <c r="AE29">
        <v>210</v>
      </c>
      <c r="AF29">
        <v>276</v>
      </c>
      <c r="AG29">
        <v>276</v>
      </c>
      <c r="AH29">
        <v>220</v>
      </c>
      <c r="AI29">
        <v>95</v>
      </c>
      <c r="AJ29">
        <v>95</v>
      </c>
      <c r="AK29" s="142">
        <v>65</v>
      </c>
      <c r="AL29" s="142">
        <v>39</v>
      </c>
      <c r="AM29" s="142">
        <v>39</v>
      </c>
      <c r="AN29">
        <f t="shared" si="0"/>
        <v>495</v>
      </c>
      <c r="AO29">
        <f t="shared" si="1"/>
        <v>410</v>
      </c>
      <c r="AP29">
        <f t="shared" si="2"/>
        <v>410</v>
      </c>
    </row>
    <row r="30" spans="1:47" s="1" customFormat="1" ht="12.75" customHeight="1" x14ac:dyDescent="0.25">
      <c r="A30" s="318" t="s">
        <v>582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5" t="s">
        <v>215</v>
      </c>
      <c r="AB30" s="315"/>
      <c r="AC30" s="315"/>
      <c r="AD30" s="315"/>
      <c r="AE30" s="1">
        <f>SUM(AE28:AE29)</f>
        <v>2132</v>
      </c>
      <c r="AF30" s="1">
        <f t="shared" ref="AF30:AP30" si="7">SUM(AF28:AF29)</f>
        <v>2144</v>
      </c>
      <c r="AG30" s="1">
        <f t="shared" si="7"/>
        <v>1191</v>
      </c>
      <c r="AH30" s="1">
        <f t="shared" si="7"/>
        <v>470</v>
      </c>
      <c r="AI30" s="1">
        <f t="shared" si="7"/>
        <v>314</v>
      </c>
      <c r="AJ30" s="1">
        <f t="shared" si="7"/>
        <v>314</v>
      </c>
      <c r="AK30" s="1">
        <f t="shared" si="7"/>
        <v>279</v>
      </c>
      <c r="AL30" s="1">
        <f t="shared" si="7"/>
        <v>189</v>
      </c>
      <c r="AM30" s="1">
        <f t="shared" si="7"/>
        <v>189</v>
      </c>
      <c r="AN30" s="1">
        <f t="shared" si="7"/>
        <v>2881</v>
      </c>
      <c r="AO30" s="1">
        <f t="shared" si="7"/>
        <v>2647</v>
      </c>
      <c r="AP30" s="1">
        <f t="shared" si="7"/>
        <v>1694</v>
      </c>
    </row>
    <row r="31" spans="1:47" ht="12.75" customHeight="1" x14ac:dyDescent="0.25">
      <c r="A31" s="300" t="s">
        <v>216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2" t="s">
        <v>217</v>
      </c>
      <c r="AB31" s="302"/>
      <c r="AC31" s="302"/>
      <c r="AD31" s="302"/>
      <c r="AE31">
        <v>7610</v>
      </c>
      <c r="AF31">
        <v>7610</v>
      </c>
      <c r="AG31">
        <v>6713</v>
      </c>
      <c r="AH31">
        <v>1200</v>
      </c>
      <c r="AI31">
        <v>1009</v>
      </c>
      <c r="AJ31">
        <v>1009</v>
      </c>
      <c r="AK31">
        <v>1200</v>
      </c>
      <c r="AL31">
        <v>905</v>
      </c>
      <c r="AM31">
        <v>905</v>
      </c>
      <c r="AN31">
        <f t="shared" si="0"/>
        <v>10010</v>
      </c>
      <c r="AO31">
        <f t="shared" si="1"/>
        <v>9524</v>
      </c>
      <c r="AP31">
        <f t="shared" si="2"/>
        <v>8627</v>
      </c>
    </row>
    <row r="32" spans="1:47" hidden="1" x14ac:dyDescent="0.25">
      <c r="A32" s="300" t="s">
        <v>218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2" t="s">
        <v>219</v>
      </c>
      <c r="AB32" s="302"/>
      <c r="AC32" s="302"/>
      <c r="AD32" s="302"/>
      <c r="AK32" s="142"/>
      <c r="AL32" s="142"/>
      <c r="AM32" s="142"/>
      <c r="AN32">
        <f t="shared" si="0"/>
        <v>0</v>
      </c>
      <c r="AO32">
        <f t="shared" si="1"/>
        <v>0</v>
      </c>
      <c r="AP32">
        <f t="shared" si="2"/>
        <v>0</v>
      </c>
    </row>
    <row r="33" spans="1:42" ht="12.75" customHeight="1" x14ac:dyDescent="0.25">
      <c r="A33" s="300" t="s">
        <v>220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2" t="s">
        <v>221</v>
      </c>
      <c r="AB33" s="302"/>
      <c r="AC33" s="302"/>
      <c r="AD33" s="302"/>
      <c r="AE33">
        <v>790</v>
      </c>
      <c r="AF33">
        <v>790</v>
      </c>
      <c r="AG33">
        <v>720</v>
      </c>
      <c r="AH33">
        <v>230</v>
      </c>
      <c r="AI33">
        <v>157</v>
      </c>
      <c r="AJ33">
        <v>157</v>
      </c>
      <c r="AK33" s="142">
        <v>0</v>
      </c>
      <c r="AL33" s="142">
        <v>0</v>
      </c>
      <c r="AM33" s="142">
        <v>0</v>
      </c>
      <c r="AN33">
        <f t="shared" si="0"/>
        <v>1020</v>
      </c>
      <c r="AO33">
        <f t="shared" si="1"/>
        <v>947</v>
      </c>
      <c r="AP33">
        <f t="shared" si="2"/>
        <v>877</v>
      </c>
    </row>
    <row r="34" spans="1:42" ht="12.75" customHeight="1" x14ac:dyDescent="0.25">
      <c r="A34" s="300" t="s">
        <v>222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2" t="s">
        <v>223</v>
      </c>
      <c r="AB34" s="302"/>
      <c r="AC34" s="302"/>
      <c r="AD34" s="302"/>
      <c r="AE34">
        <v>14784</v>
      </c>
      <c r="AF34">
        <v>14784</v>
      </c>
      <c r="AG34">
        <v>2287</v>
      </c>
      <c r="AH34">
        <v>200</v>
      </c>
      <c r="AI34">
        <v>29</v>
      </c>
      <c r="AJ34">
        <v>29</v>
      </c>
      <c r="AK34" s="142">
        <v>440</v>
      </c>
      <c r="AL34" s="142">
        <v>289</v>
      </c>
      <c r="AM34" s="142">
        <v>289</v>
      </c>
      <c r="AN34">
        <f t="shared" si="0"/>
        <v>15424</v>
      </c>
      <c r="AO34">
        <f t="shared" si="1"/>
        <v>15102</v>
      </c>
      <c r="AP34">
        <f t="shared" si="2"/>
        <v>2605</v>
      </c>
    </row>
    <row r="35" spans="1:42" ht="12.75" hidden="1" customHeight="1" x14ac:dyDescent="0.25">
      <c r="A35" s="320" t="s">
        <v>224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02" t="s">
        <v>225</v>
      </c>
      <c r="AB35" s="302"/>
      <c r="AC35" s="302"/>
      <c r="AD35" s="302"/>
      <c r="AK35" s="142"/>
      <c r="AL35" s="142"/>
      <c r="AM35" s="142"/>
      <c r="AN35">
        <f t="shared" si="0"/>
        <v>0</v>
      </c>
      <c r="AO35">
        <f t="shared" si="1"/>
        <v>0</v>
      </c>
      <c r="AP35">
        <f t="shared" si="2"/>
        <v>0</v>
      </c>
    </row>
    <row r="36" spans="1:42" ht="12.75" customHeight="1" x14ac:dyDescent="0.25">
      <c r="A36" s="311" t="s">
        <v>226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02" t="s">
        <v>227</v>
      </c>
      <c r="AB36" s="302"/>
      <c r="AC36" s="302"/>
      <c r="AD36" s="302"/>
      <c r="AE36">
        <v>7697</v>
      </c>
      <c r="AF36">
        <v>7697</v>
      </c>
      <c r="AG36">
        <v>7069</v>
      </c>
      <c r="AH36">
        <v>600</v>
      </c>
      <c r="AI36">
        <v>324</v>
      </c>
      <c r="AJ36">
        <v>324</v>
      </c>
      <c r="AK36" s="142">
        <v>490</v>
      </c>
      <c r="AL36" s="142">
        <v>143</v>
      </c>
      <c r="AM36" s="142">
        <v>143</v>
      </c>
      <c r="AN36">
        <f t="shared" ref="AN36:AN70" si="8">SUM(AE36,AH36,AK36)</f>
        <v>8787</v>
      </c>
      <c r="AO36">
        <f t="shared" si="1"/>
        <v>8164</v>
      </c>
      <c r="AP36">
        <f t="shared" si="2"/>
        <v>7536</v>
      </c>
    </row>
    <row r="37" spans="1:42" ht="12.75" customHeight="1" x14ac:dyDescent="0.25">
      <c r="A37" s="300" t="s">
        <v>228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2" t="s">
        <v>229</v>
      </c>
      <c r="AB37" s="302"/>
      <c r="AC37" s="302"/>
      <c r="AD37" s="302"/>
      <c r="AE37">
        <v>3490</v>
      </c>
      <c r="AF37">
        <v>3395</v>
      </c>
      <c r="AG37">
        <v>2520</v>
      </c>
      <c r="AH37">
        <v>800</v>
      </c>
      <c r="AI37">
        <v>813</v>
      </c>
      <c r="AJ37">
        <v>813</v>
      </c>
      <c r="AK37" s="142">
        <v>375</v>
      </c>
      <c r="AL37" s="142">
        <v>468</v>
      </c>
      <c r="AM37" s="142">
        <v>468</v>
      </c>
      <c r="AN37">
        <f t="shared" si="8"/>
        <v>4665</v>
      </c>
      <c r="AO37">
        <f t="shared" si="1"/>
        <v>4676</v>
      </c>
      <c r="AP37">
        <f t="shared" si="2"/>
        <v>3801</v>
      </c>
    </row>
    <row r="38" spans="1:42" s="1" customFormat="1" ht="12.75" customHeight="1" x14ac:dyDescent="0.25">
      <c r="A38" s="318" t="s">
        <v>583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5" t="s">
        <v>230</v>
      </c>
      <c r="AB38" s="315"/>
      <c r="AC38" s="315"/>
      <c r="AD38" s="315"/>
      <c r="AE38" s="1">
        <f>SUM(AE31:AE37)</f>
        <v>34371</v>
      </c>
      <c r="AF38" s="1">
        <f t="shared" ref="AF38:AP38" si="9">SUM(AF31:AF37)</f>
        <v>34276</v>
      </c>
      <c r="AG38" s="1">
        <f t="shared" si="9"/>
        <v>19309</v>
      </c>
      <c r="AH38" s="1">
        <f t="shared" si="9"/>
        <v>3030</v>
      </c>
      <c r="AI38" s="1">
        <f t="shared" si="9"/>
        <v>2332</v>
      </c>
      <c r="AJ38" s="1">
        <f t="shared" si="9"/>
        <v>2332</v>
      </c>
      <c r="AK38" s="1">
        <f t="shared" si="9"/>
        <v>2505</v>
      </c>
      <c r="AL38" s="1">
        <f t="shared" si="9"/>
        <v>1805</v>
      </c>
      <c r="AM38" s="1">
        <f t="shared" si="9"/>
        <v>1805</v>
      </c>
      <c r="AN38" s="1">
        <f t="shared" si="9"/>
        <v>39906</v>
      </c>
      <c r="AO38" s="1">
        <f t="shared" si="9"/>
        <v>38413</v>
      </c>
      <c r="AP38" s="1">
        <f t="shared" si="9"/>
        <v>23446</v>
      </c>
    </row>
    <row r="39" spans="1:42" ht="12.75" customHeight="1" x14ac:dyDescent="0.25">
      <c r="A39" s="300" t="s">
        <v>231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2" t="s">
        <v>232</v>
      </c>
      <c r="AB39" s="302"/>
      <c r="AC39" s="302"/>
      <c r="AD39" s="302"/>
      <c r="AE39">
        <v>530</v>
      </c>
      <c r="AF39">
        <v>547</v>
      </c>
      <c r="AG39">
        <v>168</v>
      </c>
      <c r="AH39">
        <v>978</v>
      </c>
      <c r="AI39">
        <v>570</v>
      </c>
      <c r="AJ39">
        <v>570</v>
      </c>
      <c r="AK39">
        <v>330</v>
      </c>
      <c r="AL39" s="142">
        <v>18</v>
      </c>
      <c r="AM39" s="142">
        <v>18</v>
      </c>
      <c r="AN39">
        <f t="shared" si="8"/>
        <v>1838</v>
      </c>
      <c r="AO39">
        <f t="shared" si="1"/>
        <v>1135</v>
      </c>
      <c r="AP39">
        <f t="shared" si="2"/>
        <v>756</v>
      </c>
    </row>
    <row r="40" spans="1:42" ht="12.75" customHeight="1" x14ac:dyDescent="0.25">
      <c r="A40" s="300" t="s">
        <v>233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2" t="s">
        <v>234</v>
      </c>
      <c r="AB40" s="302"/>
      <c r="AC40" s="302"/>
      <c r="AD40" s="302"/>
      <c r="AE40">
        <v>200</v>
      </c>
      <c r="AF40">
        <v>200</v>
      </c>
      <c r="AG40">
        <v>0</v>
      </c>
      <c r="AH40">
        <v>0</v>
      </c>
      <c r="AI40">
        <v>0</v>
      </c>
      <c r="AJ40">
        <v>0</v>
      </c>
      <c r="AK40">
        <v>0</v>
      </c>
      <c r="AL40" s="142">
        <v>0</v>
      </c>
      <c r="AM40" s="142">
        <v>0</v>
      </c>
      <c r="AN40">
        <f t="shared" si="8"/>
        <v>200</v>
      </c>
      <c r="AO40">
        <f t="shared" si="1"/>
        <v>200</v>
      </c>
      <c r="AP40">
        <f t="shared" si="2"/>
        <v>0</v>
      </c>
    </row>
    <row r="41" spans="1:42" s="1" customFormat="1" ht="12.75" customHeight="1" x14ac:dyDescent="0.25">
      <c r="A41" s="318" t="s">
        <v>235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5" t="s">
        <v>236</v>
      </c>
      <c r="AB41" s="315"/>
      <c r="AC41" s="315"/>
      <c r="AD41" s="315"/>
      <c r="AE41" s="1">
        <f>SUM(AE39:AE40)</f>
        <v>730</v>
      </c>
      <c r="AF41" s="1">
        <f t="shared" ref="AF41:AP41" si="10">SUM(AF39:AF40)</f>
        <v>747</v>
      </c>
      <c r="AG41" s="1">
        <f t="shared" si="10"/>
        <v>168</v>
      </c>
      <c r="AH41" s="1">
        <f t="shared" si="10"/>
        <v>978</v>
      </c>
      <c r="AI41" s="1">
        <f t="shared" si="10"/>
        <v>570</v>
      </c>
      <c r="AJ41" s="1">
        <f t="shared" si="10"/>
        <v>570</v>
      </c>
      <c r="AK41" s="1">
        <f t="shared" si="10"/>
        <v>330</v>
      </c>
      <c r="AL41" s="1">
        <f t="shared" si="10"/>
        <v>18</v>
      </c>
      <c r="AM41" s="1">
        <f t="shared" si="10"/>
        <v>18</v>
      </c>
      <c r="AN41" s="1">
        <f t="shared" si="10"/>
        <v>2038</v>
      </c>
      <c r="AO41" s="1">
        <f t="shared" si="10"/>
        <v>1335</v>
      </c>
      <c r="AP41" s="1">
        <f t="shared" si="10"/>
        <v>756</v>
      </c>
    </row>
    <row r="42" spans="1:42" ht="12.75" customHeight="1" x14ac:dyDescent="0.25">
      <c r="A42" s="300" t="s">
        <v>237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2" t="s">
        <v>238</v>
      </c>
      <c r="AB42" s="302"/>
      <c r="AC42" s="302"/>
      <c r="AD42" s="302"/>
      <c r="AE42">
        <v>9789</v>
      </c>
      <c r="AF42">
        <v>6880</v>
      </c>
      <c r="AG42">
        <v>4074</v>
      </c>
      <c r="AH42">
        <v>1101</v>
      </c>
      <c r="AI42">
        <v>590</v>
      </c>
      <c r="AJ42">
        <v>512</v>
      </c>
      <c r="AK42">
        <v>5491</v>
      </c>
      <c r="AL42">
        <v>3609</v>
      </c>
      <c r="AM42">
        <v>3574</v>
      </c>
      <c r="AN42">
        <f t="shared" si="8"/>
        <v>16381</v>
      </c>
      <c r="AO42">
        <f t="shared" si="1"/>
        <v>11079</v>
      </c>
      <c r="AP42">
        <f t="shared" si="2"/>
        <v>8160</v>
      </c>
    </row>
    <row r="43" spans="1:42" ht="12.75" customHeight="1" x14ac:dyDescent="0.25">
      <c r="A43" s="300" t="s">
        <v>239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2" t="s">
        <v>240</v>
      </c>
      <c r="AB43" s="302"/>
      <c r="AC43" s="302"/>
      <c r="AD43" s="302"/>
      <c r="AE43">
        <v>1356</v>
      </c>
      <c r="AF43">
        <v>4968</v>
      </c>
      <c r="AG43">
        <v>4968</v>
      </c>
      <c r="AH43">
        <v>0</v>
      </c>
      <c r="AI43">
        <v>0</v>
      </c>
      <c r="AJ43">
        <v>0</v>
      </c>
      <c r="AK43">
        <v>0</v>
      </c>
      <c r="AL43">
        <v>281</v>
      </c>
      <c r="AM43">
        <v>281</v>
      </c>
      <c r="AN43">
        <f t="shared" si="8"/>
        <v>1356</v>
      </c>
      <c r="AO43">
        <f t="shared" si="1"/>
        <v>5249</v>
      </c>
      <c r="AP43">
        <f t="shared" si="2"/>
        <v>5249</v>
      </c>
    </row>
    <row r="44" spans="1:42" ht="12.75" hidden="1" customHeight="1" x14ac:dyDescent="0.25">
      <c r="A44" s="300" t="s">
        <v>241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2" t="s">
        <v>242</v>
      </c>
      <c r="AB44" s="302"/>
      <c r="AC44" s="302"/>
      <c r="AD44" s="302"/>
      <c r="AN44">
        <f t="shared" si="8"/>
        <v>0</v>
      </c>
      <c r="AO44">
        <f t="shared" si="1"/>
        <v>0</v>
      </c>
      <c r="AP44">
        <f t="shared" si="2"/>
        <v>0</v>
      </c>
    </row>
    <row r="45" spans="1:42" hidden="1" x14ac:dyDescent="0.25">
      <c r="A45" s="300" t="s">
        <v>243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2" t="s">
        <v>244</v>
      </c>
      <c r="AB45" s="302"/>
      <c r="AC45" s="302"/>
      <c r="AD45" s="302"/>
      <c r="AN45">
        <f t="shared" si="8"/>
        <v>0</v>
      </c>
      <c r="AO45">
        <f t="shared" si="1"/>
        <v>0</v>
      </c>
      <c r="AP45">
        <f t="shared" si="2"/>
        <v>0</v>
      </c>
    </row>
    <row r="46" spans="1:42" x14ac:dyDescent="0.25">
      <c r="A46" s="300" t="s">
        <v>245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2" t="s">
        <v>246</v>
      </c>
      <c r="AB46" s="302"/>
      <c r="AC46" s="302"/>
      <c r="AD46" s="302"/>
      <c r="AE46">
        <v>280</v>
      </c>
      <c r="AF46">
        <v>244</v>
      </c>
      <c r="AG46">
        <v>147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f t="shared" si="8"/>
        <v>280</v>
      </c>
      <c r="AO46">
        <f t="shared" si="1"/>
        <v>244</v>
      </c>
      <c r="AP46">
        <f t="shared" si="2"/>
        <v>147</v>
      </c>
    </row>
    <row r="47" spans="1:42" s="1" customFormat="1" x14ac:dyDescent="0.25">
      <c r="A47" s="318" t="s">
        <v>247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5" t="s">
        <v>248</v>
      </c>
      <c r="AB47" s="315"/>
      <c r="AC47" s="315"/>
      <c r="AD47" s="315"/>
      <c r="AE47" s="1">
        <f>SUM(AE42:AE46)</f>
        <v>11425</v>
      </c>
      <c r="AF47" s="1">
        <f t="shared" ref="AF47:AP47" si="11">SUM(AF42:AF46)</f>
        <v>12092</v>
      </c>
      <c r="AG47" s="1">
        <f t="shared" si="11"/>
        <v>9189</v>
      </c>
      <c r="AH47" s="1">
        <f t="shared" si="11"/>
        <v>1101</v>
      </c>
      <c r="AI47" s="1">
        <f t="shared" si="11"/>
        <v>590</v>
      </c>
      <c r="AJ47" s="1">
        <f t="shared" si="11"/>
        <v>512</v>
      </c>
      <c r="AK47" s="1">
        <f t="shared" si="11"/>
        <v>5491</v>
      </c>
      <c r="AL47" s="1">
        <f t="shared" si="11"/>
        <v>3890</v>
      </c>
      <c r="AM47" s="1">
        <f t="shared" si="11"/>
        <v>3855</v>
      </c>
      <c r="AN47" s="1">
        <f t="shared" si="11"/>
        <v>18017</v>
      </c>
      <c r="AO47" s="1">
        <f t="shared" si="11"/>
        <v>16572</v>
      </c>
      <c r="AP47" s="1">
        <f t="shared" si="11"/>
        <v>13556</v>
      </c>
    </row>
    <row r="48" spans="1:42" s="1" customFormat="1" x14ac:dyDescent="0.25">
      <c r="A48" s="318" t="s">
        <v>393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5" t="s">
        <v>249</v>
      </c>
      <c r="AB48" s="315"/>
      <c r="AC48" s="315"/>
      <c r="AD48" s="315"/>
      <c r="AE48" s="1">
        <f>SUM(AE27,AE30,AE38,AE41,AE47)</f>
        <v>53311</v>
      </c>
      <c r="AF48" s="1">
        <f t="shared" ref="AF48:AP48" si="12">SUM(AF27,AF30,AF38,AF41,AF47)</f>
        <v>53173</v>
      </c>
      <c r="AG48" s="1">
        <f t="shared" si="12"/>
        <v>31978</v>
      </c>
      <c r="AH48" s="1">
        <f t="shared" si="12"/>
        <v>6239</v>
      </c>
      <c r="AI48" s="1">
        <f t="shared" si="12"/>
        <v>4127</v>
      </c>
      <c r="AJ48" s="1">
        <f t="shared" si="12"/>
        <v>4049</v>
      </c>
      <c r="AK48" s="1">
        <f t="shared" si="12"/>
        <v>26196</v>
      </c>
      <c r="AL48" s="1">
        <f t="shared" si="12"/>
        <v>19067</v>
      </c>
      <c r="AM48" s="1">
        <f t="shared" si="12"/>
        <v>19032</v>
      </c>
      <c r="AN48" s="1">
        <f t="shared" si="12"/>
        <v>85746</v>
      </c>
      <c r="AO48" s="1">
        <f t="shared" si="12"/>
        <v>76367</v>
      </c>
      <c r="AP48" s="1">
        <f t="shared" si="12"/>
        <v>55059</v>
      </c>
    </row>
    <row r="49" spans="1:42" ht="12.75" hidden="1" customHeight="1" x14ac:dyDescent="0.25">
      <c r="A49" s="322" t="s">
        <v>250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02" t="s">
        <v>251</v>
      </c>
      <c r="AB49" s="302"/>
      <c r="AC49" s="302"/>
      <c r="AD49" s="302"/>
      <c r="AN49">
        <f t="shared" si="8"/>
        <v>0</v>
      </c>
      <c r="AO49" s="1">
        <f t="shared" ref="AO49" si="13">SUM(AO28,AO31,AO39,AO42,AO48)</f>
        <v>100342</v>
      </c>
      <c r="AP49">
        <f t="shared" si="2"/>
        <v>0</v>
      </c>
    </row>
    <row r="50" spans="1:42" ht="12.75" hidden="1" customHeight="1" x14ac:dyDescent="0.25">
      <c r="A50" s="322" t="s">
        <v>252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02" t="s">
        <v>253</v>
      </c>
      <c r="AB50" s="302"/>
      <c r="AC50" s="302"/>
      <c r="AD50" s="302"/>
      <c r="AN50">
        <f t="shared" si="8"/>
        <v>0</v>
      </c>
      <c r="AO50" s="1">
        <f t="shared" ref="AO50" si="14">SUM(AO29,AO32,AO40,AO43,AO49)</f>
        <v>106201</v>
      </c>
      <c r="AP50">
        <f t="shared" si="2"/>
        <v>0</v>
      </c>
    </row>
    <row r="51" spans="1:42" ht="12.75" hidden="1" customHeight="1" x14ac:dyDescent="0.25">
      <c r="A51" s="324" t="s">
        <v>254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25"/>
      <c r="Y51" s="325"/>
      <c r="Z51" s="325"/>
      <c r="AA51" s="302" t="s">
        <v>255</v>
      </c>
      <c r="AB51" s="302"/>
      <c r="AC51" s="302"/>
      <c r="AD51" s="302"/>
      <c r="AN51">
        <f t="shared" si="8"/>
        <v>0</v>
      </c>
      <c r="AO51" s="1">
        <f t="shared" ref="AO51" si="15">SUM(AO30,AO33,AO41,AO44,AO50)</f>
        <v>111130</v>
      </c>
      <c r="AP51">
        <f t="shared" si="2"/>
        <v>0</v>
      </c>
    </row>
    <row r="52" spans="1:42" ht="12.75" customHeight="1" x14ac:dyDescent="0.25">
      <c r="A52" s="324" t="s">
        <v>252</v>
      </c>
      <c r="B52" s="325"/>
      <c r="C52" s="325"/>
      <c r="D52" s="325"/>
      <c r="E52" s="325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5" t="s">
        <v>253</v>
      </c>
      <c r="AB52" s="245"/>
      <c r="AC52" s="245"/>
      <c r="AD52" s="245"/>
      <c r="AE52">
        <v>0</v>
      </c>
      <c r="AF52">
        <v>209</v>
      </c>
      <c r="AG52">
        <v>209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f t="shared" si="8"/>
        <v>0</v>
      </c>
      <c r="AO52">
        <f t="shared" si="1"/>
        <v>209</v>
      </c>
      <c r="AP52">
        <f t="shared" si="2"/>
        <v>209</v>
      </c>
    </row>
    <row r="53" spans="1:42" ht="12.75" customHeight="1" x14ac:dyDescent="0.25">
      <c r="A53" s="324" t="s">
        <v>256</v>
      </c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5"/>
      <c r="AA53" s="302" t="s">
        <v>257</v>
      </c>
      <c r="AB53" s="302"/>
      <c r="AC53" s="302"/>
      <c r="AD53" s="302"/>
      <c r="AE53">
        <v>354</v>
      </c>
      <c r="AF53">
        <v>354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f t="shared" si="8"/>
        <v>354</v>
      </c>
      <c r="AO53">
        <f t="shared" si="1"/>
        <v>354</v>
      </c>
      <c r="AP53">
        <f t="shared" si="2"/>
        <v>0</v>
      </c>
    </row>
    <row r="54" spans="1:42" ht="12.75" customHeight="1" x14ac:dyDescent="0.25">
      <c r="A54" s="324" t="s">
        <v>258</v>
      </c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02" t="s">
        <v>259</v>
      </c>
      <c r="AB54" s="302"/>
      <c r="AC54" s="302"/>
      <c r="AD54" s="302"/>
      <c r="AE54">
        <v>0</v>
      </c>
      <c r="AF54">
        <v>0</v>
      </c>
      <c r="AG54">
        <v>0</v>
      </c>
      <c r="AH54">
        <v>438</v>
      </c>
      <c r="AI54">
        <v>420</v>
      </c>
      <c r="AJ54">
        <v>420</v>
      </c>
      <c r="AK54">
        <v>0</v>
      </c>
      <c r="AL54">
        <v>0</v>
      </c>
      <c r="AM54">
        <v>0</v>
      </c>
      <c r="AN54">
        <f t="shared" si="8"/>
        <v>438</v>
      </c>
      <c r="AO54">
        <f t="shared" si="1"/>
        <v>420</v>
      </c>
      <c r="AP54">
        <f t="shared" si="2"/>
        <v>420</v>
      </c>
    </row>
    <row r="55" spans="1:42" ht="12.75" customHeight="1" x14ac:dyDescent="0.25">
      <c r="A55" s="322" t="s">
        <v>260</v>
      </c>
      <c r="B55" s="323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02" t="s">
        <v>261</v>
      </c>
      <c r="AB55" s="302"/>
      <c r="AC55" s="302"/>
      <c r="AD55" s="302"/>
      <c r="AE55">
        <v>0</v>
      </c>
      <c r="AF55">
        <v>0</v>
      </c>
      <c r="AG55">
        <v>0</v>
      </c>
      <c r="AH55">
        <v>115</v>
      </c>
      <c r="AI55">
        <v>614</v>
      </c>
      <c r="AJ55">
        <v>614</v>
      </c>
      <c r="AK55">
        <v>0</v>
      </c>
      <c r="AL55">
        <v>0</v>
      </c>
      <c r="AM55">
        <v>0</v>
      </c>
      <c r="AN55">
        <f t="shared" si="8"/>
        <v>115</v>
      </c>
      <c r="AO55">
        <f t="shared" si="1"/>
        <v>614</v>
      </c>
      <c r="AP55">
        <f t="shared" si="2"/>
        <v>614</v>
      </c>
    </row>
    <row r="56" spans="1:42" ht="12.75" hidden="1" customHeight="1" x14ac:dyDescent="0.25">
      <c r="A56" s="322" t="s">
        <v>262</v>
      </c>
      <c r="B56" s="323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02" t="s">
        <v>263</v>
      </c>
      <c r="AB56" s="302"/>
      <c r="AC56" s="302"/>
      <c r="AD56" s="302"/>
      <c r="AN56">
        <f t="shared" si="8"/>
        <v>0</v>
      </c>
      <c r="AO56">
        <f t="shared" si="1"/>
        <v>0</v>
      </c>
      <c r="AP56">
        <f t="shared" si="2"/>
        <v>0</v>
      </c>
    </row>
    <row r="57" spans="1:42" ht="12.75" customHeight="1" x14ac:dyDescent="0.25">
      <c r="A57" s="322" t="s">
        <v>262</v>
      </c>
      <c r="B57" s="323"/>
      <c r="C57" s="323"/>
      <c r="D57" s="323"/>
      <c r="E57" s="323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5" t="s">
        <v>263</v>
      </c>
      <c r="AB57" s="245"/>
      <c r="AC57" s="245"/>
      <c r="AD57" s="245"/>
      <c r="AE57">
        <v>0</v>
      </c>
      <c r="AF57">
        <v>275</v>
      </c>
      <c r="AG57">
        <v>275</v>
      </c>
      <c r="AN57">
        <f t="shared" si="8"/>
        <v>0</v>
      </c>
      <c r="AO57">
        <f t="shared" si="1"/>
        <v>275</v>
      </c>
      <c r="AP57">
        <f t="shared" si="2"/>
        <v>275</v>
      </c>
    </row>
    <row r="58" spans="1:42" ht="12.75" customHeight="1" x14ac:dyDescent="0.25">
      <c r="A58" s="322" t="s">
        <v>264</v>
      </c>
      <c r="B58" s="323"/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02" t="s">
        <v>265</v>
      </c>
      <c r="AB58" s="302"/>
      <c r="AC58" s="302"/>
      <c r="AD58" s="302"/>
      <c r="AE58">
        <v>6415</v>
      </c>
      <c r="AF58">
        <v>6140</v>
      </c>
      <c r="AG58">
        <v>293</v>
      </c>
      <c r="AH58">
        <v>92</v>
      </c>
      <c r="AI58">
        <v>254</v>
      </c>
      <c r="AJ58">
        <v>254</v>
      </c>
      <c r="AK58">
        <v>0</v>
      </c>
      <c r="AL58">
        <v>0</v>
      </c>
      <c r="AM58">
        <v>0</v>
      </c>
      <c r="AN58">
        <f t="shared" si="8"/>
        <v>6507</v>
      </c>
      <c r="AO58">
        <f t="shared" si="1"/>
        <v>6394</v>
      </c>
      <c r="AP58">
        <f t="shared" si="2"/>
        <v>547</v>
      </c>
    </row>
    <row r="59" spans="1:42" s="1" customFormat="1" ht="12.75" customHeight="1" x14ac:dyDescent="0.25">
      <c r="A59" s="326" t="s">
        <v>584</v>
      </c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15" t="s">
        <v>266</v>
      </c>
      <c r="AB59" s="315"/>
      <c r="AC59" s="315"/>
      <c r="AD59" s="315"/>
      <c r="AE59" s="1">
        <f>SUM(AE52:AE58)</f>
        <v>6769</v>
      </c>
      <c r="AF59" s="1">
        <f t="shared" ref="AF59:AP59" si="16">SUM(AF52:AF58)</f>
        <v>6978</v>
      </c>
      <c r="AG59" s="1">
        <f t="shared" si="16"/>
        <v>777</v>
      </c>
      <c r="AH59" s="1">
        <f t="shared" si="16"/>
        <v>645</v>
      </c>
      <c r="AI59" s="1">
        <f t="shared" si="16"/>
        <v>1288</v>
      </c>
      <c r="AJ59" s="1">
        <f t="shared" si="16"/>
        <v>1288</v>
      </c>
      <c r="AK59" s="1">
        <f t="shared" si="16"/>
        <v>0</v>
      </c>
      <c r="AL59" s="1">
        <f t="shared" si="16"/>
        <v>0</v>
      </c>
      <c r="AM59" s="1">
        <f t="shared" si="16"/>
        <v>0</v>
      </c>
      <c r="AN59" s="1">
        <f t="shared" si="16"/>
        <v>7414</v>
      </c>
      <c r="AO59" s="1">
        <f t="shared" si="16"/>
        <v>8266</v>
      </c>
      <c r="AP59" s="1">
        <f t="shared" si="16"/>
        <v>2065</v>
      </c>
    </row>
    <row r="60" spans="1:42" ht="12.75" hidden="1" customHeight="1" x14ac:dyDescent="0.25">
      <c r="A60" s="328" t="s">
        <v>267</v>
      </c>
      <c r="B60" s="329"/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02" t="s">
        <v>268</v>
      </c>
      <c r="AB60" s="302"/>
      <c r="AC60" s="302"/>
      <c r="AD60" s="302"/>
      <c r="AN60">
        <f t="shared" si="8"/>
        <v>0</v>
      </c>
      <c r="AO60">
        <f t="shared" si="1"/>
        <v>0</v>
      </c>
      <c r="AP60">
        <f t="shared" si="2"/>
        <v>0</v>
      </c>
    </row>
    <row r="61" spans="1:42" ht="12.75" hidden="1" customHeight="1" x14ac:dyDescent="0.25">
      <c r="A61" s="328" t="s">
        <v>269</v>
      </c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02" t="s">
        <v>270</v>
      </c>
      <c r="AB61" s="302"/>
      <c r="AC61" s="302"/>
      <c r="AD61" s="302"/>
      <c r="AN61">
        <f t="shared" si="8"/>
        <v>0</v>
      </c>
      <c r="AO61">
        <f t="shared" si="1"/>
        <v>0</v>
      </c>
      <c r="AP61">
        <f t="shared" si="2"/>
        <v>0</v>
      </c>
    </row>
    <row r="62" spans="1:42" ht="12.75" hidden="1" customHeight="1" x14ac:dyDescent="0.25">
      <c r="A62" s="328" t="s">
        <v>271</v>
      </c>
      <c r="B62" s="329"/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02" t="s">
        <v>272</v>
      </c>
      <c r="AB62" s="302"/>
      <c r="AC62" s="302"/>
      <c r="AD62" s="302"/>
      <c r="AN62">
        <f t="shared" si="8"/>
        <v>0</v>
      </c>
      <c r="AO62">
        <f t="shared" si="1"/>
        <v>0</v>
      </c>
      <c r="AP62">
        <f t="shared" si="2"/>
        <v>0</v>
      </c>
    </row>
    <row r="63" spans="1:42" ht="12.75" hidden="1" customHeight="1" x14ac:dyDescent="0.25">
      <c r="A63" s="328" t="s">
        <v>273</v>
      </c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02" t="s">
        <v>274</v>
      </c>
      <c r="AB63" s="302"/>
      <c r="AC63" s="302"/>
      <c r="AD63" s="302"/>
      <c r="AN63">
        <f t="shared" si="8"/>
        <v>0</v>
      </c>
      <c r="AO63">
        <f t="shared" si="1"/>
        <v>0</v>
      </c>
      <c r="AP63">
        <f t="shared" si="2"/>
        <v>0</v>
      </c>
    </row>
    <row r="64" spans="1:42" ht="12.75" hidden="1" customHeight="1" x14ac:dyDescent="0.25">
      <c r="A64" s="328" t="s">
        <v>275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02" t="s">
        <v>276</v>
      </c>
      <c r="AB64" s="302"/>
      <c r="AC64" s="302"/>
      <c r="AD64" s="302"/>
      <c r="AN64">
        <f t="shared" si="8"/>
        <v>0</v>
      </c>
      <c r="AO64">
        <f t="shared" si="1"/>
        <v>0</v>
      </c>
      <c r="AP64">
        <f t="shared" si="2"/>
        <v>0</v>
      </c>
    </row>
    <row r="65" spans="1:42" ht="12.75" customHeight="1" x14ac:dyDescent="0.25">
      <c r="A65" s="330" t="s">
        <v>620</v>
      </c>
      <c r="B65" s="331"/>
      <c r="C65" s="331"/>
      <c r="D65" s="331"/>
      <c r="E65" s="3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25" t="s">
        <v>270</v>
      </c>
      <c r="AB65" s="225"/>
      <c r="AC65" s="225"/>
      <c r="AD65" s="225"/>
      <c r="AE65">
        <v>0</v>
      </c>
      <c r="AF65">
        <v>406</v>
      </c>
      <c r="AG65">
        <v>387</v>
      </c>
      <c r="AH65">
        <v>0</v>
      </c>
      <c r="AI65">
        <v>15</v>
      </c>
      <c r="AJ65">
        <v>15</v>
      </c>
      <c r="AK65">
        <v>0</v>
      </c>
      <c r="AL65">
        <v>83</v>
      </c>
      <c r="AM65">
        <v>83</v>
      </c>
      <c r="AN65">
        <f>SUM(AE65,AH65,AK65)</f>
        <v>0</v>
      </c>
      <c r="AO65">
        <f t="shared" si="1"/>
        <v>504</v>
      </c>
      <c r="AP65">
        <f t="shared" si="2"/>
        <v>485</v>
      </c>
    </row>
    <row r="66" spans="1:42" x14ac:dyDescent="0.25">
      <c r="A66" s="328" t="s">
        <v>277</v>
      </c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02" t="s">
        <v>278</v>
      </c>
      <c r="AB66" s="302"/>
      <c r="AC66" s="302"/>
      <c r="AD66" s="302"/>
      <c r="AE66">
        <v>4090</v>
      </c>
      <c r="AF66">
        <v>3120</v>
      </c>
      <c r="AG66">
        <v>2770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f>SUM(AE66,AH66,AK66)</f>
        <v>4090</v>
      </c>
      <c r="AO66">
        <f t="shared" si="1"/>
        <v>3120</v>
      </c>
      <c r="AP66">
        <f t="shared" si="2"/>
        <v>2770</v>
      </c>
    </row>
    <row r="67" spans="1:42" ht="14.25" hidden="1" customHeight="1" x14ac:dyDescent="0.25">
      <c r="A67" s="328" t="s">
        <v>279</v>
      </c>
      <c r="B67" s="329"/>
      <c r="C67" s="329"/>
      <c r="D67" s="329"/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02" t="s">
        <v>280</v>
      </c>
      <c r="AB67" s="302"/>
      <c r="AC67" s="302"/>
      <c r="AD67" s="302"/>
      <c r="AN67">
        <f t="shared" si="8"/>
        <v>0</v>
      </c>
      <c r="AO67">
        <f t="shared" si="1"/>
        <v>0</v>
      </c>
      <c r="AP67">
        <f t="shared" si="2"/>
        <v>0</v>
      </c>
    </row>
    <row r="68" spans="1:42" hidden="1" x14ac:dyDescent="0.25">
      <c r="A68" s="328" t="s">
        <v>281</v>
      </c>
      <c r="B68" s="329"/>
      <c r="C68" s="329"/>
      <c r="D68" s="329"/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02" t="s">
        <v>282</v>
      </c>
      <c r="AB68" s="302"/>
      <c r="AC68" s="302"/>
      <c r="AD68" s="302"/>
      <c r="AN68">
        <f t="shared" si="8"/>
        <v>0</v>
      </c>
      <c r="AO68">
        <f t="shared" si="1"/>
        <v>0</v>
      </c>
      <c r="AP68">
        <f t="shared" si="2"/>
        <v>0</v>
      </c>
    </row>
    <row r="69" spans="1:42" ht="12.75" hidden="1" customHeight="1" x14ac:dyDescent="0.25">
      <c r="A69" s="328" t="s">
        <v>283</v>
      </c>
      <c r="B69" s="329"/>
      <c r="C69" s="329"/>
      <c r="D69" s="329"/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02" t="s">
        <v>284</v>
      </c>
      <c r="AB69" s="302"/>
      <c r="AC69" s="302"/>
      <c r="AD69" s="302"/>
      <c r="AN69">
        <f t="shared" si="8"/>
        <v>0</v>
      </c>
      <c r="AO69">
        <f t="shared" si="1"/>
        <v>0</v>
      </c>
      <c r="AP69">
        <f t="shared" si="2"/>
        <v>0</v>
      </c>
    </row>
    <row r="70" spans="1:42" hidden="1" x14ac:dyDescent="0.25">
      <c r="A70" s="332" t="s">
        <v>285</v>
      </c>
      <c r="B70" s="333"/>
      <c r="C70" s="333"/>
      <c r="D70" s="333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A70" s="302" t="s">
        <v>286</v>
      </c>
      <c r="AB70" s="302"/>
      <c r="AC70" s="302"/>
      <c r="AD70" s="302"/>
      <c r="AN70">
        <f t="shared" si="8"/>
        <v>0</v>
      </c>
      <c r="AO70">
        <f t="shared" si="1"/>
        <v>0</v>
      </c>
      <c r="AP70">
        <f t="shared" si="2"/>
        <v>0</v>
      </c>
    </row>
    <row r="71" spans="1:42" x14ac:dyDescent="0.25">
      <c r="A71" s="328" t="s">
        <v>287</v>
      </c>
      <c r="B71" s="329"/>
      <c r="C71" s="329"/>
      <c r="D71" s="329"/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02" t="s">
        <v>288</v>
      </c>
      <c r="AB71" s="302"/>
      <c r="AC71" s="302"/>
      <c r="AD71" s="302"/>
      <c r="AE71">
        <v>3346</v>
      </c>
      <c r="AF71">
        <v>8545</v>
      </c>
      <c r="AG71">
        <v>8545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f t="shared" ref="AN71:AP96" si="17">SUM(AE71,AH71,AK71)</f>
        <v>3346</v>
      </c>
      <c r="AO71">
        <f t="shared" si="17"/>
        <v>8545</v>
      </c>
      <c r="AP71">
        <f t="shared" si="17"/>
        <v>8545</v>
      </c>
    </row>
    <row r="72" spans="1:42" x14ac:dyDescent="0.25">
      <c r="A72" s="332" t="s">
        <v>289</v>
      </c>
      <c r="B72" s="333"/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3"/>
      <c r="Y72" s="333"/>
      <c r="Z72" s="333"/>
      <c r="AA72" s="302" t="s">
        <v>290</v>
      </c>
      <c r="AB72" s="302"/>
      <c r="AC72" s="302"/>
      <c r="AD72" s="302"/>
      <c r="AE72">
        <v>19265</v>
      </c>
      <c r="AF72">
        <v>119667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f t="shared" si="17"/>
        <v>19265</v>
      </c>
      <c r="AO72">
        <f t="shared" si="17"/>
        <v>119667</v>
      </c>
      <c r="AP72">
        <f t="shared" si="17"/>
        <v>0</v>
      </c>
    </row>
    <row r="73" spans="1:42" s="1" customFormat="1" x14ac:dyDescent="0.25">
      <c r="A73" s="326" t="s">
        <v>585</v>
      </c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15" t="s">
        <v>291</v>
      </c>
      <c r="AB73" s="315"/>
      <c r="AC73" s="315"/>
      <c r="AD73" s="315"/>
      <c r="AE73" s="1">
        <f>SUM(AE60:AE72)</f>
        <v>26701</v>
      </c>
      <c r="AF73" s="1">
        <f t="shared" ref="AF73:AP73" si="18">SUM(AF60:AF72)</f>
        <v>131738</v>
      </c>
      <c r="AG73" s="1">
        <f t="shared" si="18"/>
        <v>11702</v>
      </c>
      <c r="AH73" s="1">
        <f t="shared" si="18"/>
        <v>0</v>
      </c>
      <c r="AI73" s="1">
        <f t="shared" si="18"/>
        <v>15</v>
      </c>
      <c r="AJ73" s="1">
        <f t="shared" si="18"/>
        <v>15</v>
      </c>
      <c r="AK73" s="1">
        <f t="shared" si="18"/>
        <v>0</v>
      </c>
      <c r="AL73" s="1">
        <f t="shared" si="18"/>
        <v>83</v>
      </c>
      <c r="AM73" s="1">
        <f t="shared" si="18"/>
        <v>83</v>
      </c>
      <c r="AN73" s="1">
        <f t="shared" si="18"/>
        <v>26701</v>
      </c>
      <c r="AO73" s="1">
        <f t="shared" si="18"/>
        <v>131836</v>
      </c>
      <c r="AP73" s="1">
        <f t="shared" si="18"/>
        <v>11800</v>
      </c>
    </row>
    <row r="74" spans="1:42" hidden="1" x14ac:dyDescent="0.25">
      <c r="A74" s="334" t="s">
        <v>292</v>
      </c>
      <c r="B74" s="335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02" t="s">
        <v>293</v>
      </c>
      <c r="AB74" s="302"/>
      <c r="AC74" s="302"/>
      <c r="AD74" s="302"/>
      <c r="AN74">
        <f t="shared" si="17"/>
        <v>0</v>
      </c>
      <c r="AO74">
        <f t="shared" si="17"/>
        <v>0</v>
      </c>
      <c r="AP74">
        <f t="shared" si="17"/>
        <v>0</v>
      </c>
    </row>
    <row r="75" spans="1:42" x14ac:dyDescent="0.25">
      <c r="A75" s="334" t="s">
        <v>294</v>
      </c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02" t="s">
        <v>295</v>
      </c>
      <c r="AB75" s="302"/>
      <c r="AC75" s="302"/>
      <c r="AD75" s="302"/>
      <c r="AE75">
        <v>1181</v>
      </c>
      <c r="AF75">
        <v>1181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f t="shared" si="17"/>
        <v>1181</v>
      </c>
      <c r="AO75">
        <f t="shared" si="17"/>
        <v>1181</v>
      </c>
      <c r="AP75">
        <f t="shared" si="17"/>
        <v>0</v>
      </c>
    </row>
    <row r="76" spans="1:42" hidden="1" x14ac:dyDescent="0.25">
      <c r="A76" s="334" t="s">
        <v>296</v>
      </c>
      <c r="B76" s="335"/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5"/>
      <c r="Y76" s="335"/>
      <c r="Z76" s="335"/>
      <c r="AA76" s="302" t="s">
        <v>297</v>
      </c>
      <c r="AB76" s="302"/>
      <c r="AC76" s="302"/>
      <c r="AD76" s="302"/>
      <c r="AN76">
        <f t="shared" si="17"/>
        <v>0</v>
      </c>
      <c r="AO76">
        <f t="shared" si="17"/>
        <v>0</v>
      </c>
      <c r="AP76">
        <f t="shared" si="17"/>
        <v>0</v>
      </c>
    </row>
    <row r="77" spans="1:42" x14ac:dyDescent="0.25">
      <c r="A77" s="232" t="s">
        <v>621</v>
      </c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25" t="s">
        <v>297</v>
      </c>
      <c r="AB77" s="225"/>
      <c r="AC77" s="225"/>
      <c r="AD77" s="225"/>
      <c r="AE77">
        <v>0</v>
      </c>
      <c r="AF77">
        <v>0</v>
      </c>
      <c r="AG77">
        <v>0</v>
      </c>
      <c r="AH77">
        <v>0</v>
      </c>
      <c r="AI77">
        <v>120</v>
      </c>
      <c r="AJ77">
        <v>120</v>
      </c>
      <c r="AK77">
        <v>0</v>
      </c>
      <c r="AL77">
        <v>0</v>
      </c>
      <c r="AM77">
        <v>0</v>
      </c>
      <c r="AN77">
        <f t="shared" si="17"/>
        <v>0</v>
      </c>
      <c r="AO77">
        <f t="shared" si="17"/>
        <v>120</v>
      </c>
      <c r="AP77">
        <f t="shared" si="17"/>
        <v>120</v>
      </c>
    </row>
    <row r="78" spans="1:42" x14ac:dyDescent="0.25">
      <c r="A78" s="334" t="s">
        <v>298</v>
      </c>
      <c r="B78" s="335"/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  <c r="R78" s="335"/>
      <c r="S78" s="335"/>
      <c r="T78" s="335"/>
      <c r="U78" s="335"/>
      <c r="V78" s="335"/>
      <c r="W78" s="335"/>
      <c r="X78" s="335"/>
      <c r="Y78" s="335"/>
      <c r="Z78" s="335"/>
      <c r="AA78" s="302" t="s">
        <v>299</v>
      </c>
      <c r="AB78" s="302"/>
      <c r="AC78" s="302"/>
      <c r="AD78" s="302"/>
      <c r="AE78">
        <v>2083</v>
      </c>
      <c r="AF78">
        <v>9776</v>
      </c>
      <c r="AG78">
        <v>9360</v>
      </c>
      <c r="AH78">
        <v>0</v>
      </c>
      <c r="AI78">
        <v>0</v>
      </c>
      <c r="AJ78">
        <v>0</v>
      </c>
      <c r="AK78">
        <v>600</v>
      </c>
      <c r="AL78">
        <v>677</v>
      </c>
      <c r="AM78">
        <v>677</v>
      </c>
      <c r="AN78">
        <f t="shared" si="17"/>
        <v>2683</v>
      </c>
      <c r="AO78">
        <f t="shared" si="17"/>
        <v>10453</v>
      </c>
      <c r="AP78">
        <f t="shared" si="17"/>
        <v>10037</v>
      </c>
    </row>
    <row r="79" spans="1:42" ht="12.75" hidden="1" customHeight="1" x14ac:dyDescent="0.25">
      <c r="A79" s="311" t="s">
        <v>300</v>
      </c>
      <c r="B79" s="312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02" t="s">
        <v>301</v>
      </c>
      <c r="AB79" s="302"/>
      <c r="AC79" s="302"/>
      <c r="AD79" s="302"/>
      <c r="AN79">
        <f t="shared" si="17"/>
        <v>0</v>
      </c>
      <c r="AO79">
        <f t="shared" si="17"/>
        <v>0</v>
      </c>
      <c r="AP79">
        <f t="shared" si="17"/>
        <v>0</v>
      </c>
    </row>
    <row r="80" spans="1:42" ht="12.75" hidden="1" customHeight="1" x14ac:dyDescent="0.25">
      <c r="A80" s="311" t="s">
        <v>302</v>
      </c>
      <c r="B80" s="312"/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02" t="s">
        <v>303</v>
      </c>
      <c r="AB80" s="302"/>
      <c r="AC80" s="302"/>
      <c r="AD80" s="302"/>
      <c r="AN80">
        <f t="shared" si="17"/>
        <v>0</v>
      </c>
      <c r="AO80">
        <f t="shared" si="17"/>
        <v>0</v>
      </c>
      <c r="AP80">
        <f t="shared" si="17"/>
        <v>0</v>
      </c>
    </row>
    <row r="81" spans="1:42" ht="12.75" customHeight="1" x14ac:dyDescent="0.25">
      <c r="A81" s="311" t="s">
        <v>304</v>
      </c>
      <c r="B81" s="312"/>
      <c r="C81" s="312"/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02" t="s">
        <v>305</v>
      </c>
      <c r="AB81" s="302"/>
      <c r="AC81" s="302"/>
      <c r="AD81" s="302"/>
      <c r="AE81">
        <v>881</v>
      </c>
      <c r="AF81">
        <v>2590</v>
      </c>
      <c r="AG81">
        <v>2477</v>
      </c>
      <c r="AH81">
        <v>0</v>
      </c>
      <c r="AI81">
        <v>32</v>
      </c>
      <c r="AJ81">
        <v>32</v>
      </c>
      <c r="AK81">
        <v>162</v>
      </c>
      <c r="AL81">
        <v>166</v>
      </c>
      <c r="AM81">
        <v>166</v>
      </c>
      <c r="AN81">
        <f t="shared" si="17"/>
        <v>1043</v>
      </c>
      <c r="AO81">
        <f t="shared" si="17"/>
        <v>2788</v>
      </c>
      <c r="AP81">
        <f t="shared" si="17"/>
        <v>2675</v>
      </c>
    </row>
    <row r="82" spans="1:42" s="1" customFormat="1" ht="12.75" customHeight="1" x14ac:dyDescent="0.25">
      <c r="A82" s="336" t="s">
        <v>586</v>
      </c>
      <c r="B82" s="337"/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15" t="s">
        <v>306</v>
      </c>
      <c r="AB82" s="315"/>
      <c r="AC82" s="315"/>
      <c r="AD82" s="315"/>
      <c r="AE82" s="1">
        <f>SUM(AE74:AE81)</f>
        <v>4145</v>
      </c>
      <c r="AF82" s="1">
        <f t="shared" ref="AF82:AP82" si="19">SUM(AF74:AF81)</f>
        <v>13547</v>
      </c>
      <c r="AG82" s="1">
        <f t="shared" si="19"/>
        <v>11837</v>
      </c>
      <c r="AH82" s="1">
        <f t="shared" si="19"/>
        <v>0</v>
      </c>
      <c r="AI82" s="1">
        <f t="shared" si="19"/>
        <v>152</v>
      </c>
      <c r="AJ82" s="1">
        <f t="shared" si="19"/>
        <v>152</v>
      </c>
      <c r="AK82" s="1">
        <f t="shared" si="19"/>
        <v>762</v>
      </c>
      <c r="AL82" s="1">
        <f t="shared" si="19"/>
        <v>843</v>
      </c>
      <c r="AM82" s="1">
        <f t="shared" si="19"/>
        <v>843</v>
      </c>
      <c r="AN82" s="1">
        <f t="shared" si="19"/>
        <v>4907</v>
      </c>
      <c r="AO82" s="1">
        <f t="shared" si="19"/>
        <v>14542</v>
      </c>
      <c r="AP82" s="1">
        <f t="shared" si="19"/>
        <v>12832</v>
      </c>
    </row>
    <row r="83" spans="1:42" ht="12" customHeight="1" x14ac:dyDescent="0.25">
      <c r="A83" s="322" t="s">
        <v>307</v>
      </c>
      <c r="B83" s="323"/>
      <c r="C83" s="323"/>
      <c r="D83" s="323"/>
      <c r="E83" s="323"/>
      <c r="F83" s="323"/>
      <c r="G83" s="323"/>
      <c r="H83" s="323"/>
      <c r="I83" s="323"/>
      <c r="J83" s="323"/>
      <c r="K83" s="323"/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02" t="s">
        <v>308</v>
      </c>
      <c r="AB83" s="302"/>
      <c r="AC83" s="302"/>
      <c r="AD83" s="302"/>
      <c r="AE83">
        <v>7086</v>
      </c>
      <c r="AF83">
        <v>49384</v>
      </c>
      <c r="AG83">
        <v>42542</v>
      </c>
      <c r="AH83">
        <v>0</v>
      </c>
      <c r="AI83">
        <v>0</v>
      </c>
      <c r="AJ83">
        <v>0</v>
      </c>
      <c r="AK83">
        <v>19685</v>
      </c>
      <c r="AL83">
        <v>0</v>
      </c>
      <c r="AM83">
        <v>0</v>
      </c>
      <c r="AN83">
        <f t="shared" si="17"/>
        <v>26771</v>
      </c>
      <c r="AO83">
        <f t="shared" si="17"/>
        <v>49384</v>
      </c>
      <c r="AP83">
        <f t="shared" si="17"/>
        <v>42542</v>
      </c>
    </row>
    <row r="84" spans="1:42" ht="12.75" hidden="1" customHeight="1" x14ac:dyDescent="0.25">
      <c r="A84" s="322" t="s">
        <v>309</v>
      </c>
      <c r="B84" s="323"/>
      <c r="C84" s="323"/>
      <c r="D84" s="323"/>
      <c r="E84" s="323"/>
      <c r="F84" s="323"/>
      <c r="G84" s="323"/>
      <c r="H84" s="323"/>
      <c r="I84" s="323"/>
      <c r="J84" s="323"/>
      <c r="K84" s="323"/>
      <c r="L84" s="323"/>
      <c r="M84" s="323"/>
      <c r="N84" s="323"/>
      <c r="O84" s="323"/>
      <c r="P84" s="323"/>
      <c r="Q84" s="323"/>
      <c r="R84" s="323"/>
      <c r="S84" s="323"/>
      <c r="T84" s="323"/>
      <c r="U84" s="323"/>
      <c r="V84" s="323"/>
      <c r="W84" s="323"/>
      <c r="X84" s="323"/>
      <c r="Y84" s="323"/>
      <c r="Z84" s="323"/>
      <c r="AA84" s="302" t="s">
        <v>310</v>
      </c>
      <c r="AB84" s="302"/>
      <c r="AC84" s="302"/>
      <c r="AD84" s="302"/>
      <c r="AN84">
        <f t="shared" si="17"/>
        <v>0</v>
      </c>
      <c r="AO84">
        <f t="shared" si="17"/>
        <v>0</v>
      </c>
      <c r="AP84">
        <f t="shared" si="17"/>
        <v>0</v>
      </c>
    </row>
    <row r="85" spans="1:42" ht="12.75" hidden="1" customHeight="1" x14ac:dyDescent="0.25">
      <c r="A85" s="322" t="s">
        <v>311</v>
      </c>
      <c r="B85" s="323"/>
      <c r="C85" s="323"/>
      <c r="D85" s="323"/>
      <c r="E85" s="323"/>
      <c r="F85" s="323"/>
      <c r="G85" s="323"/>
      <c r="H85" s="323"/>
      <c r="I85" s="323"/>
      <c r="J85" s="323"/>
      <c r="K85" s="323"/>
      <c r="L85" s="323"/>
      <c r="M85" s="323"/>
      <c r="N85" s="323"/>
      <c r="O85" s="323"/>
      <c r="P85" s="323"/>
      <c r="Q85" s="323"/>
      <c r="R85" s="323"/>
      <c r="S85" s="323"/>
      <c r="T85" s="323"/>
      <c r="U85" s="323"/>
      <c r="V85" s="323"/>
      <c r="W85" s="323"/>
      <c r="X85" s="323"/>
      <c r="Y85" s="323"/>
      <c r="Z85" s="323"/>
      <c r="AA85" s="302" t="s">
        <v>312</v>
      </c>
      <c r="AB85" s="302"/>
      <c r="AC85" s="302"/>
      <c r="AD85" s="302"/>
      <c r="AN85">
        <f t="shared" si="17"/>
        <v>0</v>
      </c>
      <c r="AO85">
        <f t="shared" si="17"/>
        <v>0</v>
      </c>
      <c r="AP85">
        <f t="shared" si="17"/>
        <v>0</v>
      </c>
    </row>
    <row r="86" spans="1:42" ht="12.75" customHeight="1" x14ac:dyDescent="0.25">
      <c r="A86" s="322" t="s">
        <v>313</v>
      </c>
      <c r="B86" s="323"/>
      <c r="C86" s="323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323"/>
      <c r="P86" s="323"/>
      <c r="Q86" s="323"/>
      <c r="R86" s="323"/>
      <c r="S86" s="323"/>
      <c r="T86" s="323"/>
      <c r="U86" s="323"/>
      <c r="V86" s="323"/>
      <c r="W86" s="323"/>
      <c r="X86" s="323"/>
      <c r="Y86" s="323"/>
      <c r="Z86" s="323"/>
      <c r="AA86" s="302" t="s">
        <v>314</v>
      </c>
      <c r="AB86" s="302"/>
      <c r="AC86" s="302"/>
      <c r="AD86" s="302"/>
      <c r="AE86">
        <v>1913</v>
      </c>
      <c r="AF86">
        <v>13333</v>
      </c>
      <c r="AG86">
        <v>11188</v>
      </c>
      <c r="AH86">
        <v>0</v>
      </c>
      <c r="AI86">
        <v>0</v>
      </c>
      <c r="AJ86">
        <v>0</v>
      </c>
      <c r="AK86">
        <v>5315</v>
      </c>
      <c r="AL86">
        <v>0</v>
      </c>
      <c r="AM86">
        <v>0</v>
      </c>
      <c r="AN86">
        <f t="shared" si="17"/>
        <v>7228</v>
      </c>
      <c r="AO86">
        <f t="shared" si="17"/>
        <v>13333</v>
      </c>
      <c r="AP86">
        <f t="shared" si="17"/>
        <v>11188</v>
      </c>
    </row>
    <row r="87" spans="1:42" s="1" customFormat="1" ht="12.75" customHeight="1" x14ac:dyDescent="0.25">
      <c r="A87" s="326" t="s">
        <v>587</v>
      </c>
      <c r="B87" s="327"/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  <c r="Z87" s="327"/>
      <c r="AA87" s="315" t="s">
        <v>315</v>
      </c>
      <c r="AB87" s="315"/>
      <c r="AC87" s="315"/>
      <c r="AD87" s="315"/>
      <c r="AE87" s="1">
        <f>SUM(AE83:AE86)</f>
        <v>8999</v>
      </c>
      <c r="AF87" s="1">
        <f t="shared" ref="AF87:AP87" si="20">SUM(AF83:AF86)</f>
        <v>62717</v>
      </c>
      <c r="AG87" s="1">
        <f t="shared" si="20"/>
        <v>53730</v>
      </c>
      <c r="AH87" s="1">
        <f t="shared" si="20"/>
        <v>0</v>
      </c>
      <c r="AI87" s="1">
        <f t="shared" si="20"/>
        <v>0</v>
      </c>
      <c r="AJ87" s="1">
        <f t="shared" si="20"/>
        <v>0</v>
      </c>
      <c r="AK87" s="1">
        <f t="shared" si="20"/>
        <v>25000</v>
      </c>
      <c r="AL87" s="1">
        <f t="shared" si="20"/>
        <v>0</v>
      </c>
      <c r="AM87" s="1">
        <f t="shared" si="20"/>
        <v>0</v>
      </c>
      <c r="AN87" s="1">
        <f t="shared" si="20"/>
        <v>33999</v>
      </c>
      <c r="AO87" s="1">
        <f t="shared" si="20"/>
        <v>62717</v>
      </c>
      <c r="AP87" s="1">
        <f t="shared" si="20"/>
        <v>53730</v>
      </c>
    </row>
    <row r="88" spans="1:42" ht="12.75" hidden="1" customHeight="1" x14ac:dyDescent="0.25">
      <c r="A88" s="322" t="s">
        <v>316</v>
      </c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02" t="s">
        <v>317</v>
      </c>
      <c r="AB88" s="302"/>
      <c r="AC88" s="302"/>
      <c r="AD88" s="302"/>
      <c r="AN88">
        <f t="shared" si="17"/>
        <v>0</v>
      </c>
      <c r="AO88">
        <f t="shared" si="17"/>
        <v>0</v>
      </c>
      <c r="AP88">
        <f t="shared" si="17"/>
        <v>0</v>
      </c>
    </row>
    <row r="89" spans="1:42" ht="12.75" hidden="1" customHeight="1" x14ac:dyDescent="0.25">
      <c r="A89" s="322" t="s">
        <v>318</v>
      </c>
      <c r="B89" s="323"/>
      <c r="C89" s="323"/>
      <c r="D89" s="323"/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23"/>
      <c r="P89" s="323"/>
      <c r="Q89" s="323"/>
      <c r="R89" s="323"/>
      <c r="S89" s="323"/>
      <c r="T89" s="323"/>
      <c r="U89" s="323"/>
      <c r="V89" s="323"/>
      <c r="W89" s="323"/>
      <c r="X89" s="323"/>
      <c r="Y89" s="323"/>
      <c r="Z89" s="323"/>
      <c r="AA89" s="302" t="s">
        <v>319</v>
      </c>
      <c r="AB89" s="302"/>
      <c r="AC89" s="302"/>
      <c r="AD89" s="302"/>
      <c r="AN89">
        <f t="shared" si="17"/>
        <v>0</v>
      </c>
      <c r="AO89">
        <f t="shared" si="17"/>
        <v>0</v>
      </c>
      <c r="AP89">
        <f t="shared" si="17"/>
        <v>0</v>
      </c>
    </row>
    <row r="90" spans="1:42" ht="12.75" hidden="1" customHeight="1" x14ac:dyDescent="0.25">
      <c r="A90" s="322" t="s">
        <v>320</v>
      </c>
      <c r="B90" s="323"/>
      <c r="C90" s="323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23"/>
      <c r="Q90" s="323"/>
      <c r="R90" s="323"/>
      <c r="S90" s="323"/>
      <c r="T90" s="323"/>
      <c r="U90" s="323"/>
      <c r="V90" s="323"/>
      <c r="W90" s="323"/>
      <c r="X90" s="323"/>
      <c r="Y90" s="323"/>
      <c r="Z90" s="323"/>
      <c r="AA90" s="302" t="s">
        <v>321</v>
      </c>
      <c r="AB90" s="302"/>
      <c r="AC90" s="302"/>
      <c r="AD90" s="302"/>
      <c r="AN90">
        <f t="shared" si="17"/>
        <v>0</v>
      </c>
      <c r="AO90">
        <f t="shared" si="17"/>
        <v>0</v>
      </c>
      <c r="AP90">
        <f t="shared" si="17"/>
        <v>0</v>
      </c>
    </row>
    <row r="91" spans="1:42" ht="12.75" hidden="1" customHeight="1" x14ac:dyDescent="0.25">
      <c r="A91" s="322" t="s">
        <v>322</v>
      </c>
      <c r="B91" s="323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02" t="s">
        <v>323</v>
      </c>
      <c r="AB91" s="302"/>
      <c r="AC91" s="302"/>
      <c r="AD91" s="302"/>
      <c r="AN91">
        <f t="shared" si="17"/>
        <v>0</v>
      </c>
      <c r="AO91">
        <f t="shared" si="17"/>
        <v>0</v>
      </c>
      <c r="AP91">
        <f t="shared" si="17"/>
        <v>0</v>
      </c>
    </row>
    <row r="92" spans="1:42" ht="12.75" hidden="1" customHeight="1" x14ac:dyDescent="0.25">
      <c r="A92" s="322" t="s">
        <v>324</v>
      </c>
      <c r="B92" s="323"/>
      <c r="C92" s="323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02" t="s">
        <v>325</v>
      </c>
      <c r="AB92" s="302"/>
      <c r="AC92" s="302"/>
      <c r="AD92" s="302"/>
      <c r="AN92">
        <f t="shared" si="17"/>
        <v>0</v>
      </c>
      <c r="AO92">
        <f t="shared" si="17"/>
        <v>0</v>
      </c>
      <c r="AP92">
        <f t="shared" si="17"/>
        <v>0</v>
      </c>
    </row>
    <row r="93" spans="1:42" hidden="1" x14ac:dyDescent="0.25">
      <c r="A93" s="322" t="s">
        <v>326</v>
      </c>
      <c r="B93" s="323"/>
      <c r="C93" s="323"/>
      <c r="D93" s="323"/>
      <c r="E93" s="323"/>
      <c r="F93" s="323"/>
      <c r="G93" s="323"/>
      <c r="H93" s="323"/>
      <c r="I93" s="323"/>
      <c r="J93" s="323"/>
      <c r="K93" s="323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23"/>
      <c r="W93" s="323"/>
      <c r="X93" s="323"/>
      <c r="Y93" s="323"/>
      <c r="Z93" s="323"/>
      <c r="AA93" s="302" t="s">
        <v>327</v>
      </c>
      <c r="AB93" s="302"/>
      <c r="AC93" s="302"/>
      <c r="AD93" s="302"/>
      <c r="AN93">
        <f t="shared" si="17"/>
        <v>0</v>
      </c>
      <c r="AO93">
        <f t="shared" si="17"/>
        <v>0</v>
      </c>
      <c r="AP93">
        <f t="shared" si="17"/>
        <v>0</v>
      </c>
    </row>
    <row r="94" spans="1:42" hidden="1" x14ac:dyDescent="0.25">
      <c r="A94" s="322" t="s">
        <v>328</v>
      </c>
      <c r="B94" s="323"/>
      <c r="C94" s="323"/>
      <c r="D94" s="323"/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02" t="s">
        <v>329</v>
      </c>
      <c r="AB94" s="302"/>
      <c r="AC94" s="302"/>
      <c r="AD94" s="302"/>
      <c r="AN94">
        <f t="shared" si="17"/>
        <v>0</v>
      </c>
      <c r="AO94">
        <f t="shared" si="17"/>
        <v>0</v>
      </c>
      <c r="AP94">
        <f t="shared" si="17"/>
        <v>0</v>
      </c>
    </row>
    <row r="95" spans="1:42" x14ac:dyDescent="0.25">
      <c r="A95" s="322" t="s">
        <v>330</v>
      </c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3"/>
      <c r="Z95" s="323"/>
      <c r="AA95" s="302" t="s">
        <v>331</v>
      </c>
      <c r="AB95" s="302"/>
      <c r="AC95" s="302"/>
      <c r="AD95" s="302"/>
      <c r="AE95">
        <v>347</v>
      </c>
      <c r="AF95">
        <v>347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f t="shared" si="17"/>
        <v>347</v>
      </c>
      <c r="AO95">
        <f t="shared" si="17"/>
        <v>347</v>
      </c>
      <c r="AP95">
        <f t="shared" si="17"/>
        <v>0</v>
      </c>
    </row>
    <row r="96" spans="1:42" s="1" customFormat="1" x14ac:dyDescent="0.25">
      <c r="A96" s="326" t="s">
        <v>588</v>
      </c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  <c r="AA96" s="315" t="s">
        <v>332</v>
      </c>
      <c r="AB96" s="315"/>
      <c r="AC96" s="315"/>
      <c r="AD96" s="315"/>
      <c r="AE96" s="1">
        <f>SUM(AE88:AE95)</f>
        <v>347</v>
      </c>
      <c r="AF96" s="1">
        <f t="shared" ref="AF96:AM96" si="21">SUM(AF88:AF95)</f>
        <v>347</v>
      </c>
      <c r="AG96" s="1">
        <f t="shared" si="21"/>
        <v>0</v>
      </c>
      <c r="AH96" s="1">
        <f t="shared" si="21"/>
        <v>0</v>
      </c>
      <c r="AI96" s="1">
        <f t="shared" si="21"/>
        <v>0</v>
      </c>
      <c r="AJ96" s="1">
        <f t="shared" si="21"/>
        <v>0</v>
      </c>
      <c r="AK96" s="1">
        <f t="shared" si="21"/>
        <v>0</v>
      </c>
      <c r="AL96" s="1">
        <f t="shared" si="21"/>
        <v>0</v>
      </c>
      <c r="AM96" s="1">
        <f t="shared" si="21"/>
        <v>0</v>
      </c>
      <c r="AN96" s="1">
        <f t="shared" si="17"/>
        <v>347</v>
      </c>
      <c r="AO96">
        <f t="shared" si="17"/>
        <v>347</v>
      </c>
      <c r="AP96">
        <f t="shared" si="17"/>
        <v>0</v>
      </c>
    </row>
    <row r="97" spans="1:42" s="1" customFormat="1" x14ac:dyDescent="0.25">
      <c r="A97" s="336" t="s">
        <v>589</v>
      </c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52" t="s">
        <v>333</v>
      </c>
      <c r="AB97" s="353"/>
      <c r="AC97" s="353"/>
      <c r="AD97" s="354"/>
      <c r="AE97" s="1">
        <f>SUM(AE22,AE23,AE48,AE59,AE73,AE82,AE96,AE87)</f>
        <v>119050</v>
      </c>
      <c r="AF97" s="1">
        <f t="shared" ref="AF97:AP97" si="22">SUM(AF22,AF23,AF48,AF59,AF73,AF82,AF96,AF87)</f>
        <v>288235</v>
      </c>
      <c r="AG97" s="1">
        <f t="shared" si="22"/>
        <v>129609</v>
      </c>
      <c r="AH97" s="1">
        <f t="shared" si="22"/>
        <v>37531</v>
      </c>
      <c r="AI97" s="1">
        <f t="shared" si="22"/>
        <v>34395</v>
      </c>
      <c r="AJ97" s="1">
        <f t="shared" si="22"/>
        <v>34317</v>
      </c>
      <c r="AK97" s="1">
        <f t="shared" si="22"/>
        <v>111006</v>
      </c>
      <c r="AL97" s="1">
        <f t="shared" si="22"/>
        <v>76044</v>
      </c>
      <c r="AM97" s="1">
        <f t="shared" si="22"/>
        <v>76009</v>
      </c>
      <c r="AN97" s="1">
        <f t="shared" si="22"/>
        <v>267587</v>
      </c>
      <c r="AO97" s="1">
        <f t="shared" si="22"/>
        <v>398674</v>
      </c>
      <c r="AP97" s="1">
        <f t="shared" si="22"/>
        <v>239935</v>
      </c>
    </row>
    <row r="98" spans="1:4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O98">
        <f t="shared" ref="AO98:AP128" si="23">SUM(AF98,AI98,AL98)</f>
        <v>0</v>
      </c>
      <c r="AP98">
        <f t="shared" si="23"/>
        <v>0</v>
      </c>
    </row>
    <row r="99" spans="1:42" x14ac:dyDescent="0.25">
      <c r="A99" s="351" t="s">
        <v>334</v>
      </c>
      <c r="B99" s="351"/>
      <c r="C99" s="351"/>
      <c r="D99" s="351"/>
      <c r="E99" s="351"/>
      <c r="F99" s="35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O99">
        <f t="shared" si="23"/>
        <v>0</v>
      </c>
      <c r="AP99">
        <f t="shared" si="23"/>
        <v>0</v>
      </c>
    </row>
    <row r="100" spans="1:42" x14ac:dyDescent="0.25">
      <c r="A100" s="351" t="s">
        <v>112</v>
      </c>
      <c r="B100" s="351"/>
      <c r="C100" s="351"/>
      <c r="D100" s="351"/>
      <c r="E100" s="351"/>
      <c r="F100" s="35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O100">
        <f t="shared" si="23"/>
        <v>0</v>
      </c>
      <c r="AP100">
        <f t="shared" si="23"/>
        <v>0</v>
      </c>
    </row>
    <row r="101" spans="1:42" x14ac:dyDescent="0.25">
      <c r="A101" s="294" t="s">
        <v>113</v>
      </c>
      <c r="B101" s="294"/>
      <c r="C101" s="294"/>
      <c r="D101" s="294"/>
      <c r="E101" s="294"/>
      <c r="F101" s="29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 t="s">
        <v>114</v>
      </c>
      <c r="AE101" s="140" t="s">
        <v>554</v>
      </c>
      <c r="AF101" s="177"/>
      <c r="AG101" s="178"/>
      <c r="AH101" s="140" t="s">
        <v>164</v>
      </c>
      <c r="AI101" s="177"/>
      <c r="AJ101" s="178"/>
      <c r="AK101" s="140" t="s">
        <v>165</v>
      </c>
      <c r="AL101" s="177"/>
      <c r="AM101" s="178"/>
      <c r="AN101" s="140" t="s">
        <v>379</v>
      </c>
      <c r="AO101">
        <f t="shared" si="23"/>
        <v>0</v>
      </c>
      <c r="AP101">
        <f t="shared" si="23"/>
        <v>0</v>
      </c>
    </row>
    <row r="102" spans="1:42" hidden="1" x14ac:dyDescent="0.25">
      <c r="A102" s="338" t="s">
        <v>335</v>
      </c>
      <c r="B102" s="339"/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40"/>
      <c r="AA102" s="341" t="s">
        <v>336</v>
      </c>
      <c r="AB102" s="342"/>
      <c r="AC102" s="342"/>
      <c r="AD102" s="342"/>
      <c r="AN102">
        <f t="shared" ref="AN102:AN112" si="24">SUM(AE102:AK102)</f>
        <v>0</v>
      </c>
      <c r="AO102">
        <f t="shared" si="23"/>
        <v>0</v>
      </c>
      <c r="AP102">
        <f t="shared" si="23"/>
        <v>0</v>
      </c>
    </row>
    <row r="103" spans="1:42" hidden="1" x14ac:dyDescent="0.25">
      <c r="A103" s="338" t="s">
        <v>337</v>
      </c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40"/>
      <c r="AA103" s="341" t="s">
        <v>338</v>
      </c>
      <c r="AB103" s="342"/>
      <c r="AC103" s="342"/>
      <c r="AD103" s="342"/>
      <c r="AN103">
        <f t="shared" si="24"/>
        <v>0</v>
      </c>
      <c r="AO103">
        <f t="shared" si="23"/>
        <v>0</v>
      </c>
      <c r="AP103">
        <f t="shared" si="23"/>
        <v>0</v>
      </c>
    </row>
    <row r="104" spans="1:42" hidden="1" x14ac:dyDescent="0.25">
      <c r="A104" s="338" t="s">
        <v>339</v>
      </c>
      <c r="B104" s="339"/>
      <c r="C104" s="339"/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39"/>
      <c r="T104" s="339"/>
      <c r="U104" s="339"/>
      <c r="V104" s="339"/>
      <c r="W104" s="339"/>
      <c r="X104" s="339"/>
      <c r="Y104" s="339"/>
      <c r="Z104" s="340"/>
      <c r="AA104" s="341" t="s">
        <v>340</v>
      </c>
      <c r="AB104" s="342"/>
      <c r="AC104" s="342"/>
      <c r="AD104" s="342"/>
      <c r="AN104">
        <f t="shared" si="24"/>
        <v>0</v>
      </c>
      <c r="AO104">
        <f t="shared" si="23"/>
        <v>0</v>
      </c>
      <c r="AP104">
        <f t="shared" si="23"/>
        <v>0</v>
      </c>
    </row>
    <row r="105" spans="1:42" hidden="1" x14ac:dyDescent="0.25">
      <c r="A105" s="343" t="s">
        <v>341</v>
      </c>
      <c r="B105" s="344"/>
      <c r="C105" s="344"/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  <c r="R105" s="344"/>
      <c r="S105" s="344"/>
      <c r="T105" s="344"/>
      <c r="U105" s="344"/>
      <c r="V105" s="344"/>
      <c r="W105" s="344"/>
      <c r="X105" s="344"/>
      <c r="Y105" s="344"/>
      <c r="Z105" s="345"/>
      <c r="AA105" s="346" t="s">
        <v>342</v>
      </c>
      <c r="AB105" s="347"/>
      <c r="AC105" s="347"/>
      <c r="AD105" s="347"/>
      <c r="AE105">
        <f>SUM(AE102:AE104)</f>
        <v>0</v>
      </c>
      <c r="AH105">
        <f>SUM(AH102:AH104)</f>
        <v>0</v>
      </c>
      <c r="AK105">
        <f>SUM(AK102:AK104)</f>
        <v>0</v>
      </c>
      <c r="AN105">
        <f t="shared" si="24"/>
        <v>0</v>
      </c>
      <c r="AO105">
        <f t="shared" si="23"/>
        <v>0</v>
      </c>
      <c r="AP105">
        <f t="shared" si="23"/>
        <v>0</v>
      </c>
    </row>
    <row r="106" spans="1:42" hidden="1" x14ac:dyDescent="0.25">
      <c r="A106" s="348" t="s">
        <v>343</v>
      </c>
      <c r="B106" s="349"/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49"/>
      <c r="S106" s="349"/>
      <c r="T106" s="349"/>
      <c r="U106" s="349"/>
      <c r="V106" s="349"/>
      <c r="W106" s="349"/>
      <c r="X106" s="349"/>
      <c r="Y106" s="349"/>
      <c r="Z106" s="350"/>
      <c r="AA106" s="341" t="s">
        <v>344</v>
      </c>
      <c r="AB106" s="342"/>
      <c r="AC106" s="342"/>
      <c r="AD106" s="342"/>
      <c r="AN106">
        <f t="shared" si="24"/>
        <v>0</v>
      </c>
      <c r="AO106">
        <f t="shared" si="23"/>
        <v>0</v>
      </c>
      <c r="AP106">
        <f t="shared" si="23"/>
        <v>0</v>
      </c>
    </row>
    <row r="107" spans="1:42" s="1" customFormat="1" hidden="1" x14ac:dyDescent="0.25">
      <c r="A107" s="348" t="s">
        <v>345</v>
      </c>
      <c r="B107" s="349"/>
      <c r="C107" s="349"/>
      <c r="D107" s="349"/>
      <c r="E107" s="349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50"/>
      <c r="AA107" s="341" t="s">
        <v>346</v>
      </c>
      <c r="AB107" s="342"/>
      <c r="AC107" s="342"/>
      <c r="AD107" s="342"/>
      <c r="AE107"/>
      <c r="AF107"/>
      <c r="AG107"/>
      <c r="AH107"/>
      <c r="AI107"/>
      <c r="AJ107"/>
      <c r="AK107"/>
      <c r="AL107"/>
      <c r="AM107"/>
      <c r="AN107">
        <f t="shared" si="24"/>
        <v>0</v>
      </c>
      <c r="AO107">
        <f t="shared" si="23"/>
        <v>0</v>
      </c>
      <c r="AP107">
        <f t="shared" si="23"/>
        <v>0</v>
      </c>
    </row>
    <row r="108" spans="1:42" hidden="1" x14ac:dyDescent="0.25">
      <c r="A108" s="338" t="s">
        <v>347</v>
      </c>
      <c r="B108" s="339"/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40"/>
      <c r="AA108" s="341" t="s">
        <v>348</v>
      </c>
      <c r="AB108" s="342"/>
      <c r="AC108" s="342"/>
      <c r="AD108" s="342"/>
      <c r="AN108">
        <f t="shared" si="24"/>
        <v>0</v>
      </c>
      <c r="AO108">
        <f t="shared" si="23"/>
        <v>0</v>
      </c>
      <c r="AP108">
        <f t="shared" si="23"/>
        <v>0</v>
      </c>
    </row>
    <row r="109" spans="1:42" hidden="1" x14ac:dyDescent="0.25">
      <c r="A109" s="338" t="s">
        <v>349</v>
      </c>
      <c r="B109" s="339"/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40"/>
      <c r="AA109" s="341" t="s">
        <v>350</v>
      </c>
      <c r="AB109" s="342"/>
      <c r="AC109" s="342"/>
      <c r="AD109" s="342"/>
      <c r="AN109">
        <f t="shared" si="24"/>
        <v>0</v>
      </c>
      <c r="AO109">
        <f t="shared" si="23"/>
        <v>0</v>
      </c>
      <c r="AP109">
        <f t="shared" si="23"/>
        <v>0</v>
      </c>
    </row>
    <row r="110" spans="1:42" hidden="1" x14ac:dyDescent="0.25">
      <c r="A110" s="355" t="s">
        <v>351</v>
      </c>
      <c r="B110" s="356"/>
      <c r="C110" s="356"/>
      <c r="D110" s="356"/>
      <c r="E110" s="356"/>
      <c r="F110" s="356"/>
      <c r="G110" s="356"/>
      <c r="H110" s="356"/>
      <c r="I110" s="356"/>
      <c r="J110" s="356"/>
      <c r="K110" s="356"/>
      <c r="L110" s="356"/>
      <c r="M110" s="356"/>
      <c r="N110" s="356"/>
      <c r="O110" s="356"/>
      <c r="P110" s="356"/>
      <c r="Q110" s="356"/>
      <c r="R110" s="356"/>
      <c r="S110" s="356"/>
      <c r="T110" s="356"/>
      <c r="U110" s="356"/>
      <c r="V110" s="356"/>
      <c r="W110" s="356"/>
      <c r="X110" s="356"/>
      <c r="Y110" s="356"/>
      <c r="Z110" s="357"/>
      <c r="AA110" s="346" t="s">
        <v>352</v>
      </c>
      <c r="AB110" s="347"/>
      <c r="AC110" s="347"/>
      <c r="AD110" s="347"/>
      <c r="AE110">
        <f>SUM(AE106:AE109)</f>
        <v>0</v>
      </c>
      <c r="AN110">
        <f t="shared" si="24"/>
        <v>0</v>
      </c>
      <c r="AO110">
        <f t="shared" si="23"/>
        <v>0</v>
      </c>
      <c r="AP110">
        <f t="shared" si="23"/>
        <v>0</v>
      </c>
    </row>
    <row r="111" spans="1:42" hidden="1" x14ac:dyDescent="0.25">
      <c r="A111" s="348" t="s">
        <v>353</v>
      </c>
      <c r="B111" s="349"/>
      <c r="C111" s="349"/>
      <c r="D111" s="349"/>
      <c r="E111" s="349"/>
      <c r="F111" s="349"/>
      <c r="G111" s="349"/>
      <c r="H111" s="349"/>
      <c r="I111" s="349"/>
      <c r="J111" s="349"/>
      <c r="K111" s="349"/>
      <c r="L111" s="349"/>
      <c r="M111" s="349"/>
      <c r="N111" s="349"/>
      <c r="O111" s="349"/>
      <c r="P111" s="349"/>
      <c r="Q111" s="349"/>
      <c r="R111" s="349"/>
      <c r="S111" s="349"/>
      <c r="T111" s="349"/>
      <c r="U111" s="349"/>
      <c r="V111" s="349"/>
      <c r="W111" s="349"/>
      <c r="X111" s="349"/>
      <c r="Y111" s="349"/>
      <c r="Z111" s="350"/>
      <c r="AA111" s="341" t="s">
        <v>354</v>
      </c>
      <c r="AB111" s="342"/>
      <c r="AC111" s="342"/>
      <c r="AD111" s="342"/>
      <c r="AN111">
        <f t="shared" si="24"/>
        <v>0</v>
      </c>
      <c r="AO111">
        <f t="shared" si="23"/>
        <v>0</v>
      </c>
      <c r="AP111">
        <f t="shared" si="23"/>
        <v>0</v>
      </c>
    </row>
    <row r="112" spans="1:42" hidden="1" x14ac:dyDescent="0.25">
      <c r="A112" s="348" t="s">
        <v>355</v>
      </c>
      <c r="B112" s="349"/>
      <c r="C112" s="349"/>
      <c r="D112" s="349"/>
      <c r="E112" s="349"/>
      <c r="F112" s="349"/>
      <c r="G112" s="349"/>
      <c r="H112" s="349"/>
      <c r="I112" s="349"/>
      <c r="J112" s="349"/>
      <c r="K112" s="349"/>
      <c r="L112" s="349"/>
      <c r="M112" s="349"/>
      <c r="N112" s="349"/>
      <c r="O112" s="349"/>
      <c r="P112" s="349"/>
      <c r="Q112" s="349"/>
      <c r="R112" s="349"/>
      <c r="S112" s="349"/>
      <c r="T112" s="349"/>
      <c r="U112" s="349"/>
      <c r="V112" s="349"/>
      <c r="W112" s="349"/>
      <c r="X112" s="349"/>
      <c r="Y112" s="349"/>
      <c r="Z112" s="350"/>
      <c r="AA112" s="341" t="s">
        <v>356</v>
      </c>
      <c r="AB112" s="342"/>
      <c r="AC112" s="342"/>
      <c r="AD112" s="342"/>
      <c r="AN112">
        <f t="shared" si="24"/>
        <v>0</v>
      </c>
      <c r="AO112">
        <f t="shared" si="23"/>
        <v>0</v>
      </c>
      <c r="AP112">
        <f t="shared" si="23"/>
        <v>0</v>
      </c>
    </row>
    <row r="113" spans="1:42" s="1" customFormat="1" x14ac:dyDescent="0.25">
      <c r="A113" s="132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4"/>
      <c r="AA113" s="135"/>
      <c r="AB113" s="136"/>
      <c r="AC113" s="136"/>
      <c r="AD113" s="136"/>
      <c r="AE113" s="1" t="s">
        <v>555</v>
      </c>
      <c r="AH113" s="1" t="s">
        <v>555</v>
      </c>
      <c r="AK113" s="1" t="s">
        <v>555</v>
      </c>
      <c r="AN113" s="1" t="s">
        <v>555</v>
      </c>
      <c r="AO113">
        <f t="shared" si="23"/>
        <v>0</v>
      </c>
      <c r="AP113">
        <f t="shared" si="23"/>
        <v>0</v>
      </c>
    </row>
    <row r="114" spans="1:42" s="1" customFormat="1" x14ac:dyDescent="0.25">
      <c r="A114" s="303" t="s">
        <v>622</v>
      </c>
      <c r="B114" s="304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  <c r="W114" s="304"/>
      <c r="X114" s="304"/>
      <c r="Y114" s="304"/>
      <c r="Z114" s="305"/>
      <c r="AA114" s="236" t="s">
        <v>356</v>
      </c>
      <c r="AB114" s="237"/>
      <c r="AC114" s="237"/>
      <c r="AD114" s="237"/>
      <c r="AE114" s="142">
        <v>0</v>
      </c>
      <c r="AF114" s="142">
        <v>5943</v>
      </c>
      <c r="AG114" s="142">
        <v>2801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>
        <f t="shared" ref="AN114:AN126" si="25">SUM(AE114,AH114,AK114)</f>
        <v>0</v>
      </c>
      <c r="AO114">
        <f t="shared" si="23"/>
        <v>5943</v>
      </c>
      <c r="AP114">
        <f t="shared" si="23"/>
        <v>2801</v>
      </c>
    </row>
    <row r="115" spans="1:42" x14ac:dyDescent="0.25">
      <c r="A115" s="348" t="s">
        <v>357</v>
      </c>
      <c r="B115" s="349"/>
      <c r="C115" s="349"/>
      <c r="D115" s="349"/>
      <c r="E115" s="349"/>
      <c r="F115" s="349"/>
      <c r="G115" s="349"/>
      <c r="H115" s="349"/>
      <c r="I115" s="349"/>
      <c r="J115" s="349"/>
      <c r="K115" s="349"/>
      <c r="L115" s="349"/>
      <c r="M115" s="349"/>
      <c r="N115" s="349"/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49"/>
      <c r="Z115" s="350"/>
      <c r="AA115" s="341" t="s">
        <v>358</v>
      </c>
      <c r="AB115" s="342"/>
      <c r="AC115" s="342"/>
      <c r="AD115" s="342"/>
      <c r="AE115">
        <v>137845</v>
      </c>
      <c r="AF115">
        <v>98766</v>
      </c>
      <c r="AG115">
        <v>98766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f t="shared" si="25"/>
        <v>137845</v>
      </c>
      <c r="AO115">
        <f t="shared" si="23"/>
        <v>98766</v>
      </c>
      <c r="AP115">
        <f t="shared" si="23"/>
        <v>98766</v>
      </c>
    </row>
    <row r="116" spans="1:42" hidden="1" x14ac:dyDescent="0.25">
      <c r="A116" s="348" t="s">
        <v>359</v>
      </c>
      <c r="B116" s="349"/>
      <c r="C116" s="349"/>
      <c r="D116" s="349"/>
      <c r="E116" s="349"/>
      <c r="F116" s="349"/>
      <c r="G116" s="349"/>
      <c r="H116" s="349"/>
      <c r="I116" s="349"/>
      <c r="J116" s="349"/>
      <c r="K116" s="349"/>
      <c r="L116" s="349"/>
      <c r="M116" s="349"/>
      <c r="N116" s="349"/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50"/>
      <c r="AA116" s="341" t="s">
        <v>519</v>
      </c>
      <c r="AB116" s="342"/>
      <c r="AC116" s="342"/>
      <c r="AD116" s="342"/>
      <c r="AN116">
        <f t="shared" si="25"/>
        <v>0</v>
      </c>
      <c r="AO116">
        <f t="shared" si="23"/>
        <v>0</v>
      </c>
      <c r="AP116">
        <f t="shared" si="23"/>
        <v>0</v>
      </c>
    </row>
    <row r="117" spans="1:42" hidden="1" x14ac:dyDescent="0.25">
      <c r="A117" s="348" t="s">
        <v>360</v>
      </c>
      <c r="B117" s="349"/>
      <c r="C117" s="349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50"/>
      <c r="AA117" s="341" t="s">
        <v>361</v>
      </c>
      <c r="AB117" s="342"/>
      <c r="AC117" s="342"/>
      <c r="AD117" s="342"/>
      <c r="AN117">
        <f t="shared" si="25"/>
        <v>0</v>
      </c>
      <c r="AO117">
        <f t="shared" si="23"/>
        <v>0</v>
      </c>
      <c r="AP117">
        <f t="shared" si="23"/>
        <v>0</v>
      </c>
    </row>
    <row r="118" spans="1:42" hidden="1" x14ac:dyDescent="0.25">
      <c r="A118" s="348" t="s">
        <v>362</v>
      </c>
      <c r="B118" s="349"/>
      <c r="C118" s="349"/>
      <c r="D118" s="349"/>
      <c r="E118" s="349"/>
      <c r="F118" s="349"/>
      <c r="G118" s="349"/>
      <c r="H118" s="349"/>
      <c r="I118" s="349"/>
      <c r="J118" s="349"/>
      <c r="K118" s="349"/>
      <c r="L118" s="349"/>
      <c r="M118" s="349"/>
      <c r="N118" s="349"/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50"/>
      <c r="AA118" s="341" t="s">
        <v>363</v>
      </c>
      <c r="AB118" s="342"/>
      <c r="AC118" s="342"/>
      <c r="AD118" s="342"/>
      <c r="AN118">
        <f t="shared" si="25"/>
        <v>0</v>
      </c>
      <c r="AO118">
        <f t="shared" si="23"/>
        <v>0</v>
      </c>
      <c r="AP118">
        <f t="shared" si="23"/>
        <v>0</v>
      </c>
    </row>
    <row r="119" spans="1:42" x14ac:dyDescent="0.25">
      <c r="A119" s="348" t="s">
        <v>638</v>
      </c>
      <c r="B119" s="349"/>
      <c r="C119" s="349"/>
      <c r="D119" s="349"/>
      <c r="E119" s="349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  <c r="Y119" s="252"/>
      <c r="Z119" s="253"/>
      <c r="AA119" s="250" t="s">
        <v>519</v>
      </c>
      <c r="AB119" s="251"/>
      <c r="AC119" s="251"/>
      <c r="AD119" s="251"/>
      <c r="AE119">
        <v>0</v>
      </c>
      <c r="AF119">
        <v>0</v>
      </c>
      <c r="AG119">
        <v>560000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f t="shared" si="23"/>
        <v>560000</v>
      </c>
    </row>
    <row r="120" spans="1:42" s="1" customFormat="1" x14ac:dyDescent="0.25">
      <c r="A120" s="355" t="s">
        <v>590</v>
      </c>
      <c r="B120" s="356"/>
      <c r="C120" s="356"/>
      <c r="D120" s="356"/>
      <c r="E120" s="356"/>
      <c r="F120" s="356"/>
      <c r="G120" s="356"/>
      <c r="H120" s="356"/>
      <c r="I120" s="356"/>
      <c r="J120" s="356"/>
      <c r="K120" s="356"/>
      <c r="L120" s="356"/>
      <c r="M120" s="356"/>
      <c r="N120" s="356"/>
      <c r="O120" s="356"/>
      <c r="P120" s="356"/>
      <c r="Q120" s="356"/>
      <c r="R120" s="356"/>
      <c r="S120" s="356"/>
      <c r="T120" s="356"/>
      <c r="U120" s="356"/>
      <c r="V120" s="356"/>
      <c r="W120" s="356"/>
      <c r="X120" s="356"/>
      <c r="Y120" s="356"/>
      <c r="Z120" s="357"/>
      <c r="AA120" s="346" t="s">
        <v>364</v>
      </c>
      <c r="AB120" s="347"/>
      <c r="AC120" s="347"/>
      <c r="AD120" s="347"/>
      <c r="AE120" s="1">
        <f>SUM(AE115,AE114,AE119)</f>
        <v>137845</v>
      </c>
      <c r="AF120" s="1">
        <f t="shared" ref="AF120:AG120" si="26">SUM(AF115,AF114,AF119)</f>
        <v>104709</v>
      </c>
      <c r="AG120" s="1">
        <f t="shared" si="26"/>
        <v>661567</v>
      </c>
      <c r="AH120" s="1">
        <f t="shared" ref="AH120" si="27">SUM(AH115,AH114,AH119)</f>
        <v>0</v>
      </c>
      <c r="AI120" s="1">
        <f t="shared" ref="AI120" si="28">SUM(AI115,AI114,AI119)</f>
        <v>0</v>
      </c>
      <c r="AJ120" s="1">
        <f t="shared" ref="AJ120" si="29">SUM(AJ115,AJ114,AJ119)</f>
        <v>0</v>
      </c>
      <c r="AK120" s="1">
        <f t="shared" ref="AK120" si="30">SUM(AK115,AK114,AK119)</f>
        <v>0</v>
      </c>
      <c r="AL120" s="1">
        <f t="shared" ref="AL120" si="31">SUM(AL115,AL114,AL119)</f>
        <v>0</v>
      </c>
      <c r="AM120" s="1">
        <f t="shared" ref="AM120" si="32">SUM(AM115,AM114,AM119)</f>
        <v>0</v>
      </c>
      <c r="AN120" s="1">
        <f t="shared" ref="AN120" si="33">SUM(AN115,AN114,AN119)</f>
        <v>137845</v>
      </c>
      <c r="AO120" s="1">
        <f t="shared" ref="AO120" si="34">SUM(AO115,AO114,AO119)</f>
        <v>104709</v>
      </c>
      <c r="AP120" s="1">
        <f t="shared" ref="AP120" si="35">SUM(AP115,AP114,AP119)</f>
        <v>661567</v>
      </c>
    </row>
    <row r="121" spans="1:42" hidden="1" x14ac:dyDescent="0.25">
      <c r="A121" s="348" t="s">
        <v>365</v>
      </c>
      <c r="B121" s="349"/>
      <c r="C121" s="349"/>
      <c r="D121" s="349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50"/>
      <c r="AA121" s="341" t="s">
        <v>366</v>
      </c>
      <c r="AB121" s="342"/>
      <c r="AC121" s="342"/>
      <c r="AD121" s="342"/>
      <c r="AN121">
        <f t="shared" si="25"/>
        <v>0</v>
      </c>
      <c r="AO121">
        <f t="shared" si="23"/>
        <v>0</v>
      </c>
      <c r="AP121">
        <f t="shared" si="23"/>
        <v>0</v>
      </c>
    </row>
    <row r="122" spans="1:42" hidden="1" x14ac:dyDescent="0.25">
      <c r="A122" s="338" t="s">
        <v>367</v>
      </c>
      <c r="B122" s="339"/>
      <c r="C122" s="339"/>
      <c r="D122" s="339"/>
      <c r="E122" s="339"/>
      <c r="F122" s="339"/>
      <c r="G122" s="339"/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339"/>
      <c r="S122" s="339"/>
      <c r="T122" s="339"/>
      <c r="U122" s="339"/>
      <c r="V122" s="339"/>
      <c r="W122" s="339"/>
      <c r="X122" s="339"/>
      <c r="Y122" s="339"/>
      <c r="Z122" s="340"/>
      <c r="AA122" s="341" t="s">
        <v>368</v>
      </c>
      <c r="AB122" s="342"/>
      <c r="AC122" s="342"/>
      <c r="AD122" s="342"/>
      <c r="AN122">
        <f t="shared" si="25"/>
        <v>0</v>
      </c>
      <c r="AO122">
        <f t="shared" si="23"/>
        <v>0</v>
      </c>
      <c r="AP122">
        <f t="shared" si="23"/>
        <v>0</v>
      </c>
    </row>
    <row r="123" spans="1:42" hidden="1" x14ac:dyDescent="0.25">
      <c r="A123" s="348" t="s">
        <v>369</v>
      </c>
      <c r="B123" s="349"/>
      <c r="C123" s="349"/>
      <c r="D123" s="349"/>
      <c r="E123" s="349"/>
      <c r="F123" s="349"/>
      <c r="G123" s="349"/>
      <c r="H123" s="349"/>
      <c r="I123" s="349"/>
      <c r="J123" s="349"/>
      <c r="K123" s="349"/>
      <c r="L123" s="349"/>
      <c r="M123" s="349"/>
      <c r="N123" s="349"/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50"/>
      <c r="AA123" s="341" t="s">
        <v>370</v>
      </c>
      <c r="AB123" s="342"/>
      <c r="AC123" s="342"/>
      <c r="AD123" s="342"/>
      <c r="AN123">
        <f t="shared" si="25"/>
        <v>0</v>
      </c>
      <c r="AO123">
        <f t="shared" si="23"/>
        <v>0</v>
      </c>
      <c r="AP123">
        <f t="shared" si="23"/>
        <v>0</v>
      </c>
    </row>
    <row r="124" spans="1:42" hidden="1" x14ac:dyDescent="0.25">
      <c r="A124" s="348" t="s">
        <v>371</v>
      </c>
      <c r="B124" s="349"/>
      <c r="C124" s="349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50"/>
      <c r="AA124" s="341" t="s">
        <v>372</v>
      </c>
      <c r="AB124" s="342"/>
      <c r="AC124" s="342"/>
      <c r="AD124" s="342"/>
      <c r="AN124">
        <f t="shared" si="25"/>
        <v>0</v>
      </c>
      <c r="AO124">
        <f t="shared" si="23"/>
        <v>0</v>
      </c>
      <c r="AP124">
        <f t="shared" si="23"/>
        <v>0</v>
      </c>
    </row>
    <row r="125" spans="1:42" hidden="1" x14ac:dyDescent="0.25">
      <c r="A125" s="355" t="s">
        <v>373</v>
      </c>
      <c r="B125" s="356"/>
      <c r="C125" s="356"/>
      <c r="D125" s="356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6"/>
      <c r="P125" s="356"/>
      <c r="Q125" s="356"/>
      <c r="R125" s="356"/>
      <c r="S125" s="356"/>
      <c r="T125" s="356"/>
      <c r="U125" s="356"/>
      <c r="V125" s="356"/>
      <c r="W125" s="356"/>
      <c r="X125" s="356"/>
      <c r="Y125" s="356"/>
      <c r="Z125" s="357"/>
      <c r="AA125" s="346" t="s">
        <v>374</v>
      </c>
      <c r="AB125" s="347"/>
      <c r="AC125" s="347"/>
      <c r="AD125" s="347"/>
      <c r="AE125">
        <f>SUM(AE121:AE124)</f>
        <v>0</v>
      </c>
      <c r="AH125">
        <f>SUM(AH121:AH124)</f>
        <v>0</v>
      </c>
      <c r="AK125">
        <f>SUM(AK121:AK124)</f>
        <v>0</v>
      </c>
      <c r="AN125">
        <f t="shared" si="25"/>
        <v>0</v>
      </c>
      <c r="AO125">
        <f t="shared" si="23"/>
        <v>0</v>
      </c>
      <c r="AP125">
        <f t="shared" si="23"/>
        <v>0</v>
      </c>
    </row>
    <row r="126" spans="1:42" hidden="1" x14ac:dyDescent="0.25">
      <c r="A126" s="338" t="s">
        <v>375</v>
      </c>
      <c r="B126" s="339"/>
      <c r="C126" s="339"/>
      <c r="D126" s="339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39"/>
      <c r="Y126" s="339"/>
      <c r="Z126" s="340"/>
      <c r="AA126" s="341" t="s">
        <v>376</v>
      </c>
      <c r="AB126" s="342"/>
      <c r="AC126" s="342"/>
      <c r="AD126" s="342"/>
      <c r="AN126">
        <f t="shared" si="25"/>
        <v>0</v>
      </c>
      <c r="AO126">
        <f t="shared" si="23"/>
        <v>0</v>
      </c>
      <c r="AP126">
        <f t="shared" si="23"/>
        <v>0</v>
      </c>
    </row>
    <row r="127" spans="1:42" s="1" customFormat="1" x14ac:dyDescent="0.25">
      <c r="A127" s="355" t="s">
        <v>591</v>
      </c>
      <c r="B127" s="356"/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356"/>
      <c r="R127" s="356"/>
      <c r="S127" s="356"/>
      <c r="T127" s="356"/>
      <c r="U127" s="356"/>
      <c r="V127" s="356"/>
      <c r="W127" s="356"/>
      <c r="X127" s="356"/>
      <c r="Y127" s="356"/>
      <c r="Z127" s="357"/>
      <c r="AA127" s="346" t="s">
        <v>377</v>
      </c>
      <c r="AB127" s="347"/>
      <c r="AC127" s="347"/>
      <c r="AD127" s="347"/>
      <c r="AE127" s="1">
        <f>SUM(AE120,AE125,AE126)</f>
        <v>137845</v>
      </c>
      <c r="AF127" s="1">
        <f t="shared" ref="AF127:AP127" si="36">SUM(AF120,AF125,AF126)</f>
        <v>104709</v>
      </c>
      <c r="AG127" s="1">
        <f t="shared" si="36"/>
        <v>661567</v>
      </c>
      <c r="AH127" s="1">
        <f t="shared" si="36"/>
        <v>0</v>
      </c>
      <c r="AI127" s="1">
        <f t="shared" si="36"/>
        <v>0</v>
      </c>
      <c r="AJ127" s="1">
        <f t="shared" si="36"/>
        <v>0</v>
      </c>
      <c r="AK127" s="1">
        <f t="shared" si="36"/>
        <v>0</v>
      </c>
      <c r="AL127" s="1">
        <f t="shared" si="36"/>
        <v>0</v>
      </c>
      <c r="AM127" s="1">
        <f t="shared" si="36"/>
        <v>0</v>
      </c>
      <c r="AN127" s="1">
        <f t="shared" si="36"/>
        <v>137845</v>
      </c>
      <c r="AO127" s="1">
        <f t="shared" si="36"/>
        <v>104709</v>
      </c>
      <c r="AP127" s="1">
        <f t="shared" si="36"/>
        <v>661567</v>
      </c>
    </row>
    <row r="128" spans="1:42" x14ac:dyDescent="0.25">
      <c r="AO128">
        <f t="shared" si="23"/>
        <v>0</v>
      </c>
      <c r="AP128">
        <f t="shared" si="23"/>
        <v>0</v>
      </c>
    </row>
    <row r="129" spans="1:42" s="1" customFormat="1" x14ac:dyDescent="0.25">
      <c r="A129" s="1" t="s">
        <v>378</v>
      </c>
      <c r="AE129" s="1">
        <f>SUM(AE97,AE127)</f>
        <v>256895</v>
      </c>
      <c r="AF129" s="1">
        <f t="shared" ref="AF129:AP129" si="37">SUM(AF97,AF127)</f>
        <v>392944</v>
      </c>
      <c r="AG129" s="1">
        <f t="shared" si="37"/>
        <v>791176</v>
      </c>
      <c r="AH129" s="1">
        <f t="shared" si="37"/>
        <v>37531</v>
      </c>
      <c r="AI129" s="1">
        <f t="shared" si="37"/>
        <v>34395</v>
      </c>
      <c r="AJ129" s="1">
        <f t="shared" si="37"/>
        <v>34317</v>
      </c>
      <c r="AK129" s="1">
        <f t="shared" si="37"/>
        <v>111006</v>
      </c>
      <c r="AL129" s="1">
        <f t="shared" si="37"/>
        <v>76044</v>
      </c>
      <c r="AM129" s="1">
        <f t="shared" si="37"/>
        <v>76009</v>
      </c>
      <c r="AN129" s="1">
        <f t="shared" si="37"/>
        <v>405432</v>
      </c>
      <c r="AO129" s="1">
        <f t="shared" si="37"/>
        <v>503383</v>
      </c>
      <c r="AP129" s="1">
        <f t="shared" si="37"/>
        <v>901502</v>
      </c>
    </row>
    <row r="191" ht="15.75" customHeight="1" x14ac:dyDescent="0.25"/>
  </sheetData>
  <mergeCells count="236">
    <mergeCell ref="A124:Z124"/>
    <mergeCell ref="AA124:AD124"/>
    <mergeCell ref="A121:Z121"/>
    <mergeCell ref="AA121:AD121"/>
    <mergeCell ref="A122:Z122"/>
    <mergeCell ref="AA122:AD122"/>
    <mergeCell ref="A127:Z127"/>
    <mergeCell ref="AA127:AD127"/>
    <mergeCell ref="A125:Z125"/>
    <mergeCell ref="AA125:AD125"/>
    <mergeCell ref="A126:Z126"/>
    <mergeCell ref="AA126:AD126"/>
    <mergeCell ref="A118:Z118"/>
    <mergeCell ref="AA118:AD118"/>
    <mergeCell ref="A120:Z120"/>
    <mergeCell ref="AA120:AD120"/>
    <mergeCell ref="A116:Z116"/>
    <mergeCell ref="AA116:AD116"/>
    <mergeCell ref="A117:Z117"/>
    <mergeCell ref="AA117:AD117"/>
    <mergeCell ref="A123:Z123"/>
    <mergeCell ref="AA123:AD123"/>
    <mergeCell ref="A119:E119"/>
    <mergeCell ref="A112:Z112"/>
    <mergeCell ref="AA112:AD112"/>
    <mergeCell ref="A115:Z115"/>
    <mergeCell ref="AA115:AD115"/>
    <mergeCell ref="AA85:AD85"/>
    <mergeCell ref="A83:Z83"/>
    <mergeCell ref="AA83:AD83"/>
    <mergeCell ref="A84:Z84"/>
    <mergeCell ref="AA84:AD84"/>
    <mergeCell ref="A85:Z85"/>
    <mergeCell ref="A111:Z111"/>
    <mergeCell ref="AA111:AD111"/>
    <mergeCell ref="A110:Z110"/>
    <mergeCell ref="AA110:AD110"/>
    <mergeCell ref="A108:Z108"/>
    <mergeCell ref="AA108:AD108"/>
    <mergeCell ref="AA95:AD95"/>
    <mergeCell ref="A96:Z96"/>
    <mergeCell ref="AA96:AD96"/>
    <mergeCell ref="A93:Z93"/>
    <mergeCell ref="AA93:AD93"/>
    <mergeCell ref="A94:Z94"/>
    <mergeCell ref="AA94:AD94"/>
    <mergeCell ref="A95:Z95"/>
    <mergeCell ref="A109:Z109"/>
    <mergeCell ref="AA109:AD109"/>
    <mergeCell ref="A44:Z44"/>
    <mergeCell ref="AA44:AD44"/>
    <mergeCell ref="A41:Z41"/>
    <mergeCell ref="AA41:AD41"/>
    <mergeCell ref="A42:Z42"/>
    <mergeCell ref="AA42:AD42"/>
    <mergeCell ref="A105:Z105"/>
    <mergeCell ref="AA105:AD105"/>
    <mergeCell ref="A106:Z106"/>
    <mergeCell ref="AA106:AD106"/>
    <mergeCell ref="A103:Z103"/>
    <mergeCell ref="AA103:AD103"/>
    <mergeCell ref="A104:Z104"/>
    <mergeCell ref="AA104:AD104"/>
    <mergeCell ref="A107:Z107"/>
    <mergeCell ref="AA107:AD107"/>
    <mergeCell ref="A102:Z102"/>
    <mergeCell ref="AA102:AD102"/>
    <mergeCell ref="A99:F99"/>
    <mergeCell ref="A97:Z97"/>
    <mergeCell ref="AA97:AD97"/>
    <mergeCell ref="A100:F100"/>
    <mergeCell ref="A101:F101"/>
    <mergeCell ref="AA88:AD88"/>
    <mergeCell ref="A86:Z86"/>
    <mergeCell ref="AA86:AD86"/>
    <mergeCell ref="A87:Z87"/>
    <mergeCell ref="AA87:AD87"/>
    <mergeCell ref="A88:Z88"/>
    <mergeCell ref="AA91:AD91"/>
    <mergeCell ref="A92:Z92"/>
    <mergeCell ref="AA92:AD92"/>
    <mergeCell ref="A89:Z89"/>
    <mergeCell ref="AA89:AD89"/>
    <mergeCell ref="A90:Z90"/>
    <mergeCell ref="AA90:AD90"/>
    <mergeCell ref="A91:Z91"/>
    <mergeCell ref="A78:Z78"/>
    <mergeCell ref="AA78:AD78"/>
    <mergeCell ref="A74:Z74"/>
    <mergeCell ref="AA74:AD74"/>
    <mergeCell ref="A75:Z75"/>
    <mergeCell ref="AA75:AD75"/>
    <mergeCell ref="A76:Z76"/>
    <mergeCell ref="AA81:AD81"/>
    <mergeCell ref="A82:Z82"/>
    <mergeCell ref="AA82:AD82"/>
    <mergeCell ref="A79:Z79"/>
    <mergeCell ref="AA79:AD79"/>
    <mergeCell ref="A80:Z80"/>
    <mergeCell ref="AA80:AD80"/>
    <mergeCell ref="A81:Z81"/>
    <mergeCell ref="AA72:AD72"/>
    <mergeCell ref="A73:Z73"/>
    <mergeCell ref="AA73:AD73"/>
    <mergeCell ref="A70:Z70"/>
    <mergeCell ref="AA70:AD70"/>
    <mergeCell ref="A71:Z71"/>
    <mergeCell ref="AA71:AD71"/>
    <mergeCell ref="A72:Z72"/>
    <mergeCell ref="AA76:AD76"/>
    <mergeCell ref="A64:Z64"/>
    <mergeCell ref="AA64:AD64"/>
    <mergeCell ref="A61:Z61"/>
    <mergeCell ref="AA61:AD61"/>
    <mergeCell ref="A62:Z62"/>
    <mergeCell ref="AA62:AD62"/>
    <mergeCell ref="A63:Z63"/>
    <mergeCell ref="AA68:AD68"/>
    <mergeCell ref="A69:Z69"/>
    <mergeCell ref="AA69:AD69"/>
    <mergeCell ref="A66:Z66"/>
    <mergeCell ref="AA66:AD66"/>
    <mergeCell ref="A67:Z67"/>
    <mergeCell ref="AA67:AD67"/>
    <mergeCell ref="A68:Z68"/>
    <mergeCell ref="A65:E65"/>
    <mergeCell ref="A59:Z59"/>
    <mergeCell ref="AA59:AD59"/>
    <mergeCell ref="A60:Z60"/>
    <mergeCell ref="AA60:AD60"/>
    <mergeCell ref="A56:Z56"/>
    <mergeCell ref="AA56:AD56"/>
    <mergeCell ref="A58:Z58"/>
    <mergeCell ref="AA58:AD58"/>
    <mergeCell ref="AA63:AD63"/>
    <mergeCell ref="A57:E57"/>
    <mergeCell ref="A50:Z50"/>
    <mergeCell ref="AA50:AD50"/>
    <mergeCell ref="A48:Z48"/>
    <mergeCell ref="AA48:AD48"/>
    <mergeCell ref="A54:Z54"/>
    <mergeCell ref="AA54:AD54"/>
    <mergeCell ref="A55:Z55"/>
    <mergeCell ref="AA55:AD55"/>
    <mergeCell ref="A51:Z51"/>
    <mergeCell ref="AA51:AD51"/>
    <mergeCell ref="A53:Z53"/>
    <mergeCell ref="AA53:AD53"/>
    <mergeCell ref="A52:E52"/>
    <mergeCell ref="A47:Z47"/>
    <mergeCell ref="AA47:AD47"/>
    <mergeCell ref="A45:Z45"/>
    <mergeCell ref="AA45:AD45"/>
    <mergeCell ref="A46:Z46"/>
    <mergeCell ref="AA46:AD46"/>
    <mergeCell ref="A43:Z43"/>
    <mergeCell ref="AA43:AD43"/>
    <mergeCell ref="A49:Z49"/>
    <mergeCell ref="AA49:AD49"/>
    <mergeCell ref="A32:Z32"/>
    <mergeCell ref="AA32:AD32"/>
    <mergeCell ref="A29:Z29"/>
    <mergeCell ref="AA29:AD29"/>
    <mergeCell ref="A30:Z30"/>
    <mergeCell ref="AA30:AD30"/>
    <mergeCell ref="A40:Z40"/>
    <mergeCell ref="AA40:AD40"/>
    <mergeCell ref="A33:Z33"/>
    <mergeCell ref="AA33:AD33"/>
    <mergeCell ref="A34:Z34"/>
    <mergeCell ref="AA34:AD34"/>
    <mergeCell ref="A35:Z35"/>
    <mergeCell ref="AA35:AD35"/>
    <mergeCell ref="A38:Z38"/>
    <mergeCell ref="AA38:AD38"/>
    <mergeCell ref="A39:Z39"/>
    <mergeCell ref="AA39:AD39"/>
    <mergeCell ref="A36:Z36"/>
    <mergeCell ref="AA36:AD36"/>
    <mergeCell ref="A37:Z37"/>
    <mergeCell ref="AA37:AD37"/>
    <mergeCell ref="A27:Z27"/>
    <mergeCell ref="AA27:AD27"/>
    <mergeCell ref="A28:Z28"/>
    <mergeCell ref="AA28:AD28"/>
    <mergeCell ref="A25:Z25"/>
    <mergeCell ref="AA25:AD25"/>
    <mergeCell ref="A26:Z26"/>
    <mergeCell ref="AA26:AD26"/>
    <mergeCell ref="A31:Z31"/>
    <mergeCell ref="AA31:AD31"/>
    <mergeCell ref="AA16:AD16"/>
    <mergeCell ref="A17:Z17"/>
    <mergeCell ref="AA17:AD17"/>
    <mergeCell ref="A19:E19"/>
    <mergeCell ref="A23:Z23"/>
    <mergeCell ref="AA23:AD23"/>
    <mergeCell ref="A24:Z24"/>
    <mergeCell ref="AA24:AD24"/>
    <mergeCell ref="A21:Z21"/>
    <mergeCell ref="AA21:AD21"/>
    <mergeCell ref="A22:Z22"/>
    <mergeCell ref="AA22:AD22"/>
    <mergeCell ref="A114:Z114"/>
    <mergeCell ref="A3:Z3"/>
    <mergeCell ref="AA3:AD3"/>
    <mergeCell ref="A6:Z6"/>
    <mergeCell ref="AA6:AD6"/>
    <mergeCell ref="A7:Z7"/>
    <mergeCell ref="AA7:AD7"/>
    <mergeCell ref="A4:Z4"/>
    <mergeCell ref="AA4:AD4"/>
    <mergeCell ref="A5:Z5"/>
    <mergeCell ref="AA5:AD5"/>
    <mergeCell ref="A14:Z14"/>
    <mergeCell ref="AA14:AD14"/>
    <mergeCell ref="A15:Z15"/>
    <mergeCell ref="AA15:AD15"/>
    <mergeCell ref="A12:Z12"/>
    <mergeCell ref="AA12:AD12"/>
    <mergeCell ref="A13:Z13"/>
    <mergeCell ref="AA13:AD13"/>
    <mergeCell ref="A18:Z18"/>
    <mergeCell ref="AA18:AD18"/>
    <mergeCell ref="A20:Z20"/>
    <mergeCell ref="AA20:AD20"/>
    <mergeCell ref="A16:Z16"/>
    <mergeCell ref="A1:I1"/>
    <mergeCell ref="A10:Z10"/>
    <mergeCell ref="AA10:AD10"/>
    <mergeCell ref="A11:Z11"/>
    <mergeCell ref="AA11:AD11"/>
    <mergeCell ref="A8:Z8"/>
    <mergeCell ref="AA8:AD8"/>
    <mergeCell ref="A9:Z9"/>
    <mergeCell ref="AA9:AD9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1"/>
  <sheetViews>
    <sheetView workbookViewId="0">
      <selection activeCell="F1" sqref="F1:G1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5" width="14" style="7" customWidth="1"/>
    <col min="6" max="6" width="47.33203125" style="7" customWidth="1"/>
    <col min="7" max="7" width="14" style="7" customWidth="1"/>
    <col min="8" max="8" width="11.109375" style="7" customWidth="1"/>
    <col min="9" max="9" width="13.33203125" style="7" customWidth="1"/>
    <col min="10" max="16384" width="8" style="7"/>
  </cols>
  <sheetData>
    <row r="1" spans="1:9" x14ac:dyDescent="0.25">
      <c r="F1" s="414" t="s">
        <v>664</v>
      </c>
      <c r="G1" s="414"/>
    </row>
    <row r="2" spans="1:9" ht="25.5" customHeight="1" x14ac:dyDescent="0.25">
      <c r="B2" s="88" t="s">
        <v>605</v>
      </c>
      <c r="C2" s="89"/>
      <c r="D2" s="89"/>
      <c r="E2" s="89"/>
      <c r="F2" s="89"/>
      <c r="G2" s="89"/>
    </row>
    <row r="3" spans="1:9" ht="14.4" thickBot="1" x14ac:dyDescent="0.3">
      <c r="B3" s="378" t="s">
        <v>604</v>
      </c>
      <c r="C3" s="378"/>
      <c r="D3" s="378"/>
      <c r="E3" s="378"/>
      <c r="F3" s="378"/>
      <c r="G3" s="156" t="s">
        <v>380</v>
      </c>
    </row>
    <row r="4" spans="1:9" ht="18" customHeight="1" thickBot="1" x14ac:dyDescent="0.3">
      <c r="A4" s="412" t="s">
        <v>381</v>
      </c>
      <c r="B4" s="12" t="s">
        <v>382</v>
      </c>
      <c r="C4" s="13"/>
      <c r="D4" s="187"/>
      <c r="E4" s="187"/>
      <c r="F4" s="12" t="s">
        <v>383</v>
      </c>
      <c r="G4" s="13"/>
      <c r="H4" s="202"/>
      <c r="I4" s="202"/>
    </row>
    <row r="5" spans="1:9" s="17" customFormat="1" ht="35.25" customHeight="1" thickBot="1" x14ac:dyDescent="0.3">
      <c r="A5" s="413"/>
      <c r="B5" s="14" t="s">
        <v>384</v>
      </c>
      <c r="C5" s="15" t="s">
        <v>560</v>
      </c>
      <c r="D5" s="217" t="s">
        <v>619</v>
      </c>
      <c r="E5" s="217" t="s">
        <v>637</v>
      </c>
      <c r="F5" s="14" t="s">
        <v>384</v>
      </c>
      <c r="G5" s="15" t="s">
        <v>562</v>
      </c>
      <c r="H5" s="203" t="s">
        <v>616</v>
      </c>
      <c r="I5" s="203" t="s">
        <v>637</v>
      </c>
    </row>
    <row r="6" spans="1:9" ht="12.9" customHeight="1" x14ac:dyDescent="0.25">
      <c r="A6" s="21" t="s">
        <v>388</v>
      </c>
      <c r="B6" s="22" t="s">
        <v>476</v>
      </c>
      <c r="C6" s="23">
        <v>0</v>
      </c>
      <c r="D6" s="190"/>
      <c r="E6" s="190"/>
      <c r="F6" s="22" t="s">
        <v>390</v>
      </c>
      <c r="G6" s="23">
        <v>2352</v>
      </c>
      <c r="H6" s="202">
        <v>2352</v>
      </c>
      <c r="I6" s="202">
        <v>2104</v>
      </c>
    </row>
    <row r="7" spans="1:9" ht="12.9" customHeight="1" x14ac:dyDescent="0.25">
      <c r="A7" s="24" t="s">
        <v>391</v>
      </c>
      <c r="B7" s="25" t="s">
        <v>477</v>
      </c>
      <c r="C7" s="26"/>
      <c r="D7" s="191"/>
      <c r="E7" s="191"/>
      <c r="F7" s="25" t="s">
        <v>392</v>
      </c>
      <c r="G7" s="26">
        <v>651</v>
      </c>
      <c r="H7" s="202">
        <v>651</v>
      </c>
      <c r="I7" s="202">
        <v>588</v>
      </c>
    </row>
    <row r="8" spans="1:9" ht="12.9" customHeight="1" x14ac:dyDescent="0.25">
      <c r="A8" s="24" t="s">
        <v>385</v>
      </c>
      <c r="B8" s="25" t="s">
        <v>389</v>
      </c>
      <c r="C8" s="26">
        <v>0</v>
      </c>
      <c r="D8" s="191"/>
      <c r="E8" s="191"/>
      <c r="F8" s="25" t="s">
        <v>393</v>
      </c>
      <c r="G8" s="26">
        <v>6861</v>
      </c>
      <c r="H8" s="202">
        <v>6861</v>
      </c>
      <c r="I8" s="202">
        <v>3510</v>
      </c>
    </row>
    <row r="9" spans="1:9" ht="12.9" customHeight="1" x14ac:dyDescent="0.25">
      <c r="A9" s="24" t="s">
        <v>386</v>
      </c>
      <c r="B9" s="27" t="s">
        <v>478</v>
      </c>
      <c r="C9" s="26"/>
      <c r="D9" s="191"/>
      <c r="E9" s="191"/>
      <c r="F9" s="25" t="s">
        <v>394</v>
      </c>
      <c r="G9" s="26">
        <v>2690</v>
      </c>
      <c r="H9" s="202">
        <v>2740</v>
      </c>
      <c r="I9" s="202">
        <v>2561</v>
      </c>
    </row>
    <row r="10" spans="1:9" ht="12.9" customHeight="1" x14ac:dyDescent="0.25">
      <c r="A10" s="24" t="s">
        <v>387</v>
      </c>
      <c r="B10" s="25" t="s">
        <v>479</v>
      </c>
      <c r="C10" s="26"/>
      <c r="D10" s="191"/>
      <c r="E10" s="191"/>
      <c r="F10" s="25" t="s">
        <v>481</v>
      </c>
      <c r="G10" s="26"/>
      <c r="H10" s="202"/>
      <c r="I10" s="202"/>
    </row>
    <row r="11" spans="1:9" ht="12.9" customHeight="1" thickBot="1" x14ac:dyDescent="0.3">
      <c r="A11" s="30" t="s">
        <v>395</v>
      </c>
      <c r="B11" s="31" t="s">
        <v>480</v>
      </c>
      <c r="C11" s="32">
        <v>12254</v>
      </c>
      <c r="D11" s="218">
        <v>12604</v>
      </c>
      <c r="E11" s="218">
        <v>8769</v>
      </c>
      <c r="F11" s="33" t="s">
        <v>484</v>
      </c>
      <c r="G11" s="146"/>
      <c r="H11" s="202"/>
      <c r="I11" s="202"/>
    </row>
    <row r="12" spans="1:9" s="151" customFormat="1" ht="13.8" thickBot="1" x14ac:dyDescent="0.3">
      <c r="A12" s="28" t="s">
        <v>396</v>
      </c>
      <c r="B12" s="36" t="s">
        <v>501</v>
      </c>
      <c r="C12" s="37">
        <f>SUM(C6:C11)</f>
        <v>12254</v>
      </c>
      <c r="D12" s="37">
        <f>SUM(D6:D11)</f>
        <v>12604</v>
      </c>
      <c r="E12" s="37">
        <f>SUM(E6:E11)</f>
        <v>8769</v>
      </c>
      <c r="F12" s="36" t="s">
        <v>503</v>
      </c>
      <c r="G12" s="154">
        <f>SUM(G6:G11)</f>
        <v>12554</v>
      </c>
      <c r="H12" s="154">
        <f t="shared" ref="H12:I12" si="0">SUM(H6:H11)</f>
        <v>12604</v>
      </c>
      <c r="I12" s="154">
        <f t="shared" si="0"/>
        <v>8763</v>
      </c>
    </row>
    <row r="13" spans="1:9" x14ac:dyDescent="0.25">
      <c r="A13" s="38" t="s">
        <v>397</v>
      </c>
      <c r="B13" s="22" t="s">
        <v>487</v>
      </c>
      <c r="C13" s="23"/>
      <c r="D13" s="190"/>
      <c r="E13" s="190"/>
      <c r="F13" s="22" t="s">
        <v>421</v>
      </c>
      <c r="G13" s="23"/>
      <c r="H13" s="202"/>
      <c r="I13" s="202">
        <v>6</v>
      </c>
    </row>
    <row r="14" spans="1:9" x14ac:dyDescent="0.25">
      <c r="A14" s="34" t="s">
        <v>398</v>
      </c>
      <c r="B14" s="25" t="s">
        <v>488</v>
      </c>
      <c r="C14" s="26"/>
      <c r="D14" s="191"/>
      <c r="E14" s="191"/>
      <c r="F14" s="25" t="s">
        <v>422</v>
      </c>
      <c r="G14" s="26"/>
      <c r="H14" s="202"/>
      <c r="I14" s="202"/>
    </row>
    <row r="15" spans="1:9" x14ac:dyDescent="0.25">
      <c r="A15" s="34" t="s">
        <v>399</v>
      </c>
      <c r="B15" s="39" t="s">
        <v>492</v>
      </c>
      <c r="C15" s="26"/>
      <c r="D15" s="191"/>
      <c r="E15" s="191"/>
      <c r="F15" s="25" t="s">
        <v>489</v>
      </c>
      <c r="G15" s="26"/>
      <c r="H15" s="202"/>
      <c r="I15" s="202"/>
    </row>
    <row r="16" spans="1:9" ht="13.8" thickBot="1" x14ac:dyDescent="0.3">
      <c r="A16" s="38" t="s">
        <v>400</v>
      </c>
      <c r="B16" s="39"/>
      <c r="C16" s="40"/>
      <c r="D16" s="193"/>
      <c r="E16" s="193"/>
      <c r="F16" s="33" t="s">
        <v>493</v>
      </c>
      <c r="G16" s="148"/>
      <c r="H16" s="202"/>
      <c r="I16" s="202"/>
    </row>
    <row r="17" spans="1:90" s="151" customFormat="1" x14ac:dyDescent="0.25">
      <c r="A17" s="83">
        <v>12</v>
      </c>
      <c r="B17" s="85" t="s">
        <v>502</v>
      </c>
      <c r="C17" s="86">
        <f>SUM(C13:C15)</f>
        <v>0</v>
      </c>
      <c r="D17" s="219"/>
      <c r="E17" s="219"/>
      <c r="F17" s="85" t="s">
        <v>504</v>
      </c>
      <c r="G17" s="155">
        <f>SUM(G13:G16)</f>
        <v>0</v>
      </c>
      <c r="H17" s="293">
        <f t="shared" ref="H17:I17" si="1">SUM(H13:H16)</f>
        <v>0</v>
      </c>
      <c r="I17" s="293">
        <f t="shared" si="1"/>
        <v>6</v>
      </c>
    </row>
    <row r="18" spans="1:90" s="153" customFormat="1" x14ac:dyDescent="0.25">
      <c r="A18" s="84" t="s">
        <v>402</v>
      </c>
      <c r="B18" s="84" t="s">
        <v>163</v>
      </c>
      <c r="C18" s="87">
        <f>SUM(C12,C17)</f>
        <v>12254</v>
      </c>
      <c r="D18" s="87">
        <f t="shared" ref="D18:E18" si="2">SUM(D12,D17)</f>
        <v>12604</v>
      </c>
      <c r="E18" s="87">
        <f t="shared" si="2"/>
        <v>8769</v>
      </c>
      <c r="F18" s="84" t="s">
        <v>505</v>
      </c>
      <c r="G18" s="87">
        <f>SUM(G12,G17)</f>
        <v>12554</v>
      </c>
      <c r="H18" s="87">
        <f t="shared" ref="H18:I18" si="3">SUM(H12,H17)</f>
        <v>12604</v>
      </c>
      <c r="I18" s="87">
        <f t="shared" si="3"/>
        <v>8769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</row>
    <row r="19" spans="1:90" ht="14.4" thickBot="1" x14ac:dyDescent="0.3">
      <c r="B19" s="378" t="s">
        <v>507</v>
      </c>
      <c r="C19" s="378"/>
      <c r="D19" s="378"/>
      <c r="E19" s="378"/>
      <c r="F19" s="378"/>
      <c r="G19" s="156" t="s">
        <v>380</v>
      </c>
      <c r="H19" s="202"/>
      <c r="I19" s="202"/>
    </row>
    <row r="20" spans="1:90" ht="18" customHeight="1" thickBot="1" x14ac:dyDescent="0.3">
      <c r="A20" s="412" t="s">
        <v>381</v>
      </c>
      <c r="B20" s="12" t="s">
        <v>382</v>
      </c>
      <c r="C20" s="13"/>
      <c r="D20" s="187"/>
      <c r="E20" s="187"/>
      <c r="F20" s="12" t="s">
        <v>383</v>
      </c>
      <c r="G20" s="13"/>
      <c r="H20" s="202"/>
      <c r="I20" s="202"/>
    </row>
    <row r="21" spans="1:90" s="17" customFormat="1" ht="34.5" customHeight="1" thickBot="1" x14ac:dyDescent="0.3">
      <c r="A21" s="413"/>
      <c r="B21" s="14" t="s">
        <v>384</v>
      </c>
      <c r="C21" s="15" t="s">
        <v>560</v>
      </c>
      <c r="D21" s="217" t="s">
        <v>617</v>
      </c>
      <c r="E21" s="217" t="s">
        <v>637</v>
      </c>
      <c r="F21" s="14" t="s">
        <v>384</v>
      </c>
      <c r="G21" s="15" t="s">
        <v>562</v>
      </c>
      <c r="H21" s="203" t="s">
        <v>616</v>
      </c>
      <c r="I21" s="203" t="s">
        <v>637</v>
      </c>
    </row>
    <row r="22" spans="1:90" ht="12.9" customHeight="1" x14ac:dyDescent="0.25">
      <c r="A22" s="21" t="s">
        <v>388</v>
      </c>
      <c r="B22" s="22" t="s">
        <v>476</v>
      </c>
      <c r="C22" s="124">
        <v>95641</v>
      </c>
      <c r="D22" s="220">
        <v>94661</v>
      </c>
      <c r="E22" s="220">
        <v>94661</v>
      </c>
      <c r="F22" s="22" t="s">
        <v>390</v>
      </c>
      <c r="G22" s="124">
        <v>4872</v>
      </c>
      <c r="H22" s="202">
        <v>6024</v>
      </c>
      <c r="I22" s="202">
        <v>6243</v>
      </c>
    </row>
    <row r="23" spans="1:90" ht="12.9" customHeight="1" x14ac:dyDescent="0.25">
      <c r="A23" s="24" t="s">
        <v>391</v>
      </c>
      <c r="B23" s="25" t="s">
        <v>477</v>
      </c>
      <c r="C23" s="125">
        <v>6995</v>
      </c>
      <c r="D23" s="221">
        <v>7537</v>
      </c>
      <c r="E23" s="221">
        <v>7537</v>
      </c>
      <c r="F23" s="25" t="s">
        <v>392</v>
      </c>
      <c r="G23" s="125">
        <v>1385</v>
      </c>
      <c r="H23" s="202">
        <v>1164</v>
      </c>
      <c r="I23" s="202">
        <v>1466</v>
      </c>
    </row>
    <row r="24" spans="1:90" ht="12.9" customHeight="1" x14ac:dyDescent="0.25">
      <c r="A24" s="24" t="s">
        <v>385</v>
      </c>
      <c r="B24" s="25" t="s">
        <v>389</v>
      </c>
      <c r="C24" s="125">
        <v>63300</v>
      </c>
      <c r="D24" s="221">
        <v>94262</v>
      </c>
      <c r="E24" s="221">
        <v>94262</v>
      </c>
      <c r="F24" s="25" t="s">
        <v>393</v>
      </c>
      <c r="G24" s="125">
        <v>46450</v>
      </c>
      <c r="H24" s="202">
        <v>46312</v>
      </c>
      <c r="I24" s="202">
        <v>28468</v>
      </c>
    </row>
    <row r="25" spans="1:90" ht="12.9" customHeight="1" x14ac:dyDescent="0.25">
      <c r="A25" s="24" t="s">
        <v>386</v>
      </c>
      <c r="B25" s="27" t="s">
        <v>478</v>
      </c>
      <c r="C25" s="125">
        <v>8222</v>
      </c>
      <c r="D25" s="221">
        <v>9210</v>
      </c>
      <c r="E25" s="221">
        <v>5242</v>
      </c>
      <c r="F25" s="25" t="s">
        <v>394</v>
      </c>
      <c r="G25" s="125">
        <v>24011</v>
      </c>
      <c r="H25" s="202">
        <v>128998</v>
      </c>
      <c r="I25" s="202">
        <v>9141</v>
      </c>
    </row>
    <row r="26" spans="1:90" ht="12.9" customHeight="1" x14ac:dyDescent="0.25">
      <c r="A26" s="24" t="s">
        <v>387</v>
      </c>
      <c r="B26" s="25" t="s">
        <v>479</v>
      </c>
      <c r="C26" s="125"/>
      <c r="D26" s="221">
        <v>1759</v>
      </c>
      <c r="E26" s="221">
        <v>1657</v>
      </c>
      <c r="F26" s="25" t="s">
        <v>481</v>
      </c>
      <c r="G26" s="125">
        <v>19265</v>
      </c>
      <c r="H26" s="202">
        <v>119667</v>
      </c>
      <c r="I26" s="202">
        <v>0</v>
      </c>
    </row>
    <row r="27" spans="1:90" ht="12.9" customHeight="1" x14ac:dyDescent="0.25">
      <c r="A27" s="30" t="s">
        <v>395</v>
      </c>
      <c r="B27" s="31" t="s">
        <v>480</v>
      </c>
      <c r="C27" s="127">
        <v>59665</v>
      </c>
      <c r="D27" s="222">
        <v>66900</v>
      </c>
      <c r="E27" s="222">
        <v>631095</v>
      </c>
      <c r="F27" s="33" t="s">
        <v>484</v>
      </c>
      <c r="G27" s="157">
        <v>137845</v>
      </c>
      <c r="H27" s="202">
        <v>104709</v>
      </c>
      <c r="I27" s="202">
        <v>661567</v>
      </c>
    </row>
    <row r="28" spans="1:90" ht="12.9" customHeight="1" thickBot="1" x14ac:dyDescent="0.3">
      <c r="A28" s="30"/>
      <c r="B28" s="31"/>
      <c r="C28" s="130"/>
      <c r="D28" s="130"/>
      <c r="E28" s="130"/>
      <c r="F28" s="31" t="s">
        <v>539</v>
      </c>
      <c r="G28" s="158">
        <v>6769</v>
      </c>
      <c r="H28" s="202">
        <v>6978</v>
      </c>
      <c r="I28" s="202">
        <v>777</v>
      </c>
    </row>
    <row r="29" spans="1:90" s="151" customFormat="1" ht="13.8" thickBot="1" x14ac:dyDescent="0.3">
      <c r="A29" s="28" t="s">
        <v>396</v>
      </c>
      <c r="B29" s="36" t="s">
        <v>501</v>
      </c>
      <c r="C29" s="37">
        <f>SUM(C22:C27)</f>
        <v>233823</v>
      </c>
      <c r="D29" s="37">
        <f t="shared" ref="D29:E29" si="4">SUM(D22:D27)</f>
        <v>274329</v>
      </c>
      <c r="E29" s="37">
        <f t="shared" si="4"/>
        <v>834454</v>
      </c>
      <c r="F29" s="36" t="s">
        <v>503</v>
      </c>
      <c r="G29" s="154">
        <f>SUM(G22:G25,G27,G28)</f>
        <v>221332</v>
      </c>
      <c r="H29" s="154">
        <f t="shared" ref="H29:I29" si="5">SUM(H22:H25,H27,H28)</f>
        <v>294185</v>
      </c>
      <c r="I29" s="154">
        <f t="shared" si="5"/>
        <v>707662</v>
      </c>
    </row>
    <row r="30" spans="1:90" x14ac:dyDescent="0.25">
      <c r="A30" s="38" t="s">
        <v>397</v>
      </c>
      <c r="B30" s="22" t="s">
        <v>487</v>
      </c>
      <c r="C30" s="124">
        <v>1300</v>
      </c>
      <c r="D30" s="220">
        <v>52765</v>
      </c>
      <c r="E30" s="220">
        <v>52765</v>
      </c>
      <c r="F30" s="22" t="s">
        <v>421</v>
      </c>
      <c r="G30" s="124">
        <v>4145</v>
      </c>
      <c r="H30" s="202">
        <v>13547</v>
      </c>
      <c r="I30" s="202">
        <v>11831</v>
      </c>
    </row>
    <row r="31" spans="1:90" x14ac:dyDescent="0.25">
      <c r="A31" s="34" t="s">
        <v>398</v>
      </c>
      <c r="B31" s="258" t="s">
        <v>644</v>
      </c>
      <c r="C31" s="125"/>
      <c r="D31" s="221">
        <v>43702</v>
      </c>
      <c r="E31" s="221">
        <v>43702</v>
      </c>
      <c r="F31" s="25" t="s">
        <v>422</v>
      </c>
      <c r="G31" s="125">
        <v>8999</v>
      </c>
      <c r="H31" s="202">
        <v>62717</v>
      </c>
      <c r="I31" s="202">
        <v>53730</v>
      </c>
    </row>
    <row r="32" spans="1:90" x14ac:dyDescent="0.25">
      <c r="A32" s="34" t="s">
        <v>399</v>
      </c>
      <c r="B32" s="39" t="s">
        <v>492</v>
      </c>
      <c r="C32" s="125"/>
      <c r="D32" s="221"/>
      <c r="E32" s="221"/>
      <c r="F32" s="25" t="s">
        <v>489</v>
      </c>
      <c r="G32" s="125">
        <v>347</v>
      </c>
      <c r="H32" s="202">
        <v>347</v>
      </c>
      <c r="I32" s="202"/>
    </row>
    <row r="33" spans="1:90" ht="13.8" thickBot="1" x14ac:dyDescent="0.3">
      <c r="A33" s="38" t="s">
        <v>400</v>
      </c>
      <c r="B33" s="39"/>
      <c r="C33" s="126"/>
      <c r="D33" s="223"/>
      <c r="E33" s="223"/>
      <c r="F33" s="33" t="s">
        <v>493</v>
      </c>
      <c r="G33" s="124"/>
      <c r="H33" s="202"/>
      <c r="I33" s="202"/>
    </row>
    <row r="34" spans="1:90" s="151" customFormat="1" x14ac:dyDescent="0.25">
      <c r="A34" s="83">
        <v>12</v>
      </c>
      <c r="B34" s="85" t="s">
        <v>502</v>
      </c>
      <c r="C34" s="86">
        <f>SUM(C30:C33)</f>
        <v>1300</v>
      </c>
      <c r="D34" s="86">
        <f t="shared" ref="D34:E34" si="6">SUM(D30:D33)</f>
        <v>96467</v>
      </c>
      <c r="E34" s="86">
        <f t="shared" si="6"/>
        <v>96467</v>
      </c>
      <c r="F34" s="85" t="s">
        <v>504</v>
      </c>
      <c r="G34" s="155">
        <f>SUM(G30:G33)</f>
        <v>13491</v>
      </c>
      <c r="H34" s="155">
        <f t="shared" ref="H34:I34" si="7">SUM(H30:H33)</f>
        <v>76611</v>
      </c>
      <c r="I34" s="155">
        <f t="shared" si="7"/>
        <v>65561</v>
      </c>
    </row>
    <row r="35" spans="1:90" s="153" customFormat="1" x14ac:dyDescent="0.25">
      <c r="A35" s="84" t="s">
        <v>402</v>
      </c>
      <c r="B35" s="84" t="s">
        <v>163</v>
      </c>
      <c r="C35" s="87">
        <f>SUM(C29,C34)</f>
        <v>235123</v>
      </c>
      <c r="D35" s="87">
        <f t="shared" ref="D35:E35" si="8">SUM(D29,D34)</f>
        <v>370796</v>
      </c>
      <c r="E35" s="87">
        <f t="shared" si="8"/>
        <v>930921</v>
      </c>
      <c r="F35" s="84" t="s">
        <v>505</v>
      </c>
      <c r="G35" s="87">
        <f>SUM(G29,G34)</f>
        <v>234823</v>
      </c>
      <c r="H35" s="87">
        <f t="shared" ref="H35:I35" si="9">SUM(H29,H34)</f>
        <v>370796</v>
      </c>
      <c r="I35" s="87">
        <f t="shared" si="9"/>
        <v>773223</v>
      </c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</row>
    <row r="36" spans="1:90" ht="14.4" thickBot="1" x14ac:dyDescent="0.3">
      <c r="B36" s="378" t="s">
        <v>606</v>
      </c>
      <c r="C36" s="378"/>
      <c r="D36" s="378"/>
      <c r="E36" s="378"/>
      <c r="F36" s="378"/>
      <c r="G36" s="156" t="s">
        <v>380</v>
      </c>
      <c r="H36" s="202"/>
      <c r="I36" s="202"/>
    </row>
    <row r="37" spans="1:90" ht="13.8" thickBot="1" x14ac:dyDescent="0.3">
      <c r="A37" s="412" t="s">
        <v>381</v>
      </c>
      <c r="B37" s="12" t="s">
        <v>382</v>
      </c>
      <c r="C37" s="13"/>
      <c r="D37" s="187"/>
      <c r="E37" s="187"/>
      <c r="F37" s="12" t="s">
        <v>383</v>
      </c>
      <c r="G37" s="13"/>
      <c r="H37" s="202"/>
      <c r="I37" s="202"/>
    </row>
    <row r="38" spans="1:90" ht="40.200000000000003" thickBot="1" x14ac:dyDescent="0.3">
      <c r="A38" s="413"/>
      <c r="B38" s="14" t="s">
        <v>384</v>
      </c>
      <c r="C38" s="15" t="s">
        <v>560</v>
      </c>
      <c r="D38" s="217" t="s">
        <v>617</v>
      </c>
      <c r="E38" s="217" t="s">
        <v>637</v>
      </c>
      <c r="F38" s="14" t="s">
        <v>384</v>
      </c>
      <c r="G38" s="15" t="s">
        <v>562</v>
      </c>
      <c r="H38" s="153" t="s">
        <v>616</v>
      </c>
      <c r="I38" s="153" t="s">
        <v>637</v>
      </c>
    </row>
    <row r="39" spans="1:90" x14ac:dyDescent="0.25">
      <c r="A39" s="21" t="s">
        <v>388</v>
      </c>
      <c r="B39" s="22" t="s">
        <v>476</v>
      </c>
      <c r="C39" s="23"/>
      <c r="D39" s="190"/>
      <c r="E39" s="190"/>
      <c r="F39" s="22" t="s">
        <v>390</v>
      </c>
      <c r="G39" s="23">
        <v>7632</v>
      </c>
      <c r="H39" s="202">
        <v>7658</v>
      </c>
      <c r="I39" s="202">
        <v>7537</v>
      </c>
    </row>
    <row r="40" spans="1:90" x14ac:dyDescent="0.25">
      <c r="A40" s="24" t="s">
        <v>391</v>
      </c>
      <c r="B40" s="25" t="s">
        <v>477</v>
      </c>
      <c r="C40" s="26"/>
      <c r="D40" s="191"/>
      <c r="E40" s="191"/>
      <c r="F40" s="25" t="s">
        <v>392</v>
      </c>
      <c r="G40" s="26">
        <v>1886</v>
      </c>
      <c r="H40" s="202">
        <v>1886</v>
      </c>
      <c r="I40" s="202">
        <v>1647</v>
      </c>
    </row>
    <row r="41" spans="1:90" x14ac:dyDescent="0.25">
      <c r="A41" s="24" t="s">
        <v>385</v>
      </c>
      <c r="B41" s="25" t="s">
        <v>389</v>
      </c>
      <c r="C41" s="26"/>
      <c r="D41" s="191"/>
      <c r="E41" s="191"/>
      <c r="F41" s="25" t="s">
        <v>393</v>
      </c>
      <c r="G41" s="26"/>
      <c r="H41" s="202"/>
      <c r="I41" s="202"/>
    </row>
    <row r="42" spans="1:90" x14ac:dyDescent="0.25">
      <c r="A42" s="24" t="s">
        <v>386</v>
      </c>
      <c r="B42" s="27" t="s">
        <v>478</v>
      </c>
      <c r="C42" s="26"/>
      <c r="D42" s="191"/>
      <c r="E42" s="191"/>
      <c r="F42" s="25" t="s">
        <v>394</v>
      </c>
      <c r="G42" s="26"/>
      <c r="H42" s="202"/>
      <c r="I42" s="202"/>
    </row>
    <row r="43" spans="1:90" x14ac:dyDescent="0.25">
      <c r="A43" s="24" t="s">
        <v>387</v>
      </c>
      <c r="B43" s="25" t="s">
        <v>479</v>
      </c>
      <c r="C43" s="26"/>
      <c r="D43" s="191"/>
      <c r="E43" s="191"/>
      <c r="F43" s="25" t="s">
        <v>481</v>
      </c>
      <c r="G43" s="26"/>
      <c r="H43" s="202"/>
      <c r="I43" s="202"/>
    </row>
    <row r="44" spans="1:90" ht="13.8" thickBot="1" x14ac:dyDescent="0.3">
      <c r="A44" s="30" t="s">
        <v>395</v>
      </c>
      <c r="B44" s="31" t="s">
        <v>480</v>
      </c>
      <c r="C44" s="32">
        <v>9518</v>
      </c>
      <c r="D44" s="218">
        <v>9544</v>
      </c>
      <c r="E44" s="218">
        <v>9184</v>
      </c>
      <c r="F44" s="33" t="s">
        <v>484</v>
      </c>
      <c r="G44" s="146"/>
      <c r="H44" s="202"/>
      <c r="I44" s="202"/>
    </row>
    <row r="45" spans="1:90" s="151" customFormat="1" ht="13.8" thickBot="1" x14ac:dyDescent="0.3">
      <c r="A45" s="28" t="s">
        <v>396</v>
      </c>
      <c r="B45" s="36" t="s">
        <v>501</v>
      </c>
      <c r="C45" s="37">
        <f>SUM(C39:C44)</f>
        <v>9518</v>
      </c>
      <c r="D45" s="37">
        <f t="shared" ref="D45:E45" si="10">SUM(D39:D44)</f>
        <v>9544</v>
      </c>
      <c r="E45" s="37">
        <f t="shared" si="10"/>
        <v>9184</v>
      </c>
      <c r="F45" s="36" t="s">
        <v>503</v>
      </c>
      <c r="G45" s="154">
        <f>SUM(G39:G44)</f>
        <v>9518</v>
      </c>
      <c r="H45" s="154">
        <f t="shared" ref="H45:I45" si="11">SUM(H39:H44)</f>
        <v>9544</v>
      </c>
      <c r="I45" s="154">
        <f t="shared" si="11"/>
        <v>9184</v>
      </c>
    </row>
    <row r="46" spans="1:90" x14ac:dyDescent="0.25">
      <c r="A46" s="38" t="s">
        <v>397</v>
      </c>
      <c r="B46" s="22" t="s">
        <v>487</v>
      </c>
      <c r="C46" s="23"/>
      <c r="D46" s="190"/>
      <c r="E46" s="190"/>
      <c r="F46" s="22" t="s">
        <v>421</v>
      </c>
      <c r="G46" s="23"/>
      <c r="H46" s="202"/>
      <c r="I46" s="202"/>
    </row>
    <row r="47" spans="1:90" x14ac:dyDescent="0.25">
      <c r="A47" s="34" t="s">
        <v>398</v>
      </c>
      <c r="B47" s="25" t="s">
        <v>488</v>
      </c>
      <c r="C47" s="26"/>
      <c r="D47" s="191"/>
      <c r="E47" s="191"/>
      <c r="F47" s="25" t="s">
        <v>422</v>
      </c>
      <c r="G47" s="26"/>
      <c r="H47" s="202"/>
      <c r="I47" s="202"/>
    </row>
    <row r="48" spans="1:90" x14ac:dyDescent="0.25">
      <c r="A48" s="34" t="s">
        <v>399</v>
      </c>
      <c r="B48" s="39" t="s">
        <v>492</v>
      </c>
      <c r="C48" s="26"/>
      <c r="D48" s="191"/>
      <c r="E48" s="191"/>
      <c r="F48" s="25" t="s">
        <v>489</v>
      </c>
      <c r="G48" s="26"/>
      <c r="H48" s="202"/>
      <c r="I48" s="202"/>
    </row>
    <row r="49" spans="1:9" ht="13.8" thickBot="1" x14ac:dyDescent="0.3">
      <c r="A49" s="38" t="s">
        <v>400</v>
      </c>
      <c r="B49" s="39"/>
      <c r="C49" s="40"/>
      <c r="D49" s="193"/>
      <c r="E49" s="193"/>
      <c r="F49" s="33" t="s">
        <v>493</v>
      </c>
      <c r="G49" s="148"/>
      <c r="H49" s="202"/>
      <c r="I49" s="202"/>
    </row>
    <row r="50" spans="1:9" s="151" customFormat="1" x14ac:dyDescent="0.25">
      <c r="A50" s="83">
        <v>12</v>
      </c>
      <c r="B50" s="85" t="s">
        <v>502</v>
      </c>
      <c r="C50" s="86">
        <f>SUM(C46:C49)</f>
        <v>0</v>
      </c>
      <c r="D50" s="219"/>
      <c r="E50" s="219"/>
      <c r="F50" s="85" t="s">
        <v>504</v>
      </c>
      <c r="G50" s="155">
        <f>SUM(G46:G49)</f>
        <v>0</v>
      </c>
      <c r="H50" s="153"/>
      <c r="I50" s="153"/>
    </row>
    <row r="51" spans="1:9" s="151" customFormat="1" x14ac:dyDescent="0.25">
      <c r="A51" s="84" t="s">
        <v>402</v>
      </c>
      <c r="B51" s="84" t="s">
        <v>163</v>
      </c>
      <c r="C51" s="87">
        <f>SUM(C45,C50)</f>
        <v>9518</v>
      </c>
      <c r="D51" s="87">
        <f t="shared" ref="D51:E51" si="12">SUM(D45,D50)</f>
        <v>9544</v>
      </c>
      <c r="E51" s="87">
        <f t="shared" si="12"/>
        <v>9184</v>
      </c>
      <c r="F51" s="84" t="s">
        <v>505</v>
      </c>
      <c r="G51" s="87">
        <f>SUM(G45,G50)</f>
        <v>9518</v>
      </c>
      <c r="H51" s="87">
        <f t="shared" ref="H51:I51" si="13">SUM(H45,H50)</f>
        <v>9544</v>
      </c>
      <c r="I51" s="87">
        <f t="shared" si="13"/>
        <v>9184</v>
      </c>
    </row>
  </sheetData>
  <mergeCells count="7">
    <mergeCell ref="B36:F36"/>
    <mergeCell ref="A37:A38"/>
    <mergeCell ref="F1:G1"/>
    <mergeCell ref="B3:F3"/>
    <mergeCell ref="A4:A5"/>
    <mergeCell ref="B19:F19"/>
    <mergeCell ref="A20:A21"/>
  </mergeCells>
  <phoneticPr fontId="23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0"/>
  <sheetViews>
    <sheetView view="pageLayout" zoomScaleSheetLayoutView="100" workbookViewId="0">
      <selection activeCell="I1" sqref="H1:I1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5" width="14" style="7" customWidth="1"/>
    <col min="6" max="6" width="47.33203125" style="7" customWidth="1"/>
    <col min="7" max="7" width="14" style="7" customWidth="1"/>
    <col min="8" max="8" width="11.109375" style="7" customWidth="1"/>
    <col min="9" max="9" width="12.44140625" style="7" customWidth="1"/>
    <col min="10" max="16384" width="8" style="7"/>
  </cols>
  <sheetData>
    <row r="1" spans="1:9" ht="14.25" customHeight="1" x14ac:dyDescent="0.25">
      <c r="B1" s="88" t="s">
        <v>602</v>
      </c>
      <c r="C1" s="89"/>
      <c r="D1" s="89"/>
      <c r="E1" s="89"/>
      <c r="F1" s="89"/>
      <c r="G1" s="89"/>
    </row>
    <row r="2" spans="1:9" ht="14.4" thickBot="1" x14ac:dyDescent="0.3">
      <c r="B2" s="378" t="s">
        <v>506</v>
      </c>
      <c r="C2" s="378"/>
      <c r="D2" s="378"/>
      <c r="E2" s="378"/>
      <c r="F2" s="378"/>
      <c r="G2" s="156" t="s">
        <v>380</v>
      </c>
    </row>
    <row r="3" spans="1:9" ht="18" customHeight="1" thickBot="1" x14ac:dyDescent="0.3">
      <c r="A3" s="412" t="s">
        <v>381</v>
      </c>
      <c r="B3" s="12" t="s">
        <v>382</v>
      </c>
      <c r="C3" s="13"/>
      <c r="D3" s="187"/>
      <c r="E3" s="187"/>
      <c r="F3" s="12" t="s">
        <v>383</v>
      </c>
      <c r="G3" s="13"/>
      <c r="H3" s="202"/>
      <c r="I3" s="202"/>
    </row>
    <row r="4" spans="1:9" s="17" customFormat="1" ht="35.25" customHeight="1" thickBot="1" x14ac:dyDescent="0.3">
      <c r="A4" s="413"/>
      <c r="B4" s="14" t="s">
        <v>384</v>
      </c>
      <c r="C4" s="15" t="s">
        <v>560</v>
      </c>
      <c r="D4" s="217" t="s">
        <v>617</v>
      </c>
      <c r="E4" s="217" t="s">
        <v>637</v>
      </c>
      <c r="F4" s="14" t="s">
        <v>384</v>
      </c>
      <c r="G4" s="15" t="s">
        <v>562</v>
      </c>
      <c r="H4" s="203" t="s">
        <v>618</v>
      </c>
      <c r="I4" s="203" t="s">
        <v>637</v>
      </c>
    </row>
    <row r="5" spans="1:9" ht="12.9" customHeight="1" x14ac:dyDescent="0.25">
      <c r="A5" s="21" t="s">
        <v>388</v>
      </c>
      <c r="B5" s="22" t="s">
        <v>476</v>
      </c>
      <c r="C5" s="23">
        <v>0</v>
      </c>
      <c r="D5" s="190"/>
      <c r="E5" s="190"/>
      <c r="F5" s="22" t="s">
        <v>390</v>
      </c>
      <c r="G5" s="23"/>
      <c r="H5" s="202"/>
      <c r="I5" s="202"/>
    </row>
    <row r="6" spans="1:9" ht="12.9" customHeight="1" x14ac:dyDescent="0.25">
      <c r="A6" s="24" t="s">
        <v>391</v>
      </c>
      <c r="B6" s="25" t="s">
        <v>477</v>
      </c>
      <c r="C6" s="26"/>
      <c r="D6" s="191"/>
      <c r="E6" s="191"/>
      <c r="F6" s="25" t="s">
        <v>392</v>
      </c>
      <c r="G6" s="26"/>
      <c r="H6" s="202"/>
      <c r="I6" s="202"/>
    </row>
    <row r="7" spans="1:9" ht="12.9" customHeight="1" x14ac:dyDescent="0.25">
      <c r="A7" s="24" t="s">
        <v>385</v>
      </c>
      <c r="B7" s="25" t="s">
        <v>389</v>
      </c>
      <c r="C7" s="26">
        <v>0</v>
      </c>
      <c r="D7" s="191"/>
      <c r="E7" s="191"/>
      <c r="F7" s="25" t="s">
        <v>393</v>
      </c>
      <c r="G7" s="26"/>
      <c r="H7" s="202"/>
      <c r="I7" s="202"/>
    </row>
    <row r="8" spans="1:9" ht="12.9" customHeight="1" x14ac:dyDescent="0.25">
      <c r="A8" s="24" t="s">
        <v>386</v>
      </c>
      <c r="B8" s="27" t="s">
        <v>478</v>
      </c>
      <c r="C8" s="26"/>
      <c r="D8" s="191"/>
      <c r="E8" s="191"/>
      <c r="F8" s="25" t="s">
        <v>394</v>
      </c>
      <c r="G8" s="26"/>
      <c r="H8" s="202"/>
      <c r="I8" s="202"/>
    </row>
    <row r="9" spans="1:9" ht="12.9" customHeight="1" x14ac:dyDescent="0.25">
      <c r="A9" s="24" t="s">
        <v>387</v>
      </c>
      <c r="B9" s="25" t="s">
        <v>479</v>
      </c>
      <c r="C9" s="26"/>
      <c r="D9" s="191"/>
      <c r="E9" s="191"/>
      <c r="F9" s="25" t="s">
        <v>481</v>
      </c>
      <c r="G9" s="26"/>
      <c r="H9" s="202"/>
      <c r="I9" s="202"/>
    </row>
    <row r="10" spans="1:9" ht="12.9" customHeight="1" thickBot="1" x14ac:dyDescent="0.3">
      <c r="A10" s="30" t="s">
        <v>395</v>
      </c>
      <c r="B10" s="31" t="s">
        <v>480</v>
      </c>
      <c r="C10" s="32"/>
      <c r="D10" s="218"/>
      <c r="E10" s="218"/>
      <c r="F10" s="33" t="s">
        <v>484</v>
      </c>
      <c r="G10" s="146"/>
      <c r="H10" s="202"/>
      <c r="I10" s="202"/>
    </row>
    <row r="11" spans="1:9" s="151" customFormat="1" ht="13.8" thickBot="1" x14ac:dyDescent="0.3">
      <c r="A11" s="28" t="s">
        <v>396</v>
      </c>
      <c r="B11" s="36" t="s">
        <v>501</v>
      </c>
      <c r="C11" s="37">
        <f>SUM(C5:C10)</f>
        <v>0</v>
      </c>
      <c r="D11" s="194"/>
      <c r="E11" s="194"/>
      <c r="F11" s="36" t="s">
        <v>503</v>
      </c>
      <c r="G11" s="147">
        <f>SUM(G5:G10)</f>
        <v>0</v>
      </c>
      <c r="H11" s="153"/>
      <c r="I11" s="153"/>
    </row>
    <row r="12" spans="1:9" x14ac:dyDescent="0.25">
      <c r="A12" s="38" t="s">
        <v>397</v>
      </c>
      <c r="B12" s="22" t="s">
        <v>487</v>
      </c>
      <c r="C12" s="23"/>
      <c r="D12" s="190"/>
      <c r="E12" s="190"/>
      <c r="F12" s="22" t="s">
        <v>421</v>
      </c>
      <c r="G12" s="23"/>
      <c r="H12" s="202"/>
      <c r="I12" s="202"/>
    </row>
    <row r="13" spans="1:9" x14ac:dyDescent="0.25">
      <c r="A13" s="34" t="s">
        <v>398</v>
      </c>
      <c r="B13" s="25" t="s">
        <v>488</v>
      </c>
      <c r="C13" s="26"/>
      <c r="D13" s="191"/>
      <c r="E13" s="191"/>
      <c r="F13" s="25" t="s">
        <v>422</v>
      </c>
      <c r="G13" s="26"/>
      <c r="H13" s="202"/>
      <c r="I13" s="202"/>
    </row>
    <row r="14" spans="1:9" x14ac:dyDescent="0.25">
      <c r="A14" s="34" t="s">
        <v>399</v>
      </c>
      <c r="B14" s="39" t="s">
        <v>492</v>
      </c>
      <c r="C14" s="26"/>
      <c r="D14" s="191"/>
      <c r="E14" s="191"/>
      <c r="F14" s="25" t="s">
        <v>489</v>
      </c>
      <c r="G14" s="26"/>
      <c r="H14" s="202"/>
      <c r="I14" s="202"/>
    </row>
    <row r="15" spans="1:9" ht="13.8" thickBot="1" x14ac:dyDescent="0.3">
      <c r="A15" s="38" t="s">
        <v>400</v>
      </c>
      <c r="B15" s="39"/>
      <c r="C15" s="40"/>
      <c r="D15" s="193"/>
      <c r="E15" s="193"/>
      <c r="F15" s="33" t="s">
        <v>493</v>
      </c>
      <c r="G15" s="148"/>
      <c r="H15" s="202"/>
      <c r="I15" s="202"/>
    </row>
    <row r="16" spans="1:9" s="151" customFormat="1" x14ac:dyDescent="0.25">
      <c r="A16" s="83">
        <v>12</v>
      </c>
      <c r="B16" s="85" t="s">
        <v>502</v>
      </c>
      <c r="C16" s="86">
        <f>SUM(C12:C14)</f>
        <v>0</v>
      </c>
      <c r="D16" s="219"/>
      <c r="E16" s="219"/>
      <c r="F16" s="85" t="s">
        <v>504</v>
      </c>
      <c r="G16" s="149">
        <f>SUM(G12:G15)</f>
        <v>0</v>
      </c>
      <c r="H16" s="153"/>
      <c r="I16" s="153"/>
    </row>
    <row r="17" spans="1:90" s="153" customFormat="1" x14ac:dyDescent="0.25">
      <c r="A17" s="84" t="s">
        <v>402</v>
      </c>
      <c r="B17" s="84" t="s">
        <v>163</v>
      </c>
      <c r="C17" s="87">
        <f>SUM(C11,C16)</f>
        <v>0</v>
      </c>
      <c r="D17" s="87"/>
      <c r="E17" s="87"/>
      <c r="F17" s="84" t="s">
        <v>505</v>
      </c>
      <c r="G17" s="87">
        <f>SUM(G11,G16)</f>
        <v>0</v>
      </c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</row>
    <row r="18" spans="1:90" ht="14.4" thickBot="1" x14ac:dyDescent="0.3">
      <c r="B18" s="378" t="s">
        <v>507</v>
      </c>
      <c r="C18" s="378"/>
      <c r="D18" s="378"/>
      <c r="E18" s="378"/>
      <c r="F18" s="378"/>
      <c r="G18" s="156" t="s">
        <v>380</v>
      </c>
      <c r="H18" s="202"/>
      <c r="I18" s="202"/>
    </row>
    <row r="19" spans="1:90" ht="18" customHeight="1" thickBot="1" x14ac:dyDescent="0.3">
      <c r="A19" s="412" t="s">
        <v>381</v>
      </c>
      <c r="B19" s="12" t="s">
        <v>382</v>
      </c>
      <c r="C19" s="13"/>
      <c r="D19" s="187"/>
      <c r="E19" s="187"/>
      <c r="F19" s="12" t="s">
        <v>383</v>
      </c>
      <c r="G19" s="13"/>
      <c r="H19" s="202"/>
      <c r="I19" s="202"/>
    </row>
    <row r="20" spans="1:90" s="17" customFormat="1" ht="34.5" customHeight="1" thickBot="1" x14ac:dyDescent="0.3">
      <c r="A20" s="413"/>
      <c r="B20" s="14" t="s">
        <v>384</v>
      </c>
      <c r="C20" s="15" t="s">
        <v>560</v>
      </c>
      <c r="D20" s="217" t="s">
        <v>617</v>
      </c>
      <c r="E20" s="217" t="s">
        <v>637</v>
      </c>
      <c r="F20" s="14" t="s">
        <v>384</v>
      </c>
      <c r="G20" s="15" t="s">
        <v>562</v>
      </c>
      <c r="H20" s="203" t="s">
        <v>618</v>
      </c>
      <c r="I20" s="203" t="s">
        <v>637</v>
      </c>
    </row>
    <row r="21" spans="1:90" ht="12.9" customHeight="1" x14ac:dyDescent="0.25">
      <c r="A21" s="21" t="s">
        <v>388</v>
      </c>
      <c r="B21" s="22" t="s">
        <v>476</v>
      </c>
      <c r="C21" s="124"/>
      <c r="D21" s="220"/>
      <c r="E21" s="220"/>
      <c r="F21" s="22" t="s">
        <v>390</v>
      </c>
      <c r="G21" s="124"/>
      <c r="H21" s="202"/>
      <c r="I21" s="202"/>
    </row>
    <row r="22" spans="1:90" ht="12.9" customHeight="1" x14ac:dyDescent="0.25">
      <c r="A22" s="24" t="s">
        <v>391</v>
      </c>
      <c r="B22" s="25" t="s">
        <v>477</v>
      </c>
      <c r="C22" s="125"/>
      <c r="D22" s="221"/>
      <c r="E22" s="221"/>
      <c r="F22" s="25" t="s">
        <v>392</v>
      </c>
      <c r="G22" s="125"/>
      <c r="H22" s="202"/>
      <c r="I22" s="202"/>
    </row>
    <row r="23" spans="1:90" ht="12.9" customHeight="1" x14ac:dyDescent="0.25">
      <c r="A23" s="24" t="s">
        <v>385</v>
      </c>
      <c r="B23" s="25" t="s">
        <v>389</v>
      </c>
      <c r="C23" s="125"/>
      <c r="D23" s="221"/>
      <c r="E23" s="221"/>
      <c r="F23" s="25" t="s">
        <v>393</v>
      </c>
      <c r="G23" s="125"/>
      <c r="H23" s="202"/>
      <c r="I23" s="202"/>
    </row>
    <row r="24" spans="1:90" ht="12.9" customHeight="1" x14ac:dyDescent="0.25">
      <c r="A24" s="24" t="s">
        <v>386</v>
      </c>
      <c r="B24" s="27" t="s">
        <v>478</v>
      </c>
      <c r="C24" s="125"/>
      <c r="D24" s="221"/>
      <c r="E24" s="221"/>
      <c r="F24" s="25" t="s">
        <v>394</v>
      </c>
      <c r="G24" s="125"/>
      <c r="H24" s="202"/>
      <c r="I24" s="202"/>
    </row>
    <row r="25" spans="1:90" ht="12.9" customHeight="1" x14ac:dyDescent="0.25">
      <c r="A25" s="24" t="s">
        <v>387</v>
      </c>
      <c r="B25" s="25" t="s">
        <v>479</v>
      </c>
      <c r="C25" s="125"/>
      <c r="D25" s="221"/>
      <c r="E25" s="221"/>
      <c r="F25" s="25" t="s">
        <v>481</v>
      </c>
      <c r="G25" s="125"/>
      <c r="H25" s="202"/>
      <c r="I25" s="202"/>
    </row>
    <row r="26" spans="1:90" ht="12.9" customHeight="1" x14ac:dyDescent="0.25">
      <c r="A26" s="30" t="s">
        <v>395</v>
      </c>
      <c r="B26" s="31" t="s">
        <v>480</v>
      </c>
      <c r="C26" s="127"/>
      <c r="D26" s="222"/>
      <c r="E26" s="222"/>
      <c r="F26" s="33" t="s">
        <v>484</v>
      </c>
      <c r="G26" s="157"/>
      <c r="H26" s="202"/>
      <c r="I26" s="202"/>
    </row>
    <row r="27" spans="1:90" ht="12.9" customHeight="1" thickBot="1" x14ac:dyDescent="0.3">
      <c r="A27" s="30"/>
      <c r="B27" s="31"/>
      <c r="C27" s="130"/>
      <c r="D27" s="130"/>
      <c r="E27" s="130"/>
      <c r="F27" s="31" t="s">
        <v>539</v>
      </c>
      <c r="G27" s="158"/>
      <c r="H27" s="202"/>
      <c r="I27" s="202"/>
    </row>
    <row r="28" spans="1:90" s="151" customFormat="1" ht="13.8" thickBot="1" x14ac:dyDescent="0.3">
      <c r="A28" s="28" t="s">
        <v>396</v>
      </c>
      <c r="B28" s="36" t="s">
        <v>501</v>
      </c>
      <c r="C28" s="37">
        <f>SUM(C21:C26)</f>
        <v>0</v>
      </c>
      <c r="D28" s="194"/>
      <c r="E28" s="194"/>
      <c r="F28" s="36" t="s">
        <v>503</v>
      </c>
      <c r="G28" s="154">
        <f>SUM(G21:G24,G26,G27)</f>
        <v>0</v>
      </c>
      <c r="H28" s="153"/>
      <c r="I28" s="153"/>
    </row>
    <row r="29" spans="1:90" x14ac:dyDescent="0.25">
      <c r="A29" s="38" t="s">
        <v>397</v>
      </c>
      <c r="B29" s="22" t="s">
        <v>487</v>
      </c>
      <c r="C29" s="124"/>
      <c r="D29" s="220"/>
      <c r="E29" s="220"/>
      <c r="F29" s="22" t="s">
        <v>421</v>
      </c>
      <c r="G29" s="124"/>
      <c r="H29" s="202"/>
      <c r="I29" s="202"/>
    </row>
    <row r="30" spans="1:90" x14ac:dyDescent="0.25">
      <c r="A30" s="34" t="s">
        <v>398</v>
      </c>
      <c r="B30" s="25" t="s">
        <v>488</v>
      </c>
      <c r="C30" s="125"/>
      <c r="D30" s="221"/>
      <c r="E30" s="221"/>
      <c r="F30" s="25" t="s">
        <v>422</v>
      </c>
      <c r="G30" s="125"/>
      <c r="H30" s="202"/>
      <c r="I30" s="202"/>
    </row>
    <row r="31" spans="1:90" x14ac:dyDescent="0.25">
      <c r="A31" s="34" t="s">
        <v>399</v>
      </c>
      <c r="B31" s="39" t="s">
        <v>492</v>
      </c>
      <c r="C31" s="125"/>
      <c r="D31" s="221"/>
      <c r="E31" s="221"/>
      <c r="F31" s="25" t="s">
        <v>489</v>
      </c>
      <c r="G31" s="125"/>
      <c r="H31" s="202"/>
      <c r="I31" s="202"/>
    </row>
    <row r="32" spans="1:90" ht="13.8" thickBot="1" x14ac:dyDescent="0.3">
      <c r="A32" s="38" t="s">
        <v>400</v>
      </c>
      <c r="B32" s="39"/>
      <c r="C32" s="126"/>
      <c r="D32" s="223"/>
      <c r="E32" s="223"/>
      <c r="F32" s="33" t="s">
        <v>493</v>
      </c>
      <c r="G32" s="124"/>
      <c r="H32" s="202"/>
      <c r="I32" s="202"/>
    </row>
    <row r="33" spans="1:90" s="151" customFormat="1" x14ac:dyDescent="0.25">
      <c r="A33" s="83">
        <v>12</v>
      </c>
      <c r="B33" s="85" t="s">
        <v>502</v>
      </c>
      <c r="C33" s="86">
        <f>SUM(C29:C32)</f>
        <v>0</v>
      </c>
      <c r="D33" s="219"/>
      <c r="E33" s="219"/>
      <c r="F33" s="85" t="s">
        <v>504</v>
      </c>
      <c r="G33" s="155">
        <f>SUM(G29:G32)</f>
        <v>0</v>
      </c>
      <c r="H33" s="153"/>
      <c r="I33" s="153"/>
    </row>
    <row r="34" spans="1:90" s="153" customFormat="1" x14ac:dyDescent="0.25">
      <c r="A34" s="84" t="s">
        <v>402</v>
      </c>
      <c r="B34" s="84" t="s">
        <v>163</v>
      </c>
      <c r="C34" s="87">
        <f>SUM(C28,C33)</f>
        <v>0</v>
      </c>
      <c r="D34" s="87"/>
      <c r="E34" s="87"/>
      <c r="F34" s="84" t="s">
        <v>505</v>
      </c>
      <c r="G34" s="87">
        <f>SUM(G28,G33)</f>
        <v>0</v>
      </c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</row>
    <row r="35" spans="1:90" ht="14.4" thickBot="1" x14ac:dyDescent="0.3">
      <c r="B35" s="378" t="s">
        <v>508</v>
      </c>
      <c r="C35" s="378"/>
      <c r="D35" s="378"/>
      <c r="E35" s="378"/>
      <c r="F35" s="378"/>
      <c r="G35" s="156" t="s">
        <v>380</v>
      </c>
      <c r="H35" s="202"/>
      <c r="I35" s="202"/>
    </row>
    <row r="36" spans="1:90" ht="13.8" thickBot="1" x14ac:dyDescent="0.3">
      <c r="A36" s="412" t="s">
        <v>381</v>
      </c>
      <c r="B36" s="12" t="s">
        <v>382</v>
      </c>
      <c r="C36" s="13"/>
      <c r="D36" s="187"/>
      <c r="E36" s="187"/>
      <c r="F36" s="12" t="s">
        <v>383</v>
      </c>
      <c r="G36" s="13"/>
      <c r="H36" s="202"/>
      <c r="I36" s="202"/>
    </row>
    <row r="37" spans="1:90" ht="40.200000000000003" thickBot="1" x14ac:dyDescent="0.3">
      <c r="A37" s="413"/>
      <c r="B37" s="14" t="s">
        <v>384</v>
      </c>
      <c r="C37" s="15" t="s">
        <v>560</v>
      </c>
      <c r="D37" s="217" t="s">
        <v>617</v>
      </c>
      <c r="E37" s="217" t="s">
        <v>637</v>
      </c>
      <c r="F37" s="14" t="s">
        <v>384</v>
      </c>
      <c r="G37" s="15" t="s">
        <v>562</v>
      </c>
      <c r="H37" s="153" t="s">
        <v>618</v>
      </c>
      <c r="I37" s="153" t="s">
        <v>637</v>
      </c>
    </row>
    <row r="38" spans="1:90" x14ac:dyDescent="0.25">
      <c r="A38" s="21" t="s">
        <v>388</v>
      </c>
      <c r="B38" s="22" t="s">
        <v>476</v>
      </c>
      <c r="C38" s="23"/>
      <c r="D38" s="190"/>
      <c r="E38" s="190"/>
      <c r="F38" s="22" t="s">
        <v>390</v>
      </c>
      <c r="G38" s="23">
        <v>24067</v>
      </c>
      <c r="H38" s="202">
        <v>23462</v>
      </c>
      <c r="I38" s="202">
        <v>23462</v>
      </c>
    </row>
    <row r="39" spans="1:90" x14ac:dyDescent="0.25">
      <c r="A39" s="24" t="s">
        <v>391</v>
      </c>
      <c r="B39" s="25" t="s">
        <v>477</v>
      </c>
      <c r="C39" s="26"/>
      <c r="D39" s="191"/>
      <c r="E39" s="191"/>
      <c r="F39" s="25" t="s">
        <v>392</v>
      </c>
      <c r="G39" s="26">
        <v>6580</v>
      </c>
      <c r="H39" s="202">
        <v>5351</v>
      </c>
      <c r="I39" s="202">
        <v>5351</v>
      </c>
    </row>
    <row r="40" spans="1:90" x14ac:dyDescent="0.25">
      <c r="A40" s="24" t="s">
        <v>385</v>
      </c>
      <c r="B40" s="25" t="s">
        <v>389</v>
      </c>
      <c r="C40" s="26"/>
      <c r="D40" s="191"/>
      <c r="E40" s="191"/>
      <c r="F40" s="25" t="s">
        <v>393</v>
      </c>
      <c r="G40" s="26">
        <v>6239</v>
      </c>
      <c r="H40" s="202">
        <v>4127</v>
      </c>
      <c r="I40" s="202">
        <v>4049</v>
      </c>
    </row>
    <row r="41" spans="1:90" x14ac:dyDescent="0.25">
      <c r="A41" s="24" t="s">
        <v>386</v>
      </c>
      <c r="B41" s="259" t="s">
        <v>69</v>
      </c>
      <c r="C41" s="26"/>
      <c r="D41" s="191">
        <v>1580</v>
      </c>
      <c r="E41" s="191">
        <v>1580</v>
      </c>
      <c r="F41" s="25" t="s">
        <v>394</v>
      </c>
      <c r="G41" s="26"/>
      <c r="H41" s="202">
        <v>15</v>
      </c>
      <c r="I41" s="202">
        <v>15</v>
      </c>
    </row>
    <row r="42" spans="1:90" x14ac:dyDescent="0.25">
      <c r="A42" s="24" t="s">
        <v>387</v>
      </c>
      <c r="B42" s="25" t="s">
        <v>479</v>
      </c>
      <c r="C42" s="26"/>
      <c r="D42" s="191"/>
      <c r="E42" s="191"/>
      <c r="F42" s="25" t="s">
        <v>481</v>
      </c>
      <c r="G42" s="26"/>
      <c r="H42" s="202"/>
      <c r="I42" s="202"/>
    </row>
    <row r="43" spans="1:90" ht="13.8" thickBot="1" x14ac:dyDescent="0.3">
      <c r="A43" s="30" t="s">
        <v>395</v>
      </c>
      <c r="B43" s="31" t="s">
        <v>480</v>
      </c>
      <c r="C43" s="150">
        <v>37531</v>
      </c>
      <c r="D43" s="224">
        <v>32815</v>
      </c>
      <c r="E43" s="224">
        <v>32815</v>
      </c>
      <c r="F43" s="33" t="s">
        <v>539</v>
      </c>
      <c r="G43" s="146">
        <v>645</v>
      </c>
      <c r="H43" s="202">
        <v>1288</v>
      </c>
      <c r="I43" s="202">
        <v>1288</v>
      </c>
    </row>
    <row r="44" spans="1:90" s="151" customFormat="1" ht="13.8" thickBot="1" x14ac:dyDescent="0.3">
      <c r="A44" s="28" t="s">
        <v>396</v>
      </c>
      <c r="B44" s="36" t="s">
        <v>501</v>
      </c>
      <c r="C44" s="37">
        <f>SUM(C38:C43)</f>
        <v>37531</v>
      </c>
      <c r="D44" s="37">
        <f t="shared" ref="D44:E44" si="0">SUM(D38:D43)</f>
        <v>34395</v>
      </c>
      <c r="E44" s="37">
        <f t="shared" si="0"/>
        <v>34395</v>
      </c>
      <c r="F44" s="36" t="s">
        <v>503</v>
      </c>
      <c r="G44" s="154">
        <f>SUM(G38:G43)</f>
        <v>37531</v>
      </c>
      <c r="H44" s="154">
        <f t="shared" ref="H44:I44" si="1">SUM(H38:H43)</f>
        <v>34243</v>
      </c>
      <c r="I44" s="154">
        <f t="shared" si="1"/>
        <v>34165</v>
      </c>
    </row>
    <row r="45" spans="1:90" x14ac:dyDescent="0.25">
      <c r="A45" s="38" t="s">
        <v>397</v>
      </c>
      <c r="B45" s="22" t="s">
        <v>487</v>
      </c>
      <c r="C45" s="23"/>
      <c r="D45" s="190"/>
      <c r="E45" s="190"/>
      <c r="F45" s="22" t="s">
        <v>421</v>
      </c>
      <c r="G45" s="23"/>
      <c r="H45" s="202">
        <v>152</v>
      </c>
      <c r="I45" s="202">
        <v>152</v>
      </c>
    </row>
    <row r="46" spans="1:90" x14ac:dyDescent="0.25">
      <c r="A46" s="34" t="s">
        <v>398</v>
      </c>
      <c r="B46" s="25" t="s">
        <v>488</v>
      </c>
      <c r="C46" s="26"/>
      <c r="D46" s="191"/>
      <c r="E46" s="191"/>
      <c r="F46" s="25" t="s">
        <v>422</v>
      </c>
      <c r="G46" s="26"/>
      <c r="H46" s="202"/>
      <c r="I46" s="202"/>
    </row>
    <row r="47" spans="1:90" x14ac:dyDescent="0.25">
      <c r="A47" s="34" t="s">
        <v>399</v>
      </c>
      <c r="B47" s="39" t="s">
        <v>492</v>
      </c>
      <c r="C47" s="26"/>
      <c r="D47" s="191"/>
      <c r="E47" s="191"/>
      <c r="F47" s="25" t="s">
        <v>489</v>
      </c>
      <c r="G47" s="26"/>
      <c r="H47" s="202"/>
      <c r="I47" s="202"/>
    </row>
    <row r="48" spans="1:90" ht="13.8" thickBot="1" x14ac:dyDescent="0.3">
      <c r="A48" s="38" t="s">
        <v>400</v>
      </c>
      <c r="B48" s="39"/>
      <c r="C48" s="40"/>
      <c r="D48" s="193"/>
      <c r="E48" s="193"/>
      <c r="F48" s="33" t="s">
        <v>493</v>
      </c>
      <c r="G48" s="148"/>
      <c r="H48" s="202"/>
      <c r="I48" s="202"/>
    </row>
    <row r="49" spans="1:9" s="151" customFormat="1" x14ac:dyDescent="0.25">
      <c r="A49" s="83">
        <v>12</v>
      </c>
      <c r="B49" s="85" t="s">
        <v>502</v>
      </c>
      <c r="C49" s="86">
        <f>SUM(C45:C48)</f>
        <v>0</v>
      </c>
      <c r="D49" s="219"/>
      <c r="E49" s="219"/>
      <c r="F49" s="85" t="s">
        <v>504</v>
      </c>
      <c r="G49" s="155">
        <f>SUM(G45:G48)</f>
        <v>0</v>
      </c>
      <c r="H49" s="155">
        <f t="shared" ref="H49:I49" si="2">SUM(H45:H48)</f>
        <v>152</v>
      </c>
      <c r="I49" s="155">
        <f t="shared" si="2"/>
        <v>152</v>
      </c>
    </row>
    <row r="50" spans="1:9" s="151" customFormat="1" x14ac:dyDescent="0.25">
      <c r="A50" s="84" t="s">
        <v>402</v>
      </c>
      <c r="B50" s="84" t="s">
        <v>163</v>
      </c>
      <c r="C50" s="87">
        <f>SUM(C44,C49)</f>
        <v>37531</v>
      </c>
      <c r="D50" s="87">
        <f t="shared" ref="D50:E50" si="3">SUM(D44,D49)</f>
        <v>34395</v>
      </c>
      <c r="E50" s="87">
        <f t="shared" si="3"/>
        <v>34395</v>
      </c>
      <c r="F50" s="84" t="s">
        <v>505</v>
      </c>
      <c r="G50" s="87">
        <f>SUM(G44,G49)</f>
        <v>37531</v>
      </c>
      <c r="H50" s="87">
        <f t="shared" ref="H50:I50" si="4">SUM(H44,H49)</f>
        <v>34395</v>
      </c>
      <c r="I50" s="87">
        <f t="shared" si="4"/>
        <v>34317</v>
      </c>
    </row>
  </sheetData>
  <mergeCells count="6">
    <mergeCell ref="B35:F35"/>
    <mergeCell ref="A36:A37"/>
    <mergeCell ref="A3:A4"/>
    <mergeCell ref="B2:F2"/>
    <mergeCell ref="B18:F18"/>
    <mergeCell ref="A19:A20"/>
  </mergeCells>
  <phoneticPr fontId="24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&amp;L9.1 melléklet a 3/2016.(V.26.) ÖK rendelethez
&amp;C
&amp;R&amp;"Times New Roman CE,Félkövér dőlt"&amp;11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2"/>
  <sheetViews>
    <sheetView workbookViewId="0">
      <selection activeCell="F1" sqref="F1:G1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5" width="14" style="7" customWidth="1"/>
    <col min="6" max="6" width="47.33203125" style="7" customWidth="1"/>
    <col min="7" max="7" width="14" style="7" customWidth="1"/>
    <col min="8" max="8" width="10.88671875" style="7" customWidth="1"/>
    <col min="9" max="9" width="10.33203125" style="7" customWidth="1"/>
    <col min="10" max="16384" width="8" style="7"/>
  </cols>
  <sheetData>
    <row r="1" spans="1:9" x14ac:dyDescent="0.25">
      <c r="F1" s="414" t="s">
        <v>665</v>
      </c>
      <c r="G1" s="414"/>
    </row>
    <row r="2" spans="1:9" ht="25.5" customHeight="1" x14ac:dyDescent="0.25">
      <c r="B2" s="88" t="s">
        <v>603</v>
      </c>
      <c r="C2" s="89"/>
      <c r="D2" s="89"/>
      <c r="E2" s="89"/>
      <c r="F2" s="89"/>
      <c r="G2" s="89"/>
    </row>
    <row r="3" spans="1:9" ht="14.4" thickBot="1" x14ac:dyDescent="0.3">
      <c r="B3" s="378" t="s">
        <v>506</v>
      </c>
      <c r="C3" s="378"/>
      <c r="D3" s="378"/>
      <c r="E3" s="378"/>
      <c r="F3" s="378"/>
      <c r="G3" s="11" t="s">
        <v>380</v>
      </c>
    </row>
    <row r="4" spans="1:9" ht="18" customHeight="1" thickBot="1" x14ac:dyDescent="0.3">
      <c r="A4" s="412" t="s">
        <v>381</v>
      </c>
      <c r="B4" s="12" t="s">
        <v>382</v>
      </c>
      <c r="C4" s="13"/>
      <c r="D4" s="187"/>
      <c r="E4" s="187"/>
      <c r="F4" s="12" t="s">
        <v>383</v>
      </c>
      <c r="G4" s="13"/>
      <c r="H4" s="202"/>
      <c r="I4" s="202"/>
    </row>
    <row r="5" spans="1:9" s="17" customFormat="1" ht="35.25" customHeight="1" thickBot="1" x14ac:dyDescent="0.3">
      <c r="A5" s="413"/>
      <c r="B5" s="14" t="s">
        <v>384</v>
      </c>
      <c r="C5" s="15" t="s">
        <v>560</v>
      </c>
      <c r="D5" s="217" t="s">
        <v>617</v>
      </c>
      <c r="E5" s="217" t="s">
        <v>637</v>
      </c>
      <c r="F5" s="14" t="s">
        <v>384</v>
      </c>
      <c r="G5" s="15" t="s">
        <v>562</v>
      </c>
      <c r="H5" s="203" t="s">
        <v>617</v>
      </c>
      <c r="I5" s="203" t="s">
        <v>637</v>
      </c>
    </row>
    <row r="6" spans="1:9" ht="12.9" customHeight="1" x14ac:dyDescent="0.25">
      <c r="A6" s="21" t="s">
        <v>388</v>
      </c>
      <c r="B6" s="22" t="s">
        <v>476</v>
      </c>
      <c r="C6" s="23">
        <v>0</v>
      </c>
      <c r="D6" s="190"/>
      <c r="E6" s="190"/>
      <c r="F6" s="22" t="s">
        <v>390</v>
      </c>
      <c r="G6" s="23"/>
      <c r="H6" s="202"/>
      <c r="I6" s="202"/>
    </row>
    <row r="7" spans="1:9" ht="12.9" customHeight="1" x14ac:dyDescent="0.25">
      <c r="A7" s="24" t="s">
        <v>391</v>
      </c>
      <c r="B7" s="25" t="s">
        <v>477</v>
      </c>
      <c r="C7" s="26"/>
      <c r="D7" s="191"/>
      <c r="E7" s="191"/>
      <c r="F7" s="25" t="s">
        <v>392</v>
      </c>
      <c r="G7" s="26"/>
      <c r="H7" s="202"/>
      <c r="I7" s="202"/>
    </row>
    <row r="8" spans="1:9" ht="12.9" customHeight="1" x14ac:dyDescent="0.25">
      <c r="A8" s="24" t="s">
        <v>385</v>
      </c>
      <c r="B8" s="25" t="s">
        <v>389</v>
      </c>
      <c r="C8" s="26">
        <v>0</v>
      </c>
      <c r="D8" s="191"/>
      <c r="E8" s="191"/>
      <c r="F8" s="25" t="s">
        <v>393</v>
      </c>
      <c r="G8" s="26"/>
      <c r="H8" s="202"/>
      <c r="I8" s="202"/>
    </row>
    <row r="9" spans="1:9" ht="12.9" customHeight="1" x14ac:dyDescent="0.25">
      <c r="A9" s="24" t="s">
        <v>386</v>
      </c>
      <c r="B9" s="27" t="s">
        <v>478</v>
      </c>
      <c r="C9" s="26"/>
      <c r="D9" s="191"/>
      <c r="E9" s="191"/>
      <c r="F9" s="25" t="s">
        <v>394</v>
      </c>
      <c r="G9" s="26"/>
      <c r="H9" s="202"/>
      <c r="I9" s="202"/>
    </row>
    <row r="10" spans="1:9" ht="12.9" customHeight="1" x14ac:dyDescent="0.25">
      <c r="A10" s="24" t="s">
        <v>387</v>
      </c>
      <c r="B10" s="25" t="s">
        <v>479</v>
      </c>
      <c r="C10" s="26"/>
      <c r="D10" s="191"/>
      <c r="E10" s="191"/>
      <c r="F10" s="25" t="s">
        <v>481</v>
      </c>
      <c r="G10" s="26"/>
      <c r="H10" s="202"/>
      <c r="I10" s="202"/>
    </row>
    <row r="11" spans="1:9" ht="12.9" customHeight="1" thickBot="1" x14ac:dyDescent="0.3">
      <c r="A11" s="30" t="s">
        <v>395</v>
      </c>
      <c r="B11" s="31" t="s">
        <v>480</v>
      </c>
      <c r="C11" s="32"/>
      <c r="D11" s="218"/>
      <c r="E11" s="218"/>
      <c r="F11" s="33" t="s">
        <v>484</v>
      </c>
      <c r="G11" s="146"/>
      <c r="H11" s="202"/>
      <c r="I11" s="202"/>
    </row>
    <row r="12" spans="1:9" s="151" customFormat="1" ht="13.8" thickBot="1" x14ac:dyDescent="0.3">
      <c r="A12" s="28" t="s">
        <v>396</v>
      </c>
      <c r="B12" s="36" t="s">
        <v>501</v>
      </c>
      <c r="C12" s="37">
        <f>SUM(C6:C11)</f>
        <v>0</v>
      </c>
      <c r="D12" s="194"/>
      <c r="E12" s="194"/>
      <c r="F12" s="36" t="s">
        <v>503</v>
      </c>
      <c r="G12" s="154">
        <f>SUM(G6:G11)</f>
        <v>0</v>
      </c>
      <c r="H12" s="153"/>
      <c r="I12" s="153"/>
    </row>
    <row r="13" spans="1:9" x14ac:dyDescent="0.25">
      <c r="A13" s="38" t="s">
        <v>397</v>
      </c>
      <c r="B13" s="22" t="s">
        <v>487</v>
      </c>
      <c r="C13" s="23"/>
      <c r="D13" s="190"/>
      <c r="E13" s="190"/>
      <c r="F13" s="22" t="s">
        <v>421</v>
      </c>
      <c r="G13" s="23"/>
      <c r="H13" s="202"/>
      <c r="I13" s="202"/>
    </row>
    <row r="14" spans="1:9" x14ac:dyDescent="0.25">
      <c r="A14" s="34" t="s">
        <v>398</v>
      </c>
      <c r="B14" s="25" t="s">
        <v>488</v>
      </c>
      <c r="C14" s="26"/>
      <c r="D14" s="191"/>
      <c r="E14" s="191"/>
      <c r="F14" s="25" t="s">
        <v>422</v>
      </c>
      <c r="G14" s="26"/>
      <c r="H14" s="202"/>
      <c r="I14" s="202"/>
    </row>
    <row r="15" spans="1:9" x14ac:dyDescent="0.25">
      <c r="A15" s="34" t="s">
        <v>399</v>
      </c>
      <c r="B15" s="39" t="s">
        <v>492</v>
      </c>
      <c r="C15" s="26"/>
      <c r="D15" s="191"/>
      <c r="E15" s="191"/>
      <c r="F15" s="25" t="s">
        <v>489</v>
      </c>
      <c r="G15" s="26"/>
      <c r="H15" s="202"/>
      <c r="I15" s="202"/>
    </row>
    <row r="16" spans="1:9" ht="13.8" thickBot="1" x14ac:dyDescent="0.3">
      <c r="A16" s="38" t="s">
        <v>400</v>
      </c>
      <c r="B16" s="39"/>
      <c r="C16" s="40"/>
      <c r="D16" s="193"/>
      <c r="E16" s="193"/>
      <c r="F16" s="33" t="s">
        <v>493</v>
      </c>
      <c r="G16" s="148"/>
      <c r="H16" s="202"/>
      <c r="I16" s="202"/>
    </row>
    <row r="17" spans="1:90" s="151" customFormat="1" x14ac:dyDescent="0.25">
      <c r="A17" s="83">
        <v>12</v>
      </c>
      <c r="B17" s="85" t="s">
        <v>502</v>
      </c>
      <c r="C17" s="86">
        <f>SUM(C13:C15)</f>
        <v>0</v>
      </c>
      <c r="D17" s="219"/>
      <c r="E17" s="219"/>
      <c r="F17" s="85" t="s">
        <v>504</v>
      </c>
      <c r="G17" s="155">
        <f>SUM(G13:G16)</f>
        <v>0</v>
      </c>
      <c r="H17" s="153"/>
      <c r="I17" s="153"/>
    </row>
    <row r="18" spans="1:90" s="153" customFormat="1" x14ac:dyDescent="0.25">
      <c r="A18" s="84" t="s">
        <v>402</v>
      </c>
      <c r="B18" s="84" t="s">
        <v>163</v>
      </c>
      <c r="C18" s="87">
        <f>SUM(C12,C17)</f>
        <v>0</v>
      </c>
      <c r="D18" s="87"/>
      <c r="E18" s="87"/>
      <c r="F18" s="84" t="s">
        <v>505</v>
      </c>
      <c r="G18" s="87">
        <f>SUM(G12,G17)</f>
        <v>0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</row>
    <row r="19" spans="1:90" ht="14.4" thickBot="1" x14ac:dyDescent="0.3">
      <c r="B19" s="378" t="s">
        <v>507</v>
      </c>
      <c r="C19" s="378"/>
      <c r="D19" s="378"/>
      <c r="E19" s="378"/>
      <c r="F19" s="378"/>
      <c r="G19" s="156" t="s">
        <v>380</v>
      </c>
      <c r="H19" s="202"/>
      <c r="I19" s="202"/>
    </row>
    <row r="20" spans="1:90" ht="18" customHeight="1" thickBot="1" x14ac:dyDescent="0.3">
      <c r="A20" s="412" t="s">
        <v>381</v>
      </c>
      <c r="B20" s="12" t="s">
        <v>382</v>
      </c>
      <c r="C20" s="13"/>
      <c r="D20" s="187"/>
      <c r="E20" s="187"/>
      <c r="F20" s="12" t="s">
        <v>383</v>
      </c>
      <c r="G20" s="13"/>
      <c r="H20" s="202"/>
      <c r="I20" s="202"/>
    </row>
    <row r="21" spans="1:90" s="17" customFormat="1" ht="34.5" customHeight="1" thickBot="1" x14ac:dyDescent="0.3">
      <c r="A21" s="413"/>
      <c r="B21" s="14" t="s">
        <v>384</v>
      </c>
      <c r="C21" s="15" t="s">
        <v>560</v>
      </c>
      <c r="D21" s="217" t="s">
        <v>617</v>
      </c>
      <c r="E21" s="217" t="s">
        <v>637</v>
      </c>
      <c r="F21" s="14" t="s">
        <v>384</v>
      </c>
      <c r="G21" s="15" t="s">
        <v>562</v>
      </c>
      <c r="H21" s="203" t="s">
        <v>617</v>
      </c>
      <c r="I21" s="203" t="s">
        <v>637</v>
      </c>
    </row>
    <row r="22" spans="1:90" ht="12.9" customHeight="1" x14ac:dyDescent="0.25">
      <c r="A22" s="21" t="s">
        <v>388</v>
      </c>
      <c r="B22" s="22" t="s">
        <v>476</v>
      </c>
      <c r="C22" s="124"/>
      <c r="D22" s="220"/>
      <c r="E22" s="220"/>
      <c r="F22" s="22" t="s">
        <v>390</v>
      </c>
      <c r="G22" s="124">
        <v>46440</v>
      </c>
      <c r="H22" s="202">
        <v>44004</v>
      </c>
      <c r="I22" s="202">
        <v>44004</v>
      </c>
    </row>
    <row r="23" spans="1:90" ht="12.9" customHeight="1" x14ac:dyDescent="0.25">
      <c r="A23" s="24" t="s">
        <v>391</v>
      </c>
      <c r="B23" s="25" t="s">
        <v>477</v>
      </c>
      <c r="C23" s="125"/>
      <c r="D23" s="221"/>
      <c r="E23" s="221"/>
      <c r="F23" s="25" t="s">
        <v>392</v>
      </c>
      <c r="G23" s="125">
        <v>12608</v>
      </c>
      <c r="H23" s="202">
        <v>12047</v>
      </c>
      <c r="I23" s="202">
        <v>12047</v>
      </c>
    </row>
    <row r="24" spans="1:90" ht="12.9" customHeight="1" x14ac:dyDescent="0.25">
      <c r="A24" s="24" t="s">
        <v>385</v>
      </c>
      <c r="B24" s="25" t="s">
        <v>389</v>
      </c>
      <c r="C24" s="125"/>
      <c r="D24" s="221"/>
      <c r="E24" s="221"/>
      <c r="F24" s="25" t="s">
        <v>393</v>
      </c>
      <c r="G24" s="125">
        <v>26196</v>
      </c>
      <c r="H24" s="202">
        <v>19067</v>
      </c>
      <c r="I24" s="202">
        <v>19032</v>
      </c>
    </row>
    <row r="25" spans="1:90" ht="12.9" customHeight="1" x14ac:dyDescent="0.25">
      <c r="A25" s="24" t="s">
        <v>386</v>
      </c>
      <c r="B25" s="27" t="s">
        <v>478</v>
      </c>
      <c r="C25" s="125"/>
      <c r="D25" s="221"/>
      <c r="E25" s="221"/>
      <c r="F25" s="25" t="s">
        <v>394</v>
      </c>
      <c r="G25" s="125"/>
      <c r="H25" s="202">
        <v>83</v>
      </c>
      <c r="I25" s="202">
        <v>83</v>
      </c>
    </row>
    <row r="26" spans="1:90" ht="12.9" customHeight="1" x14ac:dyDescent="0.25">
      <c r="A26" s="24" t="s">
        <v>387</v>
      </c>
      <c r="B26" s="25" t="s">
        <v>479</v>
      </c>
      <c r="C26" s="125"/>
      <c r="D26" s="221"/>
      <c r="E26" s="221"/>
      <c r="F26" s="25" t="s">
        <v>481</v>
      </c>
      <c r="G26" s="125"/>
      <c r="H26" s="202"/>
      <c r="I26" s="202"/>
    </row>
    <row r="27" spans="1:90" ht="12.9" customHeight="1" x14ac:dyDescent="0.25">
      <c r="A27" s="30" t="s">
        <v>395</v>
      </c>
      <c r="B27" s="31" t="s">
        <v>480</v>
      </c>
      <c r="C27" s="127">
        <v>111006</v>
      </c>
      <c r="D27" s="222">
        <v>76044</v>
      </c>
      <c r="E27" s="222">
        <v>76044</v>
      </c>
      <c r="F27" s="33" t="s">
        <v>484</v>
      </c>
      <c r="G27" s="157"/>
      <c r="H27" s="202"/>
      <c r="I27" s="202"/>
    </row>
    <row r="28" spans="1:90" ht="12.9" customHeight="1" thickBot="1" x14ac:dyDescent="0.3">
      <c r="A28" s="30"/>
      <c r="B28" s="31"/>
      <c r="C28" s="130"/>
      <c r="D28" s="130"/>
      <c r="E28" s="130"/>
      <c r="F28" s="31" t="s">
        <v>539</v>
      </c>
      <c r="G28" s="158"/>
      <c r="H28" s="202"/>
      <c r="I28" s="202"/>
    </row>
    <row r="29" spans="1:90" s="151" customFormat="1" ht="13.8" thickBot="1" x14ac:dyDescent="0.3">
      <c r="A29" s="28" t="s">
        <v>396</v>
      </c>
      <c r="B29" s="36" t="s">
        <v>501</v>
      </c>
      <c r="C29" s="37">
        <f>SUM(C22:C27)</f>
        <v>111006</v>
      </c>
      <c r="D29" s="37">
        <f t="shared" ref="D29:E29" si="0">SUM(D22:D27)</f>
        <v>76044</v>
      </c>
      <c r="E29" s="37">
        <f t="shared" si="0"/>
        <v>76044</v>
      </c>
      <c r="F29" s="36" t="s">
        <v>503</v>
      </c>
      <c r="G29" s="154">
        <f>SUM(G22:G25,G27,G28)</f>
        <v>85244</v>
      </c>
      <c r="H29" s="154">
        <f t="shared" ref="H29:I29" si="1">SUM(H22:H25,H27,H28)</f>
        <v>75201</v>
      </c>
      <c r="I29" s="154">
        <f t="shared" si="1"/>
        <v>75166</v>
      </c>
    </row>
    <row r="30" spans="1:90" s="151" customFormat="1" x14ac:dyDescent="0.25">
      <c r="A30" s="173"/>
      <c r="B30" s="174"/>
      <c r="C30" s="175"/>
      <c r="D30" s="175"/>
      <c r="E30" s="175"/>
      <c r="F30" s="174"/>
      <c r="G30" s="176"/>
      <c r="H30" s="153"/>
      <c r="I30" s="153"/>
    </row>
    <row r="31" spans="1:90" x14ac:dyDescent="0.25">
      <c r="A31" s="38" t="s">
        <v>397</v>
      </c>
      <c r="B31" s="22" t="s">
        <v>487</v>
      </c>
      <c r="C31" s="124"/>
      <c r="D31" s="220"/>
      <c r="E31" s="220"/>
      <c r="F31" s="22" t="s">
        <v>421</v>
      </c>
      <c r="G31" s="124">
        <v>762</v>
      </c>
      <c r="H31" s="202">
        <v>843</v>
      </c>
      <c r="I31" s="202">
        <v>843</v>
      </c>
    </row>
    <row r="32" spans="1:90" x14ac:dyDescent="0.25">
      <c r="A32" s="34" t="s">
        <v>398</v>
      </c>
      <c r="B32" s="25" t="s">
        <v>488</v>
      </c>
      <c r="C32" s="125"/>
      <c r="D32" s="221"/>
      <c r="E32" s="221"/>
      <c r="F32" s="25" t="s">
        <v>422</v>
      </c>
      <c r="G32" s="125">
        <v>25000</v>
      </c>
      <c r="H32" s="202">
        <v>0</v>
      </c>
      <c r="I32" s="202"/>
    </row>
    <row r="33" spans="1:90" x14ac:dyDescent="0.25">
      <c r="A33" s="34" t="s">
        <v>399</v>
      </c>
      <c r="B33" s="39" t="s">
        <v>492</v>
      </c>
      <c r="C33" s="125"/>
      <c r="D33" s="221"/>
      <c r="E33" s="221"/>
      <c r="F33" s="25" t="s">
        <v>489</v>
      </c>
      <c r="G33" s="125"/>
      <c r="H33" s="202"/>
      <c r="I33" s="202"/>
    </row>
    <row r="34" spans="1:90" ht="13.8" thickBot="1" x14ac:dyDescent="0.3">
      <c r="A34" s="38" t="s">
        <v>400</v>
      </c>
      <c r="B34" s="39"/>
      <c r="C34" s="126"/>
      <c r="D34" s="223"/>
      <c r="E34" s="223"/>
      <c r="F34" s="33" t="s">
        <v>493</v>
      </c>
      <c r="G34" s="124"/>
      <c r="H34" s="202"/>
      <c r="I34" s="202"/>
    </row>
    <row r="35" spans="1:90" s="151" customFormat="1" x14ac:dyDescent="0.25">
      <c r="A35" s="83">
        <v>12</v>
      </c>
      <c r="B35" s="85" t="s">
        <v>502</v>
      </c>
      <c r="C35" s="86">
        <f>SUM(C31:C34)</f>
        <v>0</v>
      </c>
      <c r="D35" s="219"/>
      <c r="E35" s="219"/>
      <c r="F35" s="85" t="s">
        <v>504</v>
      </c>
      <c r="G35" s="155">
        <f>SUM(G31:G34)</f>
        <v>25762</v>
      </c>
      <c r="H35" s="155">
        <f t="shared" ref="H35:I35" si="2">SUM(H31:H34)</f>
        <v>843</v>
      </c>
      <c r="I35" s="155">
        <f t="shared" si="2"/>
        <v>843</v>
      </c>
    </row>
    <row r="36" spans="1:90" s="153" customFormat="1" x14ac:dyDescent="0.25">
      <c r="A36" s="84" t="s">
        <v>402</v>
      </c>
      <c r="B36" s="84" t="s">
        <v>163</v>
      </c>
      <c r="C36" s="87">
        <f>SUM(C29,C35)</f>
        <v>111006</v>
      </c>
      <c r="D36" s="87">
        <f t="shared" ref="D36:E36" si="3">SUM(D29,D35)</f>
        <v>76044</v>
      </c>
      <c r="E36" s="87">
        <f t="shared" si="3"/>
        <v>76044</v>
      </c>
      <c r="F36" s="84" t="s">
        <v>505</v>
      </c>
      <c r="G36" s="87">
        <f>SUM(G29,G35)</f>
        <v>111006</v>
      </c>
      <c r="H36" s="87">
        <f>SUM(H29,H35)</f>
        <v>76044</v>
      </c>
      <c r="I36" s="87">
        <f>SUM(I29,I35)</f>
        <v>76009</v>
      </c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</row>
    <row r="37" spans="1:90" ht="14.4" thickBot="1" x14ac:dyDescent="0.3">
      <c r="B37" s="378" t="s">
        <v>508</v>
      </c>
      <c r="C37" s="378"/>
      <c r="D37" s="378"/>
      <c r="E37" s="378"/>
      <c r="F37" s="378"/>
      <c r="G37" s="156" t="s">
        <v>380</v>
      </c>
      <c r="H37" s="202"/>
      <c r="I37" s="202"/>
    </row>
    <row r="38" spans="1:90" ht="13.8" thickBot="1" x14ac:dyDescent="0.3">
      <c r="A38" s="412" t="s">
        <v>381</v>
      </c>
      <c r="B38" s="12" t="s">
        <v>382</v>
      </c>
      <c r="C38" s="13"/>
      <c r="D38" s="187"/>
      <c r="E38" s="187"/>
      <c r="F38" s="12" t="s">
        <v>383</v>
      </c>
      <c r="G38" s="13"/>
      <c r="H38" s="202"/>
      <c r="I38" s="202"/>
    </row>
    <row r="39" spans="1:90" ht="40.200000000000003" thickBot="1" x14ac:dyDescent="0.3">
      <c r="A39" s="413"/>
      <c r="B39" s="14" t="s">
        <v>384</v>
      </c>
      <c r="C39" s="15" t="s">
        <v>560</v>
      </c>
      <c r="D39" s="217" t="s">
        <v>617</v>
      </c>
      <c r="E39" s="217" t="s">
        <v>637</v>
      </c>
      <c r="F39" s="14" t="s">
        <v>384</v>
      </c>
      <c r="G39" s="15" t="s">
        <v>562</v>
      </c>
      <c r="H39" s="153" t="s">
        <v>616</v>
      </c>
      <c r="I39" s="153" t="s">
        <v>637</v>
      </c>
    </row>
    <row r="40" spans="1:90" x14ac:dyDescent="0.25">
      <c r="A40" s="21" t="s">
        <v>388</v>
      </c>
      <c r="B40" s="22" t="s">
        <v>476</v>
      </c>
      <c r="C40" s="23"/>
      <c r="D40" s="190"/>
      <c r="E40" s="190"/>
      <c r="F40" s="22" t="s">
        <v>390</v>
      </c>
      <c r="G40" s="23"/>
      <c r="H40" s="202"/>
      <c r="I40" s="202"/>
    </row>
    <row r="41" spans="1:90" x14ac:dyDescent="0.25">
      <c r="A41" s="24" t="s">
        <v>391</v>
      </c>
      <c r="B41" s="25" t="s">
        <v>477</v>
      </c>
      <c r="C41" s="26"/>
      <c r="D41" s="191"/>
      <c r="E41" s="191"/>
      <c r="F41" s="25" t="s">
        <v>392</v>
      </c>
      <c r="G41" s="26"/>
      <c r="H41" s="202"/>
      <c r="I41" s="202"/>
    </row>
    <row r="42" spans="1:90" x14ac:dyDescent="0.25">
      <c r="A42" s="24" t="s">
        <v>385</v>
      </c>
      <c r="B42" s="25" t="s">
        <v>389</v>
      </c>
      <c r="C42" s="26"/>
      <c r="D42" s="191"/>
      <c r="E42" s="191"/>
      <c r="F42" s="25" t="s">
        <v>393</v>
      </c>
      <c r="G42" s="26"/>
      <c r="H42" s="202"/>
      <c r="I42" s="202"/>
    </row>
    <row r="43" spans="1:90" x14ac:dyDescent="0.25">
      <c r="A43" s="24" t="s">
        <v>386</v>
      </c>
      <c r="B43" s="27" t="s">
        <v>478</v>
      </c>
      <c r="C43" s="26"/>
      <c r="D43" s="191"/>
      <c r="E43" s="191"/>
      <c r="F43" s="25" t="s">
        <v>394</v>
      </c>
      <c r="G43" s="26"/>
      <c r="H43" s="202"/>
      <c r="I43" s="202"/>
    </row>
    <row r="44" spans="1:90" x14ac:dyDescent="0.25">
      <c r="A44" s="24" t="s">
        <v>387</v>
      </c>
      <c r="B44" s="25" t="s">
        <v>479</v>
      </c>
      <c r="C44" s="26"/>
      <c r="D44" s="191"/>
      <c r="E44" s="191"/>
      <c r="F44" s="25" t="s">
        <v>481</v>
      </c>
      <c r="G44" s="26"/>
      <c r="H44" s="202"/>
      <c r="I44" s="202"/>
    </row>
    <row r="45" spans="1:90" ht="13.8" thickBot="1" x14ac:dyDescent="0.3">
      <c r="A45" s="30" t="s">
        <v>395</v>
      </c>
      <c r="B45" s="31" t="s">
        <v>480</v>
      </c>
      <c r="C45" s="32"/>
      <c r="D45" s="218"/>
      <c r="E45" s="218"/>
      <c r="F45" s="33" t="s">
        <v>484</v>
      </c>
      <c r="G45" s="146"/>
      <c r="H45" s="202"/>
      <c r="I45" s="202"/>
    </row>
    <row r="46" spans="1:90" s="151" customFormat="1" ht="13.8" thickBot="1" x14ac:dyDescent="0.3">
      <c r="A46" s="28" t="s">
        <v>396</v>
      </c>
      <c r="B46" s="36" t="s">
        <v>501</v>
      </c>
      <c r="C46" s="37">
        <f>SUM(C40:C45)</f>
        <v>0</v>
      </c>
      <c r="D46" s="194"/>
      <c r="E46" s="194"/>
      <c r="F46" s="36" t="s">
        <v>503</v>
      </c>
      <c r="G46" s="154">
        <f>SUM(G40:G45)</f>
        <v>0</v>
      </c>
      <c r="H46" s="153"/>
      <c r="I46" s="153"/>
    </row>
    <row r="47" spans="1:90" x14ac:dyDescent="0.25">
      <c r="A47" s="38" t="s">
        <v>397</v>
      </c>
      <c r="B47" s="22" t="s">
        <v>487</v>
      </c>
      <c r="C47" s="23"/>
      <c r="D47" s="190"/>
      <c r="E47" s="190"/>
      <c r="F47" s="22" t="s">
        <v>421</v>
      </c>
      <c r="G47" s="23"/>
      <c r="H47" s="202"/>
      <c r="I47" s="202"/>
    </row>
    <row r="48" spans="1:90" x14ac:dyDescent="0.25">
      <c r="A48" s="34" t="s">
        <v>398</v>
      </c>
      <c r="B48" s="25" t="s">
        <v>488</v>
      </c>
      <c r="C48" s="26"/>
      <c r="D48" s="191"/>
      <c r="E48" s="191"/>
      <c r="F48" s="25" t="s">
        <v>422</v>
      </c>
      <c r="G48" s="26"/>
      <c r="H48" s="202"/>
      <c r="I48" s="202"/>
    </row>
    <row r="49" spans="1:9" x14ac:dyDescent="0.25">
      <c r="A49" s="34" t="s">
        <v>399</v>
      </c>
      <c r="B49" s="39" t="s">
        <v>492</v>
      </c>
      <c r="C49" s="26"/>
      <c r="D49" s="191"/>
      <c r="E49" s="191"/>
      <c r="F49" s="25" t="s">
        <v>489</v>
      </c>
      <c r="G49" s="26"/>
      <c r="H49" s="202"/>
      <c r="I49" s="202"/>
    </row>
    <row r="50" spans="1:9" ht="13.8" thickBot="1" x14ac:dyDescent="0.3">
      <c r="A50" s="38" t="s">
        <v>400</v>
      </c>
      <c r="B50" s="39"/>
      <c r="C50" s="40"/>
      <c r="D50" s="193"/>
      <c r="E50" s="193"/>
      <c r="F50" s="33" t="s">
        <v>493</v>
      </c>
      <c r="G50" s="148"/>
      <c r="H50" s="202"/>
      <c r="I50" s="202"/>
    </row>
    <row r="51" spans="1:9" s="151" customFormat="1" x14ac:dyDescent="0.25">
      <c r="A51" s="83">
        <v>12</v>
      </c>
      <c r="B51" s="85" t="s">
        <v>502</v>
      </c>
      <c r="C51" s="86">
        <f>SUM(C47:C50)</f>
        <v>0</v>
      </c>
      <c r="D51" s="219"/>
      <c r="E51" s="219"/>
      <c r="F51" s="85" t="s">
        <v>504</v>
      </c>
      <c r="G51" s="155">
        <f>SUM(G47:G50)</f>
        <v>0</v>
      </c>
      <c r="H51" s="153"/>
      <c r="I51" s="153"/>
    </row>
    <row r="52" spans="1:9" s="151" customFormat="1" x14ac:dyDescent="0.25">
      <c r="A52" s="84" t="s">
        <v>402</v>
      </c>
      <c r="B52" s="84" t="s">
        <v>163</v>
      </c>
      <c r="C52" s="87">
        <f>SUM(C46,C51)</f>
        <v>0</v>
      </c>
      <c r="D52" s="87"/>
      <c r="E52" s="87"/>
      <c r="F52" s="84" t="s">
        <v>505</v>
      </c>
      <c r="G52" s="87">
        <f>SUM(G46,G51)</f>
        <v>0</v>
      </c>
      <c r="H52" s="153"/>
      <c r="I52" s="153"/>
    </row>
  </sheetData>
  <mergeCells count="7">
    <mergeCell ref="B37:F37"/>
    <mergeCell ref="A38:A39"/>
    <mergeCell ref="F1:G1"/>
    <mergeCell ref="B3:F3"/>
    <mergeCell ref="A4:A5"/>
    <mergeCell ref="B19:F19"/>
    <mergeCell ref="A20:A21"/>
  </mergeCells>
  <phoneticPr fontId="23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sqref="A1:D1"/>
    </sheetView>
  </sheetViews>
  <sheetFormatPr defaultRowHeight="13.2" x14ac:dyDescent="0.25"/>
  <cols>
    <col min="1" max="1" width="8.6640625" style="159" customWidth="1"/>
    <col min="2" max="2" width="41.33203125" customWidth="1"/>
    <col min="3" max="4" width="20.6640625" customWidth="1"/>
  </cols>
  <sheetData>
    <row r="1" spans="1:4" ht="12.75" customHeight="1" x14ac:dyDescent="0.25">
      <c r="A1" s="415" t="s">
        <v>666</v>
      </c>
      <c r="B1" s="416"/>
      <c r="C1" s="416"/>
      <c r="D1" s="416"/>
    </row>
    <row r="4" spans="1:4" ht="15.6" x14ac:dyDescent="0.3">
      <c r="A4" s="373" t="s">
        <v>608</v>
      </c>
      <c r="B4" s="417"/>
      <c r="C4" s="417"/>
      <c r="D4" s="417"/>
    </row>
    <row r="6" spans="1:4" ht="13.8" thickBot="1" x14ac:dyDescent="0.3">
      <c r="D6" s="160" t="s">
        <v>435</v>
      </c>
    </row>
    <row r="7" spans="1:4" ht="27" thickBot="1" x14ac:dyDescent="0.3">
      <c r="A7" s="163" t="s">
        <v>609</v>
      </c>
      <c r="B7" s="164" t="s">
        <v>610</v>
      </c>
      <c r="C7" s="165" t="s">
        <v>611</v>
      </c>
      <c r="D7" s="166" t="s">
        <v>612</v>
      </c>
    </row>
    <row r="8" spans="1:4" ht="13.8" thickBot="1" x14ac:dyDescent="0.3">
      <c r="A8" s="167">
        <v>1</v>
      </c>
      <c r="B8" s="168">
        <v>2</v>
      </c>
      <c r="C8" s="168">
        <v>3</v>
      </c>
      <c r="D8" s="169">
        <v>4</v>
      </c>
    </row>
    <row r="9" spans="1:4" ht="26.4" x14ac:dyDescent="0.25">
      <c r="A9" s="161" t="s">
        <v>388</v>
      </c>
      <c r="B9" s="162" t="s">
        <v>613</v>
      </c>
      <c r="C9" s="98">
        <v>8131</v>
      </c>
      <c r="D9" s="98">
        <v>4210</v>
      </c>
    </row>
    <row r="10" spans="1:4" x14ac:dyDescent="0.25">
      <c r="A10" s="128" t="s">
        <v>391</v>
      </c>
      <c r="B10" s="91"/>
      <c r="C10" s="91"/>
      <c r="D10" s="91"/>
    </row>
    <row r="11" spans="1:4" x14ac:dyDescent="0.25">
      <c r="A11" s="128" t="s">
        <v>385</v>
      </c>
      <c r="B11" s="91"/>
      <c r="C11" s="91"/>
      <c r="D11" s="91"/>
    </row>
    <row r="12" spans="1:4" x14ac:dyDescent="0.25">
      <c r="A12" s="128" t="s">
        <v>386</v>
      </c>
      <c r="B12" s="91"/>
      <c r="C12" s="91"/>
      <c r="D12" s="91"/>
    </row>
    <row r="13" spans="1:4" x14ac:dyDescent="0.25">
      <c r="A13" s="128" t="s">
        <v>387</v>
      </c>
      <c r="B13" s="91"/>
      <c r="C13" s="91"/>
      <c r="D13" s="91"/>
    </row>
    <row r="14" spans="1:4" x14ac:dyDescent="0.25">
      <c r="A14" s="128" t="s">
        <v>395</v>
      </c>
      <c r="B14" s="91"/>
      <c r="C14" s="91"/>
      <c r="D14" s="91"/>
    </row>
    <row r="15" spans="1:4" x14ac:dyDescent="0.25">
      <c r="A15" s="128" t="s">
        <v>396</v>
      </c>
      <c r="B15" s="91"/>
      <c r="C15" s="91"/>
      <c r="D15" s="91"/>
    </row>
    <row r="16" spans="1:4" x14ac:dyDescent="0.25">
      <c r="A16" s="128" t="s">
        <v>397</v>
      </c>
      <c r="B16" s="91"/>
      <c r="C16" s="91"/>
      <c r="D16" s="91"/>
    </row>
    <row r="17" spans="1:4" x14ac:dyDescent="0.25">
      <c r="A17" s="128" t="s">
        <v>398</v>
      </c>
      <c r="B17" s="91"/>
      <c r="C17" s="91"/>
      <c r="D17" s="91"/>
    </row>
    <row r="18" spans="1:4" x14ac:dyDescent="0.25">
      <c r="A18" s="128" t="s">
        <v>399</v>
      </c>
      <c r="B18" s="91"/>
      <c r="C18" s="91"/>
      <c r="D18" s="91"/>
    </row>
    <row r="19" spans="1:4" x14ac:dyDescent="0.25">
      <c r="A19" s="128" t="s">
        <v>400</v>
      </c>
      <c r="B19" s="91"/>
      <c r="C19" s="91"/>
      <c r="D19" s="91"/>
    </row>
    <row r="20" spans="1:4" x14ac:dyDescent="0.25">
      <c r="A20" s="128" t="s">
        <v>401</v>
      </c>
      <c r="B20" s="91"/>
      <c r="C20" s="91"/>
      <c r="D20" s="91"/>
    </row>
    <row r="21" spans="1:4" x14ac:dyDescent="0.25">
      <c r="A21" s="128" t="s">
        <v>402</v>
      </c>
      <c r="B21" s="91"/>
      <c r="C21" s="91"/>
      <c r="D21" s="91"/>
    </row>
    <row r="22" spans="1:4" x14ac:dyDescent="0.25">
      <c r="A22" s="128" t="s">
        <v>403</v>
      </c>
      <c r="B22" s="91"/>
      <c r="C22" s="91"/>
      <c r="D22" s="91"/>
    </row>
    <row r="23" spans="1:4" x14ac:dyDescent="0.25">
      <c r="A23" s="128" t="s">
        <v>404</v>
      </c>
      <c r="B23" s="91"/>
      <c r="C23" s="91"/>
      <c r="D23" s="91"/>
    </row>
    <row r="24" spans="1:4" x14ac:dyDescent="0.25">
      <c r="A24" s="128" t="s">
        <v>405</v>
      </c>
      <c r="B24" s="91"/>
      <c r="C24" s="91"/>
      <c r="D24" s="91"/>
    </row>
    <row r="25" spans="1:4" x14ac:dyDescent="0.25">
      <c r="A25" s="128" t="s">
        <v>406</v>
      </c>
      <c r="B25" s="91"/>
      <c r="C25" s="91"/>
      <c r="D25" s="91"/>
    </row>
    <row r="26" spans="1:4" x14ac:dyDescent="0.25">
      <c r="A26" s="128" t="s">
        <v>407</v>
      </c>
      <c r="B26" s="91"/>
      <c r="C26" s="91"/>
      <c r="D26" s="91"/>
    </row>
    <row r="27" spans="1:4" x14ac:dyDescent="0.25">
      <c r="A27" s="128" t="s">
        <v>408</v>
      </c>
      <c r="B27" s="91"/>
      <c r="C27" s="91"/>
      <c r="D27" s="91"/>
    </row>
    <row r="28" spans="1:4" x14ac:dyDescent="0.25">
      <c r="A28" s="128" t="s">
        <v>409</v>
      </c>
      <c r="B28" s="91"/>
      <c r="C28" s="91"/>
      <c r="D28" s="91"/>
    </row>
    <row r="29" spans="1:4" x14ac:dyDescent="0.25">
      <c r="A29" s="128" t="s">
        <v>410</v>
      </c>
      <c r="B29" s="91"/>
      <c r="C29" s="91"/>
      <c r="D29" s="91"/>
    </row>
    <row r="30" spans="1:4" x14ac:dyDescent="0.25">
      <c r="A30" s="128" t="s">
        <v>411</v>
      </c>
      <c r="B30" s="91"/>
      <c r="C30" s="91"/>
      <c r="D30" s="91"/>
    </row>
    <row r="31" spans="1:4" x14ac:dyDescent="0.25">
      <c r="A31" s="128" t="s">
        <v>412</v>
      </c>
      <c r="B31" s="91"/>
      <c r="C31" s="91"/>
      <c r="D31" s="91"/>
    </row>
    <row r="32" spans="1:4" x14ac:dyDescent="0.25">
      <c r="A32" s="128" t="s">
        <v>413</v>
      </c>
      <c r="B32" s="91"/>
      <c r="C32" s="91"/>
      <c r="D32" s="91"/>
    </row>
    <row r="33" spans="1:4" x14ac:dyDescent="0.25">
      <c r="A33" s="128" t="s">
        <v>414</v>
      </c>
      <c r="B33" s="91"/>
      <c r="C33" s="91"/>
      <c r="D33" s="91"/>
    </row>
    <row r="34" spans="1:4" ht="13.8" thickBot="1" x14ac:dyDescent="0.3">
      <c r="A34" s="170" t="s">
        <v>415</v>
      </c>
      <c r="B34" s="93"/>
      <c r="C34" s="93"/>
      <c r="D34" s="93"/>
    </row>
    <row r="35" spans="1:4" ht="13.8" thickBot="1" x14ac:dyDescent="0.3">
      <c r="A35" s="167" t="s">
        <v>418</v>
      </c>
      <c r="B35" s="171" t="s">
        <v>450</v>
      </c>
      <c r="C35" s="171">
        <f>SUM(C9:C34)</f>
        <v>8131</v>
      </c>
      <c r="D35" s="172">
        <f>SUM(D9:D34)</f>
        <v>4210</v>
      </c>
    </row>
  </sheetData>
  <mergeCells count="2">
    <mergeCell ref="A1:D1"/>
    <mergeCell ref="A4:D4"/>
  </mergeCells>
  <phoneticPr fontId="2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2" workbookViewId="0">
      <selection activeCell="H4" sqref="H4:M4"/>
    </sheetView>
  </sheetViews>
  <sheetFormatPr defaultRowHeight="13.2" x14ac:dyDescent="0.25"/>
  <sheetData>
    <row r="1" spans="1:22" hidden="1" x14ac:dyDescent="0.25">
      <c r="A1" s="419" t="s">
        <v>607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22" s="1" customFormat="1" x14ac:dyDescent="0.25">
      <c r="A2" s="419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</row>
    <row r="3" spans="1:22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22" s="1" customFormat="1" x14ac:dyDescent="0.25">
      <c r="A4" s="128"/>
      <c r="B4" s="128"/>
      <c r="C4" s="128"/>
      <c r="D4" s="128"/>
      <c r="E4" s="128"/>
      <c r="F4" s="128"/>
      <c r="G4" s="128"/>
      <c r="H4" s="421" t="s">
        <v>667</v>
      </c>
      <c r="I4" s="422"/>
      <c r="J4" s="422"/>
      <c r="K4" s="422"/>
      <c r="L4" s="422"/>
      <c r="M4" s="423"/>
    </row>
    <row r="5" spans="1:22" s="1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2" s="1" customFormat="1" x14ac:dyDescent="0.25">
      <c r="A6" s="420" t="s">
        <v>509</v>
      </c>
      <c r="B6" s="420"/>
      <c r="C6" s="420"/>
      <c r="D6" s="90" t="s">
        <v>510</v>
      </c>
      <c r="E6" s="90"/>
      <c r="F6" s="420" t="s">
        <v>512</v>
      </c>
      <c r="G6" s="420"/>
      <c r="H6" s="420" t="s">
        <v>513</v>
      </c>
      <c r="I6" s="420"/>
      <c r="J6" s="420" t="s">
        <v>515</v>
      </c>
      <c r="K6" s="420"/>
      <c r="L6" s="420" t="s">
        <v>437</v>
      </c>
      <c r="M6" s="420"/>
    </row>
    <row r="7" spans="1:22" s="1" customFormat="1" x14ac:dyDescent="0.25">
      <c r="A7" s="420"/>
      <c r="B7" s="420"/>
      <c r="C7" s="420"/>
      <c r="D7" s="420" t="s">
        <v>511</v>
      </c>
      <c r="E7" s="420"/>
      <c r="F7" s="420" t="s">
        <v>511</v>
      </c>
      <c r="G7" s="420"/>
      <c r="H7" s="420" t="s">
        <v>514</v>
      </c>
      <c r="I7" s="420"/>
      <c r="J7" s="420"/>
      <c r="K7" s="420"/>
      <c r="L7" s="420"/>
      <c r="M7" s="420"/>
    </row>
    <row r="8" spans="1:22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22" x14ac:dyDescent="0.25">
      <c r="A9" s="418" t="s">
        <v>516</v>
      </c>
      <c r="B9" s="418"/>
      <c r="C9" s="418"/>
      <c r="D9" s="91">
        <v>5</v>
      </c>
      <c r="E9" s="91"/>
      <c r="F9" s="91"/>
      <c r="G9" s="91"/>
      <c r="H9" s="91"/>
      <c r="I9" s="91"/>
      <c r="J9" s="91"/>
      <c r="K9" s="91"/>
      <c r="L9" s="6">
        <f>SUM(D9:K9)</f>
        <v>5</v>
      </c>
      <c r="M9" s="91"/>
    </row>
    <row r="10" spans="1:22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6">
        <f t="shared" ref="L10:L15" si="0">SUM(D10:K10)</f>
        <v>0</v>
      </c>
      <c r="M10" s="91"/>
    </row>
    <row r="11" spans="1:22" x14ac:dyDescent="0.25">
      <c r="A11" s="418" t="s">
        <v>517</v>
      </c>
      <c r="B11" s="418"/>
      <c r="C11" s="418"/>
      <c r="D11" s="91">
        <v>7</v>
      </c>
      <c r="E11" s="91"/>
      <c r="F11" s="91">
        <v>1</v>
      </c>
      <c r="G11" s="91"/>
      <c r="H11" s="91"/>
      <c r="I11" s="91"/>
      <c r="J11" s="91"/>
      <c r="K11" s="91"/>
      <c r="L11" s="6">
        <f t="shared" si="0"/>
        <v>8</v>
      </c>
      <c r="M11" s="91"/>
    </row>
    <row r="12" spans="1:22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6">
        <f t="shared" si="0"/>
        <v>0</v>
      </c>
      <c r="M12" s="91"/>
    </row>
    <row r="13" spans="1:22" x14ac:dyDescent="0.25">
      <c r="A13" s="91" t="s">
        <v>518</v>
      </c>
      <c r="B13" s="91"/>
      <c r="C13" s="91"/>
      <c r="D13" s="91">
        <v>17</v>
      </c>
      <c r="E13" s="91"/>
      <c r="F13" s="91"/>
      <c r="G13" s="91"/>
      <c r="H13" s="91"/>
      <c r="I13" s="91"/>
      <c r="J13" s="91"/>
      <c r="K13" s="91"/>
      <c r="L13" s="6">
        <f t="shared" si="0"/>
        <v>17</v>
      </c>
      <c r="M13" s="91"/>
    </row>
    <row r="14" spans="1:22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6">
        <f t="shared" si="0"/>
        <v>0</v>
      </c>
      <c r="M14" s="91"/>
    </row>
    <row r="15" spans="1:22" s="1" customFormat="1" x14ac:dyDescent="0.25">
      <c r="A15" s="6" t="s">
        <v>437</v>
      </c>
      <c r="B15" s="6"/>
      <c r="C15" s="6"/>
      <c r="D15" s="6">
        <f>SUM(D9,D11,D13)</f>
        <v>29</v>
      </c>
      <c r="E15" s="6">
        <f t="shared" ref="E15:K15" si="1">SUM(E9,E11,E13)</f>
        <v>0</v>
      </c>
      <c r="F15" s="6">
        <f t="shared" si="1"/>
        <v>1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0"/>
        <v>30</v>
      </c>
      <c r="M15" s="91"/>
    </row>
    <row r="16" spans="1:22" x14ac:dyDescent="0.25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2"/>
      <c r="O16" s="92"/>
      <c r="P16" s="92"/>
      <c r="Q16" s="92"/>
      <c r="R16" s="92"/>
      <c r="S16" s="92"/>
      <c r="T16" s="92"/>
      <c r="U16" s="92"/>
      <c r="V16" s="92"/>
    </row>
    <row r="17" spans="1:22" s="6" customFormat="1" x14ac:dyDescent="0.25">
      <c r="A17" s="6" t="s">
        <v>515</v>
      </c>
      <c r="N17" s="94"/>
      <c r="O17" s="94"/>
      <c r="P17" s="94"/>
      <c r="Q17" s="94"/>
      <c r="R17" s="94"/>
      <c r="S17" s="94"/>
      <c r="T17" s="94"/>
      <c r="U17" s="94"/>
      <c r="V17" s="94"/>
    </row>
    <row r="18" spans="1:22" s="92" customFormat="1" x14ac:dyDescent="0.25"/>
  </sheetData>
  <mergeCells count="12">
    <mergeCell ref="A9:C9"/>
    <mergeCell ref="A11:C11"/>
    <mergeCell ref="A1:M2"/>
    <mergeCell ref="A6:C7"/>
    <mergeCell ref="D7:E7"/>
    <mergeCell ref="F6:G6"/>
    <mergeCell ref="F7:G7"/>
    <mergeCell ref="H6:I6"/>
    <mergeCell ref="H7:I7"/>
    <mergeCell ref="J6:K7"/>
    <mergeCell ref="L6:M7"/>
    <mergeCell ref="H4:M4"/>
  </mergeCells>
  <phoneticPr fontId="23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>
      <selection sqref="A1:XFD1048576"/>
    </sheetView>
  </sheetViews>
  <sheetFormatPr defaultRowHeight="13.2" x14ac:dyDescent="0.25"/>
  <sheetData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3"/>
  <sheetViews>
    <sheetView topLeftCell="B1" workbookViewId="0">
      <selection activeCell="I2" sqref="I2:AN2"/>
    </sheetView>
  </sheetViews>
  <sheetFormatPr defaultRowHeight="13.2" x14ac:dyDescent="0.25"/>
  <cols>
    <col min="10" max="10" width="0.109375" customWidth="1"/>
    <col min="11" max="12" width="9.109375" hidden="1" customWidth="1"/>
    <col min="13" max="13" width="6.33203125" hidden="1" customWidth="1"/>
    <col min="14" max="26" width="9.109375" hidden="1" customWidth="1"/>
    <col min="27" max="27" width="7.5546875" customWidth="1"/>
    <col min="28" max="30" width="9.109375" hidden="1" customWidth="1"/>
    <col min="31" max="31" width="16.6640625" customWidth="1"/>
    <col min="32" max="33" width="12.6640625" customWidth="1"/>
  </cols>
  <sheetData>
    <row r="1" spans="1:42" x14ac:dyDescent="0.25">
      <c r="A1" s="351" t="s">
        <v>111</v>
      </c>
      <c r="B1" s="351"/>
      <c r="C1" s="351"/>
      <c r="D1" s="351"/>
      <c r="E1" s="351"/>
      <c r="F1" s="351"/>
      <c r="G1" s="351"/>
      <c r="H1" s="351"/>
      <c r="I1" s="35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42" x14ac:dyDescent="0.25">
      <c r="A2" s="1"/>
      <c r="B2" s="1"/>
      <c r="C2" s="1"/>
      <c r="D2" s="1"/>
      <c r="E2" s="1"/>
      <c r="F2" s="1"/>
      <c r="G2" s="1"/>
      <c r="H2" s="1"/>
      <c r="I2" s="351" t="s">
        <v>656</v>
      </c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</row>
    <row r="3" spans="1:42" x14ac:dyDescent="0.25">
      <c r="A3" s="351" t="s">
        <v>112</v>
      </c>
      <c r="B3" s="351"/>
      <c r="C3" s="351"/>
      <c r="D3" s="351"/>
      <c r="E3" s="351"/>
      <c r="F3" s="351"/>
      <c r="G3" s="351"/>
      <c r="H3" s="351"/>
      <c r="I3" s="35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40" t="s">
        <v>554</v>
      </c>
      <c r="AF3" s="177"/>
      <c r="AG3" s="178"/>
      <c r="AH3" s="140" t="s">
        <v>164</v>
      </c>
      <c r="AI3" s="177"/>
      <c r="AJ3" s="178"/>
      <c r="AK3" s="140" t="s">
        <v>165</v>
      </c>
      <c r="AL3" s="177"/>
      <c r="AM3" s="178"/>
      <c r="AN3" s="140" t="s">
        <v>379</v>
      </c>
    </row>
    <row r="4" spans="1:42" s="1" customFormat="1" x14ac:dyDescent="0.25">
      <c r="A4" s="294" t="s">
        <v>113</v>
      </c>
      <c r="B4" s="294"/>
      <c r="C4" s="294"/>
      <c r="D4" s="294"/>
      <c r="E4" s="294"/>
      <c r="F4" s="294"/>
      <c r="G4" s="294"/>
      <c r="H4" s="294"/>
      <c r="I4" s="294"/>
      <c r="AA4" s="1" t="s">
        <v>114</v>
      </c>
      <c r="AE4" s="1" t="s">
        <v>555</v>
      </c>
      <c r="AF4" s="1" t="s">
        <v>614</v>
      </c>
      <c r="AG4" s="1" t="s">
        <v>615</v>
      </c>
      <c r="AH4" s="1" t="s">
        <v>555</v>
      </c>
      <c r="AI4" s="1" t="s">
        <v>614</v>
      </c>
      <c r="AJ4" s="1" t="s">
        <v>615</v>
      </c>
      <c r="AK4" s="1" t="s">
        <v>555</v>
      </c>
      <c r="AL4" s="1" t="s">
        <v>614</v>
      </c>
      <c r="AM4" s="1" t="s">
        <v>615</v>
      </c>
      <c r="AN4" s="1" t="s">
        <v>555</v>
      </c>
      <c r="AO4" s="1" t="s">
        <v>614</v>
      </c>
      <c r="AP4" s="1" t="s">
        <v>615</v>
      </c>
    </row>
    <row r="5" spans="1:42" x14ac:dyDescent="0.25">
      <c r="A5" s="295" t="s">
        <v>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372"/>
      <c r="AA5" s="311" t="s">
        <v>1</v>
      </c>
      <c r="AB5" s="312"/>
      <c r="AC5" s="312"/>
      <c r="AD5" s="365"/>
      <c r="AE5">
        <v>28753</v>
      </c>
      <c r="AF5">
        <v>28860</v>
      </c>
      <c r="AG5">
        <v>28860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f t="shared" ref="AN5:AN40" si="0">SUM(AE5,AH5,AK5)</f>
        <v>28753</v>
      </c>
      <c r="AO5">
        <f t="shared" ref="AO5:AO69" si="1">SUM(AF5,AI5,AL5)</f>
        <v>28860</v>
      </c>
      <c r="AP5">
        <f t="shared" ref="AP5:AP69" si="2">SUM(AG5,AJ5,AM5)</f>
        <v>28860</v>
      </c>
    </row>
    <row r="6" spans="1:42" x14ac:dyDescent="0.25">
      <c r="A6" s="300" t="s">
        <v>2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71"/>
      <c r="AA6" s="311" t="s">
        <v>3</v>
      </c>
      <c r="AB6" s="312"/>
      <c r="AC6" s="312"/>
      <c r="AD6" s="365"/>
      <c r="AE6">
        <v>62600</v>
      </c>
      <c r="AF6">
        <v>47479</v>
      </c>
      <c r="AG6">
        <v>47479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f t="shared" si="0"/>
        <v>62600</v>
      </c>
      <c r="AO6">
        <f t="shared" si="1"/>
        <v>47479</v>
      </c>
      <c r="AP6">
        <f t="shared" si="2"/>
        <v>47479</v>
      </c>
    </row>
    <row r="7" spans="1:42" x14ac:dyDescent="0.25">
      <c r="A7" s="300" t="s">
        <v>4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71"/>
      <c r="AA7" s="311" t="s">
        <v>5</v>
      </c>
      <c r="AB7" s="312"/>
      <c r="AC7" s="312"/>
      <c r="AD7" s="365"/>
      <c r="AE7">
        <v>1757</v>
      </c>
      <c r="AF7">
        <v>13144</v>
      </c>
      <c r="AG7">
        <v>13144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f t="shared" si="0"/>
        <v>1757</v>
      </c>
      <c r="AO7">
        <f t="shared" si="1"/>
        <v>13144</v>
      </c>
      <c r="AP7">
        <f t="shared" si="2"/>
        <v>13144</v>
      </c>
    </row>
    <row r="8" spans="1:42" x14ac:dyDescent="0.25">
      <c r="A8" s="300" t="s">
        <v>6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71"/>
      <c r="AA8" s="311" t="s">
        <v>7</v>
      </c>
      <c r="AB8" s="312"/>
      <c r="AC8" s="312"/>
      <c r="AD8" s="365"/>
      <c r="AE8">
        <v>2531</v>
      </c>
      <c r="AF8">
        <v>2531</v>
      </c>
      <c r="AG8">
        <v>2531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 t="shared" si="0"/>
        <v>2531</v>
      </c>
      <c r="AO8">
        <f t="shared" si="1"/>
        <v>2531</v>
      </c>
      <c r="AP8">
        <f t="shared" si="2"/>
        <v>2531</v>
      </c>
    </row>
    <row r="9" spans="1:42" hidden="1" x14ac:dyDescent="0.25">
      <c r="A9" s="300" t="s">
        <v>8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71"/>
      <c r="AA9" s="311" t="s">
        <v>9</v>
      </c>
      <c r="AB9" s="312"/>
      <c r="AC9" s="312"/>
      <c r="AD9" s="365"/>
      <c r="AN9">
        <f t="shared" si="0"/>
        <v>0</v>
      </c>
      <c r="AO9">
        <f t="shared" si="1"/>
        <v>0</v>
      </c>
      <c r="AP9">
        <f t="shared" si="2"/>
        <v>0</v>
      </c>
    </row>
    <row r="10" spans="1:42" hidden="1" x14ac:dyDescent="0.25">
      <c r="A10" s="300" t="s">
        <v>10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71"/>
      <c r="AA10" s="311" t="s">
        <v>11</v>
      </c>
      <c r="AB10" s="312"/>
      <c r="AC10" s="312"/>
      <c r="AD10" s="365"/>
      <c r="AN10">
        <f t="shared" si="0"/>
        <v>0</v>
      </c>
      <c r="AO10">
        <f t="shared" si="1"/>
        <v>0</v>
      </c>
      <c r="AP10">
        <f t="shared" si="2"/>
        <v>0</v>
      </c>
    </row>
    <row r="11" spans="1:42" x14ac:dyDescent="0.25">
      <c r="A11" s="300" t="s">
        <v>626</v>
      </c>
      <c r="B11" s="301"/>
      <c r="C11" s="301"/>
      <c r="D11" s="301"/>
      <c r="E11" s="301"/>
      <c r="F11" s="301"/>
      <c r="G11" s="301"/>
      <c r="H11" s="301"/>
      <c r="I11" s="301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41"/>
      <c r="AA11" s="227" t="s">
        <v>9</v>
      </c>
      <c r="AB11" s="228"/>
      <c r="AC11" s="228"/>
      <c r="AD11" s="238"/>
      <c r="AE11">
        <v>0</v>
      </c>
      <c r="AF11">
        <v>1496</v>
      </c>
      <c r="AG11">
        <v>1496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f t="shared" si="1"/>
        <v>1496</v>
      </c>
      <c r="AP11">
        <f t="shared" si="2"/>
        <v>1496</v>
      </c>
    </row>
    <row r="12" spans="1:42" x14ac:dyDescent="0.25">
      <c r="A12" s="300" t="s">
        <v>623</v>
      </c>
      <c r="B12" s="301"/>
      <c r="C12" s="301"/>
      <c r="D12" s="301"/>
      <c r="E12" s="301"/>
      <c r="F12" s="301"/>
      <c r="G12" s="301"/>
      <c r="H12" s="301"/>
      <c r="I12" s="301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41"/>
      <c r="AA12" s="227" t="s">
        <v>11</v>
      </c>
      <c r="AB12" s="228"/>
      <c r="AC12" s="228"/>
      <c r="AD12" s="238"/>
      <c r="AE12">
        <v>0</v>
      </c>
      <c r="AF12">
        <v>1151</v>
      </c>
      <c r="AG12">
        <v>1151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f t="shared" si="1"/>
        <v>1151</v>
      </c>
      <c r="AP12">
        <f t="shared" si="2"/>
        <v>1151</v>
      </c>
    </row>
    <row r="13" spans="1:42" s="1" customFormat="1" x14ac:dyDescent="0.25">
      <c r="A13" s="318" t="s">
        <v>592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69"/>
      <c r="AA13" s="336" t="s">
        <v>12</v>
      </c>
      <c r="AB13" s="337"/>
      <c r="AC13" s="337"/>
      <c r="AD13" s="366"/>
      <c r="AE13" s="1">
        <f>SUM(AE5:AE12)</f>
        <v>95641</v>
      </c>
      <c r="AF13" s="1">
        <f t="shared" ref="AF13:AP13" si="3">SUM(AF5:AF12)</f>
        <v>94661</v>
      </c>
      <c r="AG13" s="1">
        <f t="shared" si="3"/>
        <v>94661</v>
      </c>
      <c r="AH13" s="1">
        <f t="shared" si="3"/>
        <v>0</v>
      </c>
      <c r="AI13" s="1">
        <f t="shared" si="3"/>
        <v>0</v>
      </c>
      <c r="AJ13" s="1">
        <f t="shared" si="3"/>
        <v>0</v>
      </c>
      <c r="AK13" s="1">
        <f t="shared" si="3"/>
        <v>0</v>
      </c>
      <c r="AL13" s="1">
        <f t="shared" si="3"/>
        <v>0</v>
      </c>
      <c r="AM13" s="1">
        <f t="shared" si="3"/>
        <v>0</v>
      </c>
      <c r="AN13" s="1">
        <f t="shared" si="3"/>
        <v>95641</v>
      </c>
      <c r="AO13" s="1">
        <f t="shared" si="3"/>
        <v>94661</v>
      </c>
      <c r="AP13" s="1">
        <f t="shared" si="3"/>
        <v>94661</v>
      </c>
    </row>
    <row r="14" spans="1:42" hidden="1" x14ac:dyDescent="0.25">
      <c r="A14" s="300" t="s">
        <v>13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71"/>
      <c r="AA14" s="311" t="s">
        <v>14</v>
      </c>
      <c r="AB14" s="312"/>
      <c r="AC14" s="312"/>
      <c r="AD14" s="365"/>
      <c r="AN14">
        <f t="shared" si="0"/>
        <v>0</v>
      </c>
      <c r="AO14">
        <f t="shared" si="1"/>
        <v>0</v>
      </c>
      <c r="AP14">
        <f t="shared" si="2"/>
        <v>0</v>
      </c>
    </row>
    <row r="15" spans="1:42" hidden="1" x14ac:dyDescent="0.25">
      <c r="A15" s="300" t="s">
        <v>15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71"/>
      <c r="AA15" s="311" t="s">
        <v>16</v>
      </c>
      <c r="AB15" s="312"/>
      <c r="AC15" s="312"/>
      <c r="AD15" s="365"/>
      <c r="AN15">
        <f t="shared" si="0"/>
        <v>0</v>
      </c>
      <c r="AO15">
        <f t="shared" si="1"/>
        <v>0</v>
      </c>
      <c r="AP15">
        <f t="shared" si="2"/>
        <v>0</v>
      </c>
    </row>
    <row r="16" spans="1:42" hidden="1" x14ac:dyDescent="0.25">
      <c r="A16" s="300" t="s">
        <v>17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71"/>
      <c r="AA16" s="311" t="s">
        <v>18</v>
      </c>
      <c r="AB16" s="312"/>
      <c r="AC16" s="312"/>
      <c r="AD16" s="365"/>
      <c r="AN16">
        <f t="shared" si="0"/>
        <v>0</v>
      </c>
      <c r="AO16">
        <f t="shared" si="1"/>
        <v>0</v>
      </c>
      <c r="AP16">
        <f t="shared" si="2"/>
        <v>0</v>
      </c>
    </row>
    <row r="17" spans="1:42" hidden="1" x14ac:dyDescent="0.25">
      <c r="A17" s="300" t="s">
        <v>19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71"/>
      <c r="AA17" s="311" t="s">
        <v>20</v>
      </c>
      <c r="AB17" s="312"/>
      <c r="AC17" s="312"/>
      <c r="AD17" s="365"/>
      <c r="AN17">
        <f t="shared" si="0"/>
        <v>0</v>
      </c>
      <c r="AO17">
        <f t="shared" si="1"/>
        <v>0</v>
      </c>
      <c r="AP17">
        <f t="shared" si="2"/>
        <v>0</v>
      </c>
    </row>
    <row r="18" spans="1:42" x14ac:dyDescent="0.25">
      <c r="A18" s="300" t="s">
        <v>21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71"/>
      <c r="AA18" s="311" t="s">
        <v>22</v>
      </c>
      <c r="AB18" s="312"/>
      <c r="AC18" s="312"/>
      <c r="AD18" s="365"/>
      <c r="AE18">
        <v>6995</v>
      </c>
      <c r="AF18">
        <v>7537</v>
      </c>
      <c r="AG18">
        <v>7537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0"/>
        <v>6995</v>
      </c>
      <c r="AO18">
        <f t="shared" si="1"/>
        <v>7537</v>
      </c>
      <c r="AP18">
        <f t="shared" si="2"/>
        <v>7537</v>
      </c>
    </row>
    <row r="19" spans="1:42" s="1" customFormat="1" x14ac:dyDescent="0.25">
      <c r="A19" s="318" t="s">
        <v>593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69"/>
      <c r="AA19" s="336" t="s">
        <v>23</v>
      </c>
      <c r="AB19" s="337"/>
      <c r="AC19" s="337"/>
      <c r="AD19" s="366"/>
      <c r="AE19" s="1">
        <f>SUM(AE13:AE18)</f>
        <v>102636</v>
      </c>
      <c r="AF19" s="1">
        <f t="shared" ref="AF19:AP19" si="4">SUM(AF13:AF18)</f>
        <v>102198</v>
      </c>
      <c r="AG19" s="1">
        <f t="shared" si="4"/>
        <v>102198</v>
      </c>
      <c r="AH19" s="1">
        <f t="shared" si="4"/>
        <v>0</v>
      </c>
      <c r="AI19" s="1">
        <f t="shared" si="4"/>
        <v>0</v>
      </c>
      <c r="AJ19" s="1">
        <f t="shared" si="4"/>
        <v>0</v>
      </c>
      <c r="AK19" s="1">
        <f t="shared" si="4"/>
        <v>0</v>
      </c>
      <c r="AL19" s="1">
        <f t="shared" si="4"/>
        <v>0</v>
      </c>
      <c r="AM19" s="1">
        <f t="shared" si="4"/>
        <v>0</v>
      </c>
      <c r="AN19" s="1">
        <f t="shared" si="4"/>
        <v>102636</v>
      </c>
      <c r="AO19" s="1">
        <f t="shared" si="4"/>
        <v>102198</v>
      </c>
      <c r="AP19" s="1">
        <f t="shared" si="4"/>
        <v>102198</v>
      </c>
    </row>
    <row r="20" spans="1:42" hidden="1" x14ac:dyDescent="0.25">
      <c r="A20" s="300" t="s">
        <v>24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71"/>
      <c r="AA20" s="311" t="s">
        <v>29</v>
      </c>
      <c r="AB20" s="312"/>
      <c r="AC20" s="312"/>
      <c r="AD20" s="365"/>
      <c r="AN20">
        <f t="shared" si="0"/>
        <v>0</v>
      </c>
      <c r="AO20">
        <f t="shared" si="1"/>
        <v>0</v>
      </c>
      <c r="AP20">
        <f t="shared" si="2"/>
        <v>0</v>
      </c>
    </row>
    <row r="21" spans="1:42" ht="23.25" hidden="1" customHeight="1" x14ac:dyDescent="0.25">
      <c r="A21" s="300" t="s">
        <v>25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71"/>
      <c r="AA21" s="311" t="s">
        <v>30</v>
      </c>
      <c r="AB21" s="312"/>
      <c r="AC21" s="312"/>
      <c r="AD21" s="365"/>
      <c r="AN21">
        <f t="shared" si="0"/>
        <v>0</v>
      </c>
      <c r="AO21">
        <f t="shared" si="1"/>
        <v>0</v>
      </c>
      <c r="AP21">
        <f t="shared" si="2"/>
        <v>0</v>
      </c>
    </row>
    <row r="22" spans="1:42" ht="23.25" hidden="1" customHeight="1" x14ac:dyDescent="0.25">
      <c r="A22" s="300" t="s">
        <v>26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71"/>
      <c r="AA22" s="311" t="s">
        <v>31</v>
      </c>
      <c r="AB22" s="312"/>
      <c r="AC22" s="312"/>
      <c r="AD22" s="365"/>
      <c r="AN22">
        <f t="shared" si="0"/>
        <v>0</v>
      </c>
      <c r="AO22">
        <f t="shared" si="1"/>
        <v>0</v>
      </c>
      <c r="AP22">
        <f t="shared" si="2"/>
        <v>0</v>
      </c>
    </row>
    <row r="23" spans="1:42" ht="20.25" hidden="1" customHeight="1" x14ac:dyDescent="0.25">
      <c r="A23" s="300" t="s">
        <v>27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71"/>
      <c r="AA23" s="311" t="s">
        <v>32</v>
      </c>
      <c r="AB23" s="312"/>
      <c r="AC23" s="312"/>
      <c r="AD23" s="365"/>
      <c r="AN23">
        <f t="shared" si="0"/>
        <v>0</v>
      </c>
      <c r="AO23">
        <f t="shared" si="1"/>
        <v>0</v>
      </c>
      <c r="AP23">
        <f t="shared" si="2"/>
        <v>0</v>
      </c>
    </row>
    <row r="24" spans="1:42" ht="14.25" customHeight="1" x14ac:dyDescent="0.25">
      <c r="A24" s="300" t="s">
        <v>24</v>
      </c>
      <c r="B24" s="301"/>
      <c r="C24" s="301"/>
      <c r="D24" s="301"/>
      <c r="E24" s="301"/>
      <c r="F24" s="301"/>
      <c r="G24" s="301"/>
      <c r="H24" s="301"/>
      <c r="I24" s="301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55"/>
      <c r="AA24" s="246" t="s">
        <v>29</v>
      </c>
      <c r="AB24" s="247"/>
      <c r="AC24" s="247"/>
      <c r="AD24" s="254"/>
      <c r="AE24">
        <v>0</v>
      </c>
      <c r="AF24">
        <v>43702</v>
      </c>
      <c r="AG24">
        <v>43702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f t="shared" si="0"/>
        <v>0</v>
      </c>
      <c r="AO24">
        <f t="shared" si="1"/>
        <v>43702</v>
      </c>
      <c r="AP24">
        <f t="shared" si="2"/>
        <v>43702</v>
      </c>
    </row>
    <row r="25" spans="1:42" x14ac:dyDescent="0.25">
      <c r="A25" s="300" t="s">
        <v>28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71"/>
      <c r="AA25" s="311" t="s">
        <v>33</v>
      </c>
      <c r="AB25" s="312"/>
      <c r="AC25" s="312"/>
      <c r="AD25" s="365"/>
      <c r="AE25">
        <v>1300</v>
      </c>
      <c r="AF25">
        <v>52765</v>
      </c>
      <c r="AG25">
        <v>52765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f t="shared" si="0"/>
        <v>1300</v>
      </c>
      <c r="AO25">
        <f t="shared" si="1"/>
        <v>52765</v>
      </c>
      <c r="AP25">
        <f t="shared" si="2"/>
        <v>52765</v>
      </c>
    </row>
    <row r="26" spans="1:42" s="1" customFormat="1" x14ac:dyDescent="0.25">
      <c r="A26" s="318" t="s">
        <v>594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69"/>
      <c r="AA26" s="336" t="s">
        <v>34</v>
      </c>
      <c r="AB26" s="337"/>
      <c r="AC26" s="337"/>
      <c r="AD26" s="366"/>
      <c r="AE26" s="1">
        <f>SUM(AE20:AE25)</f>
        <v>1300</v>
      </c>
      <c r="AF26" s="1">
        <f t="shared" ref="AF26:AP26" si="5">SUM(AF20:AF25)</f>
        <v>96467</v>
      </c>
      <c r="AG26" s="1">
        <f t="shared" si="5"/>
        <v>96467</v>
      </c>
      <c r="AH26" s="1">
        <f t="shared" si="5"/>
        <v>0</v>
      </c>
      <c r="AI26" s="1">
        <f t="shared" si="5"/>
        <v>0</v>
      </c>
      <c r="AJ26" s="1">
        <v>0</v>
      </c>
      <c r="AK26" s="1">
        <f t="shared" si="5"/>
        <v>0</v>
      </c>
      <c r="AL26" s="1">
        <f t="shared" si="5"/>
        <v>0</v>
      </c>
      <c r="AM26" s="1">
        <f t="shared" si="5"/>
        <v>0</v>
      </c>
      <c r="AN26" s="1">
        <f t="shared" si="5"/>
        <v>1300</v>
      </c>
      <c r="AO26" s="1">
        <f t="shared" si="5"/>
        <v>96467</v>
      </c>
      <c r="AP26" s="1">
        <f t="shared" si="5"/>
        <v>96467</v>
      </c>
    </row>
    <row r="27" spans="1:42" hidden="1" x14ac:dyDescent="0.25">
      <c r="A27" s="300" t="s">
        <v>35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71"/>
      <c r="AA27" s="311" t="s">
        <v>46</v>
      </c>
      <c r="AB27" s="312"/>
      <c r="AC27" s="312"/>
      <c r="AD27" s="365"/>
      <c r="AN27">
        <f t="shared" si="0"/>
        <v>0</v>
      </c>
      <c r="AO27">
        <f t="shared" si="1"/>
        <v>0</v>
      </c>
      <c r="AP27">
        <f t="shared" si="2"/>
        <v>0</v>
      </c>
    </row>
    <row r="28" spans="1:42" hidden="1" x14ac:dyDescent="0.25">
      <c r="A28" s="300" t="s">
        <v>36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71"/>
      <c r="AA28" s="311" t="s">
        <v>47</v>
      </c>
      <c r="AB28" s="312"/>
      <c r="AC28" s="312"/>
      <c r="AD28" s="365"/>
      <c r="AN28">
        <f t="shared" si="0"/>
        <v>0</v>
      </c>
      <c r="AO28">
        <f t="shared" si="1"/>
        <v>0</v>
      </c>
      <c r="AP28">
        <f t="shared" si="2"/>
        <v>0</v>
      </c>
    </row>
    <row r="29" spans="1:42" s="1" customFormat="1" hidden="1" x14ac:dyDescent="0.25">
      <c r="A29" s="318" t="s">
        <v>110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69"/>
      <c r="AA29" s="336" t="s">
        <v>48</v>
      </c>
      <c r="AB29" s="337"/>
      <c r="AC29" s="337"/>
      <c r="AD29" s="366"/>
      <c r="AE29" s="1">
        <f>SUM(AE27:AE28)</f>
        <v>0</v>
      </c>
      <c r="AH29" s="1">
        <f>SUM(AH27:AH28)</f>
        <v>0</v>
      </c>
      <c r="AK29" s="1">
        <f>SUM(AK27:AK28)</f>
        <v>0</v>
      </c>
      <c r="AN29" s="1">
        <f t="shared" si="0"/>
        <v>0</v>
      </c>
      <c r="AO29">
        <f t="shared" si="1"/>
        <v>0</v>
      </c>
      <c r="AP29">
        <f t="shared" si="2"/>
        <v>0</v>
      </c>
    </row>
    <row r="30" spans="1:42" hidden="1" x14ac:dyDescent="0.25">
      <c r="A30" s="300" t="s">
        <v>37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71"/>
      <c r="AA30" s="311" t="s">
        <v>51</v>
      </c>
      <c r="AB30" s="312"/>
      <c r="AC30" s="312"/>
      <c r="AD30" s="365"/>
      <c r="AN30">
        <f t="shared" si="0"/>
        <v>0</v>
      </c>
      <c r="AO30">
        <f t="shared" si="1"/>
        <v>0</v>
      </c>
      <c r="AP30">
        <f t="shared" si="2"/>
        <v>0</v>
      </c>
    </row>
    <row r="31" spans="1:42" hidden="1" x14ac:dyDescent="0.25">
      <c r="A31" s="300" t="s">
        <v>38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71"/>
      <c r="AA31" s="311" t="s">
        <v>52</v>
      </c>
      <c r="AB31" s="312"/>
      <c r="AC31" s="312"/>
      <c r="AD31" s="365"/>
      <c r="AN31">
        <f t="shared" si="0"/>
        <v>0</v>
      </c>
      <c r="AO31">
        <f t="shared" si="1"/>
        <v>0</v>
      </c>
      <c r="AP31">
        <f t="shared" si="2"/>
        <v>0</v>
      </c>
    </row>
    <row r="32" spans="1:42" hidden="1" x14ac:dyDescent="0.25">
      <c r="A32" s="300" t="s">
        <v>39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71"/>
      <c r="AA32" s="311" t="s">
        <v>53</v>
      </c>
      <c r="AB32" s="312"/>
      <c r="AC32" s="312"/>
      <c r="AD32" s="365"/>
      <c r="AN32">
        <f t="shared" si="0"/>
        <v>0</v>
      </c>
      <c r="AO32">
        <f t="shared" si="1"/>
        <v>0</v>
      </c>
      <c r="AP32">
        <f t="shared" si="2"/>
        <v>0</v>
      </c>
    </row>
    <row r="33" spans="1:42" x14ac:dyDescent="0.25">
      <c r="A33" s="300" t="s">
        <v>40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71"/>
      <c r="AA33" s="311" t="s">
        <v>54</v>
      </c>
      <c r="AB33" s="312"/>
      <c r="AC33" s="312"/>
      <c r="AD33" s="365"/>
      <c r="AE33">
        <v>57000</v>
      </c>
      <c r="AF33">
        <v>86964</v>
      </c>
      <c r="AG33">
        <v>86964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f t="shared" si="0"/>
        <v>57000</v>
      </c>
      <c r="AO33">
        <f t="shared" si="1"/>
        <v>86964</v>
      </c>
      <c r="AP33">
        <f t="shared" si="2"/>
        <v>86964</v>
      </c>
    </row>
    <row r="34" spans="1:42" hidden="1" x14ac:dyDescent="0.25">
      <c r="A34" s="300" t="s">
        <v>41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71"/>
      <c r="AA34" s="311" t="s">
        <v>55</v>
      </c>
      <c r="AB34" s="312"/>
      <c r="AC34" s="312"/>
      <c r="AD34" s="365"/>
      <c r="AN34">
        <f t="shared" si="0"/>
        <v>0</v>
      </c>
      <c r="AO34">
        <f t="shared" si="1"/>
        <v>0</v>
      </c>
      <c r="AP34">
        <f t="shared" si="2"/>
        <v>0</v>
      </c>
    </row>
    <row r="35" spans="1:42" hidden="1" x14ac:dyDescent="0.25">
      <c r="A35" s="300" t="s">
        <v>42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71"/>
      <c r="AA35" s="311" t="s">
        <v>56</v>
      </c>
      <c r="AB35" s="312"/>
      <c r="AC35" s="312"/>
      <c r="AD35" s="365"/>
      <c r="AN35">
        <f t="shared" si="0"/>
        <v>0</v>
      </c>
      <c r="AO35">
        <f t="shared" si="1"/>
        <v>0</v>
      </c>
      <c r="AP35">
        <f t="shared" si="2"/>
        <v>0</v>
      </c>
    </row>
    <row r="36" spans="1:42" x14ac:dyDescent="0.25">
      <c r="A36" s="300" t="s">
        <v>43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71"/>
      <c r="AA36" s="311" t="s">
        <v>57</v>
      </c>
      <c r="AB36" s="312"/>
      <c r="AC36" s="312"/>
      <c r="AD36" s="365"/>
      <c r="AE36">
        <v>6000</v>
      </c>
      <c r="AF36">
        <v>6159</v>
      </c>
      <c r="AG36">
        <v>6159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f t="shared" si="0"/>
        <v>6000</v>
      </c>
      <c r="AO36">
        <f t="shared" si="1"/>
        <v>6159</v>
      </c>
      <c r="AP36">
        <f t="shared" si="2"/>
        <v>6159</v>
      </c>
    </row>
    <row r="37" spans="1:42" hidden="1" x14ac:dyDescent="0.25">
      <c r="A37" s="300" t="s">
        <v>44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71"/>
      <c r="AA37" s="311" t="s">
        <v>58</v>
      </c>
      <c r="AB37" s="312"/>
      <c r="AC37" s="312"/>
      <c r="AD37" s="365"/>
      <c r="AN37">
        <f t="shared" si="0"/>
        <v>0</v>
      </c>
      <c r="AO37">
        <f t="shared" si="1"/>
        <v>0</v>
      </c>
      <c r="AP37">
        <f t="shared" si="2"/>
        <v>0</v>
      </c>
    </row>
    <row r="38" spans="1:42" s="1" customFormat="1" x14ac:dyDescent="0.25">
      <c r="A38" s="318" t="s">
        <v>595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69"/>
      <c r="AA38" s="336" t="s">
        <v>50</v>
      </c>
      <c r="AB38" s="337"/>
      <c r="AC38" s="337"/>
      <c r="AD38" s="366"/>
      <c r="AE38" s="1">
        <f>SUM(AE33:AE37)</f>
        <v>63000</v>
      </c>
      <c r="AF38" s="1">
        <f t="shared" ref="AF38:AP39" si="6">SUM(AF33:AF37)</f>
        <v>93123</v>
      </c>
      <c r="AG38" s="1">
        <f t="shared" si="6"/>
        <v>93123</v>
      </c>
      <c r="AH38" s="1">
        <f t="shared" si="6"/>
        <v>0</v>
      </c>
      <c r="AI38" s="1">
        <f t="shared" si="6"/>
        <v>0</v>
      </c>
      <c r="AJ38" s="1">
        <f t="shared" si="6"/>
        <v>0</v>
      </c>
      <c r="AK38" s="1">
        <f t="shared" si="6"/>
        <v>0</v>
      </c>
      <c r="AL38" s="1">
        <f t="shared" si="6"/>
        <v>0</v>
      </c>
      <c r="AM38" s="1">
        <f t="shared" si="6"/>
        <v>0</v>
      </c>
      <c r="AN38" s="1">
        <f t="shared" si="6"/>
        <v>63000</v>
      </c>
      <c r="AO38" s="1">
        <f t="shared" si="6"/>
        <v>93123</v>
      </c>
      <c r="AP38" s="1">
        <f t="shared" si="6"/>
        <v>93123</v>
      </c>
    </row>
    <row r="39" spans="1:42" s="1" customFormat="1" x14ac:dyDescent="0.25">
      <c r="A39" s="300" t="s">
        <v>35</v>
      </c>
      <c r="B39" s="301"/>
      <c r="C39" s="301"/>
      <c r="D39" s="301"/>
      <c r="E39" s="301"/>
      <c r="F39" s="301"/>
      <c r="G39" s="301"/>
      <c r="H39" s="301"/>
      <c r="I39" s="301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40"/>
      <c r="AA39" s="234" t="s">
        <v>46</v>
      </c>
      <c r="AB39" s="235"/>
      <c r="AC39" s="235"/>
      <c r="AD39" s="239"/>
      <c r="AE39" s="1">
        <v>0</v>
      </c>
      <c r="AF39" s="1">
        <v>985</v>
      </c>
      <c r="AG39" s="1">
        <v>985</v>
      </c>
      <c r="AH39" s="1">
        <f t="shared" si="6"/>
        <v>0</v>
      </c>
      <c r="AI39" s="1">
        <f t="shared" ref="AI39" si="7">SUM(AI34:AI38)</f>
        <v>0</v>
      </c>
      <c r="AJ39" s="1">
        <f t="shared" ref="AJ39" si="8">SUM(AJ34:AJ38)</f>
        <v>0</v>
      </c>
      <c r="AK39" s="1">
        <f t="shared" ref="AK39" si="9">SUM(AK34:AK38)</f>
        <v>0</v>
      </c>
      <c r="AL39" s="1">
        <f t="shared" ref="AL39" si="10">SUM(AL34:AL38)</f>
        <v>0</v>
      </c>
      <c r="AM39" s="1">
        <f t="shared" ref="AM39" si="11">SUM(AM34:AM38)</f>
        <v>0</v>
      </c>
      <c r="AN39">
        <f t="shared" si="0"/>
        <v>0</v>
      </c>
      <c r="AO39">
        <f t="shared" si="1"/>
        <v>985</v>
      </c>
      <c r="AP39">
        <f t="shared" si="2"/>
        <v>985</v>
      </c>
    </row>
    <row r="40" spans="1:42" x14ac:dyDescent="0.25">
      <c r="A40" s="300" t="s">
        <v>45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71"/>
      <c r="AA40" s="311" t="s">
        <v>59</v>
      </c>
      <c r="AB40" s="312"/>
      <c r="AC40" s="312"/>
      <c r="AD40" s="365"/>
      <c r="AE40">
        <v>300</v>
      </c>
      <c r="AF40">
        <v>154</v>
      </c>
      <c r="AG40">
        <v>154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f t="shared" si="0"/>
        <v>300</v>
      </c>
      <c r="AO40">
        <f t="shared" si="1"/>
        <v>154</v>
      </c>
      <c r="AP40">
        <f t="shared" si="2"/>
        <v>154</v>
      </c>
    </row>
    <row r="41" spans="1:42" s="1" customFormat="1" x14ac:dyDescent="0.25">
      <c r="A41" s="318" t="s">
        <v>596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69"/>
      <c r="AA41" s="336" t="s">
        <v>49</v>
      </c>
      <c r="AB41" s="337"/>
      <c r="AC41" s="337"/>
      <c r="AD41" s="366"/>
      <c r="AE41" s="1">
        <f>SUM(AE29,AE30,AE31,AE32,AE38,AE40,AE39)</f>
        <v>63300</v>
      </c>
      <c r="AF41" s="1">
        <f t="shared" ref="AF41:AP41" si="12">SUM(AF29,AF30,AF31,AF32,AF38,AF40,AF39)</f>
        <v>94262</v>
      </c>
      <c r="AG41" s="1">
        <f t="shared" si="12"/>
        <v>94262</v>
      </c>
      <c r="AH41" s="1">
        <f t="shared" si="12"/>
        <v>0</v>
      </c>
      <c r="AI41" s="1">
        <f t="shared" si="12"/>
        <v>0</v>
      </c>
      <c r="AJ41" s="1">
        <f t="shared" si="12"/>
        <v>0</v>
      </c>
      <c r="AK41" s="1">
        <f t="shared" si="12"/>
        <v>0</v>
      </c>
      <c r="AL41" s="1">
        <f t="shared" si="12"/>
        <v>0</v>
      </c>
      <c r="AM41" s="1">
        <f t="shared" si="12"/>
        <v>0</v>
      </c>
      <c r="AN41" s="1">
        <f t="shared" si="12"/>
        <v>63300</v>
      </c>
      <c r="AO41" s="1">
        <f t="shared" si="12"/>
        <v>94262</v>
      </c>
      <c r="AP41" s="1">
        <f t="shared" si="12"/>
        <v>94262</v>
      </c>
    </row>
    <row r="42" spans="1:42" hidden="1" x14ac:dyDescent="0.25">
      <c r="A42" s="322" t="s">
        <v>60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67"/>
      <c r="AA42" s="311" t="s">
        <v>70</v>
      </c>
      <c r="AB42" s="312"/>
      <c r="AC42" s="312"/>
      <c r="AD42" s="365"/>
      <c r="AN42">
        <f t="shared" ref="AN42:AN69" si="13">SUM(AE42,AH42,AK42)</f>
        <v>0</v>
      </c>
      <c r="AO42">
        <f t="shared" si="1"/>
        <v>0</v>
      </c>
      <c r="AP42">
        <f t="shared" si="2"/>
        <v>0</v>
      </c>
    </row>
    <row r="43" spans="1:42" x14ac:dyDescent="0.25">
      <c r="A43" s="322" t="s">
        <v>61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67"/>
      <c r="AA43" s="311" t="s">
        <v>71</v>
      </c>
      <c r="AB43" s="312"/>
      <c r="AC43" s="312"/>
      <c r="AD43" s="365"/>
      <c r="AE43">
        <v>5620</v>
      </c>
      <c r="AF43">
        <v>5620</v>
      </c>
      <c r="AG43">
        <v>2593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f t="shared" si="13"/>
        <v>5620</v>
      </c>
      <c r="AO43">
        <f t="shared" si="1"/>
        <v>5620</v>
      </c>
      <c r="AP43">
        <f t="shared" si="2"/>
        <v>2593</v>
      </c>
    </row>
    <row r="44" spans="1:42" hidden="1" x14ac:dyDescent="0.25">
      <c r="A44" s="322" t="s">
        <v>62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67"/>
      <c r="AA44" s="311" t="s">
        <v>72</v>
      </c>
      <c r="AB44" s="312"/>
      <c r="AC44" s="312"/>
      <c r="AD44" s="365"/>
      <c r="AN44">
        <f t="shared" si="13"/>
        <v>0</v>
      </c>
      <c r="AO44">
        <f t="shared" si="1"/>
        <v>0</v>
      </c>
      <c r="AP44">
        <f t="shared" si="2"/>
        <v>0</v>
      </c>
    </row>
    <row r="45" spans="1:42" x14ac:dyDescent="0.25">
      <c r="A45" s="322" t="s">
        <v>63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67"/>
      <c r="AA45" s="311" t="s">
        <v>73</v>
      </c>
      <c r="AB45" s="312"/>
      <c r="AC45" s="312"/>
      <c r="AD45" s="365"/>
      <c r="AE45">
        <v>347</v>
      </c>
      <c r="AF45">
        <v>347</v>
      </c>
      <c r="AG45">
        <v>347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f t="shared" si="13"/>
        <v>347</v>
      </c>
      <c r="AO45">
        <f t="shared" si="1"/>
        <v>347</v>
      </c>
      <c r="AP45">
        <f t="shared" si="2"/>
        <v>347</v>
      </c>
    </row>
    <row r="46" spans="1:42" x14ac:dyDescent="0.25">
      <c r="A46" s="322" t="s">
        <v>64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67"/>
      <c r="AA46" s="311" t="s">
        <v>74</v>
      </c>
      <c r="AB46" s="312"/>
      <c r="AC46" s="312"/>
      <c r="AD46" s="365"/>
      <c r="AE46">
        <v>99</v>
      </c>
      <c r="AF46">
        <v>118</v>
      </c>
      <c r="AG46">
        <v>0</v>
      </c>
      <c r="AH46">
        <v>0</v>
      </c>
      <c r="AI46">
        <v>0</v>
      </c>
      <c r="AJ46">
        <v>0</v>
      </c>
      <c r="AK46">
        <v>8420</v>
      </c>
      <c r="AL46">
        <v>7947</v>
      </c>
      <c r="AM46">
        <v>7947</v>
      </c>
      <c r="AN46">
        <f t="shared" si="13"/>
        <v>8519</v>
      </c>
      <c r="AO46">
        <f t="shared" si="1"/>
        <v>8065</v>
      </c>
      <c r="AP46">
        <f t="shared" si="2"/>
        <v>7947</v>
      </c>
    </row>
    <row r="47" spans="1:42" x14ac:dyDescent="0.25">
      <c r="A47" s="322" t="s">
        <v>65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67"/>
      <c r="AA47" s="311" t="s">
        <v>75</v>
      </c>
      <c r="AB47" s="312"/>
      <c r="AC47" s="312"/>
      <c r="AD47" s="365"/>
      <c r="AE47">
        <v>1356</v>
      </c>
      <c r="AF47">
        <v>1356</v>
      </c>
      <c r="AG47">
        <v>460</v>
      </c>
      <c r="AH47">
        <v>0</v>
      </c>
      <c r="AI47">
        <v>0</v>
      </c>
      <c r="AJ47">
        <v>0</v>
      </c>
      <c r="AK47">
        <v>2272</v>
      </c>
      <c r="AL47">
        <v>2146</v>
      </c>
      <c r="AM47">
        <v>2146</v>
      </c>
      <c r="AN47">
        <f t="shared" si="13"/>
        <v>3628</v>
      </c>
      <c r="AO47">
        <f t="shared" si="1"/>
        <v>3502</v>
      </c>
      <c r="AP47">
        <f t="shared" si="2"/>
        <v>2606</v>
      </c>
    </row>
    <row r="48" spans="1:42" hidden="1" x14ac:dyDescent="0.25">
      <c r="A48" s="322" t="s">
        <v>66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  <c r="S48" s="323"/>
      <c r="T48" s="323"/>
      <c r="U48" s="323"/>
      <c r="V48" s="323"/>
      <c r="W48" s="323"/>
      <c r="X48" s="323"/>
      <c r="Y48" s="323"/>
      <c r="Z48" s="367"/>
      <c r="AA48" s="311" t="s">
        <v>76</v>
      </c>
      <c r="AB48" s="312"/>
      <c r="AC48" s="312"/>
      <c r="AD48" s="365"/>
      <c r="AN48">
        <f t="shared" si="13"/>
        <v>0</v>
      </c>
      <c r="AO48">
        <f t="shared" si="1"/>
        <v>0</v>
      </c>
      <c r="AP48">
        <f t="shared" si="2"/>
        <v>0</v>
      </c>
    </row>
    <row r="49" spans="1:42" x14ac:dyDescent="0.25">
      <c r="A49" s="322" t="s">
        <v>67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67"/>
      <c r="AA49" s="311" t="s">
        <v>77</v>
      </c>
      <c r="AB49" s="312"/>
      <c r="AC49" s="312"/>
      <c r="AD49" s="365"/>
      <c r="AE49">
        <v>800</v>
      </c>
      <c r="AF49">
        <v>800</v>
      </c>
      <c r="AG49">
        <v>702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f t="shared" si="13"/>
        <v>800</v>
      </c>
      <c r="AO49">
        <f t="shared" si="1"/>
        <v>800</v>
      </c>
      <c r="AP49">
        <f t="shared" si="2"/>
        <v>702</v>
      </c>
    </row>
    <row r="50" spans="1:42" hidden="1" x14ac:dyDescent="0.25">
      <c r="A50" s="322" t="s">
        <v>68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67"/>
      <c r="AA50" s="311" t="s">
        <v>78</v>
      </c>
      <c r="AB50" s="312"/>
      <c r="AC50" s="312"/>
      <c r="AD50" s="365"/>
      <c r="AN50">
        <f t="shared" si="13"/>
        <v>0</v>
      </c>
      <c r="AO50">
        <f t="shared" si="1"/>
        <v>0</v>
      </c>
      <c r="AP50">
        <f t="shared" si="2"/>
        <v>0</v>
      </c>
    </row>
    <row r="51" spans="1:42" hidden="1" x14ac:dyDescent="0.25">
      <c r="A51" s="322" t="s">
        <v>69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67"/>
      <c r="AA51" s="311" t="s">
        <v>79</v>
      </c>
      <c r="AB51" s="312"/>
      <c r="AC51" s="312"/>
      <c r="AD51" s="365"/>
      <c r="AN51">
        <f t="shared" si="13"/>
        <v>0</v>
      </c>
      <c r="AO51">
        <f t="shared" si="1"/>
        <v>0</v>
      </c>
      <c r="AP51">
        <f t="shared" si="2"/>
        <v>0</v>
      </c>
    </row>
    <row r="52" spans="1:42" x14ac:dyDescent="0.25">
      <c r="A52" s="322" t="s">
        <v>639</v>
      </c>
      <c r="B52" s="323"/>
      <c r="C52" s="323"/>
      <c r="D52" s="323"/>
      <c r="E52" s="323"/>
      <c r="F52" s="323"/>
      <c r="G52" s="323"/>
      <c r="H52" s="323"/>
      <c r="I52" s="323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56"/>
      <c r="AA52" s="246" t="s">
        <v>79</v>
      </c>
      <c r="AB52" s="247"/>
      <c r="AC52" s="247"/>
      <c r="AD52" s="254"/>
      <c r="AE52">
        <v>0</v>
      </c>
      <c r="AF52">
        <v>676</v>
      </c>
      <c r="AG52">
        <v>676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f t="shared" si="13"/>
        <v>0</v>
      </c>
      <c r="AO52">
        <f t="shared" si="1"/>
        <v>676</v>
      </c>
      <c r="AP52">
        <f t="shared" si="2"/>
        <v>676</v>
      </c>
    </row>
    <row r="53" spans="1:42" x14ac:dyDescent="0.25">
      <c r="A53" s="322" t="s">
        <v>69</v>
      </c>
      <c r="B53" s="323"/>
      <c r="C53" s="323"/>
      <c r="D53" s="323"/>
      <c r="E53" s="323"/>
      <c r="F53" s="323"/>
      <c r="G53" s="323"/>
      <c r="H53" s="323"/>
      <c r="I53" s="323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42"/>
      <c r="AA53" s="227" t="s">
        <v>624</v>
      </c>
      <c r="AB53" s="228"/>
      <c r="AC53" s="228"/>
      <c r="AD53" s="238"/>
      <c r="AE53">
        <v>0</v>
      </c>
      <c r="AF53">
        <v>293</v>
      </c>
      <c r="AG53">
        <v>464</v>
      </c>
      <c r="AH53">
        <v>0</v>
      </c>
      <c r="AI53">
        <v>1580</v>
      </c>
      <c r="AJ53">
        <v>1580</v>
      </c>
      <c r="AK53">
        <v>0</v>
      </c>
      <c r="AL53">
        <v>0</v>
      </c>
      <c r="AM53">
        <v>0</v>
      </c>
      <c r="AN53">
        <v>0</v>
      </c>
      <c r="AO53">
        <f t="shared" si="1"/>
        <v>1873</v>
      </c>
      <c r="AP53">
        <f t="shared" si="2"/>
        <v>2044</v>
      </c>
    </row>
    <row r="54" spans="1:42" s="1" customFormat="1" x14ac:dyDescent="0.25">
      <c r="A54" s="326" t="s">
        <v>597</v>
      </c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70"/>
      <c r="AA54" s="336" t="s">
        <v>80</v>
      </c>
      <c r="AB54" s="337"/>
      <c r="AC54" s="337"/>
      <c r="AD54" s="366"/>
      <c r="AE54" s="1">
        <f>SUM(AE43:AE53)</f>
        <v>8222</v>
      </c>
      <c r="AF54" s="1">
        <f>SUM(AF43:AF53)</f>
        <v>9210</v>
      </c>
      <c r="AG54" s="1">
        <f t="shared" ref="AG54:AP54" si="14">SUM(AG43:AG53)</f>
        <v>5242</v>
      </c>
      <c r="AH54" s="1">
        <f t="shared" si="14"/>
        <v>0</v>
      </c>
      <c r="AI54" s="1">
        <f t="shared" si="14"/>
        <v>1580</v>
      </c>
      <c r="AJ54" s="1">
        <f t="shared" si="14"/>
        <v>1580</v>
      </c>
      <c r="AK54" s="1">
        <f t="shared" si="14"/>
        <v>10692</v>
      </c>
      <c r="AL54" s="1">
        <f t="shared" si="14"/>
        <v>10093</v>
      </c>
      <c r="AM54" s="1">
        <f t="shared" si="14"/>
        <v>10093</v>
      </c>
      <c r="AN54" s="1">
        <f t="shared" si="14"/>
        <v>18914</v>
      </c>
      <c r="AO54" s="1">
        <f t="shared" si="14"/>
        <v>20883</v>
      </c>
      <c r="AP54" s="1">
        <f t="shared" si="14"/>
        <v>16915</v>
      </c>
    </row>
    <row r="55" spans="1:42" hidden="1" x14ac:dyDescent="0.25">
      <c r="A55" s="322" t="s">
        <v>81</v>
      </c>
      <c r="B55" s="323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67"/>
      <c r="AA55" s="311" t="s">
        <v>86</v>
      </c>
      <c r="AB55" s="312"/>
      <c r="AC55" s="312"/>
      <c r="AD55" s="365"/>
      <c r="AN55">
        <f t="shared" si="13"/>
        <v>0</v>
      </c>
      <c r="AO55">
        <f t="shared" si="1"/>
        <v>0</v>
      </c>
      <c r="AP55">
        <f t="shared" si="2"/>
        <v>0</v>
      </c>
    </row>
    <row r="56" spans="1:42" hidden="1" x14ac:dyDescent="0.25">
      <c r="A56" s="322" t="s">
        <v>82</v>
      </c>
      <c r="B56" s="323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67"/>
      <c r="AA56" s="311" t="s">
        <v>87</v>
      </c>
      <c r="AB56" s="312"/>
      <c r="AC56" s="312"/>
      <c r="AD56" s="365"/>
      <c r="AN56">
        <f t="shared" si="13"/>
        <v>0</v>
      </c>
      <c r="AO56">
        <f t="shared" si="1"/>
        <v>0</v>
      </c>
      <c r="AP56">
        <f t="shared" si="2"/>
        <v>0</v>
      </c>
    </row>
    <row r="57" spans="1:42" hidden="1" x14ac:dyDescent="0.25">
      <c r="A57" s="322" t="s">
        <v>83</v>
      </c>
      <c r="B57" s="323"/>
      <c r="C57" s="323"/>
      <c r="D57" s="323"/>
      <c r="E57" s="323"/>
      <c r="F57" s="323"/>
      <c r="G57" s="323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67"/>
      <c r="AA57" s="311" t="s">
        <v>88</v>
      </c>
      <c r="AB57" s="312"/>
      <c r="AC57" s="312"/>
      <c r="AD57" s="365"/>
      <c r="AN57">
        <f t="shared" si="13"/>
        <v>0</v>
      </c>
      <c r="AO57">
        <f t="shared" si="1"/>
        <v>0</v>
      </c>
      <c r="AP57">
        <f t="shared" si="2"/>
        <v>0</v>
      </c>
    </row>
    <row r="58" spans="1:42" hidden="1" x14ac:dyDescent="0.25">
      <c r="A58" s="322" t="s">
        <v>84</v>
      </c>
      <c r="B58" s="323"/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67"/>
      <c r="AA58" s="311" t="s">
        <v>89</v>
      </c>
      <c r="AB58" s="312"/>
      <c r="AC58" s="312"/>
      <c r="AD58" s="365"/>
      <c r="AN58">
        <f t="shared" si="13"/>
        <v>0</v>
      </c>
      <c r="AO58">
        <f t="shared" si="1"/>
        <v>0</v>
      </c>
      <c r="AP58">
        <f t="shared" si="2"/>
        <v>0</v>
      </c>
    </row>
    <row r="59" spans="1:42" hidden="1" x14ac:dyDescent="0.25">
      <c r="A59" s="322" t="s">
        <v>85</v>
      </c>
      <c r="B59" s="323"/>
      <c r="C59" s="323"/>
      <c r="D59" s="323"/>
      <c r="E59" s="323"/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67"/>
      <c r="AA59" s="311" t="s">
        <v>90</v>
      </c>
      <c r="AB59" s="312"/>
      <c r="AC59" s="312"/>
      <c r="AD59" s="365"/>
      <c r="AN59">
        <f t="shared" si="13"/>
        <v>0</v>
      </c>
      <c r="AO59">
        <f t="shared" si="1"/>
        <v>0</v>
      </c>
      <c r="AP59">
        <f t="shared" si="2"/>
        <v>0</v>
      </c>
    </row>
    <row r="60" spans="1:42" hidden="1" x14ac:dyDescent="0.25">
      <c r="A60" s="318" t="s">
        <v>107</v>
      </c>
      <c r="B60" s="319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369"/>
      <c r="AA60" s="336" t="s">
        <v>91</v>
      </c>
      <c r="AB60" s="337"/>
      <c r="AC60" s="337"/>
      <c r="AD60" s="366"/>
      <c r="AE60">
        <f>SUM(AE55:AE59)</f>
        <v>0</v>
      </c>
      <c r="AH60">
        <f>SUM(AH55:AH59)</f>
        <v>0</v>
      </c>
      <c r="AK60">
        <f>SUM(AK55:AK59)</f>
        <v>0</v>
      </c>
      <c r="AN60">
        <f t="shared" si="13"/>
        <v>0</v>
      </c>
      <c r="AO60">
        <f t="shared" si="1"/>
        <v>0</v>
      </c>
      <c r="AP60">
        <f t="shared" si="2"/>
        <v>0</v>
      </c>
    </row>
    <row r="61" spans="1:42" hidden="1" x14ac:dyDescent="0.25">
      <c r="A61" s="322" t="s">
        <v>92</v>
      </c>
      <c r="B61" s="323"/>
      <c r="C61" s="323"/>
      <c r="D61" s="323"/>
      <c r="E61" s="323"/>
      <c r="F61" s="323"/>
      <c r="G61" s="323"/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67"/>
      <c r="AA61" s="311" t="s">
        <v>95</v>
      </c>
      <c r="AB61" s="312"/>
      <c r="AC61" s="312"/>
      <c r="AD61" s="365"/>
      <c r="AN61">
        <f t="shared" si="13"/>
        <v>0</v>
      </c>
      <c r="AO61">
        <f t="shared" si="1"/>
        <v>0</v>
      </c>
      <c r="AP61">
        <f t="shared" si="2"/>
        <v>0</v>
      </c>
    </row>
    <row r="62" spans="1:42" hidden="1" x14ac:dyDescent="0.25">
      <c r="A62" s="300" t="s">
        <v>93</v>
      </c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71"/>
      <c r="AA62" s="311" t="s">
        <v>96</v>
      </c>
      <c r="AB62" s="312"/>
      <c r="AC62" s="312"/>
      <c r="AD62" s="365"/>
      <c r="AN62">
        <f t="shared" si="13"/>
        <v>0</v>
      </c>
      <c r="AO62">
        <f t="shared" si="1"/>
        <v>0</v>
      </c>
      <c r="AP62">
        <f t="shared" si="2"/>
        <v>0</v>
      </c>
    </row>
    <row r="63" spans="1:42" hidden="1" x14ac:dyDescent="0.25">
      <c r="A63" s="322" t="s">
        <v>94</v>
      </c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67"/>
      <c r="AA63" s="311" t="s">
        <v>97</v>
      </c>
      <c r="AB63" s="312"/>
      <c r="AC63" s="312"/>
      <c r="AD63" s="365"/>
      <c r="AN63">
        <f t="shared" si="13"/>
        <v>0</v>
      </c>
      <c r="AO63">
        <f t="shared" si="1"/>
        <v>0</v>
      </c>
      <c r="AP63">
        <f t="shared" si="2"/>
        <v>0</v>
      </c>
    </row>
    <row r="64" spans="1:42" s="1" customFormat="1" hidden="1" x14ac:dyDescent="0.25">
      <c r="A64" s="318" t="s">
        <v>108</v>
      </c>
      <c r="B64" s="319"/>
      <c r="C64" s="319"/>
      <c r="D64" s="319"/>
      <c r="E64" s="319"/>
      <c r="F64" s="319"/>
      <c r="G64" s="319"/>
      <c r="H64" s="319"/>
      <c r="I64" s="319"/>
      <c r="J64" s="319"/>
      <c r="K64" s="319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  <c r="W64" s="319"/>
      <c r="X64" s="319"/>
      <c r="Y64" s="319"/>
      <c r="Z64" s="369"/>
      <c r="AA64" s="336" t="s">
        <v>98</v>
      </c>
      <c r="AB64" s="337"/>
      <c r="AC64" s="337"/>
      <c r="AD64" s="366"/>
      <c r="AE64" s="1">
        <f>SUM(AE61:AE63)</f>
        <v>0</v>
      </c>
      <c r="AH64" s="1">
        <f>SUM(AH61:AH63)</f>
        <v>0</v>
      </c>
      <c r="AK64" s="1">
        <f>SUM(AK61:AK63)</f>
        <v>0</v>
      </c>
      <c r="AN64" s="1">
        <f t="shared" si="13"/>
        <v>0</v>
      </c>
      <c r="AO64">
        <f t="shared" si="1"/>
        <v>0</v>
      </c>
      <c r="AP64">
        <f t="shared" si="2"/>
        <v>0</v>
      </c>
    </row>
    <row r="65" spans="1:42" ht="24" hidden="1" customHeight="1" x14ac:dyDescent="0.25">
      <c r="A65" s="322" t="s">
        <v>99</v>
      </c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323"/>
      <c r="P65" s="323"/>
      <c r="Q65" s="323"/>
      <c r="R65" s="323"/>
      <c r="S65" s="323"/>
      <c r="T65" s="323"/>
      <c r="U65" s="323"/>
      <c r="V65" s="323"/>
      <c r="W65" s="323"/>
      <c r="X65" s="323"/>
      <c r="Y65" s="323"/>
      <c r="Z65" s="367"/>
      <c r="AA65" s="311" t="s">
        <v>102</v>
      </c>
      <c r="AB65" s="312"/>
      <c r="AC65" s="312"/>
      <c r="AD65" s="365"/>
      <c r="AN65">
        <f t="shared" si="13"/>
        <v>0</v>
      </c>
      <c r="AO65">
        <f t="shared" si="1"/>
        <v>0</v>
      </c>
      <c r="AP65">
        <f t="shared" si="2"/>
        <v>0</v>
      </c>
    </row>
    <row r="66" spans="1:42" hidden="1" x14ac:dyDescent="0.25">
      <c r="A66" s="300" t="s">
        <v>100</v>
      </c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71"/>
      <c r="AA66" s="311" t="s">
        <v>103</v>
      </c>
      <c r="AB66" s="312"/>
      <c r="AC66" s="312"/>
      <c r="AD66" s="365"/>
      <c r="AN66">
        <f t="shared" si="13"/>
        <v>0</v>
      </c>
      <c r="AO66">
        <f t="shared" si="1"/>
        <v>0</v>
      </c>
      <c r="AP66">
        <f t="shared" si="2"/>
        <v>0</v>
      </c>
    </row>
    <row r="67" spans="1:42" hidden="1" x14ac:dyDescent="0.25">
      <c r="A67" s="322" t="s">
        <v>101</v>
      </c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323"/>
      <c r="X67" s="323"/>
      <c r="Y67" s="323"/>
      <c r="Z67" s="367"/>
      <c r="AA67" s="311" t="s">
        <v>104</v>
      </c>
      <c r="AB67" s="312"/>
      <c r="AC67" s="312"/>
      <c r="AD67" s="365"/>
      <c r="AN67">
        <f t="shared" si="13"/>
        <v>0</v>
      </c>
      <c r="AO67">
        <f t="shared" si="1"/>
        <v>0</v>
      </c>
      <c r="AP67">
        <f t="shared" si="2"/>
        <v>0</v>
      </c>
    </row>
    <row r="68" spans="1:42" hidden="1" x14ac:dyDescent="0.25">
      <c r="A68" s="318" t="s">
        <v>109</v>
      </c>
      <c r="B68" s="319"/>
      <c r="C68" s="319"/>
      <c r="D68" s="319"/>
      <c r="E68" s="319"/>
      <c r="F68" s="319"/>
      <c r="G68" s="319"/>
      <c r="H68" s="319"/>
      <c r="I68" s="319"/>
      <c r="J68" s="319"/>
      <c r="K68" s="319"/>
      <c r="L68" s="319"/>
      <c r="M68" s="319"/>
      <c r="N68" s="319"/>
      <c r="O68" s="319"/>
      <c r="P68" s="319"/>
      <c r="Q68" s="319"/>
      <c r="R68" s="319"/>
      <c r="S68" s="319"/>
      <c r="T68" s="319"/>
      <c r="U68" s="319"/>
      <c r="V68" s="319"/>
      <c r="W68" s="319"/>
      <c r="X68" s="319"/>
      <c r="Y68" s="319"/>
      <c r="Z68" s="369"/>
      <c r="AA68" s="336" t="s">
        <v>105</v>
      </c>
      <c r="AB68" s="337"/>
      <c r="AC68" s="337"/>
      <c r="AD68" s="366"/>
      <c r="AE68">
        <f>SUM(AE65:AE67)</f>
        <v>0</v>
      </c>
      <c r="AH68">
        <f>SUM(AH65:AH67)</f>
        <v>0</v>
      </c>
      <c r="AK68">
        <f>SUM(AK65:AK67)</f>
        <v>0</v>
      </c>
      <c r="AN68">
        <f t="shared" si="13"/>
        <v>0</v>
      </c>
      <c r="AO68">
        <f t="shared" si="1"/>
        <v>0</v>
      </c>
      <c r="AP68">
        <f t="shared" si="2"/>
        <v>0</v>
      </c>
    </row>
    <row r="69" spans="1:42" x14ac:dyDescent="0.25">
      <c r="A69" s="300" t="s">
        <v>94</v>
      </c>
      <c r="B69" s="301"/>
      <c r="C69" s="301"/>
      <c r="D69" s="301"/>
      <c r="E69" s="301"/>
      <c r="F69" s="301"/>
      <c r="G69" s="301"/>
      <c r="H69" s="301"/>
      <c r="I69" s="301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40"/>
      <c r="AA69" s="227" t="s">
        <v>625</v>
      </c>
      <c r="AB69" s="235"/>
      <c r="AC69" s="235"/>
      <c r="AD69" s="239"/>
      <c r="AE69">
        <v>0</v>
      </c>
      <c r="AF69">
        <v>1759</v>
      </c>
      <c r="AG69">
        <v>1657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 s="1">
        <f t="shared" si="13"/>
        <v>0</v>
      </c>
      <c r="AO69">
        <f t="shared" si="1"/>
        <v>1759</v>
      </c>
      <c r="AP69">
        <f t="shared" si="2"/>
        <v>1657</v>
      </c>
    </row>
    <row r="70" spans="1:42" s="1" customFormat="1" x14ac:dyDescent="0.25">
      <c r="A70" s="326" t="s">
        <v>598</v>
      </c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70"/>
      <c r="AA70" s="336" t="s">
        <v>106</v>
      </c>
      <c r="AB70" s="337"/>
      <c r="AC70" s="337"/>
      <c r="AD70" s="366"/>
      <c r="AE70" s="1">
        <f>SUM(AE19,AE26,AE41,AE54,AE60,AE64,AE68,AE69)</f>
        <v>175458</v>
      </c>
      <c r="AF70" s="1">
        <f t="shared" ref="AF70:AP70" si="15">SUM(AF19,AF26,AF41,AF54,AF60,AF64,AF68,AF69)</f>
        <v>303896</v>
      </c>
      <c r="AG70" s="1">
        <f>SUM(AG19,AG26,AG41,AG54,AG60,AG64,AG68,AG69,AG67)</f>
        <v>299826</v>
      </c>
      <c r="AH70" s="1">
        <f t="shared" si="15"/>
        <v>0</v>
      </c>
      <c r="AI70" s="1">
        <f t="shared" si="15"/>
        <v>1580</v>
      </c>
      <c r="AJ70" s="1">
        <f t="shared" si="15"/>
        <v>1580</v>
      </c>
      <c r="AK70" s="1">
        <f t="shared" si="15"/>
        <v>10692</v>
      </c>
      <c r="AL70" s="1">
        <f t="shared" si="15"/>
        <v>10093</v>
      </c>
      <c r="AM70" s="1">
        <f t="shared" si="15"/>
        <v>10093</v>
      </c>
      <c r="AN70" s="1">
        <f t="shared" si="15"/>
        <v>186150</v>
      </c>
      <c r="AO70" s="1">
        <f t="shared" si="15"/>
        <v>315569</v>
      </c>
      <c r="AP70" s="1">
        <f t="shared" si="15"/>
        <v>311499</v>
      </c>
    </row>
    <row r="71" spans="1:4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"/>
      <c r="AB71" s="3"/>
      <c r="AC71" s="3"/>
      <c r="AD71" s="3"/>
      <c r="AO71">
        <f t="shared" ref="AO71:AP99" si="16">SUM(AF71,AI71,AL71)</f>
        <v>0</v>
      </c>
      <c r="AP71">
        <f t="shared" si="16"/>
        <v>0</v>
      </c>
    </row>
    <row r="72" spans="1:42" ht="12.75" customHeight="1" x14ac:dyDescent="0.25">
      <c r="A72" s="368" t="s">
        <v>162</v>
      </c>
      <c r="B72" s="368"/>
      <c r="C72" s="368"/>
      <c r="D72" s="368"/>
      <c r="E72" s="368"/>
      <c r="F72" s="368"/>
      <c r="G72" s="368"/>
      <c r="H72" s="368"/>
      <c r="I72" s="36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3"/>
      <c r="AB72" s="3"/>
      <c r="AC72" s="3"/>
      <c r="AD72" s="3"/>
      <c r="AO72">
        <f t="shared" si="16"/>
        <v>0</v>
      </c>
      <c r="AP72">
        <f t="shared" si="16"/>
        <v>0</v>
      </c>
    </row>
    <row r="73" spans="1:42" x14ac:dyDescent="0.25">
      <c r="A73" s="368" t="s">
        <v>112</v>
      </c>
      <c r="B73" s="368"/>
      <c r="C73" s="368"/>
      <c r="D73" s="368"/>
      <c r="E73" s="368"/>
      <c r="F73" s="368"/>
      <c r="G73" s="368"/>
      <c r="H73" s="368"/>
      <c r="I73" s="36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"/>
      <c r="AB73" s="3"/>
      <c r="AC73" s="3"/>
      <c r="AD73" s="3"/>
      <c r="AO73">
        <f t="shared" si="16"/>
        <v>0</v>
      </c>
      <c r="AP73">
        <f t="shared" si="16"/>
        <v>0</v>
      </c>
    </row>
    <row r="74" spans="1:42" s="1" customFormat="1" x14ac:dyDescent="0.25">
      <c r="A74" s="294" t="s">
        <v>113</v>
      </c>
      <c r="B74" s="294"/>
      <c r="C74" s="294"/>
      <c r="D74" s="294"/>
      <c r="E74" s="294"/>
      <c r="F74" s="294"/>
      <c r="G74" s="294"/>
      <c r="H74" s="294"/>
      <c r="I74" s="294"/>
      <c r="AA74" s="1" t="s">
        <v>114</v>
      </c>
      <c r="AE74" s="140" t="s">
        <v>554</v>
      </c>
      <c r="AF74" s="177"/>
      <c r="AG74" s="178"/>
      <c r="AH74" s="140" t="s">
        <v>164</v>
      </c>
      <c r="AI74" s="177"/>
      <c r="AJ74" s="178"/>
      <c r="AK74" s="140" t="s">
        <v>165</v>
      </c>
      <c r="AL74" s="177"/>
      <c r="AM74" s="178"/>
      <c r="AN74" s="140" t="s">
        <v>379</v>
      </c>
      <c r="AO74">
        <f t="shared" si="16"/>
        <v>0</v>
      </c>
      <c r="AP74">
        <f t="shared" si="16"/>
        <v>0</v>
      </c>
    </row>
    <row r="75" spans="1:42" hidden="1" x14ac:dyDescent="0.25">
      <c r="A75" s="348" t="s">
        <v>115</v>
      </c>
      <c r="B75" s="349"/>
      <c r="C75" s="349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49"/>
      <c r="Q75" s="349"/>
      <c r="R75" s="349"/>
      <c r="S75" s="349"/>
      <c r="T75" s="349"/>
      <c r="U75" s="349"/>
      <c r="V75" s="349"/>
      <c r="W75" s="349"/>
      <c r="X75" s="349"/>
      <c r="Y75" s="349"/>
      <c r="Z75" s="350"/>
      <c r="AA75" s="341" t="s">
        <v>116</v>
      </c>
      <c r="AB75" s="342"/>
      <c r="AC75" s="342"/>
      <c r="AD75" s="342"/>
      <c r="AN75">
        <f t="shared" ref="AN75:AN83" si="17">SUM(AE75:AK75)</f>
        <v>0</v>
      </c>
      <c r="AO75">
        <f t="shared" si="16"/>
        <v>0</v>
      </c>
      <c r="AP75">
        <f t="shared" si="16"/>
        <v>0</v>
      </c>
    </row>
    <row r="76" spans="1:42" hidden="1" x14ac:dyDescent="0.25">
      <c r="A76" s="338" t="s">
        <v>117</v>
      </c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39"/>
      <c r="W76" s="339"/>
      <c r="X76" s="339"/>
      <c r="Y76" s="339"/>
      <c r="Z76" s="340"/>
      <c r="AA76" s="341" t="s">
        <v>118</v>
      </c>
      <c r="AB76" s="342"/>
      <c r="AC76" s="342"/>
      <c r="AD76" s="342"/>
      <c r="AN76">
        <f t="shared" si="17"/>
        <v>0</v>
      </c>
      <c r="AO76">
        <f t="shared" si="16"/>
        <v>0</v>
      </c>
      <c r="AP76">
        <f t="shared" si="16"/>
        <v>0</v>
      </c>
    </row>
    <row r="77" spans="1:42" hidden="1" x14ac:dyDescent="0.25">
      <c r="A77" s="348" t="s">
        <v>119</v>
      </c>
      <c r="B77" s="349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50"/>
      <c r="AA77" s="341" t="s">
        <v>120</v>
      </c>
      <c r="AB77" s="342"/>
      <c r="AC77" s="342"/>
      <c r="AD77" s="342"/>
      <c r="AN77">
        <f t="shared" si="17"/>
        <v>0</v>
      </c>
      <c r="AO77">
        <f t="shared" si="16"/>
        <v>0</v>
      </c>
      <c r="AP77">
        <f t="shared" si="16"/>
        <v>0</v>
      </c>
    </row>
    <row r="78" spans="1:42" hidden="1" x14ac:dyDescent="0.25">
      <c r="A78" s="343" t="s">
        <v>121</v>
      </c>
      <c r="B78" s="344"/>
      <c r="C78" s="344"/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5"/>
      <c r="AA78" s="346" t="s">
        <v>122</v>
      </c>
      <c r="AB78" s="347"/>
      <c r="AC78" s="347"/>
      <c r="AD78" s="347"/>
      <c r="AE78">
        <f>SUM(AE75:AE77)</f>
        <v>0</v>
      </c>
      <c r="AH78">
        <f>SUM(AH75:AH77)</f>
        <v>0</v>
      </c>
      <c r="AK78">
        <f>SUM(AK75:AK77)</f>
        <v>0</v>
      </c>
      <c r="AN78">
        <f t="shared" si="17"/>
        <v>0</v>
      </c>
      <c r="AO78">
        <f t="shared" si="16"/>
        <v>0</v>
      </c>
      <c r="AP78">
        <f t="shared" si="16"/>
        <v>0</v>
      </c>
    </row>
    <row r="79" spans="1:42" hidden="1" x14ac:dyDescent="0.25">
      <c r="A79" s="338" t="s">
        <v>123</v>
      </c>
      <c r="B79" s="339"/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39"/>
      <c r="T79" s="339"/>
      <c r="U79" s="339"/>
      <c r="V79" s="339"/>
      <c r="W79" s="339"/>
      <c r="X79" s="339"/>
      <c r="Y79" s="339"/>
      <c r="Z79" s="340"/>
      <c r="AA79" s="341" t="s">
        <v>124</v>
      </c>
      <c r="AB79" s="342"/>
      <c r="AC79" s="342"/>
      <c r="AD79" s="342"/>
      <c r="AN79">
        <f t="shared" si="17"/>
        <v>0</v>
      </c>
      <c r="AO79">
        <f t="shared" si="16"/>
        <v>0</v>
      </c>
      <c r="AP79">
        <f t="shared" si="16"/>
        <v>0</v>
      </c>
    </row>
    <row r="80" spans="1:42" hidden="1" x14ac:dyDescent="0.25">
      <c r="A80" s="348" t="s">
        <v>125</v>
      </c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R80" s="349"/>
      <c r="S80" s="349"/>
      <c r="T80" s="349"/>
      <c r="U80" s="349"/>
      <c r="V80" s="349"/>
      <c r="W80" s="349"/>
      <c r="X80" s="349"/>
      <c r="Y80" s="349"/>
      <c r="Z80" s="350"/>
      <c r="AA80" s="341" t="s">
        <v>126</v>
      </c>
      <c r="AB80" s="342"/>
      <c r="AC80" s="342"/>
      <c r="AD80" s="342"/>
      <c r="AN80">
        <f t="shared" si="17"/>
        <v>0</v>
      </c>
      <c r="AO80">
        <f t="shared" si="16"/>
        <v>0</v>
      </c>
      <c r="AP80">
        <f t="shared" si="16"/>
        <v>0</v>
      </c>
    </row>
    <row r="81" spans="1:42" hidden="1" x14ac:dyDescent="0.25">
      <c r="A81" s="338" t="s">
        <v>127</v>
      </c>
      <c r="B81" s="339"/>
      <c r="C81" s="339"/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40"/>
      <c r="AA81" s="341" t="s">
        <v>128</v>
      </c>
      <c r="AB81" s="342"/>
      <c r="AC81" s="342"/>
      <c r="AD81" s="342"/>
      <c r="AN81">
        <f t="shared" si="17"/>
        <v>0</v>
      </c>
      <c r="AO81">
        <f t="shared" si="16"/>
        <v>0</v>
      </c>
      <c r="AP81">
        <f t="shared" si="16"/>
        <v>0</v>
      </c>
    </row>
    <row r="82" spans="1:42" hidden="1" x14ac:dyDescent="0.25">
      <c r="A82" s="348" t="s">
        <v>129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349"/>
      <c r="U82" s="349"/>
      <c r="V82" s="349"/>
      <c r="W82" s="349"/>
      <c r="X82" s="349"/>
      <c r="Y82" s="349"/>
      <c r="Z82" s="350"/>
      <c r="AA82" s="341" t="s">
        <v>130</v>
      </c>
      <c r="AB82" s="342"/>
      <c r="AC82" s="342"/>
      <c r="AD82" s="342"/>
      <c r="AN82">
        <f t="shared" si="17"/>
        <v>0</v>
      </c>
      <c r="AO82">
        <f t="shared" si="16"/>
        <v>0</v>
      </c>
      <c r="AP82">
        <f t="shared" si="16"/>
        <v>0</v>
      </c>
    </row>
    <row r="83" spans="1:42" hidden="1" x14ac:dyDescent="0.25">
      <c r="A83" s="355" t="s">
        <v>131</v>
      </c>
      <c r="B83" s="356"/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7"/>
      <c r="AA83" s="346" t="s">
        <v>132</v>
      </c>
      <c r="AB83" s="347"/>
      <c r="AC83" s="347"/>
      <c r="AD83" s="347"/>
      <c r="AE83">
        <f>SUM(AE79:AE82)</f>
        <v>0</v>
      </c>
      <c r="AH83">
        <f>SUM(AH79:AH82)</f>
        <v>0</v>
      </c>
      <c r="AK83">
        <f>SUM(AK79:AK82)</f>
        <v>0</v>
      </c>
      <c r="AN83">
        <f t="shared" si="17"/>
        <v>0</v>
      </c>
      <c r="AO83">
        <f t="shared" si="16"/>
        <v>0</v>
      </c>
      <c r="AP83">
        <f t="shared" si="16"/>
        <v>0</v>
      </c>
    </row>
    <row r="84" spans="1:42" s="1" customFormat="1" x14ac:dyDescent="0.25">
      <c r="A84" s="132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4"/>
      <c r="AA84" s="135"/>
      <c r="AB84" s="136"/>
      <c r="AC84" s="136"/>
      <c r="AD84" s="136"/>
      <c r="AE84" s="1" t="s">
        <v>555</v>
      </c>
      <c r="AH84" s="1" t="s">
        <v>555</v>
      </c>
      <c r="AK84" s="1" t="s">
        <v>555</v>
      </c>
      <c r="AN84" s="1" t="s">
        <v>555</v>
      </c>
      <c r="AO84">
        <f t="shared" si="16"/>
        <v>0</v>
      </c>
      <c r="AP84">
        <f t="shared" si="16"/>
        <v>0</v>
      </c>
    </row>
    <row r="85" spans="1:42" x14ac:dyDescent="0.25">
      <c r="A85" s="341" t="s">
        <v>133</v>
      </c>
      <c r="B85" s="342"/>
      <c r="C85" s="342"/>
      <c r="D85" s="342"/>
      <c r="E85" s="342"/>
      <c r="F85" s="342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2"/>
      <c r="S85" s="342"/>
      <c r="T85" s="342"/>
      <c r="U85" s="342"/>
      <c r="V85" s="342"/>
      <c r="W85" s="342"/>
      <c r="X85" s="342"/>
      <c r="Y85" s="342"/>
      <c r="Z85" s="364"/>
      <c r="AA85" s="341" t="s">
        <v>134</v>
      </c>
      <c r="AB85" s="342"/>
      <c r="AC85" s="342"/>
      <c r="AD85" s="342"/>
      <c r="AE85">
        <v>81437</v>
      </c>
      <c r="AF85">
        <v>85906</v>
      </c>
      <c r="AG85">
        <v>85906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f t="shared" ref="AN85:AP102" si="18">SUM(AE85,AH85,AK85)</f>
        <v>81437</v>
      </c>
      <c r="AO85">
        <f t="shared" si="16"/>
        <v>85906</v>
      </c>
      <c r="AP85">
        <f t="shared" si="16"/>
        <v>85906</v>
      </c>
    </row>
    <row r="86" spans="1:42" hidden="1" x14ac:dyDescent="0.25">
      <c r="A86" s="341" t="s">
        <v>135</v>
      </c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64"/>
      <c r="AA86" s="341" t="s">
        <v>136</v>
      </c>
      <c r="AB86" s="342"/>
      <c r="AC86" s="342"/>
      <c r="AD86" s="342"/>
      <c r="AN86">
        <f t="shared" si="18"/>
        <v>0</v>
      </c>
      <c r="AO86">
        <f t="shared" si="16"/>
        <v>0</v>
      </c>
      <c r="AP86">
        <f t="shared" si="16"/>
        <v>0</v>
      </c>
    </row>
    <row r="87" spans="1:42" s="1" customFormat="1" x14ac:dyDescent="0.25">
      <c r="A87" s="346" t="s">
        <v>599</v>
      </c>
      <c r="B87" s="347"/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347"/>
      <c r="R87" s="347"/>
      <c r="S87" s="347"/>
      <c r="T87" s="347"/>
      <c r="U87" s="347"/>
      <c r="V87" s="347"/>
      <c r="W87" s="347"/>
      <c r="X87" s="347"/>
      <c r="Y87" s="347"/>
      <c r="Z87" s="363"/>
      <c r="AA87" s="346" t="s">
        <v>137</v>
      </c>
      <c r="AB87" s="347"/>
      <c r="AC87" s="347"/>
      <c r="AD87" s="347"/>
      <c r="AE87" s="1">
        <f>SUM(AE85:AE86)</f>
        <v>81437</v>
      </c>
      <c r="AF87" s="1">
        <f t="shared" ref="AF87:AP87" si="19">SUM(AF85:AF86)</f>
        <v>85906</v>
      </c>
      <c r="AG87" s="1">
        <f t="shared" si="19"/>
        <v>85906</v>
      </c>
      <c r="AH87" s="1">
        <f t="shared" si="19"/>
        <v>0</v>
      </c>
      <c r="AI87" s="1">
        <f t="shared" si="19"/>
        <v>0</v>
      </c>
      <c r="AJ87" s="1">
        <f t="shared" si="19"/>
        <v>0</v>
      </c>
      <c r="AK87" s="1">
        <f t="shared" si="19"/>
        <v>0</v>
      </c>
      <c r="AL87" s="1">
        <f t="shared" si="19"/>
        <v>0</v>
      </c>
      <c r="AM87" s="1">
        <f t="shared" si="19"/>
        <v>0</v>
      </c>
      <c r="AN87" s="1">
        <f t="shared" si="19"/>
        <v>81437</v>
      </c>
      <c r="AO87" s="1">
        <f t="shared" si="19"/>
        <v>85906</v>
      </c>
      <c r="AP87" s="1">
        <f t="shared" si="19"/>
        <v>85906</v>
      </c>
    </row>
    <row r="88" spans="1:42" hidden="1" x14ac:dyDescent="0.25">
      <c r="A88" s="348" t="s">
        <v>138</v>
      </c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50"/>
      <c r="AA88" s="341" t="s">
        <v>139</v>
      </c>
      <c r="AB88" s="342"/>
      <c r="AC88" s="342"/>
      <c r="AD88" s="342"/>
      <c r="AN88">
        <f t="shared" si="18"/>
        <v>0</v>
      </c>
      <c r="AO88">
        <f t="shared" si="16"/>
        <v>0</v>
      </c>
      <c r="AP88">
        <f t="shared" si="16"/>
        <v>0</v>
      </c>
    </row>
    <row r="89" spans="1:42" hidden="1" x14ac:dyDescent="0.25">
      <c r="A89" s="348" t="s">
        <v>140</v>
      </c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/>
      <c r="U89" s="349"/>
      <c r="V89" s="349"/>
      <c r="W89" s="349"/>
      <c r="X89" s="349"/>
      <c r="Y89" s="349"/>
      <c r="Z89" s="350"/>
      <c r="AA89" s="341" t="s">
        <v>141</v>
      </c>
      <c r="AB89" s="342"/>
      <c r="AC89" s="342"/>
      <c r="AD89" s="342"/>
      <c r="AN89">
        <f t="shared" si="18"/>
        <v>0</v>
      </c>
      <c r="AO89">
        <f t="shared" si="16"/>
        <v>0</v>
      </c>
      <c r="AP89">
        <f t="shared" si="16"/>
        <v>0</v>
      </c>
    </row>
    <row r="90" spans="1:42" x14ac:dyDescent="0.25">
      <c r="A90" s="348" t="s">
        <v>142</v>
      </c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50"/>
      <c r="AA90" s="341" t="s">
        <v>143</v>
      </c>
      <c r="AB90" s="342"/>
      <c r="AC90" s="342"/>
      <c r="AD90" s="342"/>
      <c r="AH90">
        <v>37531</v>
      </c>
      <c r="AI90">
        <v>32815</v>
      </c>
      <c r="AJ90">
        <v>32815</v>
      </c>
      <c r="AK90">
        <v>100314</v>
      </c>
      <c r="AL90">
        <v>65951</v>
      </c>
      <c r="AM90">
        <v>65951</v>
      </c>
      <c r="AN90">
        <f t="shared" si="18"/>
        <v>137845</v>
      </c>
      <c r="AO90">
        <f t="shared" si="16"/>
        <v>98766</v>
      </c>
      <c r="AP90">
        <f t="shared" si="16"/>
        <v>98766</v>
      </c>
    </row>
    <row r="91" spans="1:42" hidden="1" x14ac:dyDescent="0.25">
      <c r="A91" s="348" t="s">
        <v>144</v>
      </c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R91" s="349"/>
      <c r="S91" s="349"/>
      <c r="T91" s="349"/>
      <c r="U91" s="349"/>
      <c r="V91" s="349"/>
      <c r="W91" s="349"/>
      <c r="X91" s="349"/>
      <c r="Y91" s="349"/>
      <c r="Z91" s="350"/>
      <c r="AA91" s="341" t="s">
        <v>145</v>
      </c>
      <c r="AB91" s="342"/>
      <c r="AC91" s="342"/>
      <c r="AD91" s="342"/>
      <c r="AN91">
        <f t="shared" si="18"/>
        <v>0</v>
      </c>
      <c r="AO91">
        <f t="shared" si="16"/>
        <v>0</v>
      </c>
      <c r="AP91">
        <f t="shared" si="16"/>
        <v>0</v>
      </c>
    </row>
    <row r="92" spans="1:42" hidden="1" x14ac:dyDescent="0.25">
      <c r="A92" s="338" t="s">
        <v>146</v>
      </c>
      <c r="B92" s="339"/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40"/>
      <c r="AA92" s="341" t="s">
        <v>147</v>
      </c>
      <c r="AB92" s="342"/>
      <c r="AC92" s="342"/>
      <c r="AD92" s="342"/>
      <c r="AN92">
        <f t="shared" si="18"/>
        <v>0</v>
      </c>
      <c r="AO92">
        <f t="shared" si="16"/>
        <v>0</v>
      </c>
      <c r="AP92">
        <f t="shared" si="16"/>
        <v>0</v>
      </c>
    </row>
    <row r="93" spans="1:42" s="1" customFormat="1" x14ac:dyDescent="0.25">
      <c r="A93" s="343" t="s">
        <v>600</v>
      </c>
      <c r="B93" s="344"/>
      <c r="C93" s="344"/>
      <c r="D93" s="344"/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5"/>
      <c r="AA93" s="346" t="s">
        <v>148</v>
      </c>
      <c r="AB93" s="347"/>
      <c r="AC93" s="347"/>
      <c r="AD93" s="347"/>
      <c r="AE93" s="1">
        <f>SUM(AE78,AE83,AE87,AE88,AE89,AE90,AE91,AE92)</f>
        <v>81437</v>
      </c>
      <c r="AF93" s="1">
        <v>85906</v>
      </c>
      <c r="AG93" s="1">
        <v>85906</v>
      </c>
      <c r="AH93" s="1">
        <f>SUM(AH78,AH83,AH87,AH88,AH89,AH90,AH91,AH92)</f>
        <v>37531</v>
      </c>
      <c r="AI93" s="1">
        <f t="shared" ref="AI93:AM93" si="20">SUM(AI78,AI83,AI87,AI88,AI89,AI90,AI91,AI92)</f>
        <v>32815</v>
      </c>
      <c r="AJ93" s="1">
        <f t="shared" si="20"/>
        <v>32815</v>
      </c>
      <c r="AK93" s="1">
        <f t="shared" si="20"/>
        <v>100314</v>
      </c>
      <c r="AL93" s="1">
        <f t="shared" si="20"/>
        <v>65951</v>
      </c>
      <c r="AM93" s="1">
        <f t="shared" si="20"/>
        <v>65951</v>
      </c>
      <c r="AN93" s="1">
        <f t="shared" si="18"/>
        <v>219282</v>
      </c>
      <c r="AO93" s="1">
        <f t="shared" si="16"/>
        <v>184672</v>
      </c>
      <c r="AP93" s="1">
        <f t="shared" si="16"/>
        <v>184672</v>
      </c>
    </row>
    <row r="94" spans="1:42" hidden="1" x14ac:dyDescent="0.25">
      <c r="A94" s="338" t="s">
        <v>149</v>
      </c>
      <c r="B94" s="339"/>
      <c r="C94" s="339"/>
      <c r="D94" s="339"/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339"/>
      <c r="Y94" s="339"/>
      <c r="Z94" s="340"/>
      <c r="AA94" s="341" t="s">
        <v>150</v>
      </c>
      <c r="AB94" s="342"/>
      <c r="AC94" s="342"/>
      <c r="AD94" s="342"/>
      <c r="AN94" s="1">
        <f t="shared" si="18"/>
        <v>0</v>
      </c>
      <c r="AO94" s="1">
        <f t="shared" si="16"/>
        <v>0</v>
      </c>
      <c r="AP94" s="1">
        <f t="shared" si="16"/>
        <v>0</v>
      </c>
    </row>
    <row r="95" spans="1:42" hidden="1" x14ac:dyDescent="0.25">
      <c r="A95" s="338" t="s">
        <v>151</v>
      </c>
      <c r="B95" s="339"/>
      <c r="C95" s="339"/>
      <c r="D95" s="339"/>
      <c r="E95" s="339"/>
      <c r="F95" s="339"/>
      <c r="G95" s="339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39"/>
      <c r="S95" s="339"/>
      <c r="T95" s="339"/>
      <c r="U95" s="339"/>
      <c r="V95" s="339"/>
      <c r="W95" s="339"/>
      <c r="X95" s="339"/>
      <c r="Y95" s="339"/>
      <c r="Z95" s="340"/>
      <c r="AA95" s="341" t="s">
        <v>152</v>
      </c>
      <c r="AB95" s="342"/>
      <c r="AC95" s="342"/>
      <c r="AD95" s="342"/>
      <c r="AN95" s="1">
        <f t="shared" si="18"/>
        <v>0</v>
      </c>
      <c r="AO95" s="1">
        <f t="shared" si="16"/>
        <v>0</v>
      </c>
      <c r="AP95" s="1">
        <f t="shared" si="16"/>
        <v>0</v>
      </c>
    </row>
    <row r="96" spans="1:42" hidden="1" x14ac:dyDescent="0.25">
      <c r="A96" s="348" t="s">
        <v>153</v>
      </c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50"/>
      <c r="AA96" s="341" t="s">
        <v>154</v>
      </c>
      <c r="AB96" s="342"/>
      <c r="AC96" s="342"/>
      <c r="AD96" s="342"/>
      <c r="AN96" s="1">
        <f t="shared" si="18"/>
        <v>0</v>
      </c>
      <c r="AO96" s="1">
        <f t="shared" si="16"/>
        <v>0</v>
      </c>
      <c r="AP96" s="1">
        <f t="shared" si="16"/>
        <v>0</v>
      </c>
    </row>
    <row r="97" spans="1:42" hidden="1" x14ac:dyDescent="0.25">
      <c r="A97" s="348" t="s">
        <v>155</v>
      </c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49"/>
      <c r="Z97" s="350"/>
      <c r="AA97" s="341" t="s">
        <v>156</v>
      </c>
      <c r="AB97" s="342"/>
      <c r="AC97" s="342"/>
      <c r="AD97" s="342"/>
      <c r="AN97" s="1">
        <f t="shared" si="18"/>
        <v>0</v>
      </c>
      <c r="AO97" s="1">
        <f t="shared" si="16"/>
        <v>0</v>
      </c>
      <c r="AP97" s="1">
        <f t="shared" si="16"/>
        <v>0</v>
      </c>
    </row>
    <row r="98" spans="1:42" hidden="1" x14ac:dyDescent="0.25">
      <c r="A98" s="355" t="s">
        <v>157</v>
      </c>
      <c r="B98" s="356"/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7"/>
      <c r="AA98" s="346" t="s">
        <v>158</v>
      </c>
      <c r="AB98" s="347"/>
      <c r="AC98" s="347"/>
      <c r="AD98" s="347"/>
      <c r="AE98">
        <f>SUM(AE94:AE97)</f>
        <v>0</v>
      </c>
      <c r="AH98">
        <f>SUM(AH94:AH97)</f>
        <v>0</v>
      </c>
      <c r="AK98">
        <f>SUM(AK94:AK97)</f>
        <v>0</v>
      </c>
      <c r="AN98" s="1">
        <f t="shared" si="18"/>
        <v>0</v>
      </c>
      <c r="AO98" s="1">
        <f t="shared" si="16"/>
        <v>0</v>
      </c>
      <c r="AP98" s="1">
        <f t="shared" si="16"/>
        <v>0</v>
      </c>
    </row>
    <row r="99" spans="1:42" hidden="1" x14ac:dyDescent="0.25">
      <c r="A99" s="338" t="s">
        <v>159</v>
      </c>
      <c r="B99" s="339"/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40"/>
      <c r="AA99" s="341" t="s">
        <v>160</v>
      </c>
      <c r="AB99" s="342"/>
      <c r="AC99" s="342"/>
      <c r="AD99" s="342"/>
      <c r="AN99" s="1">
        <f t="shared" si="18"/>
        <v>0</v>
      </c>
      <c r="AO99" s="1">
        <f t="shared" si="16"/>
        <v>0</v>
      </c>
      <c r="AP99" s="1">
        <f t="shared" si="16"/>
        <v>0</v>
      </c>
    </row>
    <row r="100" spans="1:42" s="1" customFormat="1" x14ac:dyDescent="0.25">
      <c r="A100" s="358" t="s">
        <v>601</v>
      </c>
      <c r="B100" s="359"/>
      <c r="C100" s="359"/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  <c r="W100" s="359"/>
      <c r="X100" s="359"/>
      <c r="Y100" s="359"/>
      <c r="Z100" s="360"/>
      <c r="AA100" s="361" t="s">
        <v>161</v>
      </c>
      <c r="AB100" s="362"/>
      <c r="AC100" s="362"/>
      <c r="AD100" s="362"/>
      <c r="AE100" s="1">
        <f>SUM(AE93,AE98,AE99)</f>
        <v>81437</v>
      </c>
      <c r="AF100" s="1">
        <f t="shared" ref="AF100:AM100" si="21">SUM(AF93,AF98,AF99)</f>
        <v>85906</v>
      </c>
      <c r="AG100" s="1">
        <f t="shared" si="21"/>
        <v>85906</v>
      </c>
      <c r="AH100" s="1">
        <f t="shared" si="21"/>
        <v>37531</v>
      </c>
      <c r="AI100" s="1">
        <f t="shared" si="21"/>
        <v>32815</v>
      </c>
      <c r="AJ100" s="1">
        <f t="shared" si="21"/>
        <v>32815</v>
      </c>
      <c r="AK100" s="1">
        <f t="shared" si="21"/>
        <v>100314</v>
      </c>
      <c r="AL100" s="1">
        <f t="shared" si="21"/>
        <v>65951</v>
      </c>
      <c r="AM100" s="1">
        <f t="shared" si="21"/>
        <v>65951</v>
      </c>
      <c r="AN100" s="1">
        <f t="shared" si="18"/>
        <v>219282</v>
      </c>
      <c r="AO100" s="1">
        <f t="shared" si="18"/>
        <v>184672</v>
      </c>
      <c r="AP100" s="1">
        <f t="shared" si="18"/>
        <v>184672</v>
      </c>
    </row>
    <row r="101" spans="1:42" x14ac:dyDescent="0.25">
      <c r="A101" s="355" t="s">
        <v>640</v>
      </c>
      <c r="B101" s="356"/>
      <c r="C101" s="356"/>
      <c r="D101" s="356"/>
      <c r="E101" s="356"/>
      <c r="F101" s="356"/>
      <c r="G101" s="356"/>
      <c r="H101" s="356"/>
      <c r="I101" s="357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 t="s">
        <v>139</v>
      </c>
      <c r="AB101" s="5"/>
      <c r="AC101" s="5"/>
      <c r="AD101" s="5"/>
      <c r="AE101" s="1">
        <v>0</v>
      </c>
      <c r="AF101" s="1">
        <v>3142</v>
      </c>
      <c r="AG101" s="1">
        <v>3142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>
        <f t="shared" si="18"/>
        <v>0</v>
      </c>
      <c r="AO101">
        <f t="shared" si="18"/>
        <v>3142</v>
      </c>
      <c r="AP101">
        <f t="shared" si="18"/>
        <v>3142</v>
      </c>
    </row>
    <row r="102" spans="1:42" x14ac:dyDescent="0.25">
      <c r="A102" s="355" t="s">
        <v>641</v>
      </c>
      <c r="B102" s="356"/>
      <c r="C102" s="356"/>
      <c r="D102" s="356"/>
      <c r="E102" s="356"/>
      <c r="F102" s="356"/>
      <c r="G102" s="356"/>
      <c r="H102" s="356"/>
      <c r="I102" s="357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 t="s">
        <v>145</v>
      </c>
      <c r="AB102" s="5"/>
      <c r="AC102" s="5"/>
      <c r="AD102" s="5"/>
      <c r="AE102" s="1">
        <v>0</v>
      </c>
      <c r="AF102" s="1">
        <v>0</v>
      </c>
      <c r="AG102" s="1">
        <v>560000</v>
      </c>
      <c r="AH102" s="1"/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>
        <f t="shared" si="18"/>
        <v>0</v>
      </c>
      <c r="AO102">
        <f t="shared" si="18"/>
        <v>0</v>
      </c>
      <c r="AP102">
        <f t="shared" si="18"/>
        <v>560000</v>
      </c>
    </row>
    <row r="103" spans="1:42" s="1" customFormat="1" x14ac:dyDescent="0.25">
      <c r="A103" s="143" t="s">
        <v>163</v>
      </c>
      <c r="B103" s="144"/>
      <c r="C103" s="144"/>
      <c r="D103" s="144"/>
      <c r="E103" s="144"/>
      <c r="F103" s="144"/>
      <c r="G103" s="144"/>
      <c r="H103" s="144"/>
      <c r="I103" s="14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1">
        <f>SUM(AE70,AE100,AE101,AE102)</f>
        <v>256895</v>
      </c>
      <c r="AF103" s="1">
        <f t="shared" ref="AF103:AP103" si="22">SUM(AF70,AF100,AF101,AF102)</f>
        <v>392944</v>
      </c>
      <c r="AG103" s="1">
        <f t="shared" si="22"/>
        <v>948874</v>
      </c>
      <c r="AH103" s="1">
        <f t="shared" si="22"/>
        <v>37531</v>
      </c>
      <c r="AI103" s="1">
        <f t="shared" si="22"/>
        <v>34395</v>
      </c>
      <c r="AJ103" s="1">
        <f t="shared" si="22"/>
        <v>34395</v>
      </c>
      <c r="AK103" s="1">
        <f t="shared" si="22"/>
        <v>111006</v>
      </c>
      <c r="AL103" s="1">
        <f t="shared" si="22"/>
        <v>76044</v>
      </c>
      <c r="AM103" s="1">
        <f t="shared" si="22"/>
        <v>76044</v>
      </c>
      <c r="AN103" s="1">
        <f t="shared" si="22"/>
        <v>405432</v>
      </c>
      <c r="AO103" s="1">
        <f t="shared" si="22"/>
        <v>503383</v>
      </c>
      <c r="AP103" s="1">
        <f t="shared" si="22"/>
        <v>1059313</v>
      </c>
    </row>
  </sheetData>
  <mergeCells count="184">
    <mergeCell ref="A61:Z61"/>
    <mergeCell ref="A62:Z62"/>
    <mergeCell ref="A63:Z63"/>
    <mergeCell ref="A64:Z64"/>
    <mergeCell ref="A1:I1"/>
    <mergeCell ref="A57:Z57"/>
    <mergeCell ref="A58:Z58"/>
    <mergeCell ref="A59:Z59"/>
    <mergeCell ref="A51:Z51"/>
    <mergeCell ref="A54:Z54"/>
    <mergeCell ref="A55:Z55"/>
    <mergeCell ref="A33:Z33"/>
    <mergeCell ref="A56:Z56"/>
    <mergeCell ref="A40:Z40"/>
    <mergeCell ref="I2:AN2"/>
    <mergeCell ref="A31:Z31"/>
    <mergeCell ref="A32:Z32"/>
    <mergeCell ref="A46:Z46"/>
    <mergeCell ref="A42:Z42"/>
    <mergeCell ref="A35:Z35"/>
    <mergeCell ref="A36:Z36"/>
    <mergeCell ref="A37:Z37"/>
    <mergeCell ref="A38:Z38"/>
    <mergeCell ref="A49:Z49"/>
    <mergeCell ref="A43:Z43"/>
    <mergeCell ref="A47:Z47"/>
    <mergeCell ref="A45:Z45"/>
    <mergeCell ref="AA10:AD10"/>
    <mergeCell ref="A41:Z41"/>
    <mergeCell ref="A16:Z16"/>
    <mergeCell ref="A19:Z19"/>
    <mergeCell ref="A17:Z17"/>
    <mergeCell ref="A20:Z20"/>
    <mergeCell ref="A21:Z21"/>
    <mergeCell ref="A18:Z18"/>
    <mergeCell ref="A22:Z22"/>
    <mergeCell ref="A23:Z23"/>
    <mergeCell ref="A25:Z25"/>
    <mergeCell ref="A26:Z26"/>
    <mergeCell ref="A27:Z27"/>
    <mergeCell ref="A28:Z28"/>
    <mergeCell ref="A29:Z29"/>
    <mergeCell ref="A34:Z34"/>
    <mergeCell ref="A30:Z30"/>
    <mergeCell ref="A11:I11"/>
    <mergeCell ref="A12:I12"/>
    <mergeCell ref="A39:I39"/>
    <mergeCell ref="A3:I3"/>
    <mergeCell ref="A4:I4"/>
    <mergeCell ref="AA25:AD25"/>
    <mergeCell ref="A13:Z13"/>
    <mergeCell ref="A14:Z14"/>
    <mergeCell ref="A15:Z15"/>
    <mergeCell ref="AA13:AD13"/>
    <mergeCell ref="A10:Z10"/>
    <mergeCell ref="A5:Z5"/>
    <mergeCell ref="AA5:AD5"/>
    <mergeCell ref="AA15:AD15"/>
    <mergeCell ref="AA16:AD16"/>
    <mergeCell ref="AA17:AD17"/>
    <mergeCell ref="AA18:AD18"/>
    <mergeCell ref="AA19:AD19"/>
    <mergeCell ref="AA22:AD22"/>
    <mergeCell ref="AA23:AD23"/>
    <mergeCell ref="A6:Z6"/>
    <mergeCell ref="A7:Z7"/>
    <mergeCell ref="A8:Z8"/>
    <mergeCell ref="A9:Z9"/>
    <mergeCell ref="AA6:AD6"/>
    <mergeCell ref="AA7:AD7"/>
    <mergeCell ref="A75:Z75"/>
    <mergeCell ref="AA75:AD75"/>
    <mergeCell ref="AA30:AD30"/>
    <mergeCell ref="AA68:AD68"/>
    <mergeCell ref="AA26:AD26"/>
    <mergeCell ref="AA14:AD14"/>
    <mergeCell ref="AA46:AD46"/>
    <mergeCell ref="AA47:AD47"/>
    <mergeCell ref="AA65:AD65"/>
    <mergeCell ref="AA66:AD66"/>
    <mergeCell ref="AA64:AD64"/>
    <mergeCell ref="AA45:AD45"/>
    <mergeCell ref="AA57:AD57"/>
    <mergeCell ref="AA63:AD63"/>
    <mergeCell ref="AA58:AD58"/>
    <mergeCell ref="AA67:AD67"/>
    <mergeCell ref="AA36:AD36"/>
    <mergeCell ref="AA60:AD60"/>
    <mergeCell ref="AA61:AD61"/>
    <mergeCell ref="AA62:AD62"/>
    <mergeCell ref="AA43:AD43"/>
    <mergeCell ref="AA48:AD48"/>
    <mergeCell ref="A24:I24"/>
    <mergeCell ref="A50:Z50"/>
    <mergeCell ref="AA20:AD20"/>
    <mergeCell ref="AA31:AD31"/>
    <mergeCell ref="AA27:AD27"/>
    <mergeCell ref="AA28:AD28"/>
    <mergeCell ref="AA29:AD29"/>
    <mergeCell ref="AA51:AD51"/>
    <mergeCell ref="AA54:AD54"/>
    <mergeCell ref="AA55:AD55"/>
    <mergeCell ref="AA8:AD8"/>
    <mergeCell ref="AA9:AD9"/>
    <mergeCell ref="AA56:AD56"/>
    <mergeCell ref="AA44:AD44"/>
    <mergeCell ref="AA41:AD41"/>
    <mergeCell ref="AA32:AD32"/>
    <mergeCell ref="AA37:AD37"/>
    <mergeCell ref="AA38:AD38"/>
    <mergeCell ref="AA40:AD40"/>
    <mergeCell ref="AA35:AD35"/>
    <mergeCell ref="AA42:AD42"/>
    <mergeCell ref="AA50:AD50"/>
    <mergeCell ref="AA49:AD49"/>
    <mergeCell ref="A77:Z77"/>
    <mergeCell ref="AA77:AD77"/>
    <mergeCell ref="A78:Z78"/>
    <mergeCell ref="AA78:AD78"/>
    <mergeCell ref="A79:Z79"/>
    <mergeCell ref="AA79:AD79"/>
    <mergeCell ref="A76:Z76"/>
    <mergeCell ref="AA76:AD76"/>
    <mergeCell ref="AA21:AD21"/>
    <mergeCell ref="AA33:AD33"/>
    <mergeCell ref="AA34:AD34"/>
    <mergeCell ref="AA59:AD59"/>
    <mergeCell ref="AA70:AD70"/>
    <mergeCell ref="A48:Z48"/>
    <mergeCell ref="A44:Z44"/>
    <mergeCell ref="A72:I72"/>
    <mergeCell ref="A73:I73"/>
    <mergeCell ref="A74:I74"/>
    <mergeCell ref="A67:Z67"/>
    <mergeCell ref="A68:Z68"/>
    <mergeCell ref="A70:Z70"/>
    <mergeCell ref="A65:Z65"/>
    <mergeCell ref="A66:Z66"/>
    <mergeCell ref="A60:Z60"/>
    <mergeCell ref="A83:Z83"/>
    <mergeCell ref="AA83:AD83"/>
    <mergeCell ref="A85:Z85"/>
    <mergeCell ref="AA85:AD85"/>
    <mergeCell ref="A86:Z86"/>
    <mergeCell ref="AA86:AD86"/>
    <mergeCell ref="A80:Z80"/>
    <mergeCell ref="AA80:AD80"/>
    <mergeCell ref="A81:Z81"/>
    <mergeCell ref="AA81:AD81"/>
    <mergeCell ref="A82:Z82"/>
    <mergeCell ref="AA82:AD82"/>
    <mergeCell ref="AA91:AD91"/>
    <mergeCell ref="A92:Z92"/>
    <mergeCell ref="AA92:AD92"/>
    <mergeCell ref="A87:Z87"/>
    <mergeCell ref="AA87:AD87"/>
    <mergeCell ref="A88:Z88"/>
    <mergeCell ref="AA88:AD88"/>
    <mergeCell ref="A89:Z89"/>
    <mergeCell ref="AA89:AD89"/>
    <mergeCell ref="A52:I52"/>
    <mergeCell ref="A101:I101"/>
    <mergeCell ref="A102:I102"/>
    <mergeCell ref="A53:I53"/>
    <mergeCell ref="A69:I69"/>
    <mergeCell ref="A96:Z96"/>
    <mergeCell ref="AA96:AD96"/>
    <mergeCell ref="A97:Z97"/>
    <mergeCell ref="AA97:AD97"/>
    <mergeCell ref="A100:Z100"/>
    <mergeCell ref="AA100:AD100"/>
    <mergeCell ref="A98:Z98"/>
    <mergeCell ref="AA98:AD98"/>
    <mergeCell ref="A99:Z99"/>
    <mergeCell ref="AA99:AD99"/>
    <mergeCell ref="A93:Z93"/>
    <mergeCell ref="AA93:AD93"/>
    <mergeCell ref="A94:Z94"/>
    <mergeCell ref="AA94:AD94"/>
    <mergeCell ref="A95:Z95"/>
    <mergeCell ref="AA95:AD95"/>
    <mergeCell ref="A90:Z90"/>
    <mergeCell ref="AA90:AD90"/>
    <mergeCell ref="A91:Z91"/>
  </mergeCells>
  <phoneticPr fontId="23" type="noConversion"/>
  <printOptions gridLines="1"/>
  <pageMargins left="0.74803149606299213" right="0.74803149606299213" top="0.98425196850393704" bottom="0.98425196850393704" header="0.51181102362204722" footer="0.51181102362204722"/>
  <pageSetup paperSize="8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3" sqref="B3:F3"/>
    </sheetView>
  </sheetViews>
  <sheetFormatPr defaultRowHeight="13.2" x14ac:dyDescent="0.25"/>
  <cols>
    <col min="1" max="1" width="41" bestFit="1" customWidth="1"/>
    <col min="2" max="4" width="12.33203125" customWidth="1"/>
    <col min="5" max="5" width="51.109375" bestFit="1" customWidth="1"/>
    <col min="6" max="6" width="13.6640625" customWidth="1"/>
    <col min="7" max="7" width="10" customWidth="1"/>
  </cols>
  <sheetData>
    <row r="1" spans="1:8" ht="15.6" x14ac:dyDescent="0.3">
      <c r="A1" s="373" t="s">
        <v>520</v>
      </c>
      <c r="B1" s="373"/>
      <c r="C1" s="373"/>
      <c r="D1" s="373"/>
      <c r="E1" s="373"/>
      <c r="F1" s="373"/>
    </row>
    <row r="2" spans="1:8" ht="12.75" customHeight="1" x14ac:dyDescent="0.3">
      <c r="A2" s="95"/>
      <c r="B2" s="95"/>
      <c r="C2" s="179"/>
      <c r="D2" s="179"/>
      <c r="E2" s="95"/>
      <c r="F2" s="95"/>
    </row>
    <row r="3" spans="1:8" ht="12.75" customHeight="1" x14ac:dyDescent="0.3">
      <c r="A3" s="95"/>
      <c r="B3" s="373" t="s">
        <v>657</v>
      </c>
      <c r="C3" s="373"/>
      <c r="D3" s="373"/>
      <c r="E3" s="373"/>
      <c r="F3" s="373"/>
    </row>
    <row r="4" spans="1:8" ht="12.75" customHeight="1" x14ac:dyDescent="0.3">
      <c r="A4" s="95"/>
      <c r="B4" s="95"/>
      <c r="C4" s="179"/>
      <c r="D4" s="179"/>
      <c r="E4" s="95"/>
      <c r="F4" s="95"/>
    </row>
    <row r="5" spans="1:8" ht="12.75" customHeight="1" thickBot="1" x14ac:dyDescent="0.3">
      <c r="F5" s="1" t="s">
        <v>552</v>
      </c>
    </row>
    <row r="6" spans="1:8" ht="13.8" thickBot="1" x14ac:dyDescent="0.3">
      <c r="A6" s="96" t="s">
        <v>521</v>
      </c>
      <c r="B6" s="141" t="s">
        <v>551</v>
      </c>
      <c r="C6" s="180"/>
      <c r="D6" s="180"/>
      <c r="E6" s="96" t="s">
        <v>522</v>
      </c>
      <c r="F6" s="180" t="s">
        <v>556</v>
      </c>
      <c r="G6" s="91"/>
      <c r="H6" s="91"/>
    </row>
    <row r="7" spans="1:8" s="1" customFormat="1" ht="13.8" thickBot="1" x14ac:dyDescent="0.3">
      <c r="A7" s="97" t="s">
        <v>523</v>
      </c>
      <c r="B7" s="97" t="s">
        <v>555</v>
      </c>
      <c r="C7" s="97" t="s">
        <v>614</v>
      </c>
      <c r="D7" s="97" t="s">
        <v>615</v>
      </c>
      <c r="E7" s="97" t="s">
        <v>524</v>
      </c>
      <c r="F7" s="181" t="s">
        <v>555</v>
      </c>
      <c r="G7" s="6" t="s">
        <v>614</v>
      </c>
      <c r="H7" s="6" t="s">
        <v>615</v>
      </c>
    </row>
    <row r="8" spans="1:8" x14ac:dyDescent="0.25">
      <c r="A8" s="98" t="s">
        <v>476</v>
      </c>
      <c r="B8" s="98">
        <v>95641</v>
      </c>
      <c r="C8" s="98">
        <v>94661</v>
      </c>
      <c r="D8" s="98">
        <v>94661</v>
      </c>
      <c r="E8" s="98" t="s">
        <v>525</v>
      </c>
      <c r="F8" s="182">
        <v>85363</v>
      </c>
      <c r="G8" s="91">
        <v>83500</v>
      </c>
      <c r="H8" s="91">
        <v>83350</v>
      </c>
    </row>
    <row r="9" spans="1:8" x14ac:dyDescent="0.25">
      <c r="A9" s="91" t="s">
        <v>477</v>
      </c>
      <c r="B9" s="91">
        <v>6995</v>
      </c>
      <c r="C9" s="91">
        <v>7537</v>
      </c>
      <c r="D9" s="91">
        <v>7537</v>
      </c>
      <c r="E9" s="91" t="s">
        <v>526</v>
      </c>
      <c r="F9" s="183">
        <v>23110</v>
      </c>
      <c r="G9" s="91">
        <v>21099</v>
      </c>
      <c r="H9" s="91">
        <v>21099</v>
      </c>
    </row>
    <row r="10" spans="1:8" x14ac:dyDescent="0.25">
      <c r="A10" s="91" t="s">
        <v>389</v>
      </c>
      <c r="B10" s="91">
        <v>63300</v>
      </c>
      <c r="C10" s="91">
        <v>94262</v>
      </c>
      <c r="D10" s="91">
        <v>94262</v>
      </c>
      <c r="E10" s="91" t="s">
        <v>527</v>
      </c>
      <c r="F10" s="183">
        <v>85746</v>
      </c>
      <c r="G10" s="91">
        <v>76367</v>
      </c>
      <c r="H10" s="91">
        <v>55059</v>
      </c>
    </row>
    <row r="11" spans="1:8" x14ac:dyDescent="0.25">
      <c r="A11" s="91" t="s">
        <v>478</v>
      </c>
      <c r="B11" s="91">
        <v>18914</v>
      </c>
      <c r="C11" s="91">
        <v>20883</v>
      </c>
      <c r="D11" s="91">
        <v>16915</v>
      </c>
      <c r="E11" s="91" t="s">
        <v>528</v>
      </c>
      <c r="F11" s="183">
        <v>26701</v>
      </c>
      <c r="G11" s="91">
        <v>131836</v>
      </c>
      <c r="H11" s="91">
        <v>11800</v>
      </c>
    </row>
    <row r="12" spans="1:8" x14ac:dyDescent="0.25">
      <c r="A12" s="91" t="s">
        <v>529</v>
      </c>
      <c r="B12" s="91">
        <v>0</v>
      </c>
      <c r="C12" s="91">
        <v>1759</v>
      </c>
      <c r="D12" s="91">
        <v>1657</v>
      </c>
      <c r="E12" s="91" t="s">
        <v>530</v>
      </c>
      <c r="F12" s="183">
        <v>19265</v>
      </c>
      <c r="G12" s="91">
        <v>119667</v>
      </c>
      <c r="H12" s="91">
        <v>0</v>
      </c>
    </row>
    <row r="13" spans="1:8" x14ac:dyDescent="0.25">
      <c r="A13" s="91"/>
      <c r="B13" s="91"/>
      <c r="C13" s="91"/>
      <c r="D13" s="91"/>
      <c r="E13" s="99" t="s">
        <v>531</v>
      </c>
      <c r="F13" s="183">
        <v>4090</v>
      </c>
      <c r="G13" s="91">
        <v>3120</v>
      </c>
      <c r="H13" s="91">
        <v>2770</v>
      </c>
    </row>
    <row r="14" spans="1:8" x14ac:dyDescent="0.25">
      <c r="A14" s="93"/>
      <c r="B14" s="93"/>
      <c r="C14" s="93"/>
      <c r="D14" s="93"/>
      <c r="E14" s="100" t="s">
        <v>532</v>
      </c>
      <c r="F14" s="184">
        <v>3346</v>
      </c>
      <c r="G14" s="91">
        <v>8545</v>
      </c>
      <c r="H14" s="91">
        <v>8545</v>
      </c>
    </row>
    <row r="15" spans="1:8" ht="13.8" thickBot="1" x14ac:dyDescent="0.3">
      <c r="A15" s="92"/>
      <c r="B15" s="92"/>
      <c r="C15" s="92"/>
      <c r="D15" s="92"/>
      <c r="E15" s="129" t="s">
        <v>539</v>
      </c>
      <c r="F15" s="185">
        <v>7414</v>
      </c>
      <c r="G15" s="91">
        <v>8266</v>
      </c>
      <c r="H15" s="91">
        <v>2065</v>
      </c>
    </row>
    <row r="16" spans="1:8" s="1" customFormat="1" ht="13.8" thickBot="1" x14ac:dyDescent="0.3">
      <c r="A16" s="97" t="s">
        <v>533</v>
      </c>
      <c r="B16" s="97">
        <f>SUM(B8:B12)</f>
        <v>184850</v>
      </c>
      <c r="C16" s="97">
        <f t="shared" ref="C16:D16" si="0">SUM(C8:C12)</f>
        <v>219102</v>
      </c>
      <c r="D16" s="97">
        <f t="shared" si="0"/>
        <v>215032</v>
      </c>
      <c r="E16" s="97" t="s">
        <v>534</v>
      </c>
      <c r="F16" s="181">
        <f>SUM(F8:F11,F15)</f>
        <v>228334</v>
      </c>
      <c r="G16" s="181">
        <f t="shared" ref="G16:H16" si="1">SUM(G8:G11,G15)</f>
        <v>321068</v>
      </c>
      <c r="H16" s="181">
        <f t="shared" si="1"/>
        <v>173373</v>
      </c>
    </row>
    <row r="17" spans="1:8" s="1" customFormat="1" ht="13.8" thickBot="1" x14ac:dyDescent="0.3">
      <c r="A17" s="97" t="s">
        <v>535</v>
      </c>
      <c r="B17" s="97">
        <f>B16-F16</f>
        <v>-43484</v>
      </c>
      <c r="C17" s="97">
        <f t="shared" ref="C17:D17" si="2">C16-G16</f>
        <v>-101966</v>
      </c>
      <c r="D17" s="97">
        <f t="shared" si="2"/>
        <v>41659</v>
      </c>
      <c r="E17" s="97"/>
      <c r="F17" s="181"/>
      <c r="G17" s="6"/>
      <c r="H17" s="6"/>
    </row>
    <row r="18" spans="1:8" ht="13.8" thickBot="1" x14ac:dyDescent="0.3">
      <c r="A18" s="101"/>
      <c r="B18" s="101"/>
      <c r="C18" s="101"/>
      <c r="D18" s="101"/>
      <c r="E18" s="101"/>
      <c r="F18" s="186"/>
      <c r="G18" s="91"/>
      <c r="H18" s="91"/>
    </row>
    <row r="19" spans="1:8" s="1" customFormat="1" ht="13.8" thickBot="1" x14ac:dyDescent="0.3">
      <c r="A19" s="97" t="s">
        <v>480</v>
      </c>
      <c r="B19" s="97">
        <v>219282</v>
      </c>
      <c r="C19" s="97">
        <v>187814</v>
      </c>
      <c r="D19" s="97">
        <v>747814</v>
      </c>
      <c r="E19" s="97" t="s">
        <v>484</v>
      </c>
      <c r="F19" s="181">
        <v>137845</v>
      </c>
      <c r="G19" s="6">
        <v>104709</v>
      </c>
      <c r="H19" s="6">
        <v>661567</v>
      </c>
    </row>
    <row r="20" spans="1:8" s="1" customFormat="1" ht="13.8" thickBot="1" x14ac:dyDescent="0.3">
      <c r="A20" s="97" t="s">
        <v>536</v>
      </c>
      <c r="B20" s="97">
        <f>SUM(B16,B19)</f>
        <v>404132</v>
      </c>
      <c r="C20" s="97">
        <v>406916</v>
      </c>
      <c r="D20" s="97">
        <v>962846</v>
      </c>
      <c r="E20" s="97" t="s">
        <v>537</v>
      </c>
      <c r="F20" s="181">
        <f>SUM(F16,F19)</f>
        <v>366179</v>
      </c>
      <c r="G20" s="181">
        <f t="shared" ref="G20:H20" si="3">SUM(G16,G19)</f>
        <v>425777</v>
      </c>
      <c r="H20" s="181">
        <f t="shared" si="3"/>
        <v>834940</v>
      </c>
    </row>
  </sheetData>
  <mergeCells count="2">
    <mergeCell ref="A1:F1"/>
    <mergeCell ref="B3:F3"/>
  </mergeCells>
  <phoneticPr fontId="23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SheetLayoutView="115" workbookViewId="0">
      <selection activeCell="J1" sqref="J1:J15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5" width="14" style="7" customWidth="1"/>
    <col min="6" max="6" width="47.33203125" style="7" customWidth="1"/>
    <col min="7" max="8" width="14" style="7" customWidth="1"/>
    <col min="9" max="9" width="9.6640625" style="7" customWidth="1"/>
    <col min="10" max="10" width="4.109375" style="7" customWidth="1"/>
    <col min="11" max="16384" width="8" style="7"/>
  </cols>
  <sheetData>
    <row r="1" spans="1:10" ht="31.2" x14ac:dyDescent="0.25">
      <c r="B1" s="8" t="s">
        <v>420</v>
      </c>
      <c r="C1" s="9"/>
      <c r="D1" s="9"/>
      <c r="E1" s="9"/>
      <c r="F1" s="9"/>
      <c r="G1" s="9"/>
      <c r="H1" s="9"/>
      <c r="I1" s="204"/>
      <c r="J1" s="376" t="s">
        <v>658</v>
      </c>
    </row>
    <row r="2" spans="1:10" ht="14.4" thickBot="1" x14ac:dyDescent="0.3">
      <c r="G2" s="11" t="s">
        <v>380</v>
      </c>
      <c r="H2" s="11"/>
      <c r="I2" s="204"/>
      <c r="J2" s="376"/>
    </row>
    <row r="3" spans="1:10" ht="13.8" thickBot="1" x14ac:dyDescent="0.3">
      <c r="A3" s="374" t="s">
        <v>381</v>
      </c>
      <c r="B3" s="12" t="s">
        <v>382</v>
      </c>
      <c r="C3" s="13"/>
      <c r="D3" s="187"/>
      <c r="E3" s="187"/>
      <c r="F3" s="12" t="s">
        <v>383</v>
      </c>
      <c r="G3" s="195"/>
      <c r="H3" s="195"/>
      <c r="I3" s="202"/>
      <c r="J3" s="376"/>
    </row>
    <row r="4" spans="1:10" s="17" customFormat="1" ht="24.75" customHeight="1" thickBot="1" x14ac:dyDescent="0.3">
      <c r="A4" s="375"/>
      <c r="B4" s="14" t="s">
        <v>384</v>
      </c>
      <c r="C4" s="138" t="s">
        <v>560</v>
      </c>
      <c r="D4" s="188" t="s">
        <v>628</v>
      </c>
      <c r="E4" s="188" t="s">
        <v>628</v>
      </c>
      <c r="F4" s="14" t="s">
        <v>384</v>
      </c>
      <c r="G4" s="196" t="s">
        <v>560</v>
      </c>
      <c r="H4" s="196" t="s">
        <v>629</v>
      </c>
      <c r="I4" s="203" t="s">
        <v>628</v>
      </c>
      <c r="J4" s="376"/>
    </row>
    <row r="5" spans="1:10" s="17" customFormat="1" ht="13.8" thickBot="1" x14ac:dyDescent="0.3">
      <c r="A5" s="18">
        <v>1</v>
      </c>
      <c r="B5" s="19">
        <v>2</v>
      </c>
      <c r="C5" s="20" t="s">
        <v>555</v>
      </c>
      <c r="D5" s="208" t="s">
        <v>614</v>
      </c>
      <c r="E5" s="189" t="s">
        <v>615</v>
      </c>
      <c r="F5" s="19">
        <v>4</v>
      </c>
      <c r="G5" s="197" t="s">
        <v>555</v>
      </c>
      <c r="H5" s="197" t="s">
        <v>614</v>
      </c>
      <c r="I5" s="203" t="s">
        <v>615</v>
      </c>
      <c r="J5" s="376"/>
    </row>
    <row r="6" spans="1:10" ht="12.9" customHeight="1" x14ac:dyDescent="0.25">
      <c r="A6" s="21" t="s">
        <v>388</v>
      </c>
      <c r="B6" s="22" t="s">
        <v>487</v>
      </c>
      <c r="C6" s="205">
        <v>1300</v>
      </c>
      <c r="D6" s="26">
        <v>52765</v>
      </c>
      <c r="E6" s="190">
        <v>52765</v>
      </c>
      <c r="F6" s="22" t="s">
        <v>421</v>
      </c>
      <c r="G6" s="198">
        <v>4907</v>
      </c>
      <c r="H6" s="198">
        <v>14542</v>
      </c>
      <c r="I6" s="202">
        <v>12832</v>
      </c>
      <c r="J6" s="376"/>
    </row>
    <row r="7" spans="1:10" ht="22.5" customHeight="1" x14ac:dyDescent="0.25">
      <c r="A7" s="24" t="s">
        <v>391</v>
      </c>
      <c r="B7" s="25" t="s">
        <v>642</v>
      </c>
      <c r="C7" s="198"/>
      <c r="D7" s="26">
        <v>43702</v>
      </c>
      <c r="E7" s="191">
        <v>43702</v>
      </c>
      <c r="F7" s="25" t="s">
        <v>422</v>
      </c>
      <c r="G7" s="198">
        <v>33999</v>
      </c>
      <c r="H7" s="198">
        <v>62717</v>
      </c>
      <c r="I7" s="202">
        <v>53730</v>
      </c>
      <c r="J7" s="376"/>
    </row>
    <row r="8" spans="1:10" ht="12.9" customHeight="1" thickBot="1" x14ac:dyDescent="0.3">
      <c r="A8" s="24" t="s">
        <v>385</v>
      </c>
      <c r="B8" s="25"/>
      <c r="C8" s="198"/>
      <c r="D8" s="26"/>
      <c r="E8" s="191"/>
      <c r="F8" s="25" t="s">
        <v>489</v>
      </c>
      <c r="G8" s="198">
        <v>347</v>
      </c>
      <c r="H8" s="198">
        <v>347</v>
      </c>
      <c r="I8" s="202">
        <v>0</v>
      </c>
      <c r="J8" s="376"/>
    </row>
    <row r="9" spans="1:10" ht="15.9" customHeight="1" thickBot="1" x14ac:dyDescent="0.3">
      <c r="A9" s="28" t="s">
        <v>386</v>
      </c>
      <c r="B9" s="29" t="s">
        <v>490</v>
      </c>
      <c r="C9" s="206">
        <f>SUM(C6:C8)</f>
        <v>1300</v>
      </c>
      <c r="D9" s="206">
        <f t="shared" ref="D9:E9" si="0">SUM(D6:D8)</f>
        <v>96467</v>
      </c>
      <c r="E9" s="206">
        <f t="shared" si="0"/>
        <v>96467</v>
      </c>
      <c r="F9" s="29" t="s">
        <v>491</v>
      </c>
      <c r="G9" s="199">
        <f>SUM(G6:G8)</f>
        <v>39253</v>
      </c>
      <c r="H9" s="199">
        <f t="shared" ref="H9:I9" si="1">SUM(H6:H8)</f>
        <v>77606</v>
      </c>
      <c r="I9" s="243">
        <f t="shared" si="1"/>
        <v>66562</v>
      </c>
      <c r="J9" s="376"/>
    </row>
    <row r="10" spans="1:10" ht="12.9" customHeight="1" thickBot="1" x14ac:dyDescent="0.3">
      <c r="A10" s="38" t="s">
        <v>387</v>
      </c>
      <c r="B10" s="39" t="s">
        <v>492</v>
      </c>
      <c r="C10" s="207"/>
      <c r="D10" s="209"/>
      <c r="E10" s="193"/>
      <c r="F10" s="33" t="s">
        <v>493</v>
      </c>
      <c r="G10" s="200"/>
      <c r="H10" s="200"/>
      <c r="I10" s="202"/>
      <c r="J10" s="376"/>
    </row>
    <row r="11" spans="1:10" ht="21.75" customHeight="1" thickBot="1" x14ac:dyDescent="0.3">
      <c r="A11" s="28" t="s">
        <v>395</v>
      </c>
      <c r="B11" s="29" t="s">
        <v>494</v>
      </c>
      <c r="C11" s="206">
        <f>SUM(C10)</f>
        <v>0</v>
      </c>
      <c r="D11" s="137"/>
      <c r="E11" s="192"/>
      <c r="F11" s="29" t="s">
        <v>495</v>
      </c>
      <c r="G11" s="199">
        <f>SUM(G10)</f>
        <v>0</v>
      </c>
      <c r="H11" s="199"/>
      <c r="I11" s="202"/>
      <c r="J11" s="376"/>
    </row>
    <row r="12" spans="1:10" ht="18" customHeight="1" thickBot="1" x14ac:dyDescent="0.3">
      <c r="A12" s="28" t="s">
        <v>396</v>
      </c>
      <c r="B12" s="35" t="s">
        <v>482</v>
      </c>
      <c r="C12" s="206">
        <f>SUM(C9,C11)</f>
        <v>1300</v>
      </c>
      <c r="D12" s="206">
        <f t="shared" ref="D12:E12" si="2">SUM(D9,D11)</f>
        <v>96467</v>
      </c>
      <c r="E12" s="206">
        <f t="shared" si="2"/>
        <v>96467</v>
      </c>
      <c r="F12" s="35" t="s">
        <v>485</v>
      </c>
      <c r="G12" s="199">
        <f>SUM(G9,G11)</f>
        <v>39253</v>
      </c>
      <c r="H12" s="199">
        <f t="shared" ref="H12:I12" si="3">SUM(H9,H11)</f>
        <v>77606</v>
      </c>
      <c r="I12" s="243">
        <f t="shared" si="3"/>
        <v>66562</v>
      </c>
      <c r="J12" s="376"/>
    </row>
    <row r="13" spans="1:10" ht="13.8" thickBot="1" x14ac:dyDescent="0.3">
      <c r="A13" s="28" t="s">
        <v>397</v>
      </c>
      <c r="B13" s="36" t="s">
        <v>483</v>
      </c>
      <c r="C13" s="194">
        <f>SUM(C12)</f>
        <v>1300</v>
      </c>
      <c r="D13" s="194">
        <f t="shared" ref="D13:E13" si="4">SUM(D12)</f>
        <v>96467</v>
      </c>
      <c r="E13" s="194">
        <f t="shared" si="4"/>
        <v>96467</v>
      </c>
      <c r="F13" s="36" t="s">
        <v>486</v>
      </c>
      <c r="G13" s="201">
        <f>SUM(G12)</f>
        <v>39253</v>
      </c>
      <c r="H13" s="201">
        <f t="shared" ref="H13:I13" si="5">SUM(H12)</f>
        <v>77606</v>
      </c>
      <c r="I13" s="201">
        <f t="shared" si="5"/>
        <v>66562</v>
      </c>
      <c r="J13" s="376"/>
    </row>
    <row r="14" spans="1:10" ht="13.8" thickBot="1" x14ac:dyDescent="0.3">
      <c r="A14" s="28" t="s">
        <v>398</v>
      </c>
      <c r="B14" s="36" t="s">
        <v>416</v>
      </c>
      <c r="C14" s="194">
        <f>IF(C9-G9&lt;0,G9-C9,"-")</f>
        <v>37953</v>
      </c>
      <c r="D14" s="194" t="str">
        <f t="shared" ref="D14:E14" si="6">IF(D9-H9&lt;0,H9-D9,"-")</f>
        <v>-</v>
      </c>
      <c r="E14" s="194" t="str">
        <f t="shared" si="6"/>
        <v>-</v>
      </c>
      <c r="F14" s="36" t="s">
        <v>417</v>
      </c>
      <c r="G14" s="201" t="str">
        <f>IF(C9-G9&gt;0,C9-G9,"-")</f>
        <v>-</v>
      </c>
      <c r="H14" s="201">
        <f t="shared" ref="H14:I14" si="7">IF(D9-H9&gt;0,D9-H9,"-")</f>
        <v>18861</v>
      </c>
      <c r="I14" s="201">
        <f t="shared" si="7"/>
        <v>29905</v>
      </c>
      <c r="J14" s="376"/>
    </row>
    <row r="15" spans="1:10" ht="13.8" thickBot="1" x14ac:dyDescent="0.3">
      <c r="A15" s="28" t="s">
        <v>399</v>
      </c>
      <c r="B15" s="36" t="s">
        <v>627</v>
      </c>
      <c r="C15" s="194">
        <v>37953</v>
      </c>
      <c r="D15" s="194" t="str">
        <f t="shared" ref="D15:E15" si="8">IF(D10-H10&lt;0,H10-D10,"-")</f>
        <v>-</v>
      </c>
      <c r="E15" s="194" t="str">
        <f t="shared" si="8"/>
        <v>-</v>
      </c>
      <c r="F15" s="36" t="s">
        <v>419</v>
      </c>
      <c r="G15" s="201" t="str">
        <f>IF(C9+C10-G12&gt;0,C9+C10-G12,"-")</f>
        <v>-</v>
      </c>
      <c r="H15" s="201">
        <f t="shared" ref="H15:I15" si="9">IF(D9+D10-H12&gt;0,D9+D10-H12,"-")</f>
        <v>18861</v>
      </c>
      <c r="I15" s="201">
        <f t="shared" si="9"/>
        <v>29905</v>
      </c>
      <c r="J15" s="376"/>
    </row>
  </sheetData>
  <mergeCells count="2">
    <mergeCell ref="A3:A4"/>
    <mergeCell ref="J1:J15"/>
  </mergeCells>
  <phoneticPr fontId="24" type="noConversion"/>
  <printOptions horizontalCentered="1"/>
  <pageMargins left="0.78740157480314965" right="0.78740157480314965" top="0.47244094488188981" bottom="0.78740157480314965" header="0.47244094488188981" footer="0.78740157480314965"/>
  <pageSetup paperSize="8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" sqref="A2:B2"/>
    </sheetView>
  </sheetViews>
  <sheetFormatPr defaultColWidth="8" defaultRowHeight="13.2" x14ac:dyDescent="0.25"/>
  <cols>
    <col min="1" max="1" width="42.33203125" style="48" bestFit="1" customWidth="1"/>
    <col min="2" max="4" width="13.44140625" style="41" customWidth="1"/>
    <col min="5" max="5" width="14" style="41" customWidth="1"/>
    <col min="6" max="6" width="15.44140625" style="41" customWidth="1"/>
    <col min="7" max="7" width="14.33203125" style="41" customWidth="1"/>
    <col min="8" max="8" width="16.109375" style="7" customWidth="1"/>
    <col min="9" max="10" width="11" style="41" customWidth="1"/>
    <col min="11" max="11" width="11.88671875" style="41" customWidth="1"/>
    <col min="12" max="16384" width="8" style="41"/>
  </cols>
  <sheetData>
    <row r="1" spans="1:8" ht="25.5" customHeight="1" x14ac:dyDescent="0.25">
      <c r="A1" s="377" t="s">
        <v>496</v>
      </c>
      <c r="B1" s="377"/>
      <c r="C1" s="377"/>
      <c r="D1" s="377"/>
      <c r="E1" s="377"/>
      <c r="F1" s="377"/>
      <c r="G1" s="377"/>
      <c r="H1" s="377"/>
    </row>
    <row r="2" spans="1:8" ht="22.5" customHeight="1" thickBot="1" x14ac:dyDescent="0.35">
      <c r="A2" s="378" t="s">
        <v>659</v>
      </c>
      <c r="B2" s="378"/>
      <c r="C2" s="210"/>
      <c r="D2" s="210"/>
      <c r="E2" s="7"/>
      <c r="F2" s="7"/>
      <c r="G2" s="7"/>
      <c r="H2" s="42" t="s">
        <v>380</v>
      </c>
    </row>
    <row r="3" spans="1:8" s="43" customFormat="1" ht="44.25" customHeight="1" thickBot="1" x14ac:dyDescent="0.3">
      <c r="A3" s="14" t="s">
        <v>427</v>
      </c>
      <c r="B3" s="15" t="s">
        <v>428</v>
      </c>
      <c r="C3" s="15"/>
      <c r="D3" s="15"/>
      <c r="E3" s="15" t="s">
        <v>429</v>
      </c>
      <c r="F3" s="15" t="s">
        <v>561</v>
      </c>
      <c r="G3" s="15" t="s">
        <v>562</v>
      </c>
      <c r="H3" s="16" t="s">
        <v>630</v>
      </c>
    </row>
    <row r="4" spans="1:8" s="7" customFormat="1" ht="12" customHeight="1" thickBot="1" x14ac:dyDescent="0.3">
      <c r="A4" s="44">
        <v>1</v>
      </c>
      <c r="B4" s="45" t="s">
        <v>555</v>
      </c>
      <c r="C4" s="45" t="s">
        <v>614</v>
      </c>
      <c r="D4" s="45" t="s">
        <v>615</v>
      </c>
      <c r="E4" s="45">
        <v>3</v>
      </c>
      <c r="F4" s="45">
        <v>4</v>
      </c>
      <c r="G4" s="45">
        <v>5</v>
      </c>
      <c r="H4" s="46" t="s">
        <v>430</v>
      </c>
    </row>
    <row r="5" spans="1:8" ht="15.9" customHeight="1" x14ac:dyDescent="0.25">
      <c r="A5" s="102" t="s">
        <v>563</v>
      </c>
      <c r="B5" s="103"/>
      <c r="C5" s="103"/>
      <c r="D5" s="103"/>
      <c r="E5" s="104"/>
      <c r="F5" s="103"/>
      <c r="G5" s="103"/>
      <c r="H5" s="105">
        <f t="shared" ref="H5" si="0">B5-F5-G5</f>
        <v>0</v>
      </c>
    </row>
    <row r="6" spans="1:8" ht="15.9" customHeight="1" x14ac:dyDescent="0.25">
      <c r="A6" s="102" t="s">
        <v>564</v>
      </c>
      <c r="B6" s="103">
        <v>683</v>
      </c>
      <c r="C6" s="103">
        <v>40</v>
      </c>
      <c r="D6" s="103">
        <v>0</v>
      </c>
      <c r="E6" s="104">
        <v>2015</v>
      </c>
      <c r="F6" s="103">
        <v>0</v>
      </c>
      <c r="G6" s="103">
        <v>40</v>
      </c>
      <c r="H6" s="105">
        <f t="shared" ref="H6:H23" si="1">C6-F6-G6</f>
        <v>0</v>
      </c>
    </row>
    <row r="7" spans="1:8" ht="15.9" customHeight="1" x14ac:dyDescent="0.25">
      <c r="A7" s="102" t="s">
        <v>565</v>
      </c>
      <c r="B7" s="103">
        <v>1200</v>
      </c>
      <c r="C7" s="103">
        <v>1200</v>
      </c>
      <c r="D7" s="103">
        <v>1046</v>
      </c>
      <c r="E7" s="104">
        <v>2015</v>
      </c>
      <c r="F7" s="103"/>
      <c r="G7" s="103">
        <v>1200</v>
      </c>
      <c r="H7" s="290">
        <f t="shared" si="1"/>
        <v>0</v>
      </c>
    </row>
    <row r="8" spans="1:8" ht="15.9" customHeight="1" x14ac:dyDescent="0.25">
      <c r="A8" s="106" t="s">
        <v>566</v>
      </c>
      <c r="B8" s="103">
        <v>200</v>
      </c>
      <c r="C8" s="103">
        <v>215</v>
      </c>
      <c r="D8" s="103">
        <v>150</v>
      </c>
      <c r="E8" s="104">
        <v>2015</v>
      </c>
      <c r="F8" s="103"/>
      <c r="G8" s="103">
        <v>215</v>
      </c>
      <c r="H8" s="290">
        <f t="shared" si="1"/>
        <v>0</v>
      </c>
    </row>
    <row r="9" spans="1:8" ht="15.9" customHeight="1" x14ac:dyDescent="0.25">
      <c r="A9" s="102" t="s">
        <v>567</v>
      </c>
      <c r="B9" s="103">
        <v>1181</v>
      </c>
      <c r="C9" s="103">
        <v>1181</v>
      </c>
      <c r="D9" s="103">
        <v>0</v>
      </c>
      <c r="E9" s="104">
        <v>2015</v>
      </c>
      <c r="F9" s="103"/>
      <c r="G9" s="103">
        <v>1181</v>
      </c>
      <c r="H9" s="290">
        <f t="shared" si="1"/>
        <v>0</v>
      </c>
    </row>
    <row r="10" spans="1:8" ht="15.9" customHeight="1" x14ac:dyDescent="0.25">
      <c r="A10" s="106" t="s">
        <v>568</v>
      </c>
      <c r="B10" s="103">
        <v>600</v>
      </c>
      <c r="C10" s="103">
        <v>677</v>
      </c>
      <c r="D10" s="103">
        <v>520</v>
      </c>
      <c r="E10" s="104">
        <v>2015</v>
      </c>
      <c r="F10" s="103"/>
      <c r="G10" s="103">
        <v>677</v>
      </c>
      <c r="H10" s="290">
        <f t="shared" si="1"/>
        <v>0</v>
      </c>
    </row>
    <row r="11" spans="1:8" ht="15.9" customHeight="1" x14ac:dyDescent="0.25">
      <c r="A11" s="102" t="s">
        <v>538</v>
      </c>
      <c r="B11" s="103">
        <v>1043</v>
      </c>
      <c r="C11" s="103">
        <v>2788</v>
      </c>
      <c r="D11" s="103">
        <v>2675</v>
      </c>
      <c r="E11" s="104">
        <v>2015</v>
      </c>
      <c r="F11" s="103"/>
      <c r="G11" s="103">
        <v>2788</v>
      </c>
      <c r="H11" s="290">
        <f t="shared" si="1"/>
        <v>0</v>
      </c>
    </row>
    <row r="12" spans="1:8" ht="15.9" customHeight="1" x14ac:dyDescent="0.25">
      <c r="A12" s="102" t="s">
        <v>631</v>
      </c>
      <c r="B12" s="103"/>
      <c r="C12" s="103">
        <v>120</v>
      </c>
      <c r="D12" s="103">
        <v>120</v>
      </c>
      <c r="E12" s="104">
        <v>2015</v>
      </c>
      <c r="F12" s="103"/>
      <c r="G12" s="103">
        <v>120</v>
      </c>
      <c r="H12" s="290">
        <f t="shared" si="1"/>
        <v>0</v>
      </c>
    </row>
    <row r="13" spans="1:8" ht="15.9" customHeight="1" x14ac:dyDescent="0.25">
      <c r="A13" s="102" t="s">
        <v>632</v>
      </c>
      <c r="B13" s="103"/>
      <c r="C13" s="103">
        <v>19</v>
      </c>
      <c r="D13" s="103">
        <v>19</v>
      </c>
      <c r="E13" s="104">
        <v>2015</v>
      </c>
      <c r="F13" s="103"/>
      <c r="G13" s="103">
        <v>19</v>
      </c>
      <c r="H13" s="290">
        <f t="shared" si="1"/>
        <v>0</v>
      </c>
    </row>
    <row r="14" spans="1:8" ht="15.9" customHeight="1" x14ac:dyDescent="0.25">
      <c r="A14" s="289" t="s">
        <v>645</v>
      </c>
      <c r="B14" s="103"/>
      <c r="C14" s="103">
        <v>8025</v>
      </c>
      <c r="D14" s="103">
        <v>8025</v>
      </c>
      <c r="E14" s="104">
        <v>2015</v>
      </c>
      <c r="F14" s="103"/>
      <c r="G14" s="103">
        <v>8025</v>
      </c>
      <c r="H14" s="290">
        <f t="shared" si="1"/>
        <v>0</v>
      </c>
    </row>
    <row r="15" spans="1:8" ht="15.9" customHeight="1" x14ac:dyDescent="0.25">
      <c r="A15" s="289" t="s">
        <v>647</v>
      </c>
      <c r="B15" s="103"/>
      <c r="C15" s="103">
        <v>115</v>
      </c>
      <c r="D15" s="103">
        <v>115</v>
      </c>
      <c r="E15" s="104">
        <v>2015</v>
      </c>
      <c r="F15" s="103"/>
      <c r="G15" s="103">
        <v>115</v>
      </c>
      <c r="H15" s="290">
        <f t="shared" si="1"/>
        <v>0</v>
      </c>
    </row>
    <row r="16" spans="1:8" ht="15.9" customHeight="1" x14ac:dyDescent="0.25">
      <c r="A16" s="289" t="s">
        <v>646</v>
      </c>
      <c r="B16" s="103"/>
      <c r="C16" s="103">
        <v>20</v>
      </c>
      <c r="D16" s="103">
        <v>20</v>
      </c>
      <c r="E16" s="104">
        <v>2015</v>
      </c>
      <c r="F16" s="103"/>
      <c r="G16" s="103">
        <v>20</v>
      </c>
      <c r="H16" s="290">
        <f t="shared" si="1"/>
        <v>0</v>
      </c>
    </row>
    <row r="17" spans="1:8" ht="15.9" customHeight="1" x14ac:dyDescent="0.25">
      <c r="A17" s="289" t="s">
        <v>648</v>
      </c>
      <c r="B17" s="103"/>
      <c r="C17" s="103">
        <v>24</v>
      </c>
      <c r="D17" s="103">
        <v>24</v>
      </c>
      <c r="E17" s="104">
        <v>2015</v>
      </c>
      <c r="F17" s="103"/>
      <c r="G17" s="103">
        <v>24</v>
      </c>
      <c r="H17" s="290">
        <f t="shared" si="1"/>
        <v>0</v>
      </c>
    </row>
    <row r="18" spans="1:8" ht="15.9" customHeight="1" x14ac:dyDescent="0.25">
      <c r="A18" s="289" t="s">
        <v>649</v>
      </c>
      <c r="B18" s="103"/>
      <c r="C18" s="103">
        <v>5</v>
      </c>
      <c r="D18" s="103">
        <v>5</v>
      </c>
      <c r="E18" s="104">
        <v>2015</v>
      </c>
      <c r="F18" s="103"/>
      <c r="G18" s="103">
        <v>5</v>
      </c>
      <c r="H18" s="290">
        <f t="shared" si="1"/>
        <v>0</v>
      </c>
    </row>
    <row r="19" spans="1:8" ht="15.9" customHeight="1" x14ac:dyDescent="0.25">
      <c r="A19" s="289" t="s">
        <v>650</v>
      </c>
      <c r="B19" s="103"/>
      <c r="C19" s="103">
        <v>48</v>
      </c>
      <c r="D19" s="103">
        <v>48</v>
      </c>
      <c r="E19" s="104">
        <v>2015</v>
      </c>
      <c r="F19" s="103"/>
      <c r="G19" s="103">
        <v>48</v>
      </c>
      <c r="H19" s="290">
        <f t="shared" si="1"/>
        <v>0</v>
      </c>
    </row>
    <row r="20" spans="1:8" ht="15.9" customHeight="1" x14ac:dyDescent="0.25">
      <c r="A20" s="289" t="s">
        <v>651</v>
      </c>
      <c r="B20" s="103"/>
      <c r="C20" s="103">
        <v>12</v>
      </c>
      <c r="D20" s="103">
        <v>12</v>
      </c>
      <c r="E20" s="104">
        <v>2015</v>
      </c>
      <c r="F20" s="103"/>
      <c r="G20" s="103">
        <v>12</v>
      </c>
      <c r="H20" s="290">
        <f t="shared" si="1"/>
        <v>0</v>
      </c>
    </row>
    <row r="21" spans="1:8" ht="15.9" customHeight="1" x14ac:dyDescent="0.25">
      <c r="A21" s="289" t="s">
        <v>652</v>
      </c>
      <c r="B21" s="103"/>
      <c r="C21" s="103">
        <v>31</v>
      </c>
      <c r="D21" s="103">
        <v>31</v>
      </c>
      <c r="E21" s="104">
        <v>2015</v>
      </c>
      <c r="F21" s="103"/>
      <c r="G21" s="103">
        <v>31</v>
      </c>
      <c r="H21" s="290">
        <f t="shared" si="1"/>
        <v>0</v>
      </c>
    </row>
    <row r="22" spans="1:8" ht="15.9" customHeight="1" x14ac:dyDescent="0.25">
      <c r="A22" s="289" t="s">
        <v>653</v>
      </c>
      <c r="B22" s="103"/>
      <c r="C22" s="103">
        <v>13</v>
      </c>
      <c r="D22" s="103">
        <v>13</v>
      </c>
      <c r="E22" s="104">
        <v>2015</v>
      </c>
      <c r="F22" s="103"/>
      <c r="G22" s="103">
        <v>13</v>
      </c>
      <c r="H22" s="290">
        <f t="shared" si="1"/>
        <v>0</v>
      </c>
    </row>
    <row r="23" spans="1:8" ht="15.9" customHeight="1" thickBot="1" x14ac:dyDescent="0.3">
      <c r="A23" s="291" t="s">
        <v>654</v>
      </c>
      <c r="B23" s="108"/>
      <c r="C23" s="108">
        <v>9</v>
      </c>
      <c r="D23" s="108">
        <v>9</v>
      </c>
      <c r="E23" s="109">
        <v>2015</v>
      </c>
      <c r="F23" s="108"/>
      <c r="G23" s="108">
        <v>9</v>
      </c>
      <c r="H23" s="290">
        <f t="shared" si="1"/>
        <v>0</v>
      </c>
    </row>
    <row r="24" spans="1:8" s="47" customFormat="1" ht="18" customHeight="1" thickBot="1" x14ac:dyDescent="0.3">
      <c r="A24" s="111" t="s">
        <v>431</v>
      </c>
      <c r="B24" s="112">
        <f>SUM(B5:B23)</f>
        <v>4907</v>
      </c>
      <c r="C24" s="112">
        <f t="shared" ref="C24:D24" si="2">SUM(C5:C23)</f>
        <v>14542</v>
      </c>
      <c r="D24" s="292">
        <f t="shared" si="2"/>
        <v>12832</v>
      </c>
      <c r="E24" s="113"/>
      <c r="F24" s="112">
        <f>SUM(F5:F23)</f>
        <v>0</v>
      </c>
      <c r="G24" s="112">
        <f>SUM(G5:G23)</f>
        <v>14542</v>
      </c>
      <c r="H24" s="114">
        <f>SUM(H5:H23)</f>
        <v>0</v>
      </c>
    </row>
  </sheetData>
  <mergeCells count="2">
    <mergeCell ref="A1:H1"/>
    <mergeCell ref="A2:B2"/>
  </mergeCells>
  <phoneticPr fontId="24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" sqref="A2:B2"/>
    </sheetView>
  </sheetViews>
  <sheetFormatPr defaultColWidth="8" defaultRowHeight="13.2" x14ac:dyDescent="0.25"/>
  <cols>
    <col min="1" max="1" width="52" style="48" customWidth="1"/>
    <col min="2" max="4" width="13.44140625" style="41" customWidth="1"/>
    <col min="5" max="5" width="14" style="41" customWidth="1"/>
    <col min="6" max="6" width="15.44140625" style="41" customWidth="1"/>
    <col min="7" max="7" width="14.33203125" style="41" customWidth="1"/>
    <col min="8" max="8" width="16.109375" style="41" customWidth="1"/>
    <col min="9" max="10" width="11" style="41" customWidth="1"/>
    <col min="11" max="11" width="11.88671875" style="41" customWidth="1"/>
    <col min="12" max="16384" width="8" style="41"/>
  </cols>
  <sheetData>
    <row r="1" spans="1:8" ht="24.75" customHeight="1" x14ac:dyDescent="0.25">
      <c r="A1" s="377" t="s">
        <v>432</v>
      </c>
      <c r="B1" s="377"/>
      <c r="C1" s="377"/>
      <c r="D1" s="377"/>
      <c r="E1" s="377"/>
      <c r="F1" s="377"/>
      <c r="G1" s="377"/>
      <c r="H1" s="377"/>
    </row>
    <row r="2" spans="1:8" ht="23.25" customHeight="1" thickBot="1" x14ac:dyDescent="0.35">
      <c r="A2" s="378" t="s">
        <v>660</v>
      </c>
      <c r="B2" s="378"/>
      <c r="C2" s="210"/>
      <c r="D2" s="210"/>
      <c r="E2" s="7"/>
      <c r="F2" s="7"/>
      <c r="G2" s="7"/>
      <c r="H2" s="42" t="s">
        <v>380</v>
      </c>
    </row>
    <row r="3" spans="1:8" s="43" customFormat="1" ht="48.75" customHeight="1" thickBot="1" x14ac:dyDescent="0.3">
      <c r="A3" s="14" t="s">
        <v>433</v>
      </c>
      <c r="B3" s="15" t="s">
        <v>428</v>
      </c>
      <c r="C3" s="15"/>
      <c r="D3" s="15"/>
      <c r="E3" s="15" t="s">
        <v>429</v>
      </c>
      <c r="F3" s="15" t="s">
        <v>561</v>
      </c>
      <c r="G3" s="15" t="s">
        <v>562</v>
      </c>
      <c r="H3" s="16" t="s">
        <v>630</v>
      </c>
    </row>
    <row r="4" spans="1:8" s="7" customFormat="1" ht="15" customHeight="1" thickBot="1" x14ac:dyDescent="0.3">
      <c r="A4" s="44">
        <v>1</v>
      </c>
      <c r="B4" s="45" t="s">
        <v>555</v>
      </c>
      <c r="C4" s="45" t="s">
        <v>614</v>
      </c>
      <c r="D4" s="45" t="s">
        <v>615</v>
      </c>
      <c r="E4" s="45">
        <v>3</v>
      </c>
      <c r="F4" s="45">
        <v>4</v>
      </c>
      <c r="G4" s="45">
        <v>5</v>
      </c>
      <c r="H4" s="46">
        <v>6</v>
      </c>
    </row>
    <row r="5" spans="1:8" ht="15.9" customHeight="1" x14ac:dyDescent="0.25">
      <c r="A5" s="102" t="s">
        <v>569</v>
      </c>
      <c r="B5" s="103"/>
      <c r="C5" s="103"/>
      <c r="D5" s="103"/>
      <c r="E5" s="104"/>
      <c r="F5" s="103"/>
      <c r="G5" s="103"/>
      <c r="H5" s="105">
        <f t="shared" ref="H5:H23" si="0">B5-F5-G5</f>
        <v>0</v>
      </c>
    </row>
    <row r="6" spans="1:8" ht="15.9" customHeight="1" x14ac:dyDescent="0.25">
      <c r="A6" s="102" t="s">
        <v>570</v>
      </c>
      <c r="B6" s="103">
        <v>4724</v>
      </c>
      <c r="C6" s="103">
        <v>4724</v>
      </c>
      <c r="D6" s="103">
        <v>3491</v>
      </c>
      <c r="E6" s="104">
        <v>2015</v>
      </c>
      <c r="F6" s="103"/>
      <c r="G6" s="103">
        <v>4724</v>
      </c>
      <c r="H6" s="105">
        <f t="shared" si="0"/>
        <v>0</v>
      </c>
    </row>
    <row r="7" spans="1:8" ht="15.9" customHeight="1" x14ac:dyDescent="0.25">
      <c r="A7" s="102" t="s">
        <v>571</v>
      </c>
      <c r="B7" s="103">
        <v>2362</v>
      </c>
      <c r="C7" s="103">
        <v>2362</v>
      </c>
      <c r="D7" s="103">
        <v>0</v>
      </c>
      <c r="E7" s="104">
        <v>2015</v>
      </c>
      <c r="F7" s="103"/>
      <c r="G7" s="103">
        <v>2362</v>
      </c>
      <c r="H7" s="290">
        <f t="shared" si="0"/>
        <v>0</v>
      </c>
    </row>
    <row r="8" spans="1:8" ht="15.9" customHeight="1" x14ac:dyDescent="0.25">
      <c r="A8" s="289" t="s">
        <v>655</v>
      </c>
      <c r="B8" s="103">
        <v>19685</v>
      </c>
      <c r="C8" s="103">
        <v>4677</v>
      </c>
      <c r="D8" s="103">
        <v>1381</v>
      </c>
      <c r="E8" s="104">
        <v>2015</v>
      </c>
      <c r="F8" s="103"/>
      <c r="G8" s="103">
        <v>4677</v>
      </c>
      <c r="H8" s="290"/>
    </row>
    <row r="9" spans="1:8" ht="15.9" customHeight="1" x14ac:dyDescent="0.25">
      <c r="A9" s="102" t="s">
        <v>572</v>
      </c>
      <c r="B9" s="103">
        <v>7228</v>
      </c>
      <c r="C9" s="103">
        <v>13333</v>
      </c>
      <c r="D9" s="103">
        <v>11188</v>
      </c>
      <c r="E9" s="104">
        <v>2015</v>
      </c>
      <c r="F9" s="103"/>
      <c r="G9" s="103">
        <v>13333</v>
      </c>
      <c r="H9" s="290"/>
    </row>
    <row r="10" spans="1:8" ht="15.9" customHeight="1" x14ac:dyDescent="0.25">
      <c r="A10" s="102" t="s">
        <v>633</v>
      </c>
      <c r="B10" s="103"/>
      <c r="C10" s="103">
        <v>105</v>
      </c>
      <c r="D10" s="103">
        <v>105</v>
      </c>
      <c r="E10" s="104">
        <v>2015</v>
      </c>
      <c r="F10" s="103"/>
      <c r="G10" s="103">
        <v>105</v>
      </c>
      <c r="H10" s="290"/>
    </row>
    <row r="11" spans="1:8" ht="15.9" customHeight="1" x14ac:dyDescent="0.25">
      <c r="A11" s="102" t="s">
        <v>634</v>
      </c>
      <c r="B11" s="103"/>
      <c r="C11" s="103">
        <v>534</v>
      </c>
      <c r="D11" s="103">
        <v>534</v>
      </c>
      <c r="E11" s="104">
        <v>2015</v>
      </c>
      <c r="F11" s="103"/>
      <c r="G11" s="103">
        <v>534</v>
      </c>
      <c r="H11" s="290"/>
    </row>
    <row r="12" spans="1:8" ht="15.9" customHeight="1" x14ac:dyDescent="0.25">
      <c r="A12" s="102" t="s">
        <v>635</v>
      </c>
      <c r="B12" s="103"/>
      <c r="C12" s="103">
        <v>36862</v>
      </c>
      <c r="D12" s="103">
        <v>36911</v>
      </c>
      <c r="E12" s="104">
        <v>2015</v>
      </c>
      <c r="F12" s="103"/>
      <c r="G12" s="103">
        <v>36862</v>
      </c>
      <c r="H12" s="290"/>
    </row>
    <row r="13" spans="1:8" ht="15.9" customHeight="1" x14ac:dyDescent="0.25">
      <c r="A13" s="102" t="s">
        <v>636</v>
      </c>
      <c r="B13" s="103"/>
      <c r="C13" s="103">
        <v>120</v>
      </c>
      <c r="D13" s="103">
        <v>120</v>
      </c>
      <c r="E13" s="104">
        <v>2015</v>
      </c>
      <c r="F13" s="103"/>
      <c r="G13" s="103">
        <v>120</v>
      </c>
      <c r="H13" s="290"/>
    </row>
    <row r="14" spans="1:8" ht="15.9" customHeight="1" x14ac:dyDescent="0.25">
      <c r="A14" s="102"/>
      <c r="B14" s="103"/>
      <c r="C14" s="103"/>
      <c r="D14" s="103"/>
      <c r="E14" s="104"/>
      <c r="F14" s="103"/>
      <c r="G14" s="103"/>
      <c r="H14" s="290">
        <f t="shared" si="0"/>
        <v>0</v>
      </c>
    </row>
    <row r="15" spans="1:8" ht="15.9" customHeight="1" x14ac:dyDescent="0.25">
      <c r="A15" s="102"/>
      <c r="B15" s="103"/>
      <c r="C15" s="103"/>
      <c r="D15" s="103"/>
      <c r="E15" s="104"/>
      <c r="F15" s="103"/>
      <c r="G15" s="103"/>
      <c r="H15" s="290">
        <f t="shared" si="0"/>
        <v>0</v>
      </c>
    </row>
    <row r="16" spans="1:8" ht="15.9" customHeight="1" x14ac:dyDescent="0.25">
      <c r="A16" s="102"/>
      <c r="B16" s="103"/>
      <c r="C16" s="103"/>
      <c r="D16" s="103"/>
      <c r="E16" s="104"/>
      <c r="F16" s="103"/>
      <c r="G16" s="103"/>
      <c r="H16" s="290">
        <f t="shared" si="0"/>
        <v>0</v>
      </c>
    </row>
    <row r="17" spans="1:8" ht="15.9" customHeight="1" x14ac:dyDescent="0.25">
      <c r="A17" s="102"/>
      <c r="B17" s="103"/>
      <c r="C17" s="103"/>
      <c r="D17" s="103"/>
      <c r="E17" s="104"/>
      <c r="F17" s="103"/>
      <c r="G17" s="103"/>
      <c r="H17" s="105">
        <f t="shared" si="0"/>
        <v>0</v>
      </c>
    </row>
    <row r="18" spans="1:8" ht="15.9" customHeight="1" x14ac:dyDescent="0.25">
      <c r="A18" s="102"/>
      <c r="B18" s="103"/>
      <c r="C18" s="103"/>
      <c r="D18" s="103"/>
      <c r="E18" s="104"/>
      <c r="F18" s="103"/>
      <c r="G18" s="103"/>
      <c r="H18" s="105">
        <f t="shared" si="0"/>
        <v>0</v>
      </c>
    </row>
    <row r="19" spans="1:8" ht="15.9" customHeight="1" x14ac:dyDescent="0.25">
      <c r="A19" s="102"/>
      <c r="B19" s="103"/>
      <c r="C19" s="103"/>
      <c r="D19" s="103"/>
      <c r="E19" s="104"/>
      <c r="F19" s="103"/>
      <c r="G19" s="103"/>
      <c r="H19" s="105">
        <f t="shared" si="0"/>
        <v>0</v>
      </c>
    </row>
    <row r="20" spans="1:8" ht="15.9" customHeight="1" x14ac:dyDescent="0.25">
      <c r="A20" s="102"/>
      <c r="B20" s="103"/>
      <c r="C20" s="103"/>
      <c r="D20" s="103"/>
      <c r="E20" s="104"/>
      <c r="F20" s="103"/>
      <c r="G20" s="103"/>
      <c r="H20" s="105">
        <f t="shared" si="0"/>
        <v>0</v>
      </c>
    </row>
    <row r="21" spans="1:8" ht="15.9" customHeight="1" x14ac:dyDescent="0.25">
      <c r="A21" s="102"/>
      <c r="B21" s="103"/>
      <c r="C21" s="103"/>
      <c r="D21" s="103"/>
      <c r="E21" s="104"/>
      <c r="F21" s="103"/>
      <c r="G21" s="103"/>
      <c r="H21" s="105">
        <f t="shared" si="0"/>
        <v>0</v>
      </c>
    </row>
    <row r="22" spans="1:8" ht="15.9" customHeight="1" x14ac:dyDescent="0.25">
      <c r="A22" s="102"/>
      <c r="B22" s="103"/>
      <c r="C22" s="103"/>
      <c r="D22" s="103"/>
      <c r="E22" s="104"/>
      <c r="F22" s="103"/>
      <c r="G22" s="103"/>
      <c r="H22" s="105">
        <f t="shared" si="0"/>
        <v>0</v>
      </c>
    </row>
    <row r="23" spans="1:8" ht="15.9" customHeight="1" thickBot="1" x14ac:dyDescent="0.3">
      <c r="A23" s="107"/>
      <c r="B23" s="108"/>
      <c r="C23" s="108"/>
      <c r="D23" s="108"/>
      <c r="E23" s="108"/>
      <c r="F23" s="108"/>
      <c r="G23" s="108"/>
      <c r="H23" s="110">
        <f t="shared" si="0"/>
        <v>0</v>
      </c>
    </row>
    <row r="24" spans="1:8" s="47" customFormat="1" ht="18" customHeight="1" thickBot="1" x14ac:dyDescent="0.3">
      <c r="A24" s="111" t="s">
        <v>431</v>
      </c>
      <c r="B24" s="112">
        <f>SUM(B5:B23)</f>
        <v>33999</v>
      </c>
      <c r="C24" s="112">
        <f t="shared" ref="C24:D24" si="1">SUM(C5:C23)</f>
        <v>62717</v>
      </c>
      <c r="D24" s="112">
        <f t="shared" si="1"/>
        <v>53730</v>
      </c>
      <c r="E24" s="113"/>
      <c r="F24" s="112">
        <f>SUM(F5:F23)</f>
        <v>0</v>
      </c>
      <c r="G24" s="112">
        <f>SUM(G5:G23)</f>
        <v>62717</v>
      </c>
      <c r="H24" s="114">
        <f>SUM(H5:H23)</f>
        <v>0</v>
      </c>
    </row>
  </sheetData>
  <mergeCells count="2">
    <mergeCell ref="A1:H1"/>
    <mergeCell ref="A2:B2"/>
  </mergeCells>
  <phoneticPr fontId="24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3" sqref="A3:B3"/>
    </sheetView>
  </sheetViews>
  <sheetFormatPr defaultColWidth="8" defaultRowHeight="13.2" x14ac:dyDescent="0.25"/>
  <cols>
    <col min="1" max="1" width="33.109375" style="50" customWidth="1"/>
    <col min="2" max="4" width="11.88671875" style="50" customWidth="1"/>
    <col min="5" max="5" width="12.44140625" style="50" customWidth="1"/>
    <col min="6" max="16384" width="8" style="50"/>
  </cols>
  <sheetData>
    <row r="1" spans="1:5" x14ac:dyDescent="0.25">
      <c r="A1" s="49"/>
      <c r="B1" s="49"/>
      <c r="C1" s="49"/>
      <c r="D1" s="49"/>
      <c r="E1" s="49"/>
    </row>
    <row r="2" spans="1:5" ht="15.6" x14ac:dyDescent="0.3">
      <c r="A2" s="51" t="s">
        <v>434</v>
      </c>
      <c r="B2" s="379" t="s">
        <v>550</v>
      </c>
      <c r="C2" s="379"/>
      <c r="D2" s="379"/>
      <c r="E2" s="379"/>
    </row>
    <row r="3" spans="1:5" ht="14.4" thickBot="1" x14ac:dyDescent="0.35">
      <c r="A3" s="382" t="s">
        <v>661</v>
      </c>
      <c r="B3" s="382"/>
      <c r="C3" s="49"/>
      <c r="D3" s="381" t="s">
        <v>435</v>
      </c>
      <c r="E3" s="381"/>
    </row>
    <row r="4" spans="1:5" ht="15" customHeight="1" thickBot="1" x14ac:dyDescent="0.3">
      <c r="A4" s="52" t="s">
        <v>436</v>
      </c>
      <c r="B4" s="53">
        <v>2015</v>
      </c>
      <c r="C4" s="53">
        <v>2016</v>
      </c>
      <c r="D4" s="53" t="s">
        <v>573</v>
      </c>
      <c r="E4" s="54" t="s">
        <v>437</v>
      </c>
    </row>
    <row r="5" spans="1:5" x14ac:dyDescent="0.25">
      <c r="A5" s="55" t="s">
        <v>438</v>
      </c>
      <c r="B5" s="56"/>
      <c r="C5" s="56"/>
      <c r="D5" s="56"/>
      <c r="E5" s="57">
        <f t="shared" ref="E5:E11" si="0">SUM(B5:D5)</f>
        <v>0</v>
      </c>
    </row>
    <row r="6" spans="1:5" x14ac:dyDescent="0.25">
      <c r="A6" s="58" t="s">
        <v>439</v>
      </c>
      <c r="B6" s="59"/>
      <c r="C6" s="59"/>
      <c r="D6" s="59"/>
      <c r="E6" s="60">
        <f t="shared" si="0"/>
        <v>0</v>
      </c>
    </row>
    <row r="7" spans="1:5" x14ac:dyDescent="0.25">
      <c r="A7" s="61" t="s">
        <v>440</v>
      </c>
      <c r="B7" s="62">
        <v>1300</v>
      </c>
      <c r="C7" s="62"/>
      <c r="D7" s="62"/>
      <c r="E7" s="63">
        <f t="shared" si="0"/>
        <v>1300</v>
      </c>
    </row>
    <row r="8" spans="1:5" x14ac:dyDescent="0.25">
      <c r="A8" s="61" t="s">
        <v>441</v>
      </c>
      <c r="B8" s="62"/>
      <c r="C8" s="62"/>
      <c r="D8" s="62"/>
      <c r="E8" s="63">
        <f t="shared" si="0"/>
        <v>0</v>
      </c>
    </row>
    <row r="9" spans="1:5" x14ac:dyDescent="0.25">
      <c r="A9" s="61" t="s">
        <v>442</v>
      </c>
      <c r="B9" s="62"/>
      <c r="C9" s="62"/>
      <c r="D9" s="62"/>
      <c r="E9" s="63">
        <f t="shared" si="0"/>
        <v>0</v>
      </c>
    </row>
    <row r="10" spans="1:5" x14ac:dyDescent="0.25">
      <c r="A10" s="61" t="s">
        <v>443</v>
      </c>
      <c r="B10" s="62"/>
      <c r="C10" s="62"/>
      <c r="D10" s="62"/>
      <c r="E10" s="63">
        <f t="shared" si="0"/>
        <v>0</v>
      </c>
    </row>
    <row r="11" spans="1:5" ht="13.8" thickBot="1" x14ac:dyDescent="0.3">
      <c r="A11" s="64"/>
      <c r="B11" s="65"/>
      <c r="C11" s="65"/>
      <c r="D11" s="65"/>
      <c r="E11" s="63">
        <f t="shared" si="0"/>
        <v>0</v>
      </c>
    </row>
    <row r="12" spans="1:5" ht="13.8" thickBot="1" x14ac:dyDescent="0.3">
      <c r="A12" s="66" t="s">
        <v>444</v>
      </c>
      <c r="B12" s="67">
        <f>B5+SUM(B7:B11)</f>
        <v>1300</v>
      </c>
      <c r="C12" s="67">
        <f>C5+SUM(C7:C11)</f>
        <v>0</v>
      </c>
      <c r="D12" s="67">
        <f>D5+SUM(D7:D11)</f>
        <v>0</v>
      </c>
      <c r="E12" s="68">
        <f>E5+SUM(E7:E11)</f>
        <v>1300</v>
      </c>
    </row>
    <row r="13" spans="1:5" ht="13.8" thickBot="1" x14ac:dyDescent="0.3">
      <c r="A13" s="69"/>
      <c r="B13" s="69"/>
      <c r="C13" s="69"/>
      <c r="D13" s="69"/>
      <c r="E13" s="69"/>
    </row>
    <row r="14" spans="1:5" ht="15" customHeight="1" thickBot="1" x14ac:dyDescent="0.3">
      <c r="A14" s="52" t="s">
        <v>445</v>
      </c>
      <c r="B14" s="53">
        <v>2015</v>
      </c>
      <c r="C14" s="53">
        <v>2016</v>
      </c>
      <c r="D14" s="53" t="s">
        <v>574</v>
      </c>
      <c r="E14" s="54" t="s">
        <v>437</v>
      </c>
    </row>
    <row r="15" spans="1:5" x14ac:dyDescent="0.25">
      <c r="A15" s="55" t="s">
        <v>446</v>
      </c>
      <c r="B15" s="56"/>
      <c r="C15" s="56"/>
      <c r="D15" s="56"/>
      <c r="E15" s="57">
        <f t="shared" ref="E15:E21" si="1">SUM(B15:D15)</f>
        <v>0</v>
      </c>
    </row>
    <row r="16" spans="1:5" x14ac:dyDescent="0.25">
      <c r="A16" s="70" t="s">
        <v>447</v>
      </c>
      <c r="B16" s="62"/>
      <c r="C16" s="62"/>
      <c r="D16" s="62"/>
      <c r="E16" s="63">
        <f t="shared" si="1"/>
        <v>0</v>
      </c>
    </row>
    <row r="17" spans="1:5" x14ac:dyDescent="0.25">
      <c r="A17" s="61" t="s">
        <v>448</v>
      </c>
      <c r="B17" s="62"/>
      <c r="C17" s="62"/>
      <c r="D17" s="62"/>
      <c r="E17" s="63">
        <f t="shared" si="1"/>
        <v>0</v>
      </c>
    </row>
    <row r="18" spans="1:5" x14ac:dyDescent="0.25">
      <c r="A18" s="61" t="s">
        <v>449</v>
      </c>
      <c r="B18" s="62"/>
      <c r="C18" s="62"/>
      <c r="D18" s="62"/>
      <c r="E18" s="63">
        <f t="shared" si="1"/>
        <v>0</v>
      </c>
    </row>
    <row r="19" spans="1:5" x14ac:dyDescent="0.25">
      <c r="A19" s="71"/>
      <c r="B19" s="62"/>
      <c r="C19" s="62"/>
      <c r="D19" s="62"/>
      <c r="E19" s="63">
        <f t="shared" si="1"/>
        <v>0</v>
      </c>
    </row>
    <row r="20" spans="1:5" x14ac:dyDescent="0.25">
      <c r="A20" s="71"/>
      <c r="B20" s="62"/>
      <c r="C20" s="62"/>
      <c r="D20" s="62"/>
      <c r="E20" s="63">
        <f t="shared" si="1"/>
        <v>0</v>
      </c>
    </row>
    <row r="21" spans="1:5" ht="13.8" thickBot="1" x14ac:dyDescent="0.3">
      <c r="A21" s="64"/>
      <c r="B21" s="65"/>
      <c r="C21" s="65"/>
      <c r="D21" s="65"/>
      <c r="E21" s="63">
        <f t="shared" si="1"/>
        <v>0</v>
      </c>
    </row>
    <row r="22" spans="1:5" ht="13.8" thickBot="1" x14ac:dyDescent="0.3">
      <c r="A22" s="66" t="s">
        <v>450</v>
      </c>
      <c r="B22" s="67">
        <f>SUM(B15:B21)</f>
        <v>0</v>
      </c>
      <c r="C22" s="67">
        <f>SUM(C15:C21)</f>
        <v>0</v>
      </c>
      <c r="D22" s="67">
        <f>SUM(D15:D21)</f>
        <v>0</v>
      </c>
      <c r="E22" s="68">
        <f>SUM(E15:E21)</f>
        <v>0</v>
      </c>
    </row>
    <row r="23" spans="1:5" x14ac:dyDescent="0.25">
      <c r="A23" s="49"/>
      <c r="B23" s="49"/>
      <c r="C23" s="49"/>
      <c r="D23" s="49"/>
      <c r="E23" s="49"/>
    </row>
    <row r="24" spans="1:5" x14ac:dyDescent="0.25">
      <c r="A24" s="49"/>
      <c r="B24" s="49"/>
      <c r="C24" s="49"/>
      <c r="D24" s="49"/>
      <c r="E24" s="49"/>
    </row>
    <row r="25" spans="1:5" ht="15.6" x14ac:dyDescent="0.3">
      <c r="A25" s="51" t="s">
        <v>434</v>
      </c>
      <c r="B25" s="380"/>
      <c r="C25" s="380"/>
      <c r="D25" s="380"/>
      <c r="E25" s="380"/>
    </row>
    <row r="26" spans="1:5" ht="14.4" thickBot="1" x14ac:dyDescent="0.35">
      <c r="A26" s="49"/>
      <c r="B26" s="49"/>
      <c r="C26" s="49"/>
      <c r="D26" s="381" t="s">
        <v>435</v>
      </c>
      <c r="E26" s="381"/>
    </row>
    <row r="27" spans="1:5" ht="13.8" thickBot="1" x14ac:dyDescent="0.3">
      <c r="A27" s="52" t="s">
        <v>436</v>
      </c>
      <c r="B27" s="53">
        <v>2015</v>
      </c>
      <c r="C27" s="53">
        <v>2016</v>
      </c>
      <c r="D27" s="53" t="s">
        <v>574</v>
      </c>
      <c r="E27" s="54" t="s">
        <v>437</v>
      </c>
    </row>
    <row r="28" spans="1:5" x14ac:dyDescent="0.25">
      <c r="A28" s="55" t="s">
        <v>438</v>
      </c>
      <c r="B28" s="56"/>
      <c r="C28" s="56"/>
      <c r="D28" s="56"/>
      <c r="E28" s="57">
        <f t="shared" ref="E28:E34" si="2">SUM(B28:D28)</f>
        <v>0</v>
      </c>
    </row>
    <row r="29" spans="1:5" x14ac:dyDescent="0.25">
      <c r="A29" s="58" t="s">
        <v>439</v>
      </c>
      <c r="B29" s="59"/>
      <c r="C29" s="59"/>
      <c r="D29" s="59"/>
      <c r="E29" s="60">
        <f t="shared" si="2"/>
        <v>0</v>
      </c>
    </row>
    <row r="30" spans="1:5" x14ac:dyDescent="0.25">
      <c r="A30" s="61" t="s">
        <v>440</v>
      </c>
      <c r="B30" s="62"/>
      <c r="C30" s="62"/>
      <c r="D30" s="62"/>
      <c r="E30" s="63">
        <f t="shared" si="2"/>
        <v>0</v>
      </c>
    </row>
    <row r="31" spans="1:5" x14ac:dyDescent="0.25">
      <c r="A31" s="61" t="s">
        <v>441</v>
      </c>
      <c r="B31" s="62"/>
      <c r="C31" s="62"/>
      <c r="D31" s="62"/>
      <c r="E31" s="63">
        <f t="shared" si="2"/>
        <v>0</v>
      </c>
    </row>
    <row r="32" spans="1:5" x14ac:dyDescent="0.25">
      <c r="A32" s="61" t="s">
        <v>442</v>
      </c>
      <c r="B32" s="62"/>
      <c r="C32" s="62"/>
      <c r="D32" s="62"/>
      <c r="E32" s="63">
        <f t="shared" si="2"/>
        <v>0</v>
      </c>
    </row>
    <row r="33" spans="1:5" x14ac:dyDescent="0.25">
      <c r="A33" s="61" t="s">
        <v>443</v>
      </c>
      <c r="B33" s="62"/>
      <c r="C33" s="62"/>
      <c r="D33" s="62"/>
      <c r="E33" s="63">
        <f t="shared" si="2"/>
        <v>0</v>
      </c>
    </row>
    <row r="34" spans="1:5" ht="13.8" thickBot="1" x14ac:dyDescent="0.3">
      <c r="A34" s="64"/>
      <c r="B34" s="65"/>
      <c r="C34" s="65"/>
      <c r="D34" s="65"/>
      <c r="E34" s="63">
        <f t="shared" si="2"/>
        <v>0</v>
      </c>
    </row>
    <row r="35" spans="1:5" ht="13.8" thickBot="1" x14ac:dyDescent="0.3">
      <c r="A35" s="66" t="s">
        <v>444</v>
      </c>
      <c r="B35" s="67">
        <f>B28+SUM(B30:B34)</f>
        <v>0</v>
      </c>
      <c r="C35" s="67">
        <f>C28+SUM(C30:C34)</f>
        <v>0</v>
      </c>
      <c r="D35" s="67">
        <f>D28+SUM(D30:D34)</f>
        <v>0</v>
      </c>
      <c r="E35" s="68">
        <f>E28+SUM(E30:E34)</f>
        <v>0</v>
      </c>
    </row>
    <row r="36" spans="1:5" ht="13.8" thickBot="1" x14ac:dyDescent="0.3">
      <c r="A36" s="69"/>
      <c r="B36" s="69"/>
      <c r="C36" s="69"/>
      <c r="D36" s="69"/>
      <c r="E36" s="69"/>
    </row>
    <row r="37" spans="1:5" ht="13.8" thickBot="1" x14ac:dyDescent="0.3">
      <c r="A37" s="52" t="s">
        <v>445</v>
      </c>
      <c r="B37" s="53">
        <v>2015</v>
      </c>
      <c r="C37" s="53">
        <v>2016</v>
      </c>
      <c r="D37" s="53" t="s">
        <v>574</v>
      </c>
      <c r="E37" s="54" t="s">
        <v>437</v>
      </c>
    </row>
    <row r="38" spans="1:5" x14ac:dyDescent="0.25">
      <c r="A38" s="55" t="s">
        <v>446</v>
      </c>
      <c r="B38" s="56"/>
      <c r="C38" s="56"/>
      <c r="D38" s="56"/>
      <c r="E38" s="57">
        <f t="shared" ref="E38:E44" si="3">SUM(B38:D38)</f>
        <v>0</v>
      </c>
    </row>
    <row r="39" spans="1:5" x14ac:dyDescent="0.25">
      <c r="A39" s="70" t="s">
        <v>447</v>
      </c>
      <c r="B39" s="62"/>
      <c r="C39" s="62"/>
      <c r="D39" s="62"/>
      <c r="E39" s="63">
        <f t="shared" si="3"/>
        <v>0</v>
      </c>
    </row>
    <row r="40" spans="1:5" x14ac:dyDescent="0.25">
      <c r="A40" s="61" t="s">
        <v>448</v>
      </c>
      <c r="B40" s="62"/>
      <c r="C40" s="62"/>
      <c r="D40" s="62"/>
      <c r="E40" s="63">
        <f t="shared" si="3"/>
        <v>0</v>
      </c>
    </row>
    <row r="41" spans="1:5" x14ac:dyDescent="0.25">
      <c r="A41" s="61" t="s">
        <v>449</v>
      </c>
      <c r="B41" s="62"/>
      <c r="C41" s="62"/>
      <c r="D41" s="62"/>
      <c r="E41" s="63">
        <f t="shared" si="3"/>
        <v>0</v>
      </c>
    </row>
    <row r="42" spans="1:5" x14ac:dyDescent="0.25">
      <c r="A42" s="71"/>
      <c r="B42" s="62"/>
      <c r="C42" s="62"/>
      <c r="D42" s="62"/>
      <c r="E42" s="63">
        <f t="shared" si="3"/>
        <v>0</v>
      </c>
    </row>
    <row r="43" spans="1:5" x14ac:dyDescent="0.25">
      <c r="A43" s="71"/>
      <c r="B43" s="62"/>
      <c r="C43" s="62"/>
      <c r="D43" s="62"/>
      <c r="E43" s="63">
        <f t="shared" si="3"/>
        <v>0</v>
      </c>
    </row>
    <row r="44" spans="1:5" ht="13.8" thickBot="1" x14ac:dyDescent="0.3">
      <c r="A44" s="64"/>
      <c r="B44" s="65"/>
      <c r="C44" s="65"/>
      <c r="D44" s="65"/>
      <c r="E44" s="63">
        <f t="shared" si="3"/>
        <v>0</v>
      </c>
    </row>
    <row r="45" spans="1:5" ht="13.8" thickBot="1" x14ac:dyDescent="0.3">
      <c r="A45" s="66" t="s">
        <v>450</v>
      </c>
      <c r="B45" s="67">
        <f>SUM(B38:B44)</f>
        <v>0</v>
      </c>
      <c r="C45" s="67">
        <f>SUM(C38:C44)</f>
        <v>0</v>
      </c>
      <c r="D45" s="67">
        <f>SUM(D38:D44)</f>
        <v>0</v>
      </c>
      <c r="E45" s="68">
        <f>SUM(E38:E44)</f>
        <v>0</v>
      </c>
    </row>
    <row r="46" spans="1:5" x14ac:dyDescent="0.25">
      <c r="A46" s="49"/>
      <c r="B46" s="49"/>
      <c r="C46" s="49"/>
      <c r="D46" s="49"/>
      <c r="E46" s="49"/>
    </row>
    <row r="47" spans="1:5" ht="15.6" x14ac:dyDescent="0.25">
      <c r="A47" s="390" t="s">
        <v>575</v>
      </c>
      <c r="B47" s="390"/>
      <c r="C47" s="390"/>
      <c r="D47" s="390"/>
      <c r="E47" s="390"/>
    </row>
    <row r="48" spans="1:5" ht="13.8" thickBot="1" x14ac:dyDescent="0.3">
      <c r="A48" s="49"/>
      <c r="B48" s="49"/>
      <c r="C48" s="49"/>
      <c r="D48" s="49"/>
      <c r="E48" s="49"/>
    </row>
    <row r="49" spans="1:8" ht="13.8" thickBot="1" x14ac:dyDescent="0.3">
      <c r="A49" s="395" t="s">
        <v>451</v>
      </c>
      <c r="B49" s="396"/>
      <c r="C49" s="397"/>
      <c r="D49" s="393" t="s">
        <v>452</v>
      </c>
      <c r="E49" s="394"/>
      <c r="H49" s="72"/>
    </row>
    <row r="50" spans="1:8" x14ac:dyDescent="0.25">
      <c r="A50" s="398"/>
      <c r="B50" s="399"/>
      <c r="C50" s="400"/>
      <c r="D50" s="386"/>
      <c r="E50" s="387"/>
    </row>
    <row r="51" spans="1:8" ht="13.8" thickBot="1" x14ac:dyDescent="0.3">
      <c r="A51" s="401"/>
      <c r="B51" s="402"/>
      <c r="C51" s="403"/>
      <c r="D51" s="388"/>
      <c r="E51" s="389"/>
    </row>
    <row r="52" spans="1:8" ht="13.8" thickBot="1" x14ac:dyDescent="0.3">
      <c r="A52" s="383" t="s">
        <v>450</v>
      </c>
      <c r="B52" s="384"/>
      <c r="C52" s="385"/>
      <c r="D52" s="391">
        <f>SUM(D50:E51)</f>
        <v>0</v>
      </c>
      <c r="E52" s="392"/>
    </row>
  </sheetData>
  <mergeCells count="14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  <mergeCell ref="A3:B3"/>
  </mergeCells>
  <phoneticPr fontId="34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B2" sqref="B2"/>
    </sheetView>
  </sheetViews>
  <sheetFormatPr defaultColWidth="9.109375" defaultRowHeight="15.6" x14ac:dyDescent="0.3"/>
  <cols>
    <col min="1" max="1" width="4.109375" style="74" customWidth="1"/>
    <col min="2" max="2" width="27.44140625" style="73" bestFit="1" customWidth="1"/>
    <col min="3" max="4" width="7.6640625" style="73" customWidth="1"/>
    <col min="5" max="5" width="8.109375" style="73" customWidth="1"/>
    <col min="6" max="6" width="7.5546875" style="73" customWidth="1"/>
    <col min="7" max="7" width="7.44140625" style="73" customWidth="1"/>
    <col min="8" max="8" width="7.5546875" style="73" customWidth="1"/>
    <col min="9" max="9" width="7" style="73" customWidth="1"/>
    <col min="10" max="14" width="8.109375" style="73" customWidth="1"/>
    <col min="15" max="15" width="10.88671875" style="74" customWidth="1"/>
    <col min="16" max="16384" width="9.109375" style="73"/>
  </cols>
  <sheetData>
    <row r="1" spans="1:15" ht="31.5" customHeight="1" x14ac:dyDescent="0.3">
      <c r="A1" s="407" t="s">
        <v>576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spans="1:15" ht="16.2" thickBot="1" x14ac:dyDescent="0.35">
      <c r="A2" s="257"/>
      <c r="B2" s="288" t="s">
        <v>662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61" t="s">
        <v>453</v>
      </c>
    </row>
    <row r="3" spans="1:15" s="74" customFormat="1" ht="26.1" customHeight="1" thickBot="1" x14ac:dyDescent="0.35">
      <c r="A3" s="262" t="s">
        <v>454</v>
      </c>
      <c r="B3" s="263" t="s">
        <v>384</v>
      </c>
      <c r="C3" s="263" t="s">
        <v>455</v>
      </c>
      <c r="D3" s="263" t="s">
        <v>456</v>
      </c>
      <c r="E3" s="263" t="s">
        <v>457</v>
      </c>
      <c r="F3" s="263" t="s">
        <v>458</v>
      </c>
      <c r="G3" s="263" t="s">
        <v>459</v>
      </c>
      <c r="H3" s="263" t="s">
        <v>460</v>
      </c>
      <c r="I3" s="263" t="s">
        <v>461</v>
      </c>
      <c r="J3" s="263" t="s">
        <v>462</v>
      </c>
      <c r="K3" s="263" t="s">
        <v>463</v>
      </c>
      <c r="L3" s="263" t="s">
        <v>464</v>
      </c>
      <c r="M3" s="263" t="s">
        <v>465</v>
      </c>
      <c r="N3" s="263" t="s">
        <v>466</v>
      </c>
      <c r="O3" s="264" t="s">
        <v>450</v>
      </c>
    </row>
    <row r="4" spans="1:15" s="75" customFormat="1" ht="15" customHeight="1" thickBot="1" x14ac:dyDescent="0.3">
      <c r="A4" s="265" t="s">
        <v>388</v>
      </c>
      <c r="B4" s="404" t="s">
        <v>382</v>
      </c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6"/>
    </row>
    <row r="5" spans="1:15" s="75" customFormat="1" ht="15" customHeight="1" x14ac:dyDescent="0.25">
      <c r="A5" s="266" t="s">
        <v>391</v>
      </c>
      <c r="B5" s="267" t="s">
        <v>497</v>
      </c>
      <c r="C5" s="268">
        <v>11347</v>
      </c>
      <c r="D5" s="268">
        <v>8263</v>
      </c>
      <c r="E5" s="268">
        <v>8129</v>
      </c>
      <c r="F5" s="268">
        <v>7783</v>
      </c>
      <c r="G5" s="268">
        <v>7937</v>
      </c>
      <c r="H5" s="268">
        <v>7907</v>
      </c>
      <c r="I5" s="268">
        <v>5002</v>
      </c>
      <c r="J5" s="268">
        <v>7760</v>
      </c>
      <c r="K5" s="268">
        <v>7760</v>
      </c>
      <c r="L5" s="268">
        <v>7591</v>
      </c>
      <c r="M5" s="268">
        <v>7591</v>
      </c>
      <c r="N5" s="268">
        <v>7591</v>
      </c>
      <c r="O5" s="272">
        <v>94661</v>
      </c>
    </row>
    <row r="6" spans="1:15" s="76" customFormat="1" ht="14.1" customHeight="1" x14ac:dyDescent="0.25">
      <c r="A6" s="269" t="s">
        <v>385</v>
      </c>
      <c r="B6" s="270" t="s">
        <v>498</v>
      </c>
      <c r="C6" s="271">
        <v>583</v>
      </c>
      <c r="D6" s="271">
        <v>582</v>
      </c>
      <c r="E6" s="271">
        <v>583</v>
      </c>
      <c r="F6" s="271">
        <v>583</v>
      </c>
      <c r="G6" s="271">
        <v>583</v>
      </c>
      <c r="H6" s="271">
        <v>583</v>
      </c>
      <c r="I6" s="271">
        <v>653</v>
      </c>
      <c r="J6" s="271">
        <v>653</v>
      </c>
      <c r="K6" s="271">
        <v>652</v>
      </c>
      <c r="L6" s="271">
        <v>694</v>
      </c>
      <c r="M6" s="271">
        <v>694</v>
      </c>
      <c r="N6" s="271">
        <v>694</v>
      </c>
      <c r="O6" s="272">
        <v>7537</v>
      </c>
    </row>
    <row r="7" spans="1:15" s="76" customFormat="1" x14ac:dyDescent="0.25">
      <c r="A7" s="269" t="s">
        <v>386</v>
      </c>
      <c r="B7" s="273" t="s">
        <v>389</v>
      </c>
      <c r="C7" s="274"/>
      <c r="D7" s="274"/>
      <c r="E7" s="274">
        <v>31650</v>
      </c>
      <c r="F7" s="274"/>
      <c r="G7" s="274"/>
      <c r="H7" s="274"/>
      <c r="I7" s="274"/>
      <c r="J7" s="274"/>
      <c r="K7" s="274">
        <v>31650</v>
      </c>
      <c r="L7" s="274">
        <v>29977</v>
      </c>
      <c r="M7" s="274"/>
      <c r="N7" s="274">
        <v>985</v>
      </c>
      <c r="O7" s="272">
        <v>94262</v>
      </c>
    </row>
    <row r="8" spans="1:15" s="76" customFormat="1" ht="14.1" customHeight="1" x14ac:dyDescent="0.25">
      <c r="A8" s="269" t="s">
        <v>387</v>
      </c>
      <c r="B8" s="270" t="s">
        <v>478</v>
      </c>
      <c r="C8" s="271">
        <v>1576</v>
      </c>
      <c r="D8" s="271">
        <v>1576</v>
      </c>
      <c r="E8" s="271">
        <v>1576</v>
      </c>
      <c r="F8" s="271">
        <v>1577</v>
      </c>
      <c r="G8" s="271">
        <v>1576</v>
      </c>
      <c r="H8" s="271">
        <v>1577</v>
      </c>
      <c r="I8" s="271">
        <v>1576</v>
      </c>
      <c r="J8" s="271">
        <v>1576</v>
      </c>
      <c r="K8" s="271">
        <v>1576</v>
      </c>
      <c r="L8" s="271">
        <v>1706</v>
      </c>
      <c r="M8" s="271">
        <v>1706</v>
      </c>
      <c r="N8" s="271">
        <v>1705</v>
      </c>
      <c r="O8" s="272">
        <v>19303</v>
      </c>
    </row>
    <row r="9" spans="1:15" s="76" customFormat="1" ht="14.1" customHeight="1" x14ac:dyDescent="0.25">
      <c r="A9" s="269" t="s">
        <v>395</v>
      </c>
      <c r="B9" s="270" t="s">
        <v>499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2">
        <v>0</v>
      </c>
    </row>
    <row r="10" spans="1:15" s="76" customFormat="1" ht="14.1" customHeight="1" x14ac:dyDescent="0.25">
      <c r="A10" s="269" t="s">
        <v>396</v>
      </c>
      <c r="B10" s="270" t="s">
        <v>480</v>
      </c>
      <c r="C10" s="271">
        <v>18781</v>
      </c>
      <c r="D10" s="271">
        <v>18767</v>
      </c>
      <c r="E10" s="271">
        <v>18630</v>
      </c>
      <c r="F10" s="271">
        <v>18287</v>
      </c>
      <c r="G10" s="271">
        <v>18439</v>
      </c>
      <c r="H10" s="271">
        <v>18423</v>
      </c>
      <c r="I10" s="271">
        <v>8693</v>
      </c>
      <c r="J10" s="271">
        <v>8693</v>
      </c>
      <c r="K10" s="271">
        <v>8693</v>
      </c>
      <c r="L10" s="271">
        <v>17329</v>
      </c>
      <c r="M10" s="271">
        <v>17329</v>
      </c>
      <c r="N10" s="271">
        <v>17329</v>
      </c>
      <c r="O10" s="272">
        <v>189393</v>
      </c>
    </row>
    <row r="11" spans="1:15" s="76" customFormat="1" ht="14.1" customHeight="1" x14ac:dyDescent="0.25">
      <c r="A11" s="266" t="s">
        <v>397</v>
      </c>
      <c r="B11" s="267" t="s">
        <v>500</v>
      </c>
      <c r="C11" s="268"/>
      <c r="D11" s="268"/>
      <c r="E11" s="268"/>
      <c r="F11" s="268">
        <v>1300</v>
      </c>
      <c r="G11" s="268"/>
      <c r="H11" s="268"/>
      <c r="I11" s="268"/>
      <c r="J11" s="268"/>
      <c r="K11" s="268"/>
      <c r="L11" s="268">
        <v>43702</v>
      </c>
      <c r="M11" s="268"/>
      <c r="N11" s="268">
        <v>51465</v>
      </c>
      <c r="O11" s="272">
        <v>96467</v>
      </c>
    </row>
    <row r="12" spans="1:15" s="76" customFormat="1" ht="14.1" customHeight="1" thickBot="1" x14ac:dyDescent="0.3">
      <c r="A12" s="266" t="s">
        <v>398</v>
      </c>
      <c r="B12" s="267" t="s">
        <v>643</v>
      </c>
      <c r="C12" s="268">
        <v>0</v>
      </c>
      <c r="D12" s="268">
        <v>0</v>
      </c>
      <c r="E12" s="268">
        <v>0</v>
      </c>
      <c r="F12" s="268">
        <v>0</v>
      </c>
      <c r="G12" s="268">
        <v>0</v>
      </c>
      <c r="H12" s="268">
        <v>0</v>
      </c>
      <c r="I12" s="268">
        <v>0</v>
      </c>
      <c r="J12" s="268">
        <v>0</v>
      </c>
      <c r="K12" s="268">
        <v>0</v>
      </c>
      <c r="L12" s="268">
        <v>586</v>
      </c>
      <c r="M12" s="268">
        <v>587</v>
      </c>
      <c r="N12" s="268">
        <v>587</v>
      </c>
      <c r="O12" s="272">
        <v>1760</v>
      </c>
    </row>
    <row r="13" spans="1:15" s="75" customFormat="1" ht="15.9" customHeight="1" thickBot="1" x14ac:dyDescent="0.3">
      <c r="A13" s="265" t="s">
        <v>400</v>
      </c>
      <c r="B13" s="277" t="s">
        <v>467</v>
      </c>
      <c r="C13" s="278">
        <v>32287</v>
      </c>
      <c r="D13" s="278">
        <v>29188</v>
      </c>
      <c r="E13" s="278">
        <v>60568</v>
      </c>
      <c r="F13" s="278">
        <v>29530</v>
      </c>
      <c r="G13" s="278">
        <v>28535</v>
      </c>
      <c r="H13" s="278">
        <v>28490</v>
      </c>
      <c r="I13" s="278">
        <v>15924</v>
      </c>
      <c r="J13" s="278">
        <v>18682</v>
      </c>
      <c r="K13" s="278">
        <v>50331</v>
      </c>
      <c r="L13" s="278">
        <v>101585</v>
      </c>
      <c r="M13" s="278">
        <v>27907</v>
      </c>
      <c r="N13" s="278">
        <v>80356</v>
      </c>
      <c r="O13" s="278">
        <v>503383</v>
      </c>
    </row>
    <row r="14" spans="1:15" s="75" customFormat="1" ht="15" customHeight="1" thickBot="1" x14ac:dyDescent="0.3">
      <c r="A14" s="265" t="s">
        <v>401</v>
      </c>
      <c r="B14" s="404" t="s">
        <v>383</v>
      </c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6"/>
    </row>
    <row r="15" spans="1:15" s="76" customFormat="1" ht="14.1" customHeight="1" x14ac:dyDescent="0.25">
      <c r="A15" s="280" t="s">
        <v>402</v>
      </c>
      <c r="B15" s="281" t="s">
        <v>390</v>
      </c>
      <c r="C15" s="274">
        <v>7198</v>
      </c>
      <c r="D15" s="274">
        <v>7114</v>
      </c>
      <c r="E15" s="274">
        <v>7385</v>
      </c>
      <c r="F15" s="274">
        <v>7113</v>
      </c>
      <c r="G15" s="274">
        <v>7222</v>
      </c>
      <c r="H15" s="274">
        <v>7219</v>
      </c>
      <c r="I15" s="274">
        <v>7149</v>
      </c>
      <c r="J15" s="274">
        <v>7149</v>
      </c>
      <c r="K15" s="274">
        <v>7149</v>
      </c>
      <c r="L15" s="274">
        <v>6267</v>
      </c>
      <c r="M15" s="274">
        <v>6267</v>
      </c>
      <c r="N15" s="274">
        <v>6268</v>
      </c>
      <c r="O15" s="275">
        <v>83500</v>
      </c>
    </row>
    <row r="16" spans="1:15" s="76" customFormat="1" ht="27" customHeight="1" x14ac:dyDescent="0.25">
      <c r="A16" s="269" t="s">
        <v>403</v>
      </c>
      <c r="B16" s="276" t="s">
        <v>392</v>
      </c>
      <c r="C16" s="271">
        <v>1949</v>
      </c>
      <c r="D16" s="271">
        <v>1926</v>
      </c>
      <c r="E16" s="271">
        <v>1984</v>
      </c>
      <c r="F16" s="271">
        <v>1925</v>
      </c>
      <c r="G16" s="271">
        <v>1955</v>
      </c>
      <c r="H16" s="271">
        <v>1954</v>
      </c>
      <c r="I16" s="271">
        <v>1936</v>
      </c>
      <c r="J16" s="271">
        <v>1936</v>
      </c>
      <c r="K16" s="271">
        <v>1935</v>
      </c>
      <c r="L16" s="271">
        <v>1199</v>
      </c>
      <c r="M16" s="271">
        <v>1200</v>
      </c>
      <c r="N16" s="271">
        <v>1200</v>
      </c>
      <c r="O16" s="272">
        <v>21099</v>
      </c>
    </row>
    <row r="17" spans="1:15" s="76" customFormat="1" ht="14.1" customHeight="1" x14ac:dyDescent="0.25">
      <c r="A17" s="269" t="s">
        <v>404</v>
      </c>
      <c r="B17" s="270" t="s">
        <v>468</v>
      </c>
      <c r="C17" s="271">
        <v>6802</v>
      </c>
      <c r="D17" s="271">
        <v>6802</v>
      </c>
      <c r="E17" s="271">
        <v>6802</v>
      </c>
      <c r="F17" s="271">
        <v>10923</v>
      </c>
      <c r="G17" s="271">
        <v>6803</v>
      </c>
      <c r="H17" s="271">
        <v>6802</v>
      </c>
      <c r="I17" s="271">
        <v>5593</v>
      </c>
      <c r="J17" s="271">
        <v>5593</v>
      </c>
      <c r="K17" s="271">
        <v>5593</v>
      </c>
      <c r="L17" s="271">
        <v>4858</v>
      </c>
      <c r="M17" s="271">
        <v>4858</v>
      </c>
      <c r="N17" s="271">
        <v>4938</v>
      </c>
      <c r="O17" s="272">
        <v>76367</v>
      </c>
    </row>
    <row r="18" spans="1:15" s="76" customFormat="1" ht="14.1" customHeight="1" x14ac:dyDescent="0.25">
      <c r="A18" s="269" t="s">
        <v>406</v>
      </c>
      <c r="B18" s="270" t="s">
        <v>469</v>
      </c>
      <c r="C18" s="271">
        <v>768</v>
      </c>
      <c r="D18" s="271">
        <v>2357</v>
      </c>
      <c r="E18" s="271">
        <v>2357</v>
      </c>
      <c r="F18" s="271">
        <v>2357</v>
      </c>
      <c r="G18" s="271">
        <v>2357</v>
      </c>
      <c r="H18" s="271">
        <v>2357</v>
      </c>
      <c r="I18" s="271">
        <v>1666</v>
      </c>
      <c r="J18" s="271">
        <v>1666</v>
      </c>
      <c r="K18" s="271">
        <v>1665</v>
      </c>
      <c r="L18" s="271">
        <v>38095</v>
      </c>
      <c r="M18" s="271">
        <v>38095</v>
      </c>
      <c r="N18" s="271">
        <v>38096</v>
      </c>
      <c r="O18" s="272">
        <v>131836</v>
      </c>
    </row>
    <row r="19" spans="1:15" s="76" customFormat="1" ht="14.1" customHeight="1" x14ac:dyDescent="0.25">
      <c r="A19" s="269" t="s">
        <v>407</v>
      </c>
      <c r="B19" s="270" t="s">
        <v>421</v>
      </c>
      <c r="C19" s="271"/>
      <c r="D19" s="271">
        <v>867</v>
      </c>
      <c r="E19" s="271">
        <v>1524</v>
      </c>
      <c r="F19" s="271">
        <v>254</v>
      </c>
      <c r="G19" s="271">
        <v>1500</v>
      </c>
      <c r="H19" s="271"/>
      <c r="I19" s="271">
        <v>3936</v>
      </c>
      <c r="J19" s="271">
        <v>3176</v>
      </c>
      <c r="K19" s="271">
        <v>3176</v>
      </c>
      <c r="L19" s="271"/>
      <c r="M19" s="271"/>
      <c r="N19" s="271">
        <v>109</v>
      </c>
      <c r="O19" s="272">
        <v>14542</v>
      </c>
    </row>
    <row r="20" spans="1:15" s="76" customFormat="1" x14ac:dyDescent="0.25">
      <c r="A20" s="269" t="s">
        <v>408</v>
      </c>
      <c r="B20" s="276" t="s">
        <v>422</v>
      </c>
      <c r="C20" s="271"/>
      <c r="D20" s="271"/>
      <c r="E20" s="271"/>
      <c r="F20" s="271"/>
      <c r="G20" s="271"/>
      <c r="H20" s="271">
        <v>11333</v>
      </c>
      <c r="I20" s="271">
        <v>2423</v>
      </c>
      <c r="J20" s="271">
        <v>11333</v>
      </c>
      <c r="K20" s="271"/>
      <c r="L20" s="271"/>
      <c r="M20" s="271"/>
      <c r="N20" s="271">
        <v>37628</v>
      </c>
      <c r="O20" s="272">
        <v>62717</v>
      </c>
    </row>
    <row r="21" spans="1:15" s="76" customFormat="1" ht="14.1" customHeight="1" x14ac:dyDescent="0.25">
      <c r="A21" s="269" t="s">
        <v>409</v>
      </c>
      <c r="B21" s="270" t="s">
        <v>489</v>
      </c>
      <c r="C21" s="271">
        <v>87</v>
      </c>
      <c r="D21" s="271"/>
      <c r="E21" s="271"/>
      <c r="F21" s="271">
        <v>87</v>
      </c>
      <c r="G21" s="271"/>
      <c r="H21" s="271"/>
      <c r="I21" s="271">
        <v>87</v>
      </c>
      <c r="J21" s="271"/>
      <c r="K21" s="271"/>
      <c r="L21" s="271">
        <v>86</v>
      </c>
      <c r="M21" s="271"/>
      <c r="N21" s="271"/>
      <c r="O21" s="272">
        <v>347</v>
      </c>
    </row>
    <row r="22" spans="1:15" s="76" customFormat="1" ht="14.1" customHeight="1" x14ac:dyDescent="0.25">
      <c r="A22" s="269" t="s">
        <v>412</v>
      </c>
      <c r="B22" s="270" t="s">
        <v>484</v>
      </c>
      <c r="C22" s="271">
        <v>12650</v>
      </c>
      <c r="D22" s="271">
        <v>11982</v>
      </c>
      <c r="E22" s="271">
        <v>11844</v>
      </c>
      <c r="F22" s="271">
        <v>11501</v>
      </c>
      <c r="G22" s="271">
        <v>11653</v>
      </c>
      <c r="H22" s="271">
        <v>11636</v>
      </c>
      <c r="I22" s="271">
        <v>2622</v>
      </c>
      <c r="J22" s="271">
        <v>2622</v>
      </c>
      <c r="K22" s="271">
        <v>2621</v>
      </c>
      <c r="L22" s="271">
        <v>8526</v>
      </c>
      <c r="M22" s="271">
        <v>8526</v>
      </c>
      <c r="N22" s="271">
        <v>8526</v>
      </c>
      <c r="O22" s="272">
        <v>104709</v>
      </c>
    </row>
    <row r="23" spans="1:15" s="76" customFormat="1" ht="14.1" customHeight="1" thickBot="1" x14ac:dyDescent="0.3">
      <c r="A23" s="266" t="s">
        <v>413</v>
      </c>
      <c r="B23" s="267" t="s">
        <v>539</v>
      </c>
      <c r="C23" s="268">
        <v>912</v>
      </c>
      <c r="D23" s="268">
        <v>1122</v>
      </c>
      <c r="E23" s="268">
        <v>657</v>
      </c>
      <c r="F23" s="268">
        <v>641</v>
      </c>
      <c r="G23" s="268">
        <v>657</v>
      </c>
      <c r="H23" s="268">
        <v>633</v>
      </c>
      <c r="I23" s="268">
        <v>877</v>
      </c>
      <c r="J23" s="268">
        <v>618</v>
      </c>
      <c r="K23" s="268">
        <v>618</v>
      </c>
      <c r="L23" s="268">
        <v>510</v>
      </c>
      <c r="M23" s="268">
        <v>510</v>
      </c>
      <c r="N23" s="268">
        <v>511</v>
      </c>
      <c r="O23" s="272">
        <v>8266</v>
      </c>
    </row>
    <row r="24" spans="1:15" s="75" customFormat="1" ht="15.9" customHeight="1" thickBot="1" x14ac:dyDescent="0.3">
      <c r="A24" s="282" t="s">
        <v>414</v>
      </c>
      <c r="B24" s="277" t="s">
        <v>470</v>
      </c>
      <c r="C24" s="278">
        <v>30366</v>
      </c>
      <c r="D24" s="278">
        <v>32170</v>
      </c>
      <c r="E24" s="278">
        <v>32553</v>
      </c>
      <c r="F24" s="278">
        <v>34801</v>
      </c>
      <c r="G24" s="278">
        <v>32147</v>
      </c>
      <c r="H24" s="278">
        <v>41934</v>
      </c>
      <c r="I24" s="278">
        <v>26289</v>
      </c>
      <c r="J24" s="278">
        <v>34093</v>
      </c>
      <c r="K24" s="278">
        <v>22757</v>
      </c>
      <c r="L24" s="278">
        <v>59541</v>
      </c>
      <c r="M24" s="278">
        <v>59456</v>
      </c>
      <c r="N24" s="278">
        <v>97276</v>
      </c>
      <c r="O24" s="279">
        <v>503383</v>
      </c>
    </row>
    <row r="25" spans="1:15" ht="16.2" thickBot="1" x14ac:dyDescent="0.35">
      <c r="A25" s="282" t="s">
        <v>415</v>
      </c>
      <c r="B25" s="283" t="s">
        <v>471</v>
      </c>
      <c r="C25" s="284">
        <v>1921</v>
      </c>
      <c r="D25" s="284">
        <v>-2982</v>
      </c>
      <c r="E25" s="284">
        <v>28015</v>
      </c>
      <c r="F25" s="284">
        <v>-5271</v>
      </c>
      <c r="G25" s="284">
        <v>-3612</v>
      </c>
      <c r="H25" s="284">
        <v>-13444</v>
      </c>
      <c r="I25" s="284">
        <v>-10365</v>
      </c>
      <c r="J25" s="284">
        <v>-15411</v>
      </c>
      <c r="K25" s="284">
        <v>27574</v>
      </c>
      <c r="L25" s="284">
        <v>42044</v>
      </c>
      <c r="M25" s="284">
        <v>-31549</v>
      </c>
      <c r="N25" s="284">
        <v>-16920</v>
      </c>
      <c r="O25" s="285">
        <v>0</v>
      </c>
    </row>
    <row r="26" spans="1:15" x14ac:dyDescent="0.3">
      <c r="A26" s="286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</row>
    <row r="27" spans="1:15" x14ac:dyDescent="0.3">
      <c r="A27" s="257"/>
      <c r="B27" s="287"/>
      <c r="C27" s="288"/>
      <c r="D27" s="288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60"/>
    </row>
    <row r="28" spans="1:15" x14ac:dyDescent="0.3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60"/>
    </row>
    <row r="29" spans="1:15" x14ac:dyDescent="0.3">
      <c r="A29" s="257"/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60"/>
    </row>
    <row r="30" spans="1:15" x14ac:dyDescent="0.3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60"/>
    </row>
    <row r="31" spans="1:15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60"/>
    </row>
    <row r="32" spans="1:15" x14ac:dyDescent="0.3">
      <c r="A32" s="257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60"/>
    </row>
    <row r="33" spans="15:15" x14ac:dyDescent="0.3">
      <c r="O33" s="260"/>
    </row>
    <row r="34" spans="15:15" x14ac:dyDescent="0.3">
      <c r="O34" s="260"/>
    </row>
    <row r="35" spans="15:15" x14ac:dyDescent="0.3">
      <c r="O35" s="260"/>
    </row>
    <row r="36" spans="15:15" x14ac:dyDescent="0.3">
      <c r="O36" s="260"/>
    </row>
    <row r="37" spans="15:15" x14ac:dyDescent="0.3">
      <c r="O37" s="260"/>
    </row>
    <row r="38" spans="15:15" x14ac:dyDescent="0.3">
      <c r="O38" s="260"/>
    </row>
    <row r="39" spans="15:15" x14ac:dyDescent="0.3">
      <c r="O39" s="260"/>
    </row>
    <row r="40" spans="15:15" x14ac:dyDescent="0.3">
      <c r="O40" s="260"/>
    </row>
    <row r="41" spans="15:15" x14ac:dyDescent="0.3">
      <c r="O41" s="260"/>
    </row>
    <row r="42" spans="15:15" x14ac:dyDescent="0.3">
      <c r="O42" s="260"/>
    </row>
    <row r="43" spans="15:15" x14ac:dyDescent="0.3">
      <c r="O43" s="260"/>
    </row>
    <row r="44" spans="15:15" x14ac:dyDescent="0.3">
      <c r="O44" s="260"/>
    </row>
    <row r="45" spans="15:15" x14ac:dyDescent="0.3">
      <c r="O45" s="260"/>
    </row>
    <row r="46" spans="15:15" x14ac:dyDescent="0.3">
      <c r="O46" s="260"/>
    </row>
    <row r="47" spans="15:15" x14ac:dyDescent="0.3">
      <c r="O47" s="260"/>
    </row>
    <row r="48" spans="15:15" x14ac:dyDescent="0.3">
      <c r="O48" s="260"/>
    </row>
    <row r="49" spans="15:15" x14ac:dyDescent="0.3">
      <c r="O49" s="260"/>
    </row>
    <row r="50" spans="15:15" x14ac:dyDescent="0.3">
      <c r="O50" s="260"/>
    </row>
    <row r="51" spans="15:15" x14ac:dyDescent="0.3">
      <c r="O51" s="260"/>
    </row>
    <row r="52" spans="15:15" x14ac:dyDescent="0.3">
      <c r="O52" s="260"/>
    </row>
    <row r="53" spans="15:15" x14ac:dyDescent="0.3">
      <c r="O53" s="260"/>
    </row>
    <row r="54" spans="15:15" x14ac:dyDescent="0.3">
      <c r="O54" s="260"/>
    </row>
    <row r="55" spans="15:15" x14ac:dyDescent="0.3">
      <c r="O55" s="260"/>
    </row>
    <row r="56" spans="15:15" x14ac:dyDescent="0.3">
      <c r="O56" s="260"/>
    </row>
    <row r="57" spans="15:15" x14ac:dyDescent="0.3">
      <c r="O57" s="260"/>
    </row>
    <row r="58" spans="15:15" x14ac:dyDescent="0.3">
      <c r="O58" s="260"/>
    </row>
    <row r="59" spans="15:15" x14ac:dyDescent="0.3">
      <c r="O59" s="260"/>
    </row>
    <row r="60" spans="15:15" x14ac:dyDescent="0.3">
      <c r="O60" s="260"/>
    </row>
    <row r="61" spans="15:15" x14ac:dyDescent="0.3">
      <c r="O61" s="260"/>
    </row>
    <row r="62" spans="15:15" x14ac:dyDescent="0.3">
      <c r="O62" s="260"/>
    </row>
    <row r="63" spans="15:15" x14ac:dyDescent="0.3">
      <c r="O63" s="260"/>
    </row>
    <row r="64" spans="15:15" x14ac:dyDescent="0.3">
      <c r="O64" s="260"/>
    </row>
    <row r="65" spans="15:15" x14ac:dyDescent="0.3">
      <c r="O65" s="260"/>
    </row>
    <row r="66" spans="15:15" x14ac:dyDescent="0.3">
      <c r="O66" s="260"/>
    </row>
    <row r="67" spans="15:15" x14ac:dyDescent="0.3">
      <c r="O67" s="260"/>
    </row>
    <row r="68" spans="15:15" x14ac:dyDescent="0.3">
      <c r="O68" s="260"/>
    </row>
    <row r="69" spans="15:15" x14ac:dyDescent="0.3">
      <c r="O69" s="260"/>
    </row>
    <row r="70" spans="15:15" x14ac:dyDescent="0.3">
      <c r="O70" s="260"/>
    </row>
    <row r="71" spans="15:15" x14ac:dyDescent="0.3">
      <c r="O71" s="260"/>
    </row>
    <row r="72" spans="15:15" x14ac:dyDescent="0.3">
      <c r="O72" s="260"/>
    </row>
    <row r="73" spans="15:15" x14ac:dyDescent="0.3">
      <c r="O73" s="260"/>
    </row>
    <row r="74" spans="15:15" x14ac:dyDescent="0.3">
      <c r="O74" s="260"/>
    </row>
    <row r="75" spans="15:15" x14ac:dyDescent="0.3">
      <c r="O75" s="260"/>
    </row>
    <row r="76" spans="15:15" x14ac:dyDescent="0.3">
      <c r="O76" s="260"/>
    </row>
    <row r="77" spans="15:15" x14ac:dyDescent="0.3">
      <c r="O77" s="260"/>
    </row>
    <row r="78" spans="15:15" x14ac:dyDescent="0.3">
      <c r="O78" s="260"/>
    </row>
    <row r="79" spans="15:15" x14ac:dyDescent="0.3">
      <c r="O79" s="260"/>
    </row>
    <row r="80" spans="15:15" x14ac:dyDescent="0.3">
      <c r="O80" s="260"/>
    </row>
  </sheetData>
  <mergeCells count="3">
    <mergeCell ref="B4:O4"/>
    <mergeCell ref="B14:O14"/>
    <mergeCell ref="A1:O1"/>
  </mergeCells>
  <phoneticPr fontId="24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2" sqref="A2:C2"/>
    </sheetView>
  </sheetViews>
  <sheetFormatPr defaultColWidth="8" defaultRowHeight="13.2" x14ac:dyDescent="0.25"/>
  <cols>
    <col min="1" max="1" width="5.6640625" style="77" customWidth="1"/>
    <col min="2" max="2" width="37.109375" style="77" customWidth="1"/>
    <col min="3" max="3" width="12.6640625" style="77" customWidth="1"/>
    <col min="4" max="4" width="14.33203125" style="77" customWidth="1"/>
    <col min="5" max="5" width="11.44140625" style="77" customWidth="1"/>
    <col min="6" max="16384" width="8" style="77"/>
  </cols>
  <sheetData>
    <row r="1" spans="1:6" ht="45" customHeight="1" x14ac:dyDescent="0.3">
      <c r="A1" s="411" t="s">
        <v>577</v>
      </c>
      <c r="B1" s="411"/>
      <c r="C1" s="411"/>
    </row>
    <row r="2" spans="1:6" ht="17.25" customHeight="1" x14ac:dyDescent="0.3">
      <c r="A2" s="411" t="s">
        <v>663</v>
      </c>
      <c r="B2" s="411"/>
      <c r="C2" s="411"/>
    </row>
    <row r="3" spans="1:6" ht="13.8" thickBot="1" x14ac:dyDescent="0.3">
      <c r="A3" s="78"/>
      <c r="B3" s="78"/>
      <c r="C3" s="123" t="s">
        <v>542</v>
      </c>
    </row>
    <row r="4" spans="1:6" ht="42.75" customHeight="1" thickBot="1" x14ac:dyDescent="0.3">
      <c r="A4" s="79" t="s">
        <v>381</v>
      </c>
      <c r="B4" s="80" t="s">
        <v>472</v>
      </c>
      <c r="C4" s="81" t="s">
        <v>557</v>
      </c>
      <c r="D4" s="211" t="s">
        <v>558</v>
      </c>
      <c r="E4" s="216" t="s">
        <v>615</v>
      </c>
      <c r="F4" s="215"/>
    </row>
    <row r="5" spans="1:6" ht="15.9" customHeight="1" thickBot="1" x14ac:dyDescent="0.3">
      <c r="A5" s="115" t="s">
        <v>388</v>
      </c>
      <c r="B5" s="116" t="s">
        <v>540</v>
      </c>
      <c r="C5" s="139">
        <v>350</v>
      </c>
      <c r="D5" s="212">
        <v>350</v>
      </c>
      <c r="E5" s="214">
        <v>337</v>
      </c>
    </row>
    <row r="6" spans="1:6" ht="15.9" customHeight="1" thickBot="1" x14ac:dyDescent="0.3">
      <c r="A6" s="115" t="s">
        <v>391</v>
      </c>
      <c r="B6" s="117" t="s">
        <v>541</v>
      </c>
      <c r="C6" s="139">
        <v>400</v>
      </c>
      <c r="D6" s="212">
        <v>400</v>
      </c>
      <c r="E6" s="214">
        <v>400</v>
      </c>
    </row>
    <row r="7" spans="1:6" ht="15.9" customHeight="1" thickBot="1" x14ac:dyDescent="0.3">
      <c r="A7" s="115" t="s">
        <v>385</v>
      </c>
      <c r="B7" s="117" t="s">
        <v>543</v>
      </c>
      <c r="C7" s="139">
        <v>220</v>
      </c>
      <c r="D7" s="212">
        <v>220</v>
      </c>
      <c r="E7" s="214">
        <v>220</v>
      </c>
    </row>
    <row r="8" spans="1:6" ht="15.9" customHeight="1" thickBot="1" x14ac:dyDescent="0.3">
      <c r="A8" s="115" t="s">
        <v>386</v>
      </c>
      <c r="B8" s="117" t="s">
        <v>544</v>
      </c>
      <c r="C8" s="139">
        <v>20</v>
      </c>
      <c r="D8" s="212">
        <v>20</v>
      </c>
      <c r="E8" s="214">
        <v>0</v>
      </c>
    </row>
    <row r="9" spans="1:6" ht="15.9" customHeight="1" thickBot="1" x14ac:dyDescent="0.3">
      <c r="A9" s="115" t="s">
        <v>387</v>
      </c>
      <c r="B9" s="117" t="s">
        <v>545</v>
      </c>
      <c r="C9" s="139">
        <v>50</v>
      </c>
      <c r="D9" s="212">
        <v>50</v>
      </c>
      <c r="E9" s="214">
        <v>50</v>
      </c>
    </row>
    <row r="10" spans="1:6" ht="15.9" customHeight="1" thickBot="1" x14ac:dyDescent="0.3">
      <c r="A10" s="115" t="s">
        <v>395</v>
      </c>
      <c r="B10" s="117" t="s">
        <v>546</v>
      </c>
      <c r="C10" s="139">
        <v>50</v>
      </c>
      <c r="D10" s="212">
        <v>100</v>
      </c>
      <c r="E10" s="214">
        <v>50</v>
      </c>
    </row>
    <row r="11" spans="1:6" ht="15.9" customHeight="1" thickBot="1" x14ac:dyDescent="0.3">
      <c r="A11" s="115" t="s">
        <v>396</v>
      </c>
      <c r="B11" s="117" t="s">
        <v>547</v>
      </c>
      <c r="C11" s="139">
        <v>100</v>
      </c>
      <c r="D11" s="212">
        <v>100</v>
      </c>
      <c r="E11" s="214">
        <v>100</v>
      </c>
    </row>
    <row r="12" spans="1:6" ht="15.9" customHeight="1" thickBot="1" x14ac:dyDescent="0.3">
      <c r="A12" s="115" t="s">
        <v>397</v>
      </c>
      <c r="B12" s="117" t="s">
        <v>548</v>
      </c>
      <c r="C12" s="139">
        <v>100</v>
      </c>
      <c r="D12" s="212">
        <v>100</v>
      </c>
      <c r="E12" s="214">
        <v>0</v>
      </c>
    </row>
    <row r="13" spans="1:6" ht="15.9" customHeight="1" thickBot="1" x14ac:dyDescent="0.3">
      <c r="A13" s="115" t="s">
        <v>398</v>
      </c>
      <c r="B13" s="117" t="s">
        <v>549</v>
      </c>
      <c r="C13" s="139">
        <v>1200</v>
      </c>
      <c r="D13" s="212">
        <v>1200</v>
      </c>
      <c r="E13" s="214">
        <v>1200</v>
      </c>
    </row>
    <row r="14" spans="1:6" ht="15.9" customHeight="1" thickBot="1" x14ac:dyDescent="0.3">
      <c r="A14" s="115" t="s">
        <v>399</v>
      </c>
      <c r="B14" s="117" t="s">
        <v>553</v>
      </c>
      <c r="C14" s="139">
        <v>200</v>
      </c>
      <c r="D14" s="212">
        <v>200</v>
      </c>
      <c r="E14" s="214">
        <v>204</v>
      </c>
    </row>
    <row r="15" spans="1:6" ht="15.9" customHeight="1" thickBot="1" x14ac:dyDescent="0.3">
      <c r="A15" s="115" t="s">
        <v>400</v>
      </c>
      <c r="B15" s="117"/>
      <c r="C15" s="118"/>
      <c r="D15" s="212"/>
      <c r="E15" s="214"/>
    </row>
    <row r="16" spans="1:6" ht="15.9" customHeight="1" thickBot="1" x14ac:dyDescent="0.3">
      <c r="A16" s="115" t="s">
        <v>401</v>
      </c>
      <c r="B16" s="117"/>
      <c r="C16" s="118"/>
      <c r="D16" s="212"/>
      <c r="E16" s="214"/>
    </row>
    <row r="17" spans="1:5" ht="15.9" customHeight="1" thickBot="1" x14ac:dyDescent="0.3">
      <c r="A17" s="115" t="s">
        <v>402</v>
      </c>
      <c r="B17" s="117"/>
      <c r="C17" s="118"/>
      <c r="D17" s="212"/>
      <c r="E17" s="214"/>
    </row>
    <row r="18" spans="1:5" ht="15.9" customHeight="1" thickBot="1" x14ac:dyDescent="0.3">
      <c r="A18" s="115" t="s">
        <v>403</v>
      </c>
      <c r="B18" s="117"/>
      <c r="C18" s="118"/>
      <c r="D18" s="212"/>
      <c r="E18" s="214"/>
    </row>
    <row r="19" spans="1:5" ht="15.9" customHeight="1" thickBot="1" x14ac:dyDescent="0.3">
      <c r="A19" s="115" t="s">
        <v>404</v>
      </c>
      <c r="B19" s="117"/>
      <c r="C19" s="118"/>
      <c r="D19" s="212"/>
      <c r="E19" s="214"/>
    </row>
    <row r="20" spans="1:5" ht="15.9" customHeight="1" thickBot="1" x14ac:dyDescent="0.3">
      <c r="A20" s="115" t="s">
        <v>405</v>
      </c>
      <c r="B20" s="117"/>
      <c r="C20" s="118"/>
      <c r="D20" s="212"/>
      <c r="E20" s="214"/>
    </row>
    <row r="21" spans="1:5" ht="15.9" customHeight="1" thickBot="1" x14ac:dyDescent="0.3">
      <c r="A21" s="115" t="s">
        <v>406</v>
      </c>
      <c r="B21" s="117"/>
      <c r="C21" s="118"/>
      <c r="D21" s="212"/>
      <c r="E21" s="214"/>
    </row>
    <row r="22" spans="1:5" ht="15.9" customHeight="1" thickBot="1" x14ac:dyDescent="0.3">
      <c r="A22" s="115" t="s">
        <v>407</v>
      </c>
      <c r="B22" s="117"/>
      <c r="C22" s="118"/>
      <c r="D22" s="212"/>
      <c r="E22" s="214"/>
    </row>
    <row r="23" spans="1:5" ht="15.9" customHeight="1" thickBot="1" x14ac:dyDescent="0.3">
      <c r="A23" s="115" t="s">
        <v>408</v>
      </c>
      <c r="B23" s="117"/>
      <c r="C23" s="118"/>
      <c r="D23" s="212"/>
      <c r="E23" s="214"/>
    </row>
    <row r="24" spans="1:5" ht="15.9" customHeight="1" thickBot="1" x14ac:dyDescent="0.3">
      <c r="A24" s="115" t="s">
        <v>409</v>
      </c>
      <c r="B24" s="117"/>
      <c r="C24" s="118"/>
      <c r="D24" s="212"/>
      <c r="E24" s="214"/>
    </row>
    <row r="25" spans="1:5" ht="15.9" customHeight="1" thickBot="1" x14ac:dyDescent="0.3">
      <c r="A25" s="115" t="s">
        <v>410</v>
      </c>
      <c r="B25" s="117"/>
      <c r="C25" s="118"/>
      <c r="D25" s="212"/>
      <c r="E25" s="214"/>
    </row>
    <row r="26" spans="1:5" ht="15.9" customHeight="1" thickBot="1" x14ac:dyDescent="0.3">
      <c r="A26" s="115" t="s">
        <v>411</v>
      </c>
      <c r="B26" s="117"/>
      <c r="C26" s="118"/>
      <c r="D26" s="212"/>
      <c r="E26" s="214"/>
    </row>
    <row r="27" spans="1:5" ht="15.9" customHeight="1" thickBot="1" x14ac:dyDescent="0.3">
      <c r="A27" s="115" t="s">
        <v>412</v>
      </c>
      <c r="B27" s="117"/>
      <c r="C27" s="118"/>
      <c r="D27" s="212"/>
      <c r="E27" s="214"/>
    </row>
    <row r="28" spans="1:5" ht="15.9" customHeight="1" thickBot="1" x14ac:dyDescent="0.3">
      <c r="A28" s="115" t="s">
        <v>413</v>
      </c>
      <c r="B28" s="117"/>
      <c r="C28" s="118"/>
      <c r="D28" s="212"/>
      <c r="E28" s="214"/>
    </row>
    <row r="29" spans="1:5" ht="15.9" customHeight="1" thickBot="1" x14ac:dyDescent="0.3">
      <c r="A29" s="115" t="s">
        <v>414</v>
      </c>
      <c r="B29" s="117"/>
      <c r="C29" s="118"/>
      <c r="D29" s="212"/>
      <c r="E29" s="214"/>
    </row>
    <row r="30" spans="1:5" ht="15.9" customHeight="1" thickBot="1" x14ac:dyDescent="0.3">
      <c r="A30" s="115" t="s">
        <v>415</v>
      </c>
      <c r="B30" s="117"/>
      <c r="C30" s="118"/>
      <c r="D30" s="212"/>
      <c r="E30" s="214"/>
    </row>
    <row r="31" spans="1:5" ht="15.9" customHeight="1" thickBot="1" x14ac:dyDescent="0.3">
      <c r="A31" s="115" t="s">
        <v>418</v>
      </c>
      <c r="B31" s="117"/>
      <c r="C31" s="118"/>
      <c r="D31" s="212"/>
      <c r="E31" s="214"/>
    </row>
    <row r="32" spans="1:5" ht="15.9" customHeight="1" thickBot="1" x14ac:dyDescent="0.3">
      <c r="A32" s="115" t="s">
        <v>423</v>
      </c>
      <c r="B32" s="117"/>
      <c r="C32" s="118"/>
      <c r="D32" s="212"/>
      <c r="E32" s="214"/>
    </row>
    <row r="33" spans="1:5" ht="15.9" customHeight="1" thickBot="1" x14ac:dyDescent="0.3">
      <c r="A33" s="115" t="s">
        <v>424</v>
      </c>
      <c r="B33" s="117"/>
      <c r="C33" s="118"/>
      <c r="D33" s="212"/>
      <c r="E33" s="214"/>
    </row>
    <row r="34" spans="1:5" ht="15.9" customHeight="1" thickBot="1" x14ac:dyDescent="0.3">
      <c r="A34" s="115" t="s">
        <v>425</v>
      </c>
      <c r="B34" s="117"/>
      <c r="C34" s="119"/>
      <c r="D34" s="212"/>
      <c r="E34" s="214"/>
    </row>
    <row r="35" spans="1:5" ht="15.9" customHeight="1" thickBot="1" x14ac:dyDescent="0.3">
      <c r="A35" s="115" t="s">
        <v>426</v>
      </c>
      <c r="B35" s="117"/>
      <c r="C35" s="119"/>
      <c r="D35" s="212"/>
      <c r="E35" s="214"/>
    </row>
    <row r="36" spans="1:5" ht="15.9" customHeight="1" thickBot="1" x14ac:dyDescent="0.3">
      <c r="A36" s="115" t="s">
        <v>473</v>
      </c>
      <c r="B36" s="117"/>
      <c r="C36" s="119"/>
      <c r="D36" s="212"/>
      <c r="E36" s="214"/>
    </row>
    <row r="37" spans="1:5" ht="15.9" customHeight="1" thickBot="1" x14ac:dyDescent="0.3">
      <c r="A37" s="120" t="s">
        <v>474</v>
      </c>
      <c r="B37" s="121"/>
      <c r="C37" s="122"/>
      <c r="D37" s="212"/>
      <c r="E37" s="214"/>
    </row>
    <row r="38" spans="1:5" ht="15.9" customHeight="1" thickBot="1" x14ac:dyDescent="0.3">
      <c r="A38" s="409" t="s">
        <v>450</v>
      </c>
      <c r="B38" s="410"/>
      <c r="C38" s="82">
        <f>SUM(C5:C37)</f>
        <v>2690</v>
      </c>
      <c r="D38" s="213">
        <f>SUM(D5:D37)</f>
        <v>2740</v>
      </c>
      <c r="E38" s="213">
        <f>SUM(E5:E37)</f>
        <v>2561</v>
      </c>
    </row>
    <row r="39" spans="1:5" x14ac:dyDescent="0.25">
      <c r="A39" s="77" t="s">
        <v>475</v>
      </c>
    </row>
  </sheetData>
  <mergeCells count="3">
    <mergeCell ref="A38:B38"/>
    <mergeCell ref="A1:C1"/>
    <mergeCell ref="A2:C2"/>
  </mergeCells>
  <phoneticPr fontId="34" type="noConversion"/>
  <conditionalFormatting sqref="C38:E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1.1melléklet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9.melléklet</vt:lpstr>
      <vt:lpstr>9.1melléklet</vt:lpstr>
      <vt:lpstr>9.2melléklet</vt:lpstr>
      <vt:lpstr>10.melléklet</vt:lpstr>
      <vt:lpstr>11.melléklet</vt:lpstr>
      <vt:lpstr>12.melléklet</vt:lpstr>
      <vt:lpstr>13.melléklet</vt:lpstr>
      <vt:lpstr>14.melléklet</vt:lpstr>
      <vt:lpstr>15.melléklet</vt:lpstr>
      <vt:lpstr>16.melléklet</vt:lpstr>
    </vt:vector>
  </TitlesOfParts>
  <Company>Polgármesteri  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Bőny</dc:creator>
  <cp:lastModifiedBy>Hivatal</cp:lastModifiedBy>
  <cp:lastPrinted>2016-05-10T13:14:09Z</cp:lastPrinted>
  <dcterms:created xsi:type="dcterms:W3CDTF">2014-01-23T09:02:17Z</dcterms:created>
  <dcterms:modified xsi:type="dcterms:W3CDTF">2016-05-27T08:01:10Z</dcterms:modified>
</cp:coreProperties>
</file>