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320" windowHeight="7695" tabRatio="908" activeTab="2"/>
  </bookViews>
  <sheets>
    <sheet name="1. melléklet" sheetId="40" r:id="rId1"/>
    <sheet name="2. melléklet" sheetId="41" r:id="rId2"/>
    <sheet name="3. melléklet" sheetId="12" r:id="rId3"/>
  </sheets>
  <calcPr calcId="125725"/>
</workbook>
</file>

<file path=xl/calcChain.xml><?xml version="1.0" encoding="utf-8"?>
<calcChain xmlns="http://schemas.openxmlformats.org/spreadsheetml/2006/main">
  <c r="J96" i="41"/>
  <c r="J95"/>
  <c r="J94"/>
  <c r="J93"/>
  <c r="J92"/>
  <c r="J91"/>
  <c r="I90"/>
  <c r="I97" s="1"/>
  <c r="G90"/>
  <c r="G97" s="1"/>
  <c r="J89"/>
  <c r="J88"/>
  <c r="J87"/>
  <c r="J86"/>
  <c r="J85"/>
  <c r="I84"/>
  <c r="H84"/>
  <c r="J84" s="1"/>
  <c r="G84"/>
  <c r="J83"/>
  <c r="J82"/>
  <c r="J81"/>
  <c r="J80"/>
  <c r="I79"/>
  <c r="H79"/>
  <c r="J79" s="1"/>
  <c r="G79"/>
  <c r="J78"/>
  <c r="J77"/>
  <c r="J76"/>
  <c r="J75"/>
  <c r="I74"/>
  <c r="H74"/>
  <c r="J74" s="1"/>
  <c r="G74"/>
  <c r="J73"/>
  <c r="J72"/>
  <c r="J71"/>
  <c r="I66"/>
  <c r="H66"/>
  <c r="G66"/>
  <c r="G67" s="1"/>
  <c r="J65"/>
  <c r="J64"/>
  <c r="J63"/>
  <c r="I62"/>
  <c r="H62"/>
  <c r="J62" s="1"/>
  <c r="G62"/>
  <c r="J61"/>
  <c r="J60"/>
  <c r="J59"/>
  <c r="J58"/>
  <c r="J57"/>
  <c r="I56"/>
  <c r="I67" s="1"/>
  <c r="I70" s="1"/>
  <c r="H56"/>
  <c r="H67" s="1"/>
  <c r="H70" s="1"/>
  <c r="J55"/>
  <c r="J54"/>
  <c r="J53"/>
  <c r="J52"/>
  <c r="J51"/>
  <c r="I49"/>
  <c r="H49"/>
  <c r="G49"/>
  <c r="J49" s="1"/>
  <c r="J48"/>
  <c r="J46"/>
  <c r="I45"/>
  <c r="H45"/>
  <c r="G45"/>
  <c r="J45" s="1"/>
  <c r="J43"/>
  <c r="J41"/>
  <c r="J40"/>
  <c r="J39"/>
  <c r="J38"/>
  <c r="J37"/>
  <c r="J36"/>
  <c r="J35"/>
  <c r="I34"/>
  <c r="G34"/>
  <c r="J33"/>
  <c r="I32"/>
  <c r="H32"/>
  <c r="J32" s="1"/>
  <c r="G32"/>
  <c r="J31"/>
  <c r="J30"/>
  <c r="J29"/>
  <c r="J28"/>
  <c r="J27"/>
  <c r="J26"/>
  <c r="J25"/>
  <c r="J24"/>
  <c r="I23"/>
  <c r="H23"/>
  <c r="H34" s="1"/>
  <c r="G23"/>
  <c r="J22"/>
  <c r="J21"/>
  <c r="H20"/>
  <c r="H68" s="1"/>
  <c r="J19"/>
  <c r="J18"/>
  <c r="J17"/>
  <c r="J16"/>
  <c r="J15"/>
  <c r="I14"/>
  <c r="I20" s="1"/>
  <c r="H14"/>
  <c r="G14"/>
  <c r="G20" s="1"/>
  <c r="J13"/>
  <c r="J12"/>
  <c r="J11"/>
  <c r="J10"/>
  <c r="J9"/>
  <c r="J8"/>
  <c r="J123" i="40"/>
  <c r="I122"/>
  <c r="H122"/>
  <c r="J122" s="1"/>
  <c r="G122"/>
  <c r="J121"/>
  <c r="J120"/>
  <c r="J119"/>
  <c r="J118"/>
  <c r="J116"/>
  <c r="J115"/>
  <c r="J114"/>
  <c r="I113"/>
  <c r="H113"/>
  <c r="J113" s="1"/>
  <c r="J112"/>
  <c r="J111"/>
  <c r="I110"/>
  <c r="H110"/>
  <c r="J110" s="1"/>
  <c r="G110"/>
  <c r="J109"/>
  <c r="J108"/>
  <c r="J107"/>
  <c r="J106"/>
  <c r="I105"/>
  <c r="I117" s="1"/>
  <c r="I124" s="1"/>
  <c r="H105"/>
  <c r="H117" s="1"/>
  <c r="H124" s="1"/>
  <c r="G105"/>
  <c r="G117" s="1"/>
  <c r="J104"/>
  <c r="J103"/>
  <c r="J102"/>
  <c r="I99"/>
  <c r="H99"/>
  <c r="G99"/>
  <c r="J99" s="1"/>
  <c r="J98"/>
  <c r="J97"/>
  <c r="J96"/>
  <c r="J95"/>
  <c r="J94"/>
  <c r="J93"/>
  <c r="J92"/>
  <c r="J91"/>
  <c r="J90"/>
  <c r="I89"/>
  <c r="H89"/>
  <c r="G89"/>
  <c r="J88"/>
  <c r="J87"/>
  <c r="J86"/>
  <c r="J85"/>
  <c r="I84"/>
  <c r="I100" s="1"/>
  <c r="H84"/>
  <c r="G84"/>
  <c r="G100" s="1"/>
  <c r="J83"/>
  <c r="J82"/>
  <c r="J81"/>
  <c r="J80"/>
  <c r="J79"/>
  <c r="J78"/>
  <c r="J77"/>
  <c r="I75"/>
  <c r="H75"/>
  <c r="G75"/>
  <c r="J75" s="1"/>
  <c r="J74"/>
  <c r="C12" i="12" s="1"/>
  <c r="J73" i="40"/>
  <c r="J72"/>
  <c r="J71"/>
  <c r="J70"/>
  <c r="J69"/>
  <c r="J68"/>
  <c r="J67"/>
  <c r="J66"/>
  <c r="J65"/>
  <c r="J64"/>
  <c r="J63"/>
  <c r="J62"/>
  <c r="I61"/>
  <c r="H61"/>
  <c r="J61" s="1"/>
  <c r="G61"/>
  <c r="J60"/>
  <c r="J59"/>
  <c r="J58"/>
  <c r="J57"/>
  <c r="J56"/>
  <c r="J55"/>
  <c r="J53"/>
  <c r="I51"/>
  <c r="H51"/>
  <c r="G51"/>
  <c r="J51" s="1"/>
  <c r="J50"/>
  <c r="J49"/>
  <c r="J48"/>
  <c r="J47"/>
  <c r="J46"/>
  <c r="I45"/>
  <c r="H45"/>
  <c r="G45"/>
  <c r="J45" s="1"/>
  <c r="J44"/>
  <c r="J43"/>
  <c r="I42"/>
  <c r="H42"/>
  <c r="G42"/>
  <c r="J42" s="1"/>
  <c r="J41"/>
  <c r="J40"/>
  <c r="J39"/>
  <c r="J38"/>
  <c r="J37"/>
  <c r="J36"/>
  <c r="J35"/>
  <c r="I34"/>
  <c r="H34"/>
  <c r="G34"/>
  <c r="J34" s="1"/>
  <c r="J33"/>
  <c r="J32"/>
  <c r="I31"/>
  <c r="I52" s="1"/>
  <c r="H31"/>
  <c r="H52" s="1"/>
  <c r="G31"/>
  <c r="J30"/>
  <c r="J29"/>
  <c r="J28"/>
  <c r="J27"/>
  <c r="I25"/>
  <c r="H25"/>
  <c r="G25"/>
  <c r="J25" s="1"/>
  <c r="J24"/>
  <c r="J23"/>
  <c r="J22"/>
  <c r="I21"/>
  <c r="I26" s="1"/>
  <c r="H21"/>
  <c r="H26" s="1"/>
  <c r="G21"/>
  <c r="G26" s="1"/>
  <c r="J20"/>
  <c r="J19"/>
  <c r="J18"/>
  <c r="J17"/>
  <c r="J16"/>
  <c r="J15"/>
  <c r="J14"/>
  <c r="J13"/>
  <c r="J12"/>
  <c r="J11"/>
  <c r="J10"/>
  <c r="J9"/>
  <c r="J8"/>
  <c r="F74"/>
  <c r="C32" i="41"/>
  <c r="J89" i="40" l="1"/>
  <c r="G70" i="41"/>
  <c r="J84" i="40"/>
  <c r="J100" s="1"/>
  <c r="G52"/>
  <c r="G101" s="1"/>
  <c r="G68" i="41"/>
  <c r="J20"/>
  <c r="J50" s="1"/>
  <c r="G50"/>
  <c r="I68"/>
  <c r="I98" s="1"/>
  <c r="I50"/>
  <c r="I69" s="1"/>
  <c r="J34"/>
  <c r="J23"/>
  <c r="J14"/>
  <c r="H50"/>
  <c r="H69" s="1"/>
  <c r="J56"/>
  <c r="J67" s="1"/>
  <c r="J66"/>
  <c r="H90"/>
  <c r="H97" s="1"/>
  <c r="H98" s="1"/>
  <c r="G76" i="40"/>
  <c r="J26"/>
  <c r="I101"/>
  <c r="I125" s="1"/>
  <c r="I76"/>
  <c r="G124"/>
  <c r="J124" s="1"/>
  <c r="J117"/>
  <c r="H101"/>
  <c r="H125" s="1"/>
  <c r="H76"/>
  <c r="J52"/>
  <c r="J31"/>
  <c r="H100"/>
  <c r="J21"/>
  <c r="J105"/>
  <c r="D70" i="41"/>
  <c r="E70"/>
  <c r="D69"/>
  <c r="E69"/>
  <c r="J70" l="1"/>
  <c r="G69"/>
  <c r="G98"/>
  <c r="J98" s="1"/>
  <c r="J68"/>
  <c r="J97"/>
  <c r="J90"/>
  <c r="J101" i="40"/>
  <c r="J76"/>
  <c r="J69" i="41" s="1"/>
  <c r="G125" i="40"/>
  <c r="J125" s="1"/>
  <c r="F96" i="41" l="1"/>
  <c r="F95"/>
  <c r="F94"/>
  <c r="F93"/>
  <c r="F92"/>
  <c r="F91"/>
  <c r="E90"/>
  <c r="E97" s="1"/>
  <c r="F89"/>
  <c r="F88"/>
  <c r="F87"/>
  <c r="F86"/>
  <c r="F85"/>
  <c r="E84"/>
  <c r="D84"/>
  <c r="C84"/>
  <c r="F84" s="1"/>
  <c r="F83"/>
  <c r="F82"/>
  <c r="F81"/>
  <c r="F80"/>
  <c r="E79"/>
  <c r="D79"/>
  <c r="C79"/>
  <c r="F79" s="1"/>
  <c r="F78"/>
  <c r="F77"/>
  <c r="F76"/>
  <c r="F75"/>
  <c r="E74"/>
  <c r="D74"/>
  <c r="D90" s="1"/>
  <c r="D97" s="1"/>
  <c r="C74"/>
  <c r="F73"/>
  <c r="F72"/>
  <c r="F71"/>
  <c r="E66"/>
  <c r="E67" s="1"/>
  <c r="D66"/>
  <c r="C66"/>
  <c r="F65"/>
  <c r="F64"/>
  <c r="F63"/>
  <c r="F62"/>
  <c r="E62"/>
  <c r="D62"/>
  <c r="C62"/>
  <c r="C67" s="1"/>
  <c r="F61"/>
  <c r="F60"/>
  <c r="F59"/>
  <c r="F58"/>
  <c r="F57"/>
  <c r="E56"/>
  <c r="D56"/>
  <c r="D67" s="1"/>
  <c r="F55"/>
  <c r="F54"/>
  <c r="F53"/>
  <c r="F52"/>
  <c r="F51"/>
  <c r="E49"/>
  <c r="D49"/>
  <c r="C49"/>
  <c r="F48"/>
  <c r="F46"/>
  <c r="E45"/>
  <c r="D45"/>
  <c r="C45"/>
  <c r="F45" s="1"/>
  <c r="F43"/>
  <c r="F41"/>
  <c r="F40"/>
  <c r="F39"/>
  <c r="F38"/>
  <c r="F37"/>
  <c r="F36"/>
  <c r="F35"/>
  <c r="D34"/>
  <c r="C34"/>
  <c r="F34" s="1"/>
  <c r="F33"/>
  <c r="F32"/>
  <c r="E32"/>
  <c r="D32"/>
  <c r="F31"/>
  <c r="F30"/>
  <c r="F29"/>
  <c r="F28"/>
  <c r="F27"/>
  <c r="F26"/>
  <c r="F25"/>
  <c r="F24"/>
  <c r="F23"/>
  <c r="E23"/>
  <c r="E34" s="1"/>
  <c r="D23"/>
  <c r="C23"/>
  <c r="F22"/>
  <c r="F21"/>
  <c r="E20"/>
  <c r="D20"/>
  <c r="D68" s="1"/>
  <c r="D98" s="1"/>
  <c r="F19"/>
  <c r="F18"/>
  <c r="F17"/>
  <c r="F16"/>
  <c r="F15"/>
  <c r="E14"/>
  <c r="D14"/>
  <c r="C14"/>
  <c r="C20" s="1"/>
  <c r="F13"/>
  <c r="F12"/>
  <c r="F11"/>
  <c r="F10"/>
  <c r="F9"/>
  <c r="F8"/>
  <c r="F123" i="40"/>
  <c r="F122"/>
  <c r="E122"/>
  <c r="D122"/>
  <c r="C122"/>
  <c r="F121"/>
  <c r="F120"/>
  <c r="F119"/>
  <c r="F118"/>
  <c r="F116"/>
  <c r="F115"/>
  <c r="F114"/>
  <c r="E113"/>
  <c r="F113" s="1"/>
  <c r="D113"/>
  <c r="F112"/>
  <c r="F111"/>
  <c r="F110"/>
  <c r="E110"/>
  <c r="D110"/>
  <c r="C110"/>
  <c r="F109"/>
  <c r="F108"/>
  <c r="F107"/>
  <c r="F106"/>
  <c r="F105"/>
  <c r="E105"/>
  <c r="E117" s="1"/>
  <c r="E124" s="1"/>
  <c r="D105"/>
  <c r="D117" s="1"/>
  <c r="D124" s="1"/>
  <c r="C105"/>
  <c r="C117" s="1"/>
  <c r="F104"/>
  <c r="F103"/>
  <c r="F102"/>
  <c r="E99"/>
  <c r="E100" s="1"/>
  <c r="D99"/>
  <c r="D100" s="1"/>
  <c r="C99"/>
  <c r="F99" s="1"/>
  <c r="F98"/>
  <c r="F97"/>
  <c r="F96"/>
  <c r="F95"/>
  <c r="F94"/>
  <c r="F93"/>
  <c r="F92"/>
  <c r="F91"/>
  <c r="F90"/>
  <c r="F89"/>
  <c r="E89"/>
  <c r="D89"/>
  <c r="C89"/>
  <c r="F88"/>
  <c r="F87"/>
  <c r="F86"/>
  <c r="F85"/>
  <c r="F84"/>
  <c r="F100" s="1"/>
  <c r="E84"/>
  <c r="D84"/>
  <c r="C84"/>
  <c r="F83"/>
  <c r="F82"/>
  <c r="F81"/>
  <c r="F80"/>
  <c r="F79"/>
  <c r="F78"/>
  <c r="F77"/>
  <c r="E75"/>
  <c r="D75"/>
  <c r="C75"/>
  <c r="F75" s="1"/>
  <c r="F73"/>
  <c r="F72"/>
  <c r="F71"/>
  <c r="F70"/>
  <c r="F69"/>
  <c r="F68"/>
  <c r="F67"/>
  <c r="F66"/>
  <c r="F65"/>
  <c r="F64"/>
  <c r="F63"/>
  <c r="F62"/>
  <c r="E61"/>
  <c r="D61"/>
  <c r="C61"/>
  <c r="F61" s="1"/>
  <c r="F60"/>
  <c r="F59"/>
  <c r="F58"/>
  <c r="F57"/>
  <c r="F56"/>
  <c r="F55"/>
  <c r="F53"/>
  <c r="E51"/>
  <c r="D51"/>
  <c r="C51"/>
  <c r="F50"/>
  <c r="F49"/>
  <c r="F48"/>
  <c r="F47"/>
  <c r="F46"/>
  <c r="E45"/>
  <c r="D45"/>
  <c r="C45"/>
  <c r="F45" s="1"/>
  <c r="F44"/>
  <c r="F43"/>
  <c r="E42"/>
  <c r="D42"/>
  <c r="C42"/>
  <c r="F41"/>
  <c r="F40"/>
  <c r="F39"/>
  <c r="F38"/>
  <c r="F37"/>
  <c r="F36"/>
  <c r="F35"/>
  <c r="F34"/>
  <c r="E34"/>
  <c r="D34"/>
  <c r="C34"/>
  <c r="F33"/>
  <c r="F32"/>
  <c r="E31"/>
  <c r="E52" s="1"/>
  <c r="D31"/>
  <c r="C31"/>
  <c r="F30"/>
  <c r="F29"/>
  <c r="F28"/>
  <c r="F27"/>
  <c r="E25"/>
  <c r="D25"/>
  <c r="C25"/>
  <c r="F24"/>
  <c r="F23"/>
  <c r="F22"/>
  <c r="E21"/>
  <c r="E26" s="1"/>
  <c r="D21"/>
  <c r="C21"/>
  <c r="C26" s="1"/>
  <c r="F20"/>
  <c r="F19"/>
  <c r="F18"/>
  <c r="F17"/>
  <c r="F16"/>
  <c r="F15"/>
  <c r="F14"/>
  <c r="F13"/>
  <c r="F12"/>
  <c r="F11"/>
  <c r="F10"/>
  <c r="F9"/>
  <c r="F8"/>
  <c r="C90" i="41" l="1"/>
  <c r="F49"/>
  <c r="F51" i="40"/>
  <c r="C52"/>
  <c r="F52" s="1"/>
  <c r="F42"/>
  <c r="F31"/>
  <c r="F25"/>
  <c r="C68" i="41"/>
  <c r="C50"/>
  <c r="F20"/>
  <c r="F50" s="1"/>
  <c r="C97"/>
  <c r="F97" s="1"/>
  <c r="F90"/>
  <c r="E68"/>
  <c r="E98" s="1"/>
  <c r="E50"/>
  <c r="F66"/>
  <c r="F74"/>
  <c r="F14"/>
  <c r="D50"/>
  <c r="F56"/>
  <c r="E101" i="40"/>
  <c r="E125" s="1"/>
  <c r="E76"/>
  <c r="C124"/>
  <c r="F124" s="1"/>
  <c r="F117"/>
  <c r="D26"/>
  <c r="F21"/>
  <c r="D52"/>
  <c r="C100"/>
  <c r="C70" i="41" s="1"/>
  <c r="C76" i="40" l="1"/>
  <c r="C69" i="41" s="1"/>
  <c r="C101" i="40"/>
  <c r="C125" s="1"/>
  <c r="F68" i="41"/>
  <c r="C98"/>
  <c r="F98" s="1"/>
  <c r="F67"/>
  <c r="F70" s="1"/>
  <c r="D101" i="40"/>
  <c r="D125" s="1"/>
  <c r="D76"/>
  <c r="F26"/>
  <c r="F101" l="1"/>
  <c r="F76"/>
  <c r="F69" i="41" s="1"/>
  <c r="F125" i="40"/>
  <c r="H12" i="12" l="1"/>
</calcChain>
</file>

<file path=xl/sharedStrings.xml><?xml version="1.0" encoding="utf-8"?>
<sst xmlns="http://schemas.openxmlformats.org/spreadsheetml/2006/main" count="457" uniqueCount="430">
  <si>
    <t>ÖNKORMÁNYZATI ELŐIRÁNYZATOK</t>
  </si>
  <si>
    <t>KÖLTSÉGVETÉSI SZERV</t>
  </si>
  <si>
    <t>MINDÖSSZESEN</t>
  </si>
  <si>
    <t>ÖSSZESEN</t>
  </si>
  <si>
    <t>Rovat-
szám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</si>
  <si>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</si>
  <si>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</si>
  <si>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</si>
  <si>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</si>
  <si>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</si>
  <si>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</si>
  <si>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</si>
  <si>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</si>
  <si>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</si>
  <si>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</si>
  <si>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</si>
  <si>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</si>
  <si>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</si>
  <si>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</si>
  <si>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</si>
  <si>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</si>
  <si>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</si>
  <si>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</si>
  <si>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</si>
  <si>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</si>
  <si>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</si>
  <si>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</si>
  <si>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</si>
  <si>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</si>
  <si>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</si>
  <si>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</si>
  <si>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</si>
  <si>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</si>
  <si>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</si>
  <si>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</si>
  <si>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</si>
  <si>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</si>
  <si>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</si>
  <si>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</si>
  <si>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</si>
  <si>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</si>
  <si>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</si>
  <si>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</si>
  <si>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</si>
  <si>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</si>
  <si>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</si>
  <si>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</si>
  <si>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</si>
  <si>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</si>
  <si>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</si>
  <si>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</si>
  <si>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</si>
  <si>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</si>
  <si>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</si>
  <si>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</si>
  <si>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</si>
  <si>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</si>
  <si>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</si>
  <si>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</si>
  <si>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</si>
  <si>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</si>
  <si>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</si>
  <si>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</si>
  <si>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</si>
  <si>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</si>
  <si>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</si>
  <si>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</si>
  <si>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</si>
  <si>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</si>
  <si>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</si>
  <si>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</si>
  <si>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</si>
  <si>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</si>
  <si>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</si>
  <si>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</si>
  <si>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</si>
  <si>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</si>
  <si>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</si>
  <si>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</si>
  <si>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</si>
  <si>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</si>
  <si>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</si>
  <si>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</si>
  <si>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</si>
  <si>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</si>
  <si>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</si>
  <si>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</si>
  <si>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</si>
  <si>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</si>
  <si>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</si>
  <si>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</si>
  <si>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</si>
  <si>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</si>
  <si>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</si>
  <si>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</si>
  <si>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</si>
  <si>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</si>
  <si>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</si>
  <si>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</si>
  <si>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</si>
  <si>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</si>
  <si>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</si>
  <si>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</si>
  <si>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</si>
  <si>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</si>
  <si>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</si>
  <si>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</si>
  <si>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</si>
  <si>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</si>
  <si>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</si>
  <si>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</si>
  <si>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</si>
  <si>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</si>
  <si>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</si>
  <si>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</si>
  <si>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</si>
  <si>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</si>
  <si>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</si>
  <si>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</si>
  <si>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</si>
  <si>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</si>
  <si>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</si>
  <si>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</si>
  <si>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</si>
  <si>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</si>
  <si>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</si>
  <si>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</si>
  <si>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</si>
  <si>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</si>
  <si>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</si>
  <si>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</si>
  <si>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</si>
  <si>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</si>
  <si>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</si>
  <si>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</si>
  <si>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</si>
  <si>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</si>
  <si>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</si>
  <si>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</si>
  <si>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</si>
  <si>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</si>
  <si>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</si>
  <si>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</si>
  <si>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</si>
  <si>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</si>
  <si>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</si>
  <si>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</si>
  <si>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</si>
  <si>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</si>
  <si>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</si>
  <si>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</si>
  <si>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Likviditási célú hitelek, kölcsönök törlesztése pénzügyi vállalkozásnak</t>
  </si>
  <si>
    <t>K9112</t>
  </si>
  <si>
    <t>K9113</t>
  </si>
  <si>
    <t>K911</t>
  </si>
  <si>
    <t>K9121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</si>
  <si>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</si>
  <si>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</si>
  <si>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</si>
  <si>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</si>
  <si>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</si>
  <si>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</si>
  <si>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</si>
  <si>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</si>
  <si>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</si>
  <si>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</si>
  <si>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</si>
  <si>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</si>
  <si>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</si>
  <si>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</si>
  <si>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</si>
  <si>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</si>
  <si>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</si>
  <si>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</si>
  <si>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</si>
  <si>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</si>
  <si>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</si>
  <si>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</si>
  <si>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</si>
  <si>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</si>
  <si>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</si>
  <si>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</si>
  <si>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</si>
  <si>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</si>
  <si>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</si>
  <si>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</si>
  <si>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</si>
  <si>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</si>
  <si>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</si>
  <si>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</si>
  <si>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</si>
  <si>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</si>
  <si>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</si>
  <si>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</si>
  <si>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</si>
  <si>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</si>
  <si>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</si>
  <si>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</si>
  <si>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</si>
  <si>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</si>
  <si>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</si>
  <si>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</si>
  <si>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</si>
  <si>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</si>
  <si>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</si>
  <si>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</si>
  <si>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</si>
  <si>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</si>
  <si>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</si>
  <si>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</si>
  <si>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</si>
  <si>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</si>
  <si>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</si>
  <si>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</si>
  <si>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</si>
  <si>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</si>
  <si>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</si>
  <si>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</si>
  <si>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</si>
  <si>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B352</t>
  </si>
  <si>
    <t xml:space="preserve">Pénzügyi monopóliumok nyereségét terhelő adók </t>
  </si>
  <si>
    <t>B353</t>
  </si>
  <si>
    <t>B354</t>
  </si>
  <si>
    <t>B355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</si>
  <si>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</si>
  <si>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</si>
  <si>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</si>
  <si>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</si>
  <si>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</si>
  <si>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</si>
  <si>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</si>
  <si>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</si>
  <si>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</si>
  <si>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</si>
  <si>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</si>
  <si>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</si>
  <si>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</si>
  <si>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</si>
  <si>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</si>
  <si>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</si>
  <si>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</si>
  <si>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</si>
  <si>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</si>
  <si>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</si>
  <si>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</si>
  <si>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</si>
  <si>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</si>
  <si>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</si>
  <si>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</si>
  <si>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</si>
  <si>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</si>
  <si>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</t>
  </si>
  <si>
    <t>Felhalmozási célú garancia- és kezességvállalásból származó megtérülések államháztartáson kívülről</t>
  </si>
  <si>
    <t>B71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</si>
  <si>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</si>
  <si>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</si>
  <si>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</si>
  <si>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</si>
  <si>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</si>
  <si>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</si>
  <si>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</si>
  <si>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</si>
  <si>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</si>
  <si>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</si>
  <si>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</si>
  <si>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</si>
  <si>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</si>
  <si>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</si>
  <si>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</si>
  <si>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</si>
  <si>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</si>
  <si>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</si>
  <si>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</si>
  <si>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</si>
  <si>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</si>
  <si>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</si>
  <si>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</si>
  <si>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</si>
  <si>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</si>
  <si>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</si>
  <si>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</si>
  <si>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</si>
  <si>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</si>
  <si>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</si>
  <si>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</si>
  <si>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</si>
  <si>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</si>
  <si>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</si>
  <si>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</si>
  <si>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</si>
  <si>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</si>
  <si>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</si>
  <si>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</si>
  <si>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</si>
  <si>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</si>
  <si>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</si>
  <si>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</si>
  <si>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</si>
  <si>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</si>
  <si>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</si>
  <si>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 xml:space="preserve">Ellátottak pénzbeli juttatásai </t>
  </si>
  <si>
    <t>Működési célú visszatérítendő támogatások, kölcsönök nyújtása államháztartáson belülre</t>
  </si>
  <si>
    <t>Egyéb működési célú támogatások államháztartáson belülre</t>
  </si>
  <si>
    <t xml:space="preserve">Egyéb működési célú kiadások </t>
  </si>
  <si>
    <t xml:space="preserve">Beruházások </t>
  </si>
  <si>
    <t xml:space="preserve">Felújítások </t>
  </si>
  <si>
    <t xml:space="preserve">Egyéb felhalmozási célú kiadások </t>
  </si>
  <si>
    <t xml:space="preserve">Hitel-, kölcsöntörlesztés államháztartáson kívülre </t>
  </si>
  <si>
    <t xml:space="preserve">Belföldi értékpapírok kiadásai </t>
  </si>
  <si>
    <t xml:space="preserve">Belföldi finanszírozás kiadásai </t>
  </si>
  <si>
    <t>Forgatási célú belföldi értékpapírok beváltása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</si>
  <si>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</si>
  <si>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</si>
  <si>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</si>
  <si>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</si>
  <si>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</si>
  <si>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</si>
  <si>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</si>
  <si>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</si>
  <si>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</si>
  <si>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</si>
  <si>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</si>
  <si>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</si>
  <si>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</si>
  <si>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</si>
  <si>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</si>
  <si>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</si>
  <si>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</si>
  <si>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</si>
  <si>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</si>
  <si>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</si>
  <si>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</si>
  <si>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</si>
  <si>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</si>
  <si>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</si>
  <si>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</si>
  <si>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</si>
  <si>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</si>
  <si>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</si>
  <si>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</si>
  <si>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</si>
  <si>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</si>
  <si>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</si>
  <si>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</si>
  <si>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</si>
  <si>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</si>
  <si>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</si>
  <si>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</si>
  <si>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</si>
  <si>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</si>
  <si>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</si>
  <si>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</si>
  <si>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</si>
  <si>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</si>
  <si>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</si>
  <si>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</si>
  <si>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</si>
  <si>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</si>
  <si>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</si>
  <si>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</si>
  <si>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</si>
  <si>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</si>
  <si>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</si>
  <si>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</si>
  <si>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</si>
  <si>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</si>
  <si>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</si>
  <si>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</si>
  <si>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</si>
  <si>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</si>
  <si>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</si>
  <si>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</si>
  <si>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</si>
  <si>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</si>
  <si>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</si>
  <si>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</si>
  <si>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</si>
  <si>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</si>
  <si>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</si>
  <si>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</si>
  <si>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</si>
  <si>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</si>
  <si>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</si>
  <si>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</si>
  <si>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</si>
  <si>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</si>
  <si>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</si>
  <si>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</si>
  <si>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</si>
  <si>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</si>
  <si>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</si>
  <si>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</si>
  <si>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</si>
  <si>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</si>
  <si>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</si>
  <si>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</si>
  <si>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</si>
  <si>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</si>
  <si>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</si>
  <si>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>kötelező feladatok</t>
  </si>
  <si>
    <t>önként vállalt feladatok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</si>
  <si>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</si>
  <si>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</si>
  <si>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</si>
  <si>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</si>
  <si>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</si>
  <si>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EREDETI ELŐIRÁNYZAT</t>
  </si>
  <si>
    <t>Céltartalékok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</si>
  <si>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</si>
  <si>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</si>
  <si>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</si>
  <si>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</si>
  <si>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</si>
  <si>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</si>
  <si>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</si>
  <si>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</si>
  <si>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SORKIKÁPOLNA ÖNKORMÁNYZATI ELŐIRÁNYZATOK</t>
  </si>
  <si>
    <t>B65</t>
  </si>
  <si>
    <t>Kiadások (Ft)</t>
  </si>
  <si>
    <t>Bevételek (Ft)</t>
  </si>
  <si>
    <t>Általános- és céltartalékok (Ft)</t>
  </si>
  <si>
    <t>B411</t>
  </si>
  <si>
    <t>B64</t>
  </si>
  <si>
    <t>B74</t>
  </si>
  <si>
    <t>B75</t>
  </si>
  <si>
    <t>SORKIKÁPOLNA Önkormányzat 2019. évi költségvetése</t>
  </si>
  <si>
    <t>I.n.év módosított előirányzat</t>
  </si>
  <si>
    <t>1. melléklet 5/2019. (V.7.) önkormányzati rendelethez</t>
  </si>
  <si>
    <t>2. melléklet 5/2019. (V.7.) önkormányzati rendelethez</t>
  </si>
  <si>
    <t>3. melléklet 5/2019. (V.7.) önkormányzati rendelethez</t>
  </si>
</sst>
</file>

<file path=xl/styles.xml><?xml version="1.0" encoding="utf-8"?>
<styleSheet xmlns="http://schemas.openxmlformats.org/spreadsheetml/2006/main">
  <numFmts count="2">
    <numFmt numFmtId="164" formatCode="0__"/>
    <numFmt numFmtId="165" formatCode="\ ##########"/>
  </numFmts>
  <fonts count="35">
    <font>
      <sz val="11"/>
      <color theme="1"/>
      <name val="Calibri"/>
      <family val="2"/>
      <charset val="238"/>
      <scheme val="minor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b/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b/>
      <sz val="12"/>
      <name val="Calibri"/>
      <family val="2"/>
      <charset val="238"/>
    </font>
    <font>
      <b/>
      <sz val="13"/>
      <color indexed="8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b/>
      <sz val="12.5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9" fillId="0" borderId="0"/>
    <xf numFmtId="0" fontId="10" fillId="0" borderId="0"/>
  </cellStyleXfs>
  <cellXfs count="128">
    <xf numFmtId="0" fontId="0" fillId="0" borderId="0" xfId="0"/>
    <xf numFmtId="0" fontId="0" fillId="0" borderId="0" xfId="0" applyAlignme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/>
    </xf>
    <xf numFmtId="0" fontId="0" fillId="0" borderId="0" xfId="0" applyBorder="1"/>
    <xf numFmtId="0" fontId="0" fillId="0" borderId="1" xfId="0" applyBorder="1"/>
    <xf numFmtId="0" fontId="2" fillId="0" borderId="1" xfId="0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vertical="center"/>
    </xf>
    <xf numFmtId="165" fontId="2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165" fontId="1" fillId="0" borderId="1" xfId="0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13" fillId="0" borderId="0" xfId="0" applyFont="1"/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center" wrapText="1"/>
    </xf>
    <xf numFmtId="165" fontId="8" fillId="0" borderId="1" xfId="0" applyNumberFormat="1" applyFont="1" applyFill="1" applyBorder="1" applyAlignment="1">
      <alignment vertical="center"/>
    </xf>
    <xf numFmtId="0" fontId="15" fillId="0" borderId="1" xfId="0" applyFont="1" applyBorder="1" applyAlignment="1">
      <alignment wrapText="1"/>
    </xf>
    <xf numFmtId="0" fontId="16" fillId="0" borderId="1" xfId="0" applyFont="1" applyBorder="1" applyAlignment="1">
      <alignment wrapText="1"/>
    </xf>
    <xf numFmtId="0" fontId="17" fillId="0" borderId="0" xfId="0" applyFont="1"/>
    <xf numFmtId="0" fontId="0" fillId="0" borderId="0" xfId="0" applyFill="1"/>
    <xf numFmtId="3" fontId="0" fillId="0" borderId="1" xfId="0" applyNumberFormat="1" applyBorder="1"/>
    <xf numFmtId="0" fontId="11" fillId="0" borderId="0" xfId="0" applyFont="1"/>
    <xf numFmtId="0" fontId="22" fillId="0" borderId="0" xfId="0" applyFont="1"/>
    <xf numFmtId="3" fontId="22" fillId="0" borderId="1" xfId="0" applyNumberFormat="1" applyFont="1" applyBorder="1"/>
    <xf numFmtId="0" fontId="22" fillId="0" borderId="1" xfId="0" applyFont="1" applyBorder="1"/>
    <xf numFmtId="0" fontId="9" fillId="0" borderId="0" xfId="0" applyFont="1"/>
    <xf numFmtId="0" fontId="2" fillId="0" borderId="1" xfId="0" applyFont="1" applyBorder="1" applyAlignment="1">
      <alignment horizontal="center" wrapText="1"/>
    </xf>
    <xf numFmtId="3" fontId="23" fillId="0" borderId="1" xfId="0" applyNumberFormat="1" applyFont="1" applyBorder="1"/>
    <xf numFmtId="0" fontId="24" fillId="0" borderId="1" xfId="0" applyFont="1" applyBorder="1"/>
    <xf numFmtId="3" fontId="25" fillId="0" borderId="1" xfId="0" applyNumberFormat="1" applyFont="1" applyBorder="1"/>
    <xf numFmtId="3" fontId="26" fillId="0" borderId="1" xfId="0" applyNumberFormat="1" applyFont="1" applyBorder="1"/>
    <xf numFmtId="3" fontId="24" fillId="0" borderId="1" xfId="0" applyNumberFormat="1" applyFont="1" applyBorder="1"/>
    <xf numFmtId="3" fontId="28" fillId="0" borderId="1" xfId="0" applyNumberFormat="1" applyFont="1" applyBorder="1"/>
    <xf numFmtId="0" fontId="14" fillId="3" borderId="1" xfId="0" applyFont="1" applyFill="1" applyBorder="1"/>
    <xf numFmtId="165" fontId="8" fillId="3" borderId="1" xfId="0" applyNumberFormat="1" applyFont="1" applyFill="1" applyBorder="1" applyAlignment="1">
      <alignment vertical="center"/>
    </xf>
    <xf numFmtId="3" fontId="25" fillId="3" borderId="1" xfId="0" applyNumberFormat="1" applyFont="1" applyFill="1" applyBorder="1"/>
    <xf numFmtId="0" fontId="3" fillId="4" borderId="1" xfId="0" applyFont="1" applyFill="1" applyBorder="1" applyAlignment="1">
      <alignment horizontal="left" vertical="center"/>
    </xf>
    <xf numFmtId="165" fontId="3" fillId="4" borderId="1" xfId="0" applyNumberFormat="1" applyFont="1" applyFill="1" applyBorder="1" applyAlignment="1">
      <alignment vertical="center"/>
    </xf>
    <xf numFmtId="3" fontId="27" fillId="4" borderId="1" xfId="0" applyNumberFormat="1" applyFont="1" applyFill="1" applyBorder="1"/>
    <xf numFmtId="0" fontId="6" fillId="4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 wrapText="1"/>
    </xf>
    <xf numFmtId="3" fontId="28" fillId="4" borderId="1" xfId="0" applyNumberFormat="1" applyFont="1" applyFill="1" applyBorder="1"/>
    <xf numFmtId="0" fontId="3" fillId="5" borderId="1" xfId="0" applyFont="1" applyFill="1" applyBorder="1"/>
    <xf numFmtId="3" fontId="27" fillId="5" borderId="1" xfId="0" applyNumberFormat="1" applyFont="1" applyFill="1" applyBorder="1"/>
    <xf numFmtId="0" fontId="14" fillId="6" borderId="1" xfId="0" applyFont="1" applyFill="1" applyBorder="1"/>
    <xf numFmtId="0" fontId="8" fillId="6" borderId="1" xfId="0" applyFont="1" applyFill="1" applyBorder="1" applyAlignment="1">
      <alignment horizontal="left" vertical="center"/>
    </xf>
    <xf numFmtId="3" fontId="22" fillId="6" borderId="1" xfId="0" applyNumberFormat="1" applyFont="1" applyFill="1" applyBorder="1"/>
    <xf numFmtId="0" fontId="6" fillId="4" borderId="1" xfId="0" applyFont="1" applyFill="1" applyBorder="1" applyAlignment="1">
      <alignment horizontal="left" vertical="center" wrapText="1"/>
    </xf>
    <xf numFmtId="3" fontId="26" fillId="4" borderId="1" xfId="0" applyNumberFormat="1" applyFont="1" applyFill="1" applyBorder="1"/>
    <xf numFmtId="0" fontId="3" fillId="7" borderId="1" xfId="0" applyFont="1" applyFill="1" applyBorder="1"/>
    <xf numFmtId="0" fontId="3" fillId="7" borderId="1" xfId="0" applyFont="1" applyFill="1" applyBorder="1" applyAlignment="1">
      <alignment horizontal="left" vertical="center"/>
    </xf>
    <xf numFmtId="3" fontId="22" fillId="7" borderId="1" xfId="0" applyNumberFormat="1" applyFont="1" applyFill="1" applyBorder="1"/>
    <xf numFmtId="0" fontId="2" fillId="0" borderId="2" xfId="0" applyFont="1" applyFill="1" applyBorder="1" applyAlignment="1">
      <alignment horizontal="center" wrapText="1"/>
    </xf>
    <xf numFmtId="3" fontId="0" fillId="0" borderId="2" xfId="0" applyNumberFormat="1" applyFont="1" applyBorder="1"/>
    <xf numFmtId="3" fontId="22" fillId="0" borderId="2" xfId="0" applyNumberFormat="1" applyFont="1" applyBorder="1"/>
    <xf numFmtId="3" fontId="26" fillId="0" borderId="2" xfId="0" applyNumberFormat="1" applyFont="1" applyBorder="1"/>
    <xf numFmtId="3" fontId="25" fillId="3" borderId="2" xfId="0" applyNumberFormat="1" applyFont="1" applyFill="1" applyBorder="1"/>
    <xf numFmtId="3" fontId="27" fillId="4" borderId="2" xfId="0" applyNumberFormat="1" applyFont="1" applyFill="1" applyBorder="1"/>
    <xf numFmtId="3" fontId="28" fillId="0" borderId="2" xfId="0" applyNumberFormat="1" applyFont="1" applyBorder="1"/>
    <xf numFmtId="3" fontId="28" fillId="4" borderId="2" xfId="0" applyNumberFormat="1" applyFont="1" applyFill="1" applyBorder="1"/>
    <xf numFmtId="3" fontId="27" fillId="5" borderId="2" xfId="0" applyNumberFormat="1" applyFont="1" applyFill="1" applyBorder="1"/>
    <xf numFmtId="0" fontId="2" fillId="0" borderId="0" xfId="0" applyFont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3" fontId="31" fillId="0" borderId="0" xfId="0" applyNumberFormat="1" applyFont="1" applyBorder="1"/>
    <xf numFmtId="3" fontId="25" fillId="0" borderId="0" xfId="0" applyNumberFormat="1" applyFont="1" applyBorder="1"/>
    <xf numFmtId="3" fontId="0" fillId="0" borderId="0" xfId="0" applyNumberFormat="1" applyFont="1" applyBorder="1"/>
    <xf numFmtId="3" fontId="23" fillId="0" borderId="0" xfId="0" applyNumberFormat="1" applyFont="1" applyBorder="1"/>
    <xf numFmtId="3" fontId="22" fillId="0" borderId="0" xfId="0" applyNumberFormat="1" applyFont="1" applyBorder="1"/>
    <xf numFmtId="3" fontId="24" fillId="0" borderId="0" xfId="0" applyNumberFormat="1" applyFont="1" applyBorder="1"/>
    <xf numFmtId="3" fontId="26" fillId="0" borderId="0" xfId="0" applyNumberFormat="1" applyFont="1" applyBorder="1"/>
    <xf numFmtId="3" fontId="28" fillId="0" borderId="0" xfId="0" applyNumberFormat="1" applyFont="1" applyBorder="1"/>
    <xf numFmtId="3" fontId="0" fillId="0" borderId="2" xfId="0" applyNumberFormat="1" applyBorder="1"/>
    <xf numFmtId="3" fontId="22" fillId="6" borderId="2" xfId="0" applyNumberFormat="1" applyFont="1" applyFill="1" applyBorder="1"/>
    <xf numFmtId="3" fontId="26" fillId="4" borderId="2" xfId="0" applyNumberFormat="1" applyFont="1" applyFill="1" applyBorder="1"/>
    <xf numFmtId="3" fontId="22" fillId="7" borderId="2" xfId="0" applyNumberFormat="1" applyFont="1" applyFill="1" applyBorder="1"/>
    <xf numFmtId="3" fontId="29" fillId="5" borderId="2" xfId="0" applyNumberFormat="1" applyFont="1" applyFill="1" applyBorder="1"/>
    <xf numFmtId="3" fontId="0" fillId="0" borderId="0" xfId="0" applyNumberFormat="1" applyBorder="1"/>
    <xf numFmtId="3" fontId="33" fillId="0" borderId="0" xfId="0" applyNumberFormat="1" applyFont="1" applyBorder="1"/>
    <xf numFmtId="3" fontId="30" fillId="0" borderId="0" xfId="0" applyNumberFormat="1" applyFont="1" applyBorder="1"/>
    <xf numFmtId="3" fontId="26" fillId="0" borderId="0" xfId="0" applyNumberFormat="1" applyFont="1" applyFill="1" applyBorder="1"/>
    <xf numFmtId="3" fontId="28" fillId="0" borderId="0" xfId="0" applyNumberFormat="1" applyFont="1" applyFill="1" applyBorder="1"/>
    <xf numFmtId="0" fontId="22" fillId="0" borderId="0" xfId="0" applyFont="1" applyFill="1"/>
    <xf numFmtId="3" fontId="25" fillId="0" borderId="0" xfId="0" applyNumberFormat="1" applyFont="1" applyFill="1" applyBorder="1"/>
    <xf numFmtId="3" fontId="0" fillId="0" borderId="0" xfId="0" applyNumberFormat="1" applyFont="1" applyFill="1" applyBorder="1"/>
    <xf numFmtId="3" fontId="23" fillId="0" borderId="0" xfId="0" applyNumberFormat="1" applyFont="1" applyFill="1" applyBorder="1"/>
    <xf numFmtId="3" fontId="31" fillId="0" borderId="0" xfId="0" applyNumberFormat="1" applyFont="1" applyFill="1" applyBorder="1"/>
    <xf numFmtId="3" fontId="27" fillId="0" borderId="0" xfId="0" applyNumberFormat="1" applyFont="1" applyFill="1" applyBorder="1"/>
    <xf numFmtId="3" fontId="22" fillId="0" borderId="0" xfId="0" applyNumberFormat="1" applyFont="1" applyFill="1" applyBorder="1"/>
    <xf numFmtId="3" fontId="24" fillId="0" borderId="0" xfId="0" applyNumberFormat="1" applyFont="1" applyFill="1" applyBorder="1"/>
    <xf numFmtId="3" fontId="32" fillId="0" borderId="0" xfId="0" applyNumberFormat="1" applyFont="1" applyFill="1" applyBorder="1"/>
    <xf numFmtId="3" fontId="0" fillId="0" borderId="0" xfId="0" applyNumberFormat="1" applyFill="1" applyBorder="1"/>
    <xf numFmtId="3" fontId="30" fillId="0" borderId="0" xfId="0" applyNumberFormat="1" applyFont="1" applyFill="1" applyBorder="1"/>
    <xf numFmtId="3" fontId="33" fillId="0" borderId="0" xfId="0" applyNumberFormat="1" applyFont="1" applyFill="1" applyBorder="1"/>
    <xf numFmtId="3" fontId="29" fillId="0" borderId="0" xfId="0" applyNumberFormat="1" applyFont="1" applyFill="1" applyBorder="1"/>
    <xf numFmtId="0" fontId="33" fillId="0" borderId="0" xfId="0" applyFont="1" applyFill="1"/>
    <xf numFmtId="3" fontId="31" fillId="0" borderId="1" xfId="0" applyNumberFormat="1" applyFont="1" applyBorder="1"/>
    <xf numFmtId="3" fontId="30" fillId="0" borderId="1" xfId="0" applyNumberFormat="1" applyFont="1" applyBorder="1"/>
    <xf numFmtId="3" fontId="34" fillId="0" borderId="1" xfId="0" applyNumberFormat="1" applyFont="1" applyBorder="1"/>
    <xf numFmtId="3" fontId="33" fillId="0" borderId="2" xfId="0" applyNumberFormat="1" applyFont="1" applyBorder="1"/>
    <xf numFmtId="3" fontId="24" fillId="0" borderId="2" xfId="0" applyNumberFormat="1" applyFont="1" applyBorder="1"/>
    <xf numFmtId="3" fontId="23" fillId="3" borderId="1" xfId="0" applyNumberFormat="1" applyFont="1" applyFill="1" applyBorder="1"/>
    <xf numFmtId="3" fontId="23" fillId="3" borderId="2" xfId="0" applyNumberFormat="1" applyFont="1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</cellXfs>
  <cellStyles count="6">
    <cellStyle name="Hiperhivatkozás" xfId="1"/>
    <cellStyle name="Már látott hiperhivatkozás" xfId="2"/>
    <cellStyle name="Normál" xfId="0" builtinId="0"/>
    <cellStyle name="Normál 2" xfId="3"/>
    <cellStyle name="Normál 3" xfId="4"/>
    <cellStyle name="Normal_KTRSZJ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S174"/>
  <sheetViews>
    <sheetView zoomScale="80" zoomScaleNormal="80" workbookViewId="0">
      <selection activeCell="C1" sqref="C1:F1"/>
    </sheetView>
  </sheetViews>
  <sheetFormatPr defaultRowHeight="15"/>
  <cols>
    <col min="1" max="1" width="94.28515625" bestFit="1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7" max="7" width="14.7109375" customWidth="1"/>
    <col min="8" max="8" width="10.42578125" customWidth="1"/>
    <col min="9" max="9" width="10.28515625" customWidth="1"/>
    <col min="10" max="10" width="13.42578125" customWidth="1"/>
    <col min="11" max="11" width="12.7109375" bestFit="1" customWidth="1"/>
    <col min="14" max="15" width="12.7109375" bestFit="1" customWidth="1"/>
    <col min="18" max="18" width="12.7109375" bestFit="1" customWidth="1"/>
    <col min="236" max="236" width="105.140625" customWidth="1"/>
    <col min="238" max="238" width="17.140625" customWidth="1"/>
    <col min="239" max="239" width="20.140625" customWidth="1"/>
    <col min="240" max="240" width="18.85546875" customWidth="1"/>
    <col min="241" max="241" width="15.5703125" customWidth="1"/>
  </cols>
  <sheetData>
    <row r="1" spans="1:18">
      <c r="C1" s="118" t="s">
        <v>427</v>
      </c>
      <c r="D1" s="118"/>
      <c r="E1" s="118"/>
      <c r="F1" s="118"/>
      <c r="G1" s="1"/>
      <c r="H1" s="1"/>
      <c r="I1" s="1"/>
      <c r="J1" s="1"/>
    </row>
    <row r="3" spans="1:18" ht="21" customHeight="1">
      <c r="A3" s="120" t="s">
        <v>425</v>
      </c>
      <c r="B3" s="121"/>
      <c r="C3" s="121"/>
      <c r="D3" s="121"/>
      <c r="E3" s="121"/>
      <c r="F3" s="122"/>
    </row>
    <row r="4" spans="1:18" ht="18.75" customHeight="1">
      <c r="A4" s="123" t="s">
        <v>418</v>
      </c>
      <c r="B4" s="121"/>
      <c r="C4" s="121"/>
      <c r="D4" s="121"/>
      <c r="E4" s="121"/>
      <c r="F4" s="122"/>
    </row>
    <row r="5" spans="1:18" ht="18">
      <c r="A5" s="41"/>
    </row>
    <row r="6" spans="1:18">
      <c r="A6" s="37" t="s">
        <v>416</v>
      </c>
      <c r="C6" s="124" t="s">
        <v>406</v>
      </c>
      <c r="D6" s="124"/>
      <c r="E6" s="124"/>
      <c r="F6" s="125"/>
      <c r="G6" s="124" t="s">
        <v>426</v>
      </c>
      <c r="H6" s="124"/>
      <c r="I6" s="124"/>
      <c r="J6" s="125"/>
      <c r="K6" s="119"/>
      <c r="L6" s="119"/>
      <c r="M6" s="119"/>
      <c r="N6" s="119"/>
      <c r="O6" s="119"/>
      <c r="P6" s="119"/>
      <c r="Q6" s="119"/>
      <c r="R6" s="119"/>
    </row>
    <row r="7" spans="1:18" ht="45">
      <c r="A7" s="2" t="s">
        <v>12</v>
      </c>
      <c r="B7" s="3" t="s">
        <v>13</v>
      </c>
      <c r="C7" s="42" t="s">
        <v>399</v>
      </c>
      <c r="D7" s="42" t="s">
        <v>400</v>
      </c>
      <c r="E7" s="42" t="s">
        <v>7</v>
      </c>
      <c r="F7" s="68" t="s">
        <v>3</v>
      </c>
      <c r="G7" s="42" t="s">
        <v>399</v>
      </c>
      <c r="H7" s="42" t="s">
        <v>400</v>
      </c>
      <c r="I7" s="42" t="s">
        <v>7</v>
      </c>
      <c r="J7" s="68" t="s">
        <v>3</v>
      </c>
      <c r="K7" s="77"/>
      <c r="L7" s="77"/>
      <c r="M7" s="77"/>
      <c r="N7" s="78"/>
      <c r="O7" s="77"/>
      <c r="P7" s="77"/>
      <c r="Q7" s="77"/>
      <c r="R7" s="78"/>
    </row>
    <row r="8" spans="1:18">
      <c r="A8" s="17" t="s">
        <v>14</v>
      </c>
      <c r="B8" s="18" t="s">
        <v>15</v>
      </c>
      <c r="C8" s="45">
        <v>3391560</v>
      </c>
      <c r="D8" s="45">
        <v>0</v>
      </c>
      <c r="E8" s="45">
        <v>0</v>
      </c>
      <c r="F8" s="69">
        <f>SUM(C8:E8)</f>
        <v>3391560</v>
      </c>
      <c r="G8" s="45">
        <v>3391560</v>
      </c>
      <c r="H8" s="45">
        <v>0</v>
      </c>
      <c r="I8" s="45">
        <v>0</v>
      </c>
      <c r="J8" s="69">
        <f>SUM(G8:I8)</f>
        <v>3391560</v>
      </c>
      <c r="K8" s="79"/>
      <c r="L8" s="80"/>
      <c r="M8" s="80"/>
      <c r="N8" s="81"/>
      <c r="O8" s="79"/>
      <c r="P8" s="80"/>
      <c r="Q8" s="80"/>
      <c r="R8" s="81"/>
    </row>
    <row r="9" spans="1:18">
      <c r="A9" s="17" t="s">
        <v>16</v>
      </c>
      <c r="B9" s="19" t="s">
        <v>17</v>
      </c>
      <c r="C9" s="45">
        <v>90226</v>
      </c>
      <c r="D9" s="45">
        <v>0</v>
      </c>
      <c r="E9" s="45">
        <v>0</v>
      </c>
      <c r="F9" s="69">
        <f t="shared" ref="F9:F72" si="0">SUM(C9:E9)</f>
        <v>90226</v>
      </c>
      <c r="G9" s="45">
        <v>90226</v>
      </c>
      <c r="H9" s="45">
        <v>0</v>
      </c>
      <c r="I9" s="45">
        <v>0</v>
      </c>
      <c r="J9" s="69">
        <f t="shared" ref="J9:J53" si="1">SUM(G9:I9)</f>
        <v>90226</v>
      </c>
      <c r="K9" s="82"/>
      <c r="L9" s="80"/>
      <c r="M9" s="80"/>
      <c r="N9" s="81"/>
      <c r="O9" s="82"/>
      <c r="P9" s="80"/>
      <c r="Q9" s="80"/>
      <c r="R9" s="81"/>
    </row>
    <row r="10" spans="1:18">
      <c r="A10" s="17" t="s">
        <v>18</v>
      </c>
      <c r="B10" s="19" t="s">
        <v>19</v>
      </c>
      <c r="C10" s="45">
        <v>0</v>
      </c>
      <c r="D10" s="45">
        <v>0</v>
      </c>
      <c r="E10" s="45">
        <v>0</v>
      </c>
      <c r="F10" s="69">
        <f t="shared" si="0"/>
        <v>0</v>
      </c>
      <c r="G10" s="45">
        <v>0</v>
      </c>
      <c r="H10" s="45">
        <v>0</v>
      </c>
      <c r="I10" s="45">
        <v>0</v>
      </c>
      <c r="J10" s="69">
        <f t="shared" si="1"/>
        <v>0</v>
      </c>
      <c r="K10" s="82"/>
      <c r="L10" s="80"/>
      <c r="M10" s="80"/>
      <c r="N10" s="81"/>
      <c r="O10" s="82"/>
      <c r="P10" s="80"/>
      <c r="Q10" s="80"/>
      <c r="R10" s="81"/>
    </row>
    <row r="11" spans="1:18">
      <c r="A11" s="20" t="s">
        <v>20</v>
      </c>
      <c r="B11" s="19" t="s">
        <v>21</v>
      </c>
      <c r="C11" s="45">
        <v>0</v>
      </c>
      <c r="D11" s="45">
        <v>0</v>
      </c>
      <c r="E11" s="45">
        <v>0</v>
      </c>
      <c r="F11" s="69">
        <f t="shared" si="0"/>
        <v>0</v>
      </c>
      <c r="G11" s="45">
        <v>0</v>
      </c>
      <c r="H11" s="45">
        <v>0</v>
      </c>
      <c r="I11" s="45">
        <v>0</v>
      </c>
      <c r="J11" s="69">
        <f t="shared" si="1"/>
        <v>0</v>
      </c>
      <c r="K11" s="82"/>
      <c r="L11" s="80"/>
      <c r="M11" s="80"/>
      <c r="N11" s="81"/>
      <c r="O11" s="82"/>
      <c r="P11" s="80"/>
      <c r="Q11" s="80"/>
      <c r="R11" s="81"/>
    </row>
    <row r="12" spans="1:18">
      <c r="A12" s="20" t="s">
        <v>22</v>
      </c>
      <c r="B12" s="19" t="s">
        <v>23</v>
      </c>
      <c r="C12" s="45">
        <v>0</v>
      </c>
      <c r="D12" s="45">
        <v>0</v>
      </c>
      <c r="E12" s="45">
        <v>0</v>
      </c>
      <c r="F12" s="69">
        <f t="shared" si="0"/>
        <v>0</v>
      </c>
      <c r="G12" s="45">
        <v>0</v>
      </c>
      <c r="H12" s="45">
        <v>0</v>
      </c>
      <c r="I12" s="45">
        <v>0</v>
      </c>
      <c r="J12" s="69">
        <f t="shared" si="1"/>
        <v>0</v>
      </c>
      <c r="K12" s="82"/>
      <c r="L12" s="80"/>
      <c r="M12" s="80"/>
      <c r="N12" s="81"/>
      <c r="O12" s="82"/>
      <c r="P12" s="80"/>
      <c r="Q12" s="80"/>
      <c r="R12" s="81"/>
    </row>
    <row r="13" spans="1:18">
      <c r="A13" s="20" t="s">
        <v>24</v>
      </c>
      <c r="B13" s="19" t="s">
        <v>25</v>
      </c>
      <c r="C13" s="45">
        <v>0</v>
      </c>
      <c r="D13" s="45">
        <v>0</v>
      </c>
      <c r="E13" s="45">
        <v>0</v>
      </c>
      <c r="F13" s="69">
        <f t="shared" si="0"/>
        <v>0</v>
      </c>
      <c r="G13" s="45">
        <v>0</v>
      </c>
      <c r="H13" s="45">
        <v>0</v>
      </c>
      <c r="I13" s="45">
        <v>0</v>
      </c>
      <c r="J13" s="69">
        <f t="shared" si="1"/>
        <v>0</v>
      </c>
      <c r="K13" s="82"/>
      <c r="L13" s="80"/>
      <c r="M13" s="80"/>
      <c r="N13" s="81"/>
      <c r="O13" s="82"/>
      <c r="P13" s="80"/>
      <c r="Q13" s="80"/>
      <c r="R13" s="81"/>
    </row>
    <row r="14" spans="1:18">
      <c r="A14" s="20" t="s">
        <v>26</v>
      </c>
      <c r="B14" s="19" t="s">
        <v>27</v>
      </c>
      <c r="C14" s="45">
        <v>100000</v>
      </c>
      <c r="D14" s="45">
        <v>0</v>
      </c>
      <c r="E14" s="45">
        <v>0</v>
      </c>
      <c r="F14" s="69">
        <f t="shared" si="0"/>
        <v>100000</v>
      </c>
      <c r="G14" s="111">
        <v>108000</v>
      </c>
      <c r="H14" s="45">
        <v>0</v>
      </c>
      <c r="I14" s="45">
        <v>0</v>
      </c>
      <c r="J14" s="69">
        <f t="shared" si="1"/>
        <v>108000</v>
      </c>
      <c r="K14" s="82"/>
      <c r="L14" s="80"/>
      <c r="M14" s="80"/>
      <c r="N14" s="81"/>
      <c r="O14" s="82"/>
      <c r="P14" s="80"/>
      <c r="Q14" s="80"/>
      <c r="R14" s="81"/>
    </row>
    <row r="15" spans="1:18">
      <c r="A15" s="20" t="s">
        <v>28</v>
      </c>
      <c r="B15" s="19" t="s">
        <v>29</v>
      </c>
      <c r="C15" s="45">
        <v>0</v>
      </c>
      <c r="D15" s="45">
        <v>0</v>
      </c>
      <c r="E15" s="45">
        <v>0</v>
      </c>
      <c r="F15" s="69">
        <f t="shared" si="0"/>
        <v>0</v>
      </c>
      <c r="G15" s="45">
        <v>0</v>
      </c>
      <c r="H15" s="45">
        <v>0</v>
      </c>
      <c r="I15" s="45">
        <v>0</v>
      </c>
      <c r="J15" s="69">
        <f t="shared" si="1"/>
        <v>0</v>
      </c>
      <c r="K15" s="82"/>
      <c r="L15" s="80"/>
      <c r="M15" s="80"/>
      <c r="N15" s="81"/>
      <c r="O15" s="82"/>
      <c r="P15" s="80"/>
      <c r="Q15" s="80"/>
      <c r="R15" s="81"/>
    </row>
    <row r="16" spans="1:18">
      <c r="A16" s="4" t="s">
        <v>30</v>
      </c>
      <c r="B16" s="19" t="s">
        <v>31</v>
      </c>
      <c r="C16" s="45">
        <v>0</v>
      </c>
      <c r="D16" s="45">
        <v>0</v>
      </c>
      <c r="E16" s="45">
        <v>0</v>
      </c>
      <c r="F16" s="69">
        <f t="shared" si="0"/>
        <v>0</v>
      </c>
      <c r="G16" s="45">
        <v>0</v>
      </c>
      <c r="H16" s="45">
        <v>0</v>
      </c>
      <c r="I16" s="45">
        <v>0</v>
      </c>
      <c r="J16" s="69">
        <f t="shared" si="1"/>
        <v>0</v>
      </c>
      <c r="K16" s="82"/>
      <c r="L16" s="80"/>
      <c r="M16" s="80"/>
      <c r="N16" s="81"/>
      <c r="O16" s="82"/>
      <c r="P16" s="80"/>
      <c r="Q16" s="80"/>
      <c r="R16" s="81"/>
    </row>
    <row r="17" spans="1:18">
      <c r="A17" s="4" t="s">
        <v>32</v>
      </c>
      <c r="B17" s="19" t="s">
        <v>33</v>
      </c>
      <c r="C17" s="45">
        <v>0</v>
      </c>
      <c r="D17" s="45">
        <v>0</v>
      </c>
      <c r="E17" s="45">
        <v>0</v>
      </c>
      <c r="F17" s="69">
        <f t="shared" si="0"/>
        <v>0</v>
      </c>
      <c r="G17" s="45">
        <v>0</v>
      </c>
      <c r="H17" s="45">
        <v>0</v>
      </c>
      <c r="I17" s="45">
        <v>0</v>
      </c>
      <c r="J17" s="69">
        <f t="shared" si="1"/>
        <v>0</v>
      </c>
      <c r="K17" s="82"/>
      <c r="L17" s="80"/>
      <c r="M17" s="80"/>
      <c r="N17" s="81"/>
      <c r="O17" s="82"/>
      <c r="P17" s="80"/>
      <c r="Q17" s="80"/>
      <c r="R17" s="81"/>
    </row>
    <row r="18" spans="1:18">
      <c r="A18" s="4" t="s">
        <v>34</v>
      </c>
      <c r="B18" s="19" t="s">
        <v>35</v>
      </c>
      <c r="C18" s="45">
        <v>0</v>
      </c>
      <c r="D18" s="45">
        <v>0</v>
      </c>
      <c r="E18" s="45">
        <v>0</v>
      </c>
      <c r="F18" s="69">
        <f t="shared" si="0"/>
        <v>0</v>
      </c>
      <c r="G18" s="45">
        <v>0</v>
      </c>
      <c r="H18" s="45">
        <v>0</v>
      </c>
      <c r="I18" s="45">
        <v>0</v>
      </c>
      <c r="J18" s="69">
        <f t="shared" si="1"/>
        <v>0</v>
      </c>
      <c r="K18" s="82"/>
      <c r="L18" s="80"/>
      <c r="M18" s="80"/>
      <c r="N18" s="81"/>
      <c r="O18" s="82"/>
      <c r="P18" s="80"/>
      <c r="Q18" s="80"/>
      <c r="R18" s="81"/>
    </row>
    <row r="19" spans="1:18">
      <c r="A19" s="4" t="s">
        <v>36</v>
      </c>
      <c r="B19" s="19" t="s">
        <v>37</v>
      </c>
      <c r="C19" s="45">
        <v>0</v>
      </c>
      <c r="D19" s="45">
        <v>0</v>
      </c>
      <c r="E19" s="45">
        <v>0</v>
      </c>
      <c r="F19" s="69">
        <f t="shared" si="0"/>
        <v>0</v>
      </c>
      <c r="G19" s="45">
        <v>0</v>
      </c>
      <c r="H19" s="45">
        <v>0</v>
      </c>
      <c r="I19" s="45">
        <v>0</v>
      </c>
      <c r="J19" s="69">
        <f t="shared" si="1"/>
        <v>0</v>
      </c>
      <c r="K19" s="82"/>
      <c r="L19" s="80"/>
      <c r="M19" s="80"/>
      <c r="N19" s="81"/>
      <c r="O19" s="82"/>
      <c r="P19" s="80"/>
      <c r="Q19" s="80"/>
      <c r="R19" s="81"/>
    </row>
    <row r="20" spans="1:18">
      <c r="A20" s="4" t="s">
        <v>313</v>
      </c>
      <c r="B20" s="19" t="s">
        <v>38</v>
      </c>
      <c r="C20" s="45">
        <v>0</v>
      </c>
      <c r="D20" s="45">
        <v>0</v>
      </c>
      <c r="E20" s="45">
        <v>0</v>
      </c>
      <c r="F20" s="69">
        <f t="shared" si="0"/>
        <v>0</v>
      </c>
      <c r="G20" s="45">
        <v>0</v>
      </c>
      <c r="H20" s="45">
        <v>0</v>
      </c>
      <c r="I20" s="45">
        <v>0</v>
      </c>
      <c r="J20" s="69">
        <f t="shared" si="1"/>
        <v>0</v>
      </c>
      <c r="K20" s="82"/>
      <c r="L20" s="80"/>
      <c r="M20" s="80"/>
      <c r="N20" s="81"/>
      <c r="O20" s="79"/>
      <c r="P20" s="80"/>
      <c r="Q20" s="80"/>
      <c r="R20" s="81"/>
    </row>
    <row r="21" spans="1:18" s="38" customFormat="1">
      <c r="A21" s="21" t="s">
        <v>292</v>
      </c>
      <c r="B21" s="22" t="s">
        <v>39</v>
      </c>
      <c r="C21" s="39">
        <f>SUM(C8:C20)</f>
        <v>3581786</v>
      </c>
      <c r="D21" s="39">
        <f>SUM(D8:D20)</f>
        <v>0</v>
      </c>
      <c r="E21" s="39">
        <f>SUM(E8:E20)</f>
        <v>0</v>
      </c>
      <c r="F21" s="70">
        <f t="shared" si="0"/>
        <v>3581786</v>
      </c>
      <c r="G21" s="39">
        <f>SUM(G8:G20)</f>
        <v>3589786</v>
      </c>
      <c r="H21" s="39">
        <f>SUM(H8:H20)</f>
        <v>0</v>
      </c>
      <c r="I21" s="39">
        <f>SUM(I8:I20)</f>
        <v>0</v>
      </c>
      <c r="J21" s="70">
        <f t="shared" si="1"/>
        <v>3589786</v>
      </c>
      <c r="K21" s="84"/>
      <c r="L21" s="83"/>
      <c r="M21" s="83"/>
      <c r="N21" s="83"/>
      <c r="O21" s="84"/>
      <c r="P21" s="83"/>
      <c r="Q21" s="83"/>
      <c r="R21" s="83"/>
    </row>
    <row r="22" spans="1:18">
      <c r="A22" s="4" t="s">
        <v>40</v>
      </c>
      <c r="B22" s="19" t="s">
        <v>41</v>
      </c>
      <c r="C22" s="45">
        <v>3062740</v>
      </c>
      <c r="D22" s="45">
        <v>0</v>
      </c>
      <c r="E22" s="45">
        <v>0</v>
      </c>
      <c r="F22" s="69">
        <f t="shared" si="0"/>
        <v>3062740</v>
      </c>
      <c r="G22" s="45">
        <v>3062740</v>
      </c>
      <c r="H22" s="45">
        <v>0</v>
      </c>
      <c r="I22" s="45">
        <v>0</v>
      </c>
      <c r="J22" s="69">
        <f t="shared" si="1"/>
        <v>3062740</v>
      </c>
      <c r="K22" s="82"/>
      <c r="L22" s="80"/>
      <c r="M22" s="80"/>
      <c r="N22" s="81"/>
      <c r="O22" s="82"/>
      <c r="P22" s="80"/>
      <c r="Q22" s="80"/>
      <c r="R22" s="81"/>
    </row>
    <row r="23" spans="1:18">
      <c r="A23" s="4" t="s">
        <v>42</v>
      </c>
      <c r="B23" s="19" t="s">
        <v>43</v>
      </c>
      <c r="C23" s="45">
        <v>2532000</v>
      </c>
      <c r="D23" s="45">
        <v>0</v>
      </c>
      <c r="E23" s="45">
        <v>0</v>
      </c>
      <c r="F23" s="69">
        <f t="shared" si="0"/>
        <v>2532000</v>
      </c>
      <c r="G23" s="43">
        <v>2892000</v>
      </c>
      <c r="H23" s="43">
        <v>0</v>
      </c>
      <c r="I23" s="43">
        <v>0</v>
      </c>
      <c r="J23" s="114">
        <f t="shared" si="1"/>
        <v>2892000</v>
      </c>
      <c r="K23" s="79"/>
      <c r="L23" s="80"/>
      <c r="M23" s="80"/>
      <c r="N23" s="81"/>
      <c r="O23" s="82"/>
      <c r="P23" s="80"/>
      <c r="Q23" s="80"/>
      <c r="R23" s="81"/>
    </row>
    <row r="24" spans="1:18">
      <c r="A24" s="5" t="s">
        <v>44</v>
      </c>
      <c r="B24" s="19" t="s">
        <v>45</v>
      </c>
      <c r="C24" s="45">
        <v>450000</v>
      </c>
      <c r="D24" s="45">
        <v>0</v>
      </c>
      <c r="E24" s="45">
        <v>0</v>
      </c>
      <c r="F24" s="69">
        <f t="shared" si="0"/>
        <v>450000</v>
      </c>
      <c r="G24" s="43">
        <v>450000</v>
      </c>
      <c r="H24" s="43">
        <v>0</v>
      </c>
      <c r="I24" s="43">
        <v>0</v>
      </c>
      <c r="J24" s="114">
        <f t="shared" si="1"/>
        <v>450000</v>
      </c>
      <c r="K24" s="79"/>
      <c r="L24" s="80"/>
      <c r="M24" s="80"/>
      <c r="N24" s="81"/>
      <c r="O24" s="82"/>
      <c r="P24" s="80"/>
      <c r="Q24" s="80"/>
      <c r="R24" s="81"/>
    </row>
    <row r="25" spans="1:18" s="38" customFormat="1">
      <c r="A25" s="6" t="s">
        <v>293</v>
      </c>
      <c r="B25" s="22" t="s">
        <v>46</v>
      </c>
      <c r="C25" s="39">
        <f>SUM(C22:C24)</f>
        <v>6044740</v>
      </c>
      <c r="D25" s="39">
        <f>SUM(D22:D24)</f>
        <v>0</v>
      </c>
      <c r="E25" s="39">
        <f>SUM(E22:E24)</f>
        <v>0</v>
      </c>
      <c r="F25" s="70">
        <f t="shared" si="0"/>
        <v>6044740</v>
      </c>
      <c r="G25" s="47">
        <f>SUM(G22:G24)</f>
        <v>6404740</v>
      </c>
      <c r="H25" s="47">
        <f>SUM(H22:H24)</f>
        <v>0</v>
      </c>
      <c r="I25" s="47">
        <f>SUM(I22:I24)</f>
        <v>0</v>
      </c>
      <c r="J25" s="115">
        <f t="shared" si="1"/>
        <v>6404740</v>
      </c>
      <c r="K25" s="84"/>
      <c r="L25" s="83"/>
      <c r="M25" s="83"/>
      <c r="N25" s="83"/>
      <c r="O25" s="84"/>
      <c r="P25" s="83"/>
      <c r="Q25" s="83"/>
      <c r="R25" s="83"/>
    </row>
    <row r="26" spans="1:18" s="38" customFormat="1" ht="15.75">
      <c r="A26" s="30" t="s">
        <v>341</v>
      </c>
      <c r="B26" s="31" t="s">
        <v>47</v>
      </c>
      <c r="C26" s="46">
        <f>C21+C25</f>
        <v>9626526</v>
      </c>
      <c r="D26" s="46">
        <f>D21+D25</f>
        <v>0</v>
      </c>
      <c r="E26" s="46">
        <f>E21+E25</f>
        <v>0</v>
      </c>
      <c r="F26" s="71">
        <f t="shared" si="0"/>
        <v>9626526</v>
      </c>
      <c r="G26" s="48">
        <f>G21+G25</f>
        <v>9994526</v>
      </c>
      <c r="H26" s="48">
        <f>H21+H25</f>
        <v>0</v>
      </c>
      <c r="I26" s="48">
        <f>I21+I25</f>
        <v>0</v>
      </c>
      <c r="J26" s="74">
        <f t="shared" si="1"/>
        <v>9994526</v>
      </c>
      <c r="K26" s="86"/>
      <c r="L26" s="85"/>
      <c r="M26" s="85"/>
      <c r="N26" s="85"/>
      <c r="O26" s="86"/>
      <c r="P26" s="85"/>
      <c r="Q26" s="85"/>
      <c r="R26" s="85"/>
    </row>
    <row r="27" spans="1:18" s="38" customFormat="1" ht="15.75">
      <c r="A27" s="26" t="s">
        <v>314</v>
      </c>
      <c r="B27" s="31" t="s">
        <v>48</v>
      </c>
      <c r="C27" s="46">
        <v>1936792</v>
      </c>
      <c r="D27" s="46">
        <v>0</v>
      </c>
      <c r="E27" s="46">
        <v>0</v>
      </c>
      <c r="F27" s="71">
        <f t="shared" si="0"/>
        <v>1936792</v>
      </c>
      <c r="G27" s="48">
        <v>2006792</v>
      </c>
      <c r="H27" s="48">
        <v>0</v>
      </c>
      <c r="I27" s="48">
        <v>0</v>
      </c>
      <c r="J27" s="74">
        <f t="shared" si="1"/>
        <v>2006792</v>
      </c>
      <c r="K27" s="86"/>
      <c r="L27" s="85"/>
      <c r="M27" s="85"/>
      <c r="N27" s="85"/>
      <c r="O27" s="86"/>
      <c r="P27" s="85"/>
      <c r="Q27" s="85"/>
      <c r="R27" s="85"/>
    </row>
    <row r="28" spans="1:18">
      <c r="A28" s="4" t="s">
        <v>49</v>
      </c>
      <c r="B28" s="19" t="s">
        <v>50</v>
      </c>
      <c r="C28" s="45">
        <v>14000</v>
      </c>
      <c r="D28" s="45">
        <v>0</v>
      </c>
      <c r="E28" s="45">
        <v>0</v>
      </c>
      <c r="F28" s="69">
        <f t="shared" si="0"/>
        <v>14000</v>
      </c>
      <c r="G28" s="43">
        <v>14000</v>
      </c>
      <c r="H28" s="43">
        <v>0</v>
      </c>
      <c r="I28" s="43">
        <v>0</v>
      </c>
      <c r="J28" s="114">
        <f t="shared" si="1"/>
        <v>14000</v>
      </c>
      <c r="K28" s="79"/>
      <c r="L28" s="80"/>
      <c r="M28" s="80"/>
      <c r="N28" s="81"/>
      <c r="O28" s="82"/>
      <c r="P28" s="80"/>
      <c r="Q28" s="80"/>
      <c r="R28" s="81"/>
    </row>
    <row r="29" spans="1:18">
      <c r="A29" s="4" t="s">
        <v>51</v>
      </c>
      <c r="B29" s="19" t="s">
        <v>52</v>
      </c>
      <c r="C29" s="45">
        <v>1210000</v>
      </c>
      <c r="D29" s="45">
        <v>0</v>
      </c>
      <c r="E29" s="45">
        <v>0</v>
      </c>
      <c r="F29" s="69">
        <f t="shared" si="0"/>
        <v>1210000</v>
      </c>
      <c r="G29" s="43">
        <v>1210000</v>
      </c>
      <c r="H29" s="43">
        <v>0</v>
      </c>
      <c r="I29" s="43">
        <v>0</v>
      </c>
      <c r="J29" s="114">
        <f t="shared" si="1"/>
        <v>1210000</v>
      </c>
      <c r="K29" s="82"/>
      <c r="L29" s="80"/>
      <c r="M29" s="80"/>
      <c r="N29" s="81"/>
      <c r="O29" s="82"/>
      <c r="P29" s="80"/>
      <c r="Q29" s="80"/>
      <c r="R29" s="81"/>
    </row>
    <row r="30" spans="1:18">
      <c r="A30" s="4" t="s">
        <v>53</v>
      </c>
      <c r="B30" s="19" t="s">
        <v>54</v>
      </c>
      <c r="C30" s="45">
        <v>0</v>
      </c>
      <c r="D30" s="45">
        <v>0</v>
      </c>
      <c r="E30" s="45">
        <v>0</v>
      </c>
      <c r="F30" s="69">
        <f t="shared" si="0"/>
        <v>0</v>
      </c>
      <c r="G30" s="43">
        <v>0</v>
      </c>
      <c r="H30" s="43">
        <v>0</v>
      </c>
      <c r="I30" s="43">
        <v>0</v>
      </c>
      <c r="J30" s="114">
        <f t="shared" si="1"/>
        <v>0</v>
      </c>
      <c r="K30" s="82"/>
      <c r="L30" s="80"/>
      <c r="M30" s="80"/>
      <c r="N30" s="81"/>
      <c r="O30" s="82"/>
      <c r="P30" s="80"/>
      <c r="Q30" s="80"/>
      <c r="R30" s="81"/>
    </row>
    <row r="31" spans="1:18" s="38" customFormat="1">
      <c r="A31" s="6" t="s">
        <v>294</v>
      </c>
      <c r="B31" s="22" t="s">
        <v>55</v>
      </c>
      <c r="C31" s="39">
        <f>SUM(C28:C30)</f>
        <v>1224000</v>
      </c>
      <c r="D31" s="39">
        <f>SUM(D28:D30)</f>
        <v>0</v>
      </c>
      <c r="E31" s="39">
        <f>SUM(E28:E30)</f>
        <v>0</v>
      </c>
      <c r="F31" s="70">
        <f t="shared" si="0"/>
        <v>1224000</v>
      </c>
      <c r="G31" s="47">
        <f>SUM(G28:G30)</f>
        <v>1224000</v>
      </c>
      <c r="H31" s="47">
        <f>SUM(H28:H30)</f>
        <v>0</v>
      </c>
      <c r="I31" s="47">
        <f>SUM(I28:I30)</f>
        <v>0</v>
      </c>
      <c r="J31" s="115">
        <f t="shared" si="1"/>
        <v>1224000</v>
      </c>
      <c r="K31" s="84"/>
      <c r="L31" s="83"/>
      <c r="M31" s="83"/>
      <c r="N31" s="83"/>
      <c r="O31" s="84"/>
      <c r="P31" s="83"/>
      <c r="Q31" s="83"/>
      <c r="R31" s="83"/>
    </row>
    <row r="32" spans="1:18">
      <c r="A32" s="4" t="s">
        <v>56</v>
      </c>
      <c r="B32" s="19" t="s">
        <v>57</v>
      </c>
      <c r="C32" s="45">
        <v>228000</v>
      </c>
      <c r="D32" s="45">
        <v>0</v>
      </c>
      <c r="E32" s="45">
        <v>0</v>
      </c>
      <c r="F32" s="69">
        <f t="shared" si="0"/>
        <v>228000</v>
      </c>
      <c r="G32" s="43">
        <v>228000</v>
      </c>
      <c r="H32" s="43">
        <v>0</v>
      </c>
      <c r="I32" s="43">
        <v>0</v>
      </c>
      <c r="J32" s="114">
        <f t="shared" si="1"/>
        <v>228000</v>
      </c>
      <c r="K32" s="79"/>
      <c r="L32" s="80"/>
      <c r="M32" s="80"/>
      <c r="N32" s="81"/>
      <c r="O32" s="82"/>
      <c r="P32" s="80"/>
      <c r="Q32" s="80"/>
      <c r="R32" s="81"/>
    </row>
    <row r="33" spans="1:18">
      <c r="A33" s="4" t="s">
        <v>58</v>
      </c>
      <c r="B33" s="19" t="s">
        <v>59</v>
      </c>
      <c r="C33" s="45">
        <v>190000</v>
      </c>
      <c r="D33" s="45">
        <v>0</v>
      </c>
      <c r="E33" s="45">
        <v>0</v>
      </c>
      <c r="F33" s="69">
        <f t="shared" si="0"/>
        <v>190000</v>
      </c>
      <c r="G33" s="43">
        <v>190000</v>
      </c>
      <c r="H33" s="43">
        <v>0</v>
      </c>
      <c r="I33" s="43">
        <v>0</v>
      </c>
      <c r="J33" s="114">
        <f t="shared" si="1"/>
        <v>190000</v>
      </c>
      <c r="K33" s="79"/>
      <c r="L33" s="80"/>
      <c r="M33" s="80"/>
      <c r="N33" s="81"/>
      <c r="O33" s="82"/>
      <c r="P33" s="80"/>
      <c r="Q33" s="80"/>
      <c r="R33" s="81"/>
    </row>
    <row r="34" spans="1:18" s="38" customFormat="1" ht="15" customHeight="1">
      <c r="A34" s="6" t="s">
        <v>342</v>
      </c>
      <c r="B34" s="22" t="s">
        <v>60</v>
      </c>
      <c r="C34" s="39">
        <f>SUM(C32:C33)</f>
        <v>418000</v>
      </c>
      <c r="D34" s="39">
        <f>SUM(D32:D33)</f>
        <v>0</v>
      </c>
      <c r="E34" s="39">
        <f>SUM(E32:E33)</f>
        <v>0</v>
      </c>
      <c r="F34" s="70">
        <f t="shared" si="0"/>
        <v>418000</v>
      </c>
      <c r="G34" s="47">
        <f>SUM(G32:G33)</f>
        <v>418000</v>
      </c>
      <c r="H34" s="47">
        <f>SUM(H32:H33)</f>
        <v>0</v>
      </c>
      <c r="I34" s="47">
        <f>SUM(I32:I33)</f>
        <v>0</v>
      </c>
      <c r="J34" s="115">
        <f t="shared" si="1"/>
        <v>418000</v>
      </c>
      <c r="K34" s="84"/>
      <c r="L34" s="83"/>
      <c r="M34" s="83"/>
      <c r="N34" s="83"/>
      <c r="O34" s="84"/>
      <c r="P34" s="83"/>
      <c r="Q34" s="83"/>
      <c r="R34" s="83"/>
    </row>
    <row r="35" spans="1:18">
      <c r="A35" s="4" t="s">
        <v>61</v>
      </c>
      <c r="B35" s="19" t="s">
        <v>62</v>
      </c>
      <c r="C35" s="45">
        <v>1993606</v>
      </c>
      <c r="D35" s="45">
        <v>0</v>
      </c>
      <c r="E35" s="45">
        <v>0</v>
      </c>
      <c r="F35" s="69">
        <f t="shared" si="0"/>
        <v>1993606</v>
      </c>
      <c r="G35" s="43">
        <v>1993606</v>
      </c>
      <c r="H35" s="43">
        <v>0</v>
      </c>
      <c r="I35" s="43">
        <v>0</v>
      </c>
      <c r="J35" s="114">
        <f t="shared" si="1"/>
        <v>1993606</v>
      </c>
      <c r="K35" s="82"/>
      <c r="L35" s="80"/>
      <c r="M35" s="80"/>
      <c r="N35" s="81"/>
      <c r="O35" s="82"/>
      <c r="P35" s="80"/>
      <c r="Q35" s="80"/>
      <c r="R35" s="81"/>
    </row>
    <row r="36" spans="1:18">
      <c r="A36" s="4" t="s">
        <v>63</v>
      </c>
      <c r="B36" s="19" t="s">
        <v>64</v>
      </c>
      <c r="C36" s="45">
        <v>0</v>
      </c>
      <c r="D36" s="45">
        <v>0</v>
      </c>
      <c r="E36" s="45">
        <v>0</v>
      </c>
      <c r="F36" s="69">
        <f t="shared" si="0"/>
        <v>0</v>
      </c>
      <c r="G36" s="43">
        <v>0</v>
      </c>
      <c r="H36" s="43">
        <v>0</v>
      </c>
      <c r="I36" s="43">
        <v>0</v>
      </c>
      <c r="J36" s="114">
        <f t="shared" si="1"/>
        <v>0</v>
      </c>
      <c r="K36" s="82"/>
      <c r="L36" s="80"/>
      <c r="M36" s="80"/>
      <c r="N36" s="81"/>
      <c r="O36" s="82"/>
      <c r="P36" s="80"/>
      <c r="Q36" s="80"/>
      <c r="R36" s="81"/>
    </row>
    <row r="37" spans="1:18">
      <c r="A37" s="4" t="s">
        <v>315</v>
      </c>
      <c r="B37" s="19" t="s">
        <v>65</v>
      </c>
      <c r="C37" s="45">
        <v>0</v>
      </c>
      <c r="D37" s="45">
        <v>0</v>
      </c>
      <c r="E37" s="45">
        <v>0</v>
      </c>
      <c r="F37" s="69">
        <f t="shared" si="0"/>
        <v>0</v>
      </c>
      <c r="G37" s="43">
        <v>0</v>
      </c>
      <c r="H37" s="43">
        <v>0</v>
      </c>
      <c r="I37" s="43">
        <v>0</v>
      </c>
      <c r="J37" s="114">
        <f t="shared" si="1"/>
        <v>0</v>
      </c>
      <c r="K37" s="82"/>
      <c r="L37" s="80"/>
      <c r="M37" s="80"/>
      <c r="N37" s="81"/>
      <c r="O37" s="82"/>
      <c r="P37" s="80"/>
      <c r="Q37" s="80"/>
      <c r="R37" s="81"/>
    </row>
    <row r="38" spans="1:18">
      <c r="A38" s="4" t="s">
        <v>66</v>
      </c>
      <c r="B38" s="19" t="s">
        <v>67</v>
      </c>
      <c r="C38" s="45">
        <v>705000</v>
      </c>
      <c r="D38" s="45">
        <v>0</v>
      </c>
      <c r="E38" s="45">
        <v>0</v>
      </c>
      <c r="F38" s="69">
        <f t="shared" si="0"/>
        <v>705000</v>
      </c>
      <c r="G38" s="43">
        <v>705000</v>
      </c>
      <c r="H38" s="43">
        <v>0</v>
      </c>
      <c r="I38" s="43">
        <v>0</v>
      </c>
      <c r="J38" s="114">
        <f t="shared" si="1"/>
        <v>705000</v>
      </c>
      <c r="K38" s="82"/>
      <c r="L38" s="80"/>
      <c r="M38" s="80"/>
      <c r="N38" s="81"/>
      <c r="O38" s="82"/>
      <c r="P38" s="80"/>
      <c r="Q38" s="80"/>
      <c r="R38" s="81"/>
    </row>
    <row r="39" spans="1:18">
      <c r="A39" s="8" t="s">
        <v>316</v>
      </c>
      <c r="B39" s="19" t="s">
        <v>68</v>
      </c>
      <c r="C39" s="45">
        <v>0</v>
      </c>
      <c r="D39" s="45">
        <v>0</v>
      </c>
      <c r="E39" s="45">
        <v>0</v>
      </c>
      <c r="F39" s="69">
        <f t="shared" si="0"/>
        <v>0</v>
      </c>
      <c r="G39" s="43">
        <v>0</v>
      </c>
      <c r="H39" s="43">
        <v>0</v>
      </c>
      <c r="I39" s="43">
        <v>0</v>
      </c>
      <c r="J39" s="114">
        <f t="shared" si="1"/>
        <v>0</v>
      </c>
      <c r="K39" s="82"/>
      <c r="L39" s="80"/>
      <c r="M39" s="80"/>
      <c r="N39" s="81"/>
      <c r="O39" s="82"/>
      <c r="P39" s="80"/>
      <c r="Q39" s="80"/>
      <c r="R39" s="81"/>
    </row>
    <row r="40" spans="1:18">
      <c r="A40" s="5" t="s">
        <v>69</v>
      </c>
      <c r="B40" s="19" t="s">
        <v>70</v>
      </c>
      <c r="C40" s="45">
        <v>400000</v>
      </c>
      <c r="D40" s="45">
        <v>0</v>
      </c>
      <c r="E40" s="45">
        <v>0</v>
      </c>
      <c r="F40" s="69">
        <f t="shared" si="0"/>
        <v>400000</v>
      </c>
      <c r="G40" s="43">
        <v>400000</v>
      </c>
      <c r="H40" s="43">
        <v>0</v>
      </c>
      <c r="I40" s="43">
        <v>0</v>
      </c>
      <c r="J40" s="114">
        <f t="shared" si="1"/>
        <v>400000</v>
      </c>
      <c r="K40" s="82"/>
      <c r="L40" s="80"/>
      <c r="M40" s="80"/>
      <c r="N40" s="81"/>
      <c r="O40" s="82"/>
      <c r="P40" s="80"/>
      <c r="Q40" s="80"/>
      <c r="R40" s="81"/>
    </row>
    <row r="41" spans="1:18">
      <c r="A41" s="4" t="s">
        <v>317</v>
      </c>
      <c r="B41" s="19" t="s">
        <v>71</v>
      </c>
      <c r="C41" s="45">
        <v>11759000</v>
      </c>
      <c r="D41" s="45">
        <v>0</v>
      </c>
      <c r="E41" s="45">
        <v>0</v>
      </c>
      <c r="F41" s="69">
        <f t="shared" si="0"/>
        <v>11759000</v>
      </c>
      <c r="G41" s="43">
        <v>7568000</v>
      </c>
      <c r="H41" s="43">
        <v>0</v>
      </c>
      <c r="I41" s="43">
        <v>0</v>
      </c>
      <c r="J41" s="114">
        <f t="shared" si="1"/>
        <v>7568000</v>
      </c>
      <c r="K41" s="82"/>
      <c r="L41" s="80"/>
      <c r="M41" s="80"/>
      <c r="N41" s="81"/>
      <c r="O41" s="82"/>
      <c r="P41" s="80"/>
      <c r="Q41" s="80"/>
      <c r="R41" s="81"/>
    </row>
    <row r="42" spans="1:18" s="38" customFormat="1">
      <c r="A42" s="6" t="s">
        <v>295</v>
      </c>
      <c r="B42" s="22" t="s">
        <v>72</v>
      </c>
      <c r="C42" s="39">
        <f>SUM(C35:C41)</f>
        <v>14857606</v>
      </c>
      <c r="D42" s="39">
        <f>SUM(D35:D41)</f>
        <v>0</v>
      </c>
      <c r="E42" s="39">
        <f>SUM(E35:E41)</f>
        <v>0</v>
      </c>
      <c r="F42" s="70">
        <f t="shared" si="0"/>
        <v>14857606</v>
      </c>
      <c r="G42" s="39">
        <f>SUM(G35:G41)</f>
        <v>10666606</v>
      </c>
      <c r="H42" s="39">
        <f>SUM(H35:H41)</f>
        <v>0</v>
      </c>
      <c r="I42" s="39">
        <f>SUM(I35:I41)</f>
        <v>0</v>
      </c>
      <c r="J42" s="70">
        <f t="shared" si="1"/>
        <v>10666606</v>
      </c>
      <c r="K42" s="84"/>
      <c r="L42" s="83"/>
      <c r="M42" s="83"/>
      <c r="N42" s="83"/>
      <c r="O42" s="84"/>
      <c r="P42" s="83"/>
      <c r="Q42" s="83"/>
      <c r="R42" s="83"/>
    </row>
    <row r="43" spans="1:18">
      <c r="A43" s="4" t="s">
        <v>73</v>
      </c>
      <c r="B43" s="19" t="s">
        <v>74</v>
      </c>
      <c r="C43" s="45">
        <v>0</v>
      </c>
      <c r="D43" s="45">
        <v>0</v>
      </c>
      <c r="E43" s="45">
        <v>0</v>
      </c>
      <c r="F43" s="69">
        <f t="shared" si="0"/>
        <v>0</v>
      </c>
      <c r="G43" s="111">
        <v>27000</v>
      </c>
      <c r="H43" s="45">
        <v>0</v>
      </c>
      <c r="I43" s="45">
        <v>0</v>
      </c>
      <c r="J43" s="69">
        <f t="shared" si="1"/>
        <v>27000</v>
      </c>
      <c r="K43" s="82"/>
      <c r="L43" s="80"/>
      <c r="M43" s="80"/>
      <c r="N43" s="81"/>
      <c r="O43" s="82"/>
      <c r="P43" s="80"/>
      <c r="Q43" s="80"/>
      <c r="R43" s="81"/>
    </row>
    <row r="44" spans="1:18">
      <c r="A44" s="4" t="s">
        <v>75</v>
      </c>
      <c r="B44" s="19" t="s">
        <v>76</v>
      </c>
      <c r="C44" s="45">
        <v>0</v>
      </c>
      <c r="D44" s="45">
        <v>0</v>
      </c>
      <c r="E44" s="45">
        <v>0</v>
      </c>
      <c r="F44" s="69">
        <f t="shared" si="0"/>
        <v>0</v>
      </c>
      <c r="G44" s="45">
        <v>0</v>
      </c>
      <c r="H44" s="45">
        <v>0</v>
      </c>
      <c r="I44" s="45">
        <v>0</v>
      </c>
      <c r="J44" s="69">
        <f t="shared" si="1"/>
        <v>0</v>
      </c>
      <c r="K44" s="82"/>
      <c r="L44" s="80"/>
      <c r="M44" s="80"/>
      <c r="N44" s="81"/>
      <c r="O44" s="82"/>
      <c r="P44" s="80"/>
      <c r="Q44" s="80"/>
      <c r="R44" s="81"/>
    </row>
    <row r="45" spans="1:18" s="38" customFormat="1">
      <c r="A45" s="6" t="s">
        <v>296</v>
      </c>
      <c r="B45" s="22" t="s">
        <v>77</v>
      </c>
      <c r="C45" s="39">
        <f>SUM(C43:C44)</f>
        <v>0</v>
      </c>
      <c r="D45" s="39">
        <f>SUM(D43:D44)</f>
        <v>0</v>
      </c>
      <c r="E45" s="39">
        <f>SUM(E43:E44)</f>
        <v>0</v>
      </c>
      <c r="F45" s="70">
        <f t="shared" si="0"/>
        <v>0</v>
      </c>
      <c r="G45" s="39">
        <f>SUM(G43:G44)</f>
        <v>27000</v>
      </c>
      <c r="H45" s="39">
        <f>SUM(H43:H44)</f>
        <v>0</v>
      </c>
      <c r="I45" s="39">
        <f>SUM(I43:I44)</f>
        <v>0</v>
      </c>
      <c r="J45" s="70">
        <f t="shared" si="1"/>
        <v>27000</v>
      </c>
      <c r="K45" s="84"/>
      <c r="L45" s="83"/>
      <c r="M45" s="83"/>
      <c r="N45" s="83"/>
      <c r="O45" s="84"/>
      <c r="P45" s="83"/>
      <c r="Q45" s="83"/>
      <c r="R45" s="83"/>
    </row>
    <row r="46" spans="1:18">
      <c r="A46" s="4" t="s">
        <v>78</v>
      </c>
      <c r="B46" s="19" t="s">
        <v>79</v>
      </c>
      <c r="C46" s="45">
        <v>4371773</v>
      </c>
      <c r="D46" s="45">
        <v>0</v>
      </c>
      <c r="E46" s="45">
        <v>3000</v>
      </c>
      <c r="F46" s="69">
        <f t="shared" si="0"/>
        <v>4374773</v>
      </c>
      <c r="G46" s="45">
        <v>4371773</v>
      </c>
      <c r="H46" s="45">
        <v>0</v>
      </c>
      <c r="I46" s="45">
        <v>3000</v>
      </c>
      <c r="J46" s="69">
        <f t="shared" si="1"/>
        <v>4374773</v>
      </c>
      <c r="K46" s="82"/>
      <c r="L46" s="80"/>
      <c r="M46" s="80"/>
      <c r="N46" s="81"/>
      <c r="O46" s="82"/>
      <c r="P46" s="80"/>
      <c r="Q46" s="80"/>
      <c r="R46" s="81"/>
    </row>
    <row r="47" spans="1:18">
      <c r="A47" s="4" t="s">
        <v>80</v>
      </c>
      <c r="B47" s="19" t="s">
        <v>81</v>
      </c>
      <c r="C47" s="45">
        <v>0</v>
      </c>
      <c r="D47" s="45">
        <v>0</v>
      </c>
      <c r="E47" s="45">
        <v>0</v>
      </c>
      <c r="F47" s="69">
        <f t="shared" si="0"/>
        <v>0</v>
      </c>
      <c r="G47" s="45">
        <v>0</v>
      </c>
      <c r="H47" s="45">
        <v>0</v>
      </c>
      <c r="I47" s="45">
        <v>0</v>
      </c>
      <c r="J47" s="69">
        <f t="shared" si="1"/>
        <v>0</v>
      </c>
      <c r="K47" s="82"/>
      <c r="L47" s="80"/>
      <c r="M47" s="80"/>
      <c r="N47" s="81"/>
      <c r="O47" s="82"/>
      <c r="P47" s="80"/>
      <c r="Q47" s="80"/>
      <c r="R47" s="81"/>
    </row>
    <row r="48" spans="1:18">
      <c r="A48" s="4" t="s">
        <v>318</v>
      </c>
      <c r="B48" s="19" t="s">
        <v>82</v>
      </c>
      <c r="C48" s="45">
        <v>0</v>
      </c>
      <c r="D48" s="45">
        <v>0</v>
      </c>
      <c r="E48" s="45">
        <v>0</v>
      </c>
      <c r="F48" s="69">
        <f t="shared" si="0"/>
        <v>0</v>
      </c>
      <c r="G48" s="45">
        <v>0</v>
      </c>
      <c r="H48" s="45">
        <v>0</v>
      </c>
      <c r="I48" s="45">
        <v>0</v>
      </c>
      <c r="J48" s="69">
        <f t="shared" si="1"/>
        <v>0</v>
      </c>
      <c r="K48" s="82"/>
      <c r="L48" s="80"/>
      <c r="M48" s="80"/>
      <c r="N48" s="81"/>
      <c r="O48" s="82"/>
      <c r="P48" s="80"/>
      <c r="Q48" s="80"/>
      <c r="R48" s="81"/>
    </row>
    <row r="49" spans="1:18">
      <c r="A49" s="4" t="s">
        <v>319</v>
      </c>
      <c r="B49" s="19" t="s">
        <v>83</v>
      </c>
      <c r="C49" s="45">
        <v>0</v>
      </c>
      <c r="D49" s="45">
        <v>0</v>
      </c>
      <c r="E49" s="45">
        <v>0</v>
      </c>
      <c r="F49" s="69">
        <f t="shared" si="0"/>
        <v>0</v>
      </c>
      <c r="G49" s="45">
        <v>0</v>
      </c>
      <c r="H49" s="45">
        <v>0</v>
      </c>
      <c r="I49" s="45">
        <v>0</v>
      </c>
      <c r="J49" s="69">
        <f t="shared" si="1"/>
        <v>0</v>
      </c>
      <c r="K49" s="82"/>
      <c r="L49" s="80"/>
      <c r="M49" s="80"/>
      <c r="N49" s="81"/>
      <c r="O49" s="82"/>
      <c r="P49" s="80"/>
      <c r="Q49" s="80"/>
      <c r="R49" s="81"/>
    </row>
    <row r="50" spans="1:18">
      <c r="A50" s="4" t="s">
        <v>84</v>
      </c>
      <c r="B50" s="19" t="s">
        <v>85</v>
      </c>
      <c r="C50" s="43">
        <v>20000</v>
      </c>
      <c r="D50" s="43">
        <v>0</v>
      </c>
      <c r="E50" s="43">
        <v>10000</v>
      </c>
      <c r="F50" s="69">
        <f t="shared" si="0"/>
        <v>30000</v>
      </c>
      <c r="G50" s="43">
        <v>20000</v>
      </c>
      <c r="H50" s="43">
        <v>0</v>
      </c>
      <c r="I50" s="43">
        <v>10000</v>
      </c>
      <c r="J50" s="69">
        <f t="shared" si="1"/>
        <v>30000</v>
      </c>
      <c r="K50" s="82"/>
      <c r="L50" s="82"/>
      <c r="M50" s="82"/>
      <c r="N50" s="81"/>
      <c r="O50" s="82"/>
      <c r="P50" s="82"/>
      <c r="Q50" s="82"/>
      <c r="R50" s="81"/>
    </row>
    <row r="51" spans="1:18" s="38" customFormat="1">
      <c r="A51" s="6" t="s">
        <v>297</v>
      </c>
      <c r="B51" s="22" t="s">
        <v>86</v>
      </c>
      <c r="C51" s="39">
        <f>SUM(C46:C50)</f>
        <v>4391773</v>
      </c>
      <c r="D51" s="39">
        <f>SUM(D46:D50)</f>
        <v>0</v>
      </c>
      <c r="E51" s="39">
        <f>SUM(E46:E50)</f>
        <v>13000</v>
      </c>
      <c r="F51" s="70">
        <f t="shared" si="0"/>
        <v>4404773</v>
      </c>
      <c r="G51" s="39">
        <f>SUM(G46:G50)</f>
        <v>4391773</v>
      </c>
      <c r="H51" s="39">
        <f>SUM(H46:H50)</f>
        <v>0</v>
      </c>
      <c r="I51" s="39">
        <f>SUM(I46:I50)</f>
        <v>13000</v>
      </c>
      <c r="J51" s="70">
        <f t="shared" si="1"/>
        <v>4404773</v>
      </c>
      <c r="K51" s="84"/>
      <c r="L51" s="83"/>
      <c r="M51" s="83"/>
      <c r="N51" s="83"/>
      <c r="O51" s="84"/>
      <c r="P51" s="83"/>
      <c r="Q51" s="83"/>
      <c r="R51" s="83"/>
    </row>
    <row r="52" spans="1:18" s="38" customFormat="1" ht="15.75">
      <c r="A52" s="26" t="s">
        <v>298</v>
      </c>
      <c r="B52" s="31" t="s">
        <v>87</v>
      </c>
      <c r="C52" s="46">
        <f>C31+C34+C42+C45+C51</f>
        <v>20891379</v>
      </c>
      <c r="D52" s="46">
        <f>D31+D34+D42+D45+D51</f>
        <v>0</v>
      </c>
      <c r="E52" s="46">
        <f>E31+E34+E42+E45+E51</f>
        <v>13000</v>
      </c>
      <c r="F52" s="70">
        <f t="shared" si="0"/>
        <v>20904379</v>
      </c>
      <c r="G52" s="46">
        <f>G31+G34+G42+G45+G51</f>
        <v>16727379</v>
      </c>
      <c r="H52" s="46">
        <f>H31+H34+H42+H45+H51</f>
        <v>0</v>
      </c>
      <c r="I52" s="46">
        <f>I31+I34+I42+I45+I51</f>
        <v>13000</v>
      </c>
      <c r="J52" s="70">
        <f t="shared" si="1"/>
        <v>16740379</v>
      </c>
      <c r="K52" s="86"/>
      <c r="L52" s="85"/>
      <c r="M52" s="85"/>
      <c r="N52" s="83"/>
      <c r="O52" s="86"/>
      <c r="P52" s="85"/>
      <c r="Q52" s="85"/>
      <c r="R52" s="83"/>
    </row>
    <row r="53" spans="1:18">
      <c r="A53" s="10" t="s">
        <v>88</v>
      </c>
      <c r="B53" s="19" t="s">
        <v>89</v>
      </c>
      <c r="C53" s="45">
        <v>0</v>
      </c>
      <c r="D53" s="45">
        <v>0</v>
      </c>
      <c r="E53" s="45">
        <v>0</v>
      </c>
      <c r="F53" s="69">
        <f t="shared" si="0"/>
        <v>0</v>
      </c>
      <c r="G53" s="45">
        <v>0</v>
      </c>
      <c r="H53" s="45">
        <v>0</v>
      </c>
      <c r="I53" s="45">
        <v>0</v>
      </c>
      <c r="J53" s="69">
        <f t="shared" si="1"/>
        <v>0</v>
      </c>
      <c r="K53" s="82"/>
      <c r="L53" s="80"/>
      <c r="M53" s="80"/>
      <c r="N53" s="81"/>
      <c r="O53" s="82"/>
      <c r="P53" s="80"/>
      <c r="Q53" s="80"/>
      <c r="R53" s="81"/>
    </row>
    <row r="54" spans="1:18">
      <c r="A54" s="10" t="s">
        <v>299</v>
      </c>
      <c r="B54" s="19" t="s">
        <v>90</v>
      </c>
      <c r="C54" s="45">
        <v>0</v>
      </c>
      <c r="D54" s="45">
        <v>0</v>
      </c>
      <c r="E54" s="45">
        <v>0</v>
      </c>
      <c r="F54" s="69">
        <v>0</v>
      </c>
      <c r="G54" s="45">
        <v>0</v>
      </c>
      <c r="H54" s="45">
        <v>0</v>
      </c>
      <c r="I54" s="45">
        <v>0</v>
      </c>
      <c r="J54" s="69">
        <v>0</v>
      </c>
      <c r="K54" s="82"/>
      <c r="L54" s="80"/>
      <c r="M54" s="80"/>
      <c r="N54" s="81"/>
      <c r="O54" s="82"/>
      <c r="P54" s="80"/>
      <c r="Q54" s="80"/>
      <c r="R54" s="81"/>
    </row>
    <row r="55" spans="1:18">
      <c r="A55" s="13" t="s">
        <v>320</v>
      </c>
      <c r="B55" s="19" t="s">
        <v>91</v>
      </c>
      <c r="C55" s="45">
        <v>0</v>
      </c>
      <c r="D55" s="45">
        <v>0</v>
      </c>
      <c r="E55" s="45">
        <v>0</v>
      </c>
      <c r="F55" s="69">
        <f t="shared" si="0"/>
        <v>0</v>
      </c>
      <c r="G55" s="45">
        <v>0</v>
      </c>
      <c r="H55" s="45">
        <v>0</v>
      </c>
      <c r="I55" s="45">
        <v>0</v>
      </c>
      <c r="J55" s="69">
        <f t="shared" ref="J55:J73" si="2">SUM(G55:I55)</f>
        <v>0</v>
      </c>
      <c r="K55" s="82"/>
      <c r="L55" s="80"/>
      <c r="M55" s="80"/>
      <c r="N55" s="81"/>
      <c r="O55" s="82"/>
      <c r="P55" s="80"/>
      <c r="Q55" s="80"/>
      <c r="R55" s="81"/>
    </row>
    <row r="56" spans="1:18">
      <c r="A56" s="13" t="s">
        <v>321</v>
      </c>
      <c r="B56" s="19" t="s">
        <v>92</v>
      </c>
      <c r="C56" s="45">
        <v>0</v>
      </c>
      <c r="D56" s="45">
        <v>0</v>
      </c>
      <c r="E56" s="45">
        <v>0</v>
      </c>
      <c r="F56" s="69">
        <f t="shared" si="0"/>
        <v>0</v>
      </c>
      <c r="G56" s="45">
        <v>0</v>
      </c>
      <c r="H56" s="45">
        <v>0</v>
      </c>
      <c r="I56" s="45">
        <v>0</v>
      </c>
      <c r="J56" s="69">
        <f t="shared" si="2"/>
        <v>0</v>
      </c>
      <c r="K56" s="82"/>
      <c r="L56" s="80"/>
      <c r="M56" s="80"/>
      <c r="N56" s="81"/>
      <c r="O56" s="82"/>
      <c r="P56" s="80"/>
      <c r="Q56" s="80"/>
      <c r="R56" s="81"/>
    </row>
    <row r="57" spans="1:18">
      <c r="A57" s="13" t="s">
        <v>322</v>
      </c>
      <c r="B57" s="19" t="s">
        <v>93</v>
      </c>
      <c r="C57" s="45">
        <v>0</v>
      </c>
      <c r="D57" s="45">
        <v>0</v>
      </c>
      <c r="E57" s="45">
        <v>0</v>
      </c>
      <c r="F57" s="69">
        <f t="shared" si="0"/>
        <v>0</v>
      </c>
      <c r="G57" s="45">
        <v>0</v>
      </c>
      <c r="H57" s="45">
        <v>0</v>
      </c>
      <c r="I57" s="45">
        <v>0</v>
      </c>
      <c r="J57" s="69">
        <f t="shared" si="2"/>
        <v>0</v>
      </c>
      <c r="K57" s="82"/>
      <c r="L57" s="80"/>
      <c r="M57" s="80"/>
      <c r="N57" s="81"/>
      <c r="O57" s="82"/>
      <c r="P57" s="80"/>
      <c r="Q57" s="80"/>
      <c r="R57" s="81"/>
    </row>
    <row r="58" spans="1:18">
      <c r="A58" s="10" t="s">
        <v>323</v>
      </c>
      <c r="B58" s="19" t="s">
        <v>94</v>
      </c>
      <c r="C58" s="45">
        <v>0</v>
      </c>
      <c r="D58" s="45">
        <v>0</v>
      </c>
      <c r="E58" s="45">
        <v>0</v>
      </c>
      <c r="F58" s="69">
        <f t="shared" si="0"/>
        <v>0</v>
      </c>
      <c r="G58" s="45">
        <v>0</v>
      </c>
      <c r="H58" s="45">
        <v>0</v>
      </c>
      <c r="I58" s="45">
        <v>0</v>
      </c>
      <c r="J58" s="69">
        <f t="shared" si="2"/>
        <v>0</v>
      </c>
      <c r="K58" s="82"/>
      <c r="L58" s="80"/>
      <c r="M58" s="80"/>
      <c r="N58" s="81"/>
      <c r="O58" s="82"/>
      <c r="P58" s="80"/>
      <c r="Q58" s="80"/>
      <c r="R58" s="81"/>
    </row>
    <row r="59" spans="1:18">
      <c r="A59" s="10" t="s">
        <v>324</v>
      </c>
      <c r="B59" s="19" t="s">
        <v>95</v>
      </c>
      <c r="C59" s="45"/>
      <c r="D59" s="45">
        <v>0</v>
      </c>
      <c r="E59" s="45">
        <v>0</v>
      </c>
      <c r="F59" s="69">
        <f t="shared" si="0"/>
        <v>0</v>
      </c>
      <c r="G59" s="45"/>
      <c r="H59" s="45">
        <v>0</v>
      </c>
      <c r="I59" s="45">
        <v>0</v>
      </c>
      <c r="J59" s="69">
        <f t="shared" si="2"/>
        <v>0</v>
      </c>
      <c r="K59" s="82"/>
      <c r="L59" s="80"/>
      <c r="M59" s="80"/>
      <c r="N59" s="81"/>
      <c r="O59" s="82"/>
      <c r="P59" s="80"/>
      <c r="Q59" s="80"/>
      <c r="R59" s="81"/>
    </row>
    <row r="60" spans="1:18">
      <c r="A60" s="10" t="s">
        <v>325</v>
      </c>
      <c r="B60" s="19" t="s">
        <v>96</v>
      </c>
      <c r="C60" s="45">
        <v>1438000</v>
      </c>
      <c r="D60" s="45">
        <v>0</v>
      </c>
      <c r="E60" s="45">
        <v>0</v>
      </c>
      <c r="F60" s="69">
        <f t="shared" si="0"/>
        <v>1438000</v>
      </c>
      <c r="G60" s="45">
        <v>1438000</v>
      </c>
      <c r="H60" s="45">
        <v>0</v>
      </c>
      <c r="I60" s="45">
        <v>0</v>
      </c>
      <c r="J60" s="69">
        <f t="shared" si="2"/>
        <v>1438000</v>
      </c>
      <c r="K60" s="82"/>
      <c r="L60" s="80"/>
      <c r="M60" s="80"/>
      <c r="N60" s="81"/>
      <c r="O60" s="82"/>
      <c r="P60" s="80"/>
      <c r="Q60" s="80"/>
      <c r="R60" s="81"/>
    </row>
    <row r="61" spans="1:18" s="38" customFormat="1" ht="15.75">
      <c r="A61" s="28" t="s">
        <v>300</v>
      </c>
      <c r="B61" s="31" t="s">
        <v>97</v>
      </c>
      <c r="C61" s="46">
        <f>SUM(C53:C60)</f>
        <v>1438000</v>
      </c>
      <c r="D61" s="46">
        <f>SUM(D53:D60)</f>
        <v>0</v>
      </c>
      <c r="E61" s="46">
        <f>SUM(E53:E60)</f>
        <v>0</v>
      </c>
      <c r="F61" s="71">
        <f t="shared" si="0"/>
        <v>1438000</v>
      </c>
      <c r="G61" s="46">
        <f>SUM(G53:G60)</f>
        <v>1438000</v>
      </c>
      <c r="H61" s="46">
        <f>SUM(H53:H60)</f>
        <v>0</v>
      </c>
      <c r="I61" s="46">
        <f>SUM(I53:I60)</f>
        <v>0</v>
      </c>
      <c r="J61" s="71">
        <f t="shared" si="2"/>
        <v>1438000</v>
      </c>
      <c r="K61" s="86"/>
      <c r="L61" s="85"/>
      <c r="M61" s="85"/>
      <c r="N61" s="85"/>
      <c r="O61" s="86"/>
      <c r="P61" s="85"/>
      <c r="Q61" s="85"/>
      <c r="R61" s="85"/>
    </row>
    <row r="62" spans="1:18">
      <c r="A62" s="9" t="s">
        <v>326</v>
      </c>
      <c r="B62" s="19" t="s">
        <v>98</v>
      </c>
      <c r="C62" s="45">
        <v>0</v>
      </c>
      <c r="D62" s="45">
        <v>0</v>
      </c>
      <c r="E62" s="45">
        <v>0</v>
      </c>
      <c r="F62" s="69">
        <f t="shared" si="0"/>
        <v>0</v>
      </c>
      <c r="G62" s="45">
        <v>0</v>
      </c>
      <c r="H62" s="45">
        <v>0</v>
      </c>
      <c r="I62" s="45">
        <v>0</v>
      </c>
      <c r="J62" s="69">
        <f t="shared" si="2"/>
        <v>0</v>
      </c>
      <c r="K62" s="82"/>
      <c r="L62" s="80"/>
      <c r="M62" s="80"/>
      <c r="N62" s="81"/>
      <c r="O62" s="82"/>
      <c r="P62" s="80"/>
      <c r="Q62" s="80"/>
      <c r="R62" s="81"/>
    </row>
    <row r="63" spans="1:18">
      <c r="A63" s="9" t="s">
        <v>99</v>
      </c>
      <c r="B63" s="19" t="s">
        <v>100</v>
      </c>
      <c r="C63" s="45">
        <v>0</v>
      </c>
      <c r="D63" s="45">
        <v>0</v>
      </c>
      <c r="E63" s="45">
        <v>0</v>
      </c>
      <c r="F63" s="69">
        <f t="shared" si="0"/>
        <v>0</v>
      </c>
      <c r="G63" s="45">
        <v>0</v>
      </c>
      <c r="H63" s="45">
        <v>0</v>
      </c>
      <c r="I63" s="45">
        <v>0</v>
      </c>
      <c r="J63" s="69">
        <f t="shared" si="2"/>
        <v>0</v>
      </c>
      <c r="K63" s="82"/>
      <c r="L63" s="80"/>
      <c r="M63" s="80"/>
      <c r="N63" s="81"/>
      <c r="O63" s="82"/>
      <c r="P63" s="80"/>
      <c r="Q63" s="80"/>
      <c r="R63" s="81"/>
    </row>
    <row r="64" spans="1:18">
      <c r="A64" s="9" t="s">
        <v>101</v>
      </c>
      <c r="B64" s="19" t="s">
        <v>102</v>
      </c>
      <c r="C64" s="45">
        <v>0</v>
      </c>
      <c r="D64" s="45">
        <v>0</v>
      </c>
      <c r="E64" s="45">
        <v>0</v>
      </c>
      <c r="F64" s="69">
        <f t="shared" si="0"/>
        <v>0</v>
      </c>
      <c r="G64" s="45">
        <v>0</v>
      </c>
      <c r="H64" s="45">
        <v>0</v>
      </c>
      <c r="I64" s="45">
        <v>0</v>
      </c>
      <c r="J64" s="69">
        <f t="shared" si="2"/>
        <v>0</v>
      </c>
      <c r="K64" s="82"/>
      <c r="L64" s="80"/>
      <c r="M64" s="80"/>
      <c r="N64" s="81"/>
      <c r="O64" s="82"/>
      <c r="P64" s="80"/>
      <c r="Q64" s="80"/>
      <c r="R64" s="81"/>
    </row>
    <row r="65" spans="1:19">
      <c r="A65" s="9" t="s">
        <v>301</v>
      </c>
      <c r="B65" s="19" t="s">
        <v>103</v>
      </c>
      <c r="C65" s="45">
        <v>0</v>
      </c>
      <c r="D65" s="45">
        <v>0</v>
      </c>
      <c r="E65" s="45">
        <v>0</v>
      </c>
      <c r="F65" s="69">
        <f t="shared" si="0"/>
        <v>0</v>
      </c>
      <c r="G65" s="45">
        <v>0</v>
      </c>
      <c r="H65" s="45">
        <v>0</v>
      </c>
      <c r="I65" s="45">
        <v>0</v>
      </c>
      <c r="J65" s="69">
        <f t="shared" si="2"/>
        <v>0</v>
      </c>
      <c r="K65" s="82"/>
      <c r="L65" s="80"/>
      <c r="M65" s="80"/>
      <c r="N65" s="81"/>
      <c r="O65" s="82"/>
      <c r="P65" s="80"/>
      <c r="Q65" s="80"/>
      <c r="R65" s="81"/>
    </row>
    <row r="66" spans="1:19">
      <c r="A66" s="9" t="s">
        <v>327</v>
      </c>
      <c r="B66" s="19" t="s">
        <v>104</v>
      </c>
      <c r="C66" s="45">
        <v>0</v>
      </c>
      <c r="D66" s="45">
        <v>0</v>
      </c>
      <c r="E66" s="45">
        <v>0</v>
      </c>
      <c r="F66" s="69">
        <f t="shared" si="0"/>
        <v>0</v>
      </c>
      <c r="G66" s="45">
        <v>0</v>
      </c>
      <c r="H66" s="45">
        <v>0</v>
      </c>
      <c r="I66" s="45">
        <v>0</v>
      </c>
      <c r="J66" s="69">
        <f t="shared" si="2"/>
        <v>0</v>
      </c>
      <c r="K66" s="82"/>
      <c r="L66" s="80"/>
      <c r="M66" s="80"/>
      <c r="N66" s="81"/>
      <c r="O66" s="82"/>
      <c r="P66" s="80"/>
      <c r="Q66" s="80"/>
      <c r="R66" s="81"/>
    </row>
    <row r="67" spans="1:19">
      <c r="A67" s="9" t="s">
        <v>302</v>
      </c>
      <c r="B67" s="19" t="s">
        <v>105</v>
      </c>
      <c r="C67" s="45">
        <v>2352145</v>
      </c>
      <c r="D67" s="45">
        <v>0</v>
      </c>
      <c r="E67" s="45">
        <v>0</v>
      </c>
      <c r="F67" s="69">
        <f t="shared" si="0"/>
        <v>2352145</v>
      </c>
      <c r="G67" s="45">
        <v>2352145</v>
      </c>
      <c r="H67" s="45">
        <v>0</v>
      </c>
      <c r="I67" s="45">
        <v>0</v>
      </c>
      <c r="J67" s="69">
        <f t="shared" si="2"/>
        <v>2352145</v>
      </c>
      <c r="K67" s="79"/>
      <c r="L67" s="80"/>
      <c r="M67" s="80"/>
      <c r="N67" s="81"/>
      <c r="O67" s="82"/>
      <c r="P67" s="80"/>
      <c r="Q67" s="80"/>
      <c r="R67" s="81"/>
    </row>
    <row r="68" spans="1:19">
      <c r="A68" s="9" t="s">
        <v>328</v>
      </c>
      <c r="B68" s="19" t="s">
        <v>106</v>
      </c>
      <c r="C68" s="45">
        <v>0</v>
      </c>
      <c r="D68" s="45">
        <v>0</v>
      </c>
      <c r="E68" s="45">
        <v>0</v>
      </c>
      <c r="F68" s="69">
        <f t="shared" si="0"/>
        <v>0</v>
      </c>
      <c r="G68" s="45">
        <v>0</v>
      </c>
      <c r="H68" s="45">
        <v>0</v>
      </c>
      <c r="I68" s="45">
        <v>0</v>
      </c>
      <c r="J68" s="69">
        <f t="shared" si="2"/>
        <v>0</v>
      </c>
      <c r="K68" s="82"/>
      <c r="L68" s="80"/>
      <c r="M68" s="80"/>
      <c r="N68" s="81"/>
      <c r="O68" s="82"/>
      <c r="P68" s="80"/>
      <c r="Q68" s="80"/>
      <c r="R68" s="81"/>
    </row>
    <row r="69" spans="1:19">
      <c r="A69" s="9" t="s">
        <v>329</v>
      </c>
      <c r="B69" s="19" t="s">
        <v>107</v>
      </c>
      <c r="C69" s="45">
        <v>0</v>
      </c>
      <c r="D69" s="45">
        <v>0</v>
      </c>
      <c r="E69" s="45">
        <v>0</v>
      </c>
      <c r="F69" s="69">
        <f t="shared" si="0"/>
        <v>0</v>
      </c>
      <c r="G69" s="45">
        <v>0</v>
      </c>
      <c r="H69" s="45">
        <v>0</v>
      </c>
      <c r="I69" s="45">
        <v>0</v>
      </c>
      <c r="J69" s="69">
        <f t="shared" si="2"/>
        <v>0</v>
      </c>
      <c r="K69" s="82"/>
      <c r="L69" s="80"/>
      <c r="M69" s="80"/>
      <c r="N69" s="81"/>
      <c r="O69" s="82"/>
      <c r="P69" s="80"/>
      <c r="Q69" s="80"/>
      <c r="R69" s="81"/>
    </row>
    <row r="70" spans="1:19">
      <c r="A70" s="9" t="s">
        <v>108</v>
      </c>
      <c r="B70" s="19" t="s">
        <v>109</v>
      </c>
      <c r="C70" s="45">
        <v>0</v>
      </c>
      <c r="D70" s="45">
        <v>0</v>
      </c>
      <c r="E70" s="45">
        <v>0</v>
      </c>
      <c r="F70" s="69">
        <f t="shared" si="0"/>
        <v>0</v>
      </c>
      <c r="G70" s="45">
        <v>0</v>
      </c>
      <c r="H70" s="45">
        <v>0</v>
      </c>
      <c r="I70" s="45">
        <v>0</v>
      </c>
      <c r="J70" s="69">
        <f t="shared" si="2"/>
        <v>0</v>
      </c>
      <c r="K70" s="82"/>
      <c r="L70" s="80"/>
      <c r="M70" s="80"/>
      <c r="N70" s="81"/>
      <c r="O70" s="82"/>
      <c r="P70" s="80"/>
      <c r="Q70" s="80"/>
      <c r="R70" s="81"/>
    </row>
    <row r="71" spans="1:19">
      <c r="A71" s="14" t="s">
        <v>110</v>
      </c>
      <c r="B71" s="19" t="s">
        <v>111</v>
      </c>
      <c r="C71" s="45">
        <v>0</v>
      </c>
      <c r="D71" s="45">
        <v>0</v>
      </c>
      <c r="E71" s="45">
        <v>0</v>
      </c>
      <c r="F71" s="69">
        <f t="shared" si="0"/>
        <v>0</v>
      </c>
      <c r="G71" s="45">
        <v>0</v>
      </c>
      <c r="H71" s="45">
        <v>0</v>
      </c>
      <c r="I71" s="45">
        <v>0</v>
      </c>
      <c r="J71" s="69">
        <f t="shared" si="2"/>
        <v>0</v>
      </c>
      <c r="K71" s="82"/>
      <c r="L71" s="80"/>
      <c r="M71" s="80"/>
      <c r="N71" s="81"/>
      <c r="O71" s="82"/>
      <c r="P71" s="80"/>
      <c r="Q71" s="80"/>
      <c r="R71" s="81"/>
    </row>
    <row r="72" spans="1:19">
      <c r="A72" s="9" t="s">
        <v>408</v>
      </c>
      <c r="B72" s="19" t="s">
        <v>112</v>
      </c>
      <c r="C72" s="45">
        <v>0</v>
      </c>
      <c r="D72" s="45">
        <v>0</v>
      </c>
      <c r="E72" s="45">
        <v>0</v>
      </c>
      <c r="F72" s="69">
        <f t="shared" si="0"/>
        <v>0</v>
      </c>
      <c r="G72" s="45">
        <v>0</v>
      </c>
      <c r="H72" s="45">
        <v>0</v>
      </c>
      <c r="I72" s="45">
        <v>0</v>
      </c>
      <c r="J72" s="69">
        <f t="shared" si="2"/>
        <v>0</v>
      </c>
      <c r="K72" s="82"/>
      <c r="L72" s="80"/>
      <c r="M72" s="80"/>
      <c r="N72" s="81"/>
      <c r="O72" s="82"/>
      <c r="P72" s="80"/>
      <c r="Q72" s="80"/>
      <c r="R72" s="81"/>
    </row>
    <row r="73" spans="1:19">
      <c r="A73" s="14" t="s">
        <v>330</v>
      </c>
      <c r="B73" s="19" t="s">
        <v>113</v>
      </c>
      <c r="C73" s="43">
        <v>140000</v>
      </c>
      <c r="D73" s="43">
        <v>0</v>
      </c>
      <c r="E73" s="43">
        <v>0</v>
      </c>
      <c r="F73" s="69">
        <f t="shared" ref="F73:F125" si="3">SUM(C73:E73)</f>
        <v>140000</v>
      </c>
      <c r="G73" s="43">
        <v>140000</v>
      </c>
      <c r="H73" s="43">
        <v>0</v>
      </c>
      <c r="I73" s="43">
        <v>0</v>
      </c>
      <c r="J73" s="69">
        <f t="shared" si="2"/>
        <v>140000</v>
      </c>
      <c r="K73" s="79"/>
      <c r="L73" s="82"/>
      <c r="M73" s="82"/>
      <c r="N73" s="81"/>
      <c r="O73" s="82"/>
      <c r="P73" s="82"/>
      <c r="Q73" s="82"/>
      <c r="R73" s="81"/>
    </row>
    <row r="74" spans="1:19">
      <c r="A74" s="14" t="s">
        <v>410</v>
      </c>
      <c r="B74" s="19" t="s">
        <v>409</v>
      </c>
      <c r="C74" s="45">
        <v>5333640</v>
      </c>
      <c r="D74" s="45">
        <v>0</v>
      </c>
      <c r="E74" s="45">
        <v>0</v>
      </c>
      <c r="F74" s="69">
        <f>SUM(C74:E74)</f>
        <v>5333640</v>
      </c>
      <c r="G74" s="111">
        <v>4890508</v>
      </c>
      <c r="H74" s="43">
        <v>0</v>
      </c>
      <c r="I74" s="43">
        <v>0</v>
      </c>
      <c r="J74" s="114">
        <f>SUM(G74:I74)</f>
        <v>4890508</v>
      </c>
      <c r="K74" s="79"/>
      <c r="L74" s="80"/>
      <c r="M74" s="80"/>
      <c r="N74" s="81"/>
      <c r="O74" s="82"/>
      <c r="P74" s="80"/>
      <c r="Q74" s="80"/>
      <c r="R74" s="81"/>
    </row>
    <row r="75" spans="1:19" s="38" customFormat="1" ht="15.75">
      <c r="A75" s="28" t="s">
        <v>303</v>
      </c>
      <c r="B75" s="31" t="s">
        <v>114</v>
      </c>
      <c r="C75" s="46">
        <f>SUM(C62:C74)</f>
        <v>7825785</v>
      </c>
      <c r="D75" s="46">
        <f>SUM(D62:D74)</f>
        <v>0</v>
      </c>
      <c r="E75" s="46">
        <f>SUM(E62:E74)</f>
        <v>0</v>
      </c>
      <c r="F75" s="71">
        <f t="shared" si="3"/>
        <v>7825785</v>
      </c>
      <c r="G75" s="48">
        <f>SUM(G62:G74)</f>
        <v>7382653</v>
      </c>
      <c r="H75" s="48">
        <f>SUM(H62:H74)</f>
        <v>0</v>
      </c>
      <c r="I75" s="48">
        <f>SUM(I62:I74)</f>
        <v>0</v>
      </c>
      <c r="J75" s="74">
        <f t="shared" ref="J75" si="4">SUM(G75:I75)</f>
        <v>7382653</v>
      </c>
      <c r="K75" s="96"/>
      <c r="L75" s="95"/>
      <c r="M75" s="95"/>
      <c r="N75" s="95"/>
      <c r="O75" s="96"/>
      <c r="P75" s="95"/>
      <c r="Q75" s="95"/>
      <c r="R75" s="95"/>
      <c r="S75" s="97"/>
    </row>
    <row r="76" spans="1:19" s="38" customFormat="1" ht="15.75">
      <c r="A76" s="49" t="s">
        <v>5</v>
      </c>
      <c r="B76" s="50"/>
      <c r="C76" s="51">
        <f>SUM(C26+C27+C52+C61+C75)</f>
        <v>41718482</v>
      </c>
      <c r="D76" s="51">
        <f t="shared" ref="D76:F76" si="5">SUM(D26+D27+D52+D61+D75)</f>
        <v>0</v>
      </c>
      <c r="E76" s="51">
        <f t="shared" si="5"/>
        <v>13000</v>
      </c>
      <c r="F76" s="72">
        <f t="shared" si="5"/>
        <v>41731482</v>
      </c>
      <c r="G76" s="116">
        <f>SUM(G26+G27+G52+G61+G75)</f>
        <v>37549350</v>
      </c>
      <c r="H76" s="116">
        <f t="shared" ref="H76:J76" si="6">SUM(H26+H27+H52+H61+H75)</f>
        <v>0</v>
      </c>
      <c r="I76" s="116">
        <f t="shared" si="6"/>
        <v>13000</v>
      </c>
      <c r="J76" s="117">
        <f t="shared" si="6"/>
        <v>37562350</v>
      </c>
      <c r="K76" s="98"/>
      <c r="L76" s="98"/>
      <c r="M76" s="98"/>
      <c r="N76" s="98"/>
      <c r="O76" s="98"/>
      <c r="P76" s="98"/>
      <c r="Q76" s="98"/>
      <c r="R76" s="98"/>
      <c r="S76" s="97"/>
    </row>
    <row r="77" spans="1:19">
      <c r="A77" s="23" t="s">
        <v>115</v>
      </c>
      <c r="B77" s="19" t="s">
        <v>116</v>
      </c>
      <c r="C77" s="45">
        <v>0</v>
      </c>
      <c r="D77" s="45">
        <v>0</v>
      </c>
      <c r="E77" s="45">
        <v>0</v>
      </c>
      <c r="F77" s="69">
        <f t="shared" si="3"/>
        <v>0</v>
      </c>
      <c r="G77" s="43">
        <v>0</v>
      </c>
      <c r="H77" s="43">
        <v>0</v>
      </c>
      <c r="I77" s="43">
        <v>0</v>
      </c>
      <c r="J77" s="114">
        <f t="shared" ref="J77:J99" si="7">SUM(G77:I77)</f>
        <v>0</v>
      </c>
      <c r="K77" s="100"/>
      <c r="L77" s="98"/>
      <c r="M77" s="98"/>
      <c r="N77" s="99"/>
      <c r="O77" s="100"/>
      <c r="P77" s="98"/>
      <c r="Q77" s="98"/>
      <c r="R77" s="99"/>
      <c r="S77" s="35"/>
    </row>
    <row r="78" spans="1:19">
      <c r="A78" s="23" t="s">
        <v>331</v>
      </c>
      <c r="B78" s="19" t="s">
        <v>117</v>
      </c>
      <c r="C78" s="45">
        <v>0</v>
      </c>
      <c r="D78" s="45">
        <v>0</v>
      </c>
      <c r="E78" s="45">
        <v>0</v>
      </c>
      <c r="F78" s="69">
        <f t="shared" si="3"/>
        <v>0</v>
      </c>
      <c r="G78" s="43">
        <v>0</v>
      </c>
      <c r="H78" s="43">
        <v>0</v>
      </c>
      <c r="I78" s="43">
        <v>0</v>
      </c>
      <c r="J78" s="114">
        <f t="shared" si="7"/>
        <v>0</v>
      </c>
      <c r="K78" s="100"/>
      <c r="L78" s="98"/>
      <c r="M78" s="98"/>
      <c r="N78" s="99"/>
      <c r="O78" s="100"/>
      <c r="P78" s="98"/>
      <c r="Q78" s="98"/>
      <c r="R78" s="99"/>
      <c r="S78" s="35"/>
    </row>
    <row r="79" spans="1:19">
      <c r="A79" s="23" t="s">
        <v>118</v>
      </c>
      <c r="B79" s="19" t="s">
        <v>119</v>
      </c>
      <c r="C79" s="45">
        <v>0</v>
      </c>
      <c r="D79" s="45">
        <v>0</v>
      </c>
      <c r="E79" s="45">
        <v>0</v>
      </c>
      <c r="F79" s="69">
        <f t="shared" si="3"/>
        <v>0</v>
      </c>
      <c r="G79" s="43">
        <v>0</v>
      </c>
      <c r="H79" s="43">
        <v>0</v>
      </c>
      <c r="I79" s="43">
        <v>0</v>
      </c>
      <c r="J79" s="114">
        <f t="shared" si="7"/>
        <v>0</v>
      </c>
      <c r="K79" s="101"/>
      <c r="L79" s="98"/>
      <c r="M79" s="98"/>
      <c r="N79" s="99"/>
      <c r="O79" s="100"/>
      <c r="P79" s="98"/>
      <c r="Q79" s="98"/>
      <c r="R79" s="99"/>
      <c r="S79" s="35"/>
    </row>
    <row r="80" spans="1:19">
      <c r="A80" s="23" t="s">
        <v>120</v>
      </c>
      <c r="B80" s="19" t="s">
        <v>121</v>
      </c>
      <c r="C80" s="45">
        <v>60000</v>
      </c>
      <c r="D80" s="45">
        <v>0</v>
      </c>
      <c r="E80" s="45">
        <v>0</v>
      </c>
      <c r="F80" s="69">
        <f t="shared" si="3"/>
        <v>60000</v>
      </c>
      <c r="G80" s="43">
        <v>1760000</v>
      </c>
      <c r="H80" s="43">
        <v>0</v>
      </c>
      <c r="I80" s="43">
        <v>0</v>
      </c>
      <c r="J80" s="114">
        <f t="shared" si="7"/>
        <v>1760000</v>
      </c>
      <c r="K80" s="100"/>
      <c r="L80" s="98"/>
      <c r="M80" s="98"/>
      <c r="N80" s="99"/>
      <c r="O80" s="100"/>
      <c r="P80" s="98"/>
      <c r="Q80" s="98"/>
      <c r="R80" s="99"/>
      <c r="S80" s="35"/>
    </row>
    <row r="81" spans="1:19">
      <c r="A81" s="5" t="s">
        <v>122</v>
      </c>
      <c r="B81" s="19" t="s">
        <v>123</v>
      </c>
      <c r="C81" s="45">
        <v>0</v>
      </c>
      <c r="D81" s="45">
        <v>0</v>
      </c>
      <c r="E81" s="45">
        <v>0</v>
      </c>
      <c r="F81" s="69">
        <f t="shared" si="3"/>
        <v>0</v>
      </c>
      <c r="G81" s="43">
        <v>0</v>
      </c>
      <c r="H81" s="43">
        <v>0</v>
      </c>
      <c r="I81" s="43">
        <v>0</v>
      </c>
      <c r="J81" s="114">
        <f t="shared" si="7"/>
        <v>0</v>
      </c>
      <c r="K81" s="100"/>
      <c r="L81" s="98"/>
      <c r="M81" s="98"/>
      <c r="N81" s="99"/>
      <c r="O81" s="100"/>
      <c r="P81" s="98"/>
      <c r="Q81" s="98"/>
      <c r="R81" s="99"/>
      <c r="S81" s="35"/>
    </row>
    <row r="82" spans="1:19">
      <c r="A82" s="5" t="s">
        <v>124</v>
      </c>
      <c r="B82" s="19" t="s">
        <v>125</v>
      </c>
      <c r="C82" s="45">
        <v>0</v>
      </c>
      <c r="D82" s="45">
        <v>0</v>
      </c>
      <c r="E82" s="45">
        <v>0</v>
      </c>
      <c r="F82" s="69">
        <f t="shared" si="3"/>
        <v>0</v>
      </c>
      <c r="G82" s="43">
        <v>0</v>
      </c>
      <c r="H82" s="43">
        <v>0</v>
      </c>
      <c r="I82" s="43">
        <v>0</v>
      </c>
      <c r="J82" s="114">
        <f t="shared" si="7"/>
        <v>0</v>
      </c>
      <c r="K82" s="100"/>
      <c r="L82" s="98"/>
      <c r="M82" s="98"/>
      <c r="N82" s="99"/>
      <c r="O82" s="100"/>
      <c r="P82" s="98"/>
      <c r="Q82" s="98"/>
      <c r="R82" s="99"/>
      <c r="S82" s="35"/>
    </row>
    <row r="83" spans="1:19">
      <c r="A83" s="5" t="s">
        <v>126</v>
      </c>
      <c r="B83" s="19" t="s">
        <v>127</v>
      </c>
      <c r="C83" s="45">
        <v>16000</v>
      </c>
      <c r="D83" s="45">
        <v>0</v>
      </c>
      <c r="E83" s="45">
        <v>0</v>
      </c>
      <c r="F83" s="69">
        <f t="shared" si="3"/>
        <v>16000</v>
      </c>
      <c r="G83" s="43">
        <v>475000</v>
      </c>
      <c r="H83" s="43">
        <v>0</v>
      </c>
      <c r="I83" s="43">
        <v>0</v>
      </c>
      <c r="J83" s="114">
        <f t="shared" si="7"/>
        <v>475000</v>
      </c>
      <c r="K83" s="100"/>
      <c r="L83" s="98"/>
      <c r="M83" s="98"/>
      <c r="N83" s="99"/>
      <c r="O83" s="100"/>
      <c r="P83" s="98"/>
      <c r="Q83" s="98"/>
      <c r="R83" s="99"/>
      <c r="S83" s="35"/>
    </row>
    <row r="84" spans="1:19" s="38" customFormat="1" ht="15.75">
      <c r="A84" s="29" t="s">
        <v>304</v>
      </c>
      <c r="B84" s="31" t="s">
        <v>128</v>
      </c>
      <c r="C84" s="46">
        <f>SUM(C77:C83)</f>
        <v>76000</v>
      </c>
      <c r="D84" s="46">
        <f>SUM(D77:D83)</f>
        <v>0</v>
      </c>
      <c r="E84" s="46">
        <f>SUM(E77:E83)</f>
        <v>0</v>
      </c>
      <c r="F84" s="71">
        <f t="shared" si="3"/>
        <v>76000</v>
      </c>
      <c r="G84" s="48">
        <f>SUM(G77:G83)</f>
        <v>2235000</v>
      </c>
      <c r="H84" s="48">
        <f>SUM(H77:H83)</f>
        <v>0</v>
      </c>
      <c r="I84" s="48">
        <f>SUM(I77:I83)</f>
        <v>0</v>
      </c>
      <c r="J84" s="74">
        <f t="shared" si="7"/>
        <v>2235000</v>
      </c>
      <c r="K84" s="96"/>
      <c r="L84" s="95"/>
      <c r="M84" s="95"/>
      <c r="N84" s="95"/>
      <c r="O84" s="96"/>
      <c r="P84" s="95"/>
      <c r="Q84" s="95"/>
      <c r="R84" s="95"/>
      <c r="S84" s="97"/>
    </row>
    <row r="85" spans="1:19">
      <c r="A85" s="10" t="s">
        <v>129</v>
      </c>
      <c r="B85" s="19" t="s">
        <v>130</v>
      </c>
      <c r="C85" s="45">
        <v>0</v>
      </c>
      <c r="D85" s="45">
        <v>0</v>
      </c>
      <c r="E85" s="45">
        <v>0</v>
      </c>
      <c r="F85" s="69">
        <f t="shared" si="3"/>
        <v>0</v>
      </c>
      <c r="G85" s="43">
        <v>1600000</v>
      </c>
      <c r="H85" s="43">
        <v>0</v>
      </c>
      <c r="I85" s="43">
        <v>0</v>
      </c>
      <c r="J85" s="114">
        <f t="shared" si="7"/>
        <v>1600000</v>
      </c>
      <c r="K85" s="101"/>
      <c r="L85" s="98"/>
      <c r="M85" s="98"/>
      <c r="N85" s="99"/>
      <c r="O85" s="100"/>
      <c r="P85" s="98"/>
      <c r="Q85" s="98"/>
      <c r="R85" s="99"/>
      <c r="S85" s="35"/>
    </row>
    <row r="86" spans="1:19">
      <c r="A86" s="10" t="s">
        <v>131</v>
      </c>
      <c r="B86" s="19" t="s">
        <v>132</v>
      </c>
      <c r="C86" s="45">
        <v>0</v>
      </c>
      <c r="D86" s="45">
        <v>0</v>
      </c>
      <c r="E86" s="45">
        <v>0</v>
      </c>
      <c r="F86" s="69">
        <f t="shared" si="3"/>
        <v>0</v>
      </c>
      <c r="G86" s="43">
        <v>0</v>
      </c>
      <c r="H86" s="43">
        <v>0</v>
      </c>
      <c r="I86" s="43">
        <v>0</v>
      </c>
      <c r="J86" s="114">
        <f t="shared" si="7"/>
        <v>0</v>
      </c>
      <c r="K86" s="100"/>
      <c r="L86" s="98"/>
      <c r="M86" s="98"/>
      <c r="N86" s="99"/>
      <c r="O86" s="100"/>
      <c r="P86" s="98"/>
      <c r="Q86" s="98"/>
      <c r="R86" s="99"/>
      <c r="S86" s="35"/>
    </row>
    <row r="87" spans="1:19">
      <c r="A87" s="10" t="s">
        <v>133</v>
      </c>
      <c r="B87" s="19" t="s">
        <v>134</v>
      </c>
      <c r="C87" s="45">
        <v>0</v>
      </c>
      <c r="D87" s="45">
        <v>0</v>
      </c>
      <c r="E87" s="45">
        <v>0</v>
      </c>
      <c r="F87" s="69">
        <f t="shared" si="3"/>
        <v>0</v>
      </c>
      <c r="G87" s="43">
        <v>0</v>
      </c>
      <c r="H87" s="43">
        <v>0</v>
      </c>
      <c r="I87" s="43">
        <v>0</v>
      </c>
      <c r="J87" s="114">
        <f t="shared" si="7"/>
        <v>0</v>
      </c>
      <c r="K87" s="100"/>
      <c r="L87" s="98"/>
      <c r="M87" s="98"/>
      <c r="N87" s="99"/>
      <c r="O87" s="101"/>
      <c r="P87" s="98"/>
      <c r="Q87" s="98"/>
      <c r="R87" s="99"/>
      <c r="S87" s="35"/>
    </row>
    <row r="88" spans="1:19">
      <c r="A88" s="10" t="s">
        <v>135</v>
      </c>
      <c r="B88" s="19" t="s">
        <v>136</v>
      </c>
      <c r="C88" s="45">
        <v>0</v>
      </c>
      <c r="D88" s="45">
        <v>0</v>
      </c>
      <c r="E88" s="45">
        <v>0</v>
      </c>
      <c r="F88" s="69">
        <f t="shared" si="3"/>
        <v>0</v>
      </c>
      <c r="G88" s="43">
        <v>432000</v>
      </c>
      <c r="H88" s="43">
        <v>0</v>
      </c>
      <c r="I88" s="43">
        <v>0</v>
      </c>
      <c r="J88" s="114">
        <f t="shared" si="7"/>
        <v>432000</v>
      </c>
      <c r="K88" s="100"/>
      <c r="L88" s="98"/>
      <c r="M88" s="98"/>
      <c r="N88" s="99"/>
      <c r="O88" s="101"/>
      <c r="P88" s="98"/>
      <c r="Q88" s="98"/>
      <c r="R88" s="99"/>
      <c r="S88" s="35"/>
    </row>
    <row r="89" spans="1:19" s="38" customFormat="1" ht="15.75">
      <c r="A89" s="28" t="s">
        <v>305</v>
      </c>
      <c r="B89" s="31" t="s">
        <v>137</v>
      </c>
      <c r="C89" s="46">
        <f>SUM(C85:C88)</f>
        <v>0</v>
      </c>
      <c r="D89" s="46">
        <f>SUM(D85:D88)</f>
        <v>0</v>
      </c>
      <c r="E89" s="46">
        <f>SUM(E85:E88)</f>
        <v>0</v>
      </c>
      <c r="F89" s="71">
        <f t="shared" si="3"/>
        <v>0</v>
      </c>
      <c r="G89" s="48">
        <f>SUM(G85:G88)</f>
        <v>2032000</v>
      </c>
      <c r="H89" s="48">
        <f>SUM(H85:H88)</f>
        <v>0</v>
      </c>
      <c r="I89" s="48">
        <f>SUM(I85:I88)</f>
        <v>0</v>
      </c>
      <c r="J89" s="74">
        <f t="shared" si="7"/>
        <v>2032000</v>
      </c>
      <c r="K89" s="96"/>
      <c r="L89" s="95"/>
      <c r="M89" s="95"/>
      <c r="N89" s="95"/>
      <c r="O89" s="96"/>
      <c r="P89" s="95"/>
      <c r="Q89" s="95"/>
      <c r="R89" s="95"/>
      <c r="S89" s="97"/>
    </row>
    <row r="90" spans="1:19" ht="15" customHeight="1">
      <c r="A90" s="10" t="s">
        <v>138</v>
      </c>
      <c r="B90" s="19" t="s">
        <v>139</v>
      </c>
      <c r="C90" s="45">
        <v>0</v>
      </c>
      <c r="D90" s="45">
        <v>0</v>
      </c>
      <c r="E90" s="45">
        <v>0</v>
      </c>
      <c r="F90" s="69">
        <f t="shared" si="3"/>
        <v>0</v>
      </c>
      <c r="G90" s="45">
        <v>0</v>
      </c>
      <c r="H90" s="45">
        <v>0</v>
      </c>
      <c r="I90" s="45">
        <v>0</v>
      </c>
      <c r="J90" s="69">
        <f t="shared" si="7"/>
        <v>0</v>
      </c>
      <c r="K90" s="100"/>
      <c r="L90" s="98"/>
      <c r="M90" s="98"/>
      <c r="N90" s="99"/>
      <c r="O90" s="100"/>
      <c r="P90" s="98"/>
      <c r="Q90" s="98"/>
      <c r="R90" s="99"/>
      <c r="S90" s="35"/>
    </row>
    <row r="91" spans="1:19">
      <c r="A91" s="10" t="s">
        <v>332</v>
      </c>
      <c r="B91" s="19" t="s">
        <v>140</v>
      </c>
      <c r="C91" s="45">
        <v>0</v>
      </c>
      <c r="D91" s="45">
        <v>0</v>
      </c>
      <c r="E91" s="45">
        <v>0</v>
      </c>
      <c r="F91" s="69">
        <f t="shared" si="3"/>
        <v>0</v>
      </c>
      <c r="G91" s="45">
        <v>0</v>
      </c>
      <c r="H91" s="45">
        <v>0</v>
      </c>
      <c r="I91" s="45">
        <v>0</v>
      </c>
      <c r="J91" s="69">
        <f t="shared" si="7"/>
        <v>0</v>
      </c>
      <c r="K91" s="100"/>
      <c r="L91" s="98"/>
      <c r="M91" s="98"/>
      <c r="N91" s="99"/>
      <c r="O91" s="100"/>
      <c r="P91" s="98"/>
      <c r="Q91" s="98"/>
      <c r="R91" s="99"/>
      <c r="S91" s="35"/>
    </row>
    <row r="92" spans="1:19">
      <c r="A92" s="10" t="s">
        <v>333</v>
      </c>
      <c r="B92" s="19" t="s">
        <v>141</v>
      </c>
      <c r="C92" s="45">
        <v>0</v>
      </c>
      <c r="D92" s="45">
        <v>0</v>
      </c>
      <c r="E92" s="45">
        <v>0</v>
      </c>
      <c r="F92" s="69">
        <f t="shared" si="3"/>
        <v>0</v>
      </c>
      <c r="G92" s="45">
        <v>0</v>
      </c>
      <c r="H92" s="45">
        <v>0</v>
      </c>
      <c r="I92" s="45">
        <v>0</v>
      </c>
      <c r="J92" s="69">
        <f t="shared" si="7"/>
        <v>0</v>
      </c>
      <c r="K92" s="100"/>
      <c r="L92" s="98"/>
      <c r="M92" s="98"/>
      <c r="N92" s="99"/>
      <c r="O92" s="100"/>
      <c r="P92" s="98"/>
      <c r="Q92" s="98"/>
      <c r="R92" s="99"/>
      <c r="S92" s="35"/>
    </row>
    <row r="93" spans="1:19">
      <c r="A93" s="10" t="s">
        <v>334</v>
      </c>
      <c r="B93" s="19" t="s">
        <v>142</v>
      </c>
      <c r="C93" s="45">
        <v>0</v>
      </c>
      <c r="D93" s="45">
        <v>0</v>
      </c>
      <c r="E93" s="45">
        <v>0</v>
      </c>
      <c r="F93" s="69">
        <f t="shared" si="3"/>
        <v>0</v>
      </c>
      <c r="G93" s="45">
        <v>0</v>
      </c>
      <c r="H93" s="45">
        <v>0</v>
      </c>
      <c r="I93" s="45">
        <v>0</v>
      </c>
      <c r="J93" s="69">
        <f t="shared" si="7"/>
        <v>0</v>
      </c>
      <c r="K93" s="100"/>
      <c r="L93" s="98"/>
      <c r="M93" s="98"/>
      <c r="N93" s="99"/>
      <c r="O93" s="100"/>
      <c r="P93" s="98"/>
      <c r="Q93" s="98"/>
      <c r="R93" s="99"/>
      <c r="S93" s="35"/>
    </row>
    <row r="94" spans="1:19" ht="15" customHeight="1">
      <c r="A94" s="10" t="s">
        <v>335</v>
      </c>
      <c r="B94" s="19" t="s">
        <v>143</v>
      </c>
      <c r="C94" s="45">
        <v>0</v>
      </c>
      <c r="D94" s="45">
        <v>0</v>
      </c>
      <c r="E94" s="45">
        <v>0</v>
      </c>
      <c r="F94" s="69">
        <f t="shared" si="3"/>
        <v>0</v>
      </c>
      <c r="G94" s="45">
        <v>0</v>
      </c>
      <c r="H94" s="45">
        <v>0</v>
      </c>
      <c r="I94" s="45">
        <v>0</v>
      </c>
      <c r="J94" s="69">
        <f t="shared" si="7"/>
        <v>0</v>
      </c>
      <c r="K94" s="100"/>
      <c r="L94" s="98"/>
      <c r="M94" s="98"/>
      <c r="N94" s="99"/>
      <c r="O94" s="100"/>
      <c r="P94" s="98"/>
      <c r="Q94" s="98"/>
      <c r="R94" s="99"/>
      <c r="S94" s="35"/>
    </row>
    <row r="95" spans="1:19">
      <c r="A95" s="10" t="s">
        <v>336</v>
      </c>
      <c r="B95" s="19" t="s">
        <v>144</v>
      </c>
      <c r="C95" s="45">
        <v>0</v>
      </c>
      <c r="D95" s="45">
        <v>0</v>
      </c>
      <c r="E95" s="45">
        <v>0</v>
      </c>
      <c r="F95" s="69">
        <f t="shared" si="3"/>
        <v>0</v>
      </c>
      <c r="G95" s="45">
        <v>0</v>
      </c>
      <c r="H95" s="45">
        <v>0</v>
      </c>
      <c r="I95" s="45">
        <v>0</v>
      </c>
      <c r="J95" s="69">
        <f t="shared" si="7"/>
        <v>0</v>
      </c>
      <c r="K95" s="100"/>
      <c r="L95" s="98"/>
      <c r="M95" s="98"/>
      <c r="N95" s="99"/>
      <c r="O95" s="100"/>
      <c r="P95" s="98"/>
      <c r="Q95" s="98"/>
      <c r="R95" s="99"/>
      <c r="S95" s="35"/>
    </row>
    <row r="96" spans="1:19">
      <c r="A96" s="10" t="s">
        <v>145</v>
      </c>
      <c r="B96" s="19" t="s">
        <v>146</v>
      </c>
      <c r="C96" s="45">
        <v>0</v>
      </c>
      <c r="D96" s="45">
        <v>0</v>
      </c>
      <c r="E96" s="45">
        <v>0</v>
      </c>
      <c r="F96" s="69">
        <f t="shared" si="3"/>
        <v>0</v>
      </c>
      <c r="G96" s="45">
        <v>0</v>
      </c>
      <c r="H96" s="45">
        <v>0</v>
      </c>
      <c r="I96" s="45">
        <v>0</v>
      </c>
      <c r="J96" s="69">
        <f t="shared" si="7"/>
        <v>0</v>
      </c>
      <c r="K96" s="100"/>
      <c r="L96" s="98"/>
      <c r="M96" s="98"/>
      <c r="N96" s="99"/>
      <c r="O96" s="100"/>
      <c r="P96" s="98"/>
      <c r="Q96" s="98"/>
      <c r="R96" s="99"/>
      <c r="S96" s="35"/>
    </row>
    <row r="97" spans="1:19">
      <c r="A97" s="10" t="s">
        <v>411</v>
      </c>
      <c r="B97" s="19" t="s">
        <v>147</v>
      </c>
      <c r="C97" s="45">
        <v>0</v>
      </c>
      <c r="D97" s="45">
        <v>0</v>
      </c>
      <c r="E97" s="45">
        <v>0</v>
      </c>
      <c r="F97" s="69">
        <f t="shared" si="3"/>
        <v>0</v>
      </c>
      <c r="G97" s="45">
        <v>0</v>
      </c>
      <c r="H97" s="45">
        <v>0</v>
      </c>
      <c r="I97" s="45">
        <v>0</v>
      </c>
      <c r="J97" s="69">
        <f t="shared" si="7"/>
        <v>0</v>
      </c>
      <c r="K97" s="100"/>
      <c r="L97" s="98"/>
      <c r="M97" s="98"/>
      <c r="N97" s="99"/>
      <c r="O97" s="100"/>
      <c r="P97" s="98"/>
      <c r="Q97" s="98"/>
      <c r="R97" s="99"/>
      <c r="S97" s="35"/>
    </row>
    <row r="98" spans="1:19">
      <c r="A98" s="10" t="s">
        <v>412</v>
      </c>
      <c r="B98" s="19" t="s">
        <v>413</v>
      </c>
      <c r="C98" s="45">
        <v>0</v>
      </c>
      <c r="D98" s="45">
        <v>0</v>
      </c>
      <c r="E98" s="45">
        <v>0</v>
      </c>
      <c r="F98" s="69">
        <f t="shared" si="3"/>
        <v>0</v>
      </c>
      <c r="G98" s="45">
        <v>0</v>
      </c>
      <c r="H98" s="45">
        <v>0</v>
      </c>
      <c r="I98" s="45">
        <v>0</v>
      </c>
      <c r="J98" s="69">
        <f t="shared" si="7"/>
        <v>0</v>
      </c>
      <c r="K98" s="100"/>
      <c r="L98" s="98"/>
      <c r="M98" s="98"/>
      <c r="N98" s="99"/>
      <c r="O98" s="100"/>
      <c r="P98" s="98"/>
      <c r="Q98" s="98"/>
      <c r="R98" s="99"/>
      <c r="S98" s="35"/>
    </row>
    <row r="99" spans="1:19" s="38" customFormat="1" ht="15.75">
      <c r="A99" s="28" t="s">
        <v>306</v>
      </c>
      <c r="B99" s="31" t="s">
        <v>148</v>
      </c>
      <c r="C99" s="46">
        <f>SUM(C90:C98)</f>
        <v>0</v>
      </c>
      <c r="D99" s="46">
        <f>SUM(D90:D98)</f>
        <v>0</v>
      </c>
      <c r="E99" s="46">
        <f>SUM(E90:E98)</f>
        <v>0</v>
      </c>
      <c r="F99" s="71">
        <f t="shared" si="3"/>
        <v>0</v>
      </c>
      <c r="G99" s="46">
        <f>SUM(G90:G98)</f>
        <v>0</v>
      </c>
      <c r="H99" s="46">
        <f>SUM(H90:H98)</f>
        <v>0</v>
      </c>
      <c r="I99" s="46">
        <f>SUM(I90:I98)</f>
        <v>0</v>
      </c>
      <c r="J99" s="71">
        <f t="shared" si="7"/>
        <v>0</v>
      </c>
      <c r="K99" s="96"/>
      <c r="L99" s="95"/>
      <c r="M99" s="95"/>
      <c r="N99" s="95"/>
      <c r="O99" s="96"/>
      <c r="P99" s="95"/>
      <c r="Q99" s="95"/>
      <c r="R99" s="95"/>
      <c r="S99" s="97"/>
    </row>
    <row r="100" spans="1:19" s="38" customFormat="1" ht="15.75">
      <c r="A100" s="49" t="s">
        <v>6</v>
      </c>
      <c r="B100" s="50"/>
      <c r="C100" s="51">
        <f>SUM(C84+C89+C99)</f>
        <v>76000</v>
      </c>
      <c r="D100" s="51">
        <f t="shared" ref="D100:F100" si="8">SUM(D84+D89+D99)</f>
        <v>0</v>
      </c>
      <c r="E100" s="51">
        <f t="shared" si="8"/>
        <v>0</v>
      </c>
      <c r="F100" s="72">
        <f t="shared" si="8"/>
        <v>76000</v>
      </c>
      <c r="G100" s="51">
        <f>SUM(G84+G89+G99)</f>
        <v>4267000</v>
      </c>
      <c r="H100" s="51">
        <f t="shared" ref="H100:J100" si="9">SUM(H84+H89+H99)</f>
        <v>0</v>
      </c>
      <c r="I100" s="51">
        <f t="shared" si="9"/>
        <v>0</v>
      </c>
      <c r="J100" s="72">
        <f t="shared" si="9"/>
        <v>4267000</v>
      </c>
      <c r="K100" s="98"/>
      <c r="L100" s="98"/>
      <c r="M100" s="98"/>
      <c r="N100" s="98"/>
      <c r="O100" s="98"/>
      <c r="P100" s="98"/>
      <c r="Q100" s="98"/>
      <c r="R100" s="98"/>
      <c r="S100" s="97"/>
    </row>
    <row r="101" spans="1:19" s="38" customFormat="1" ht="17.25">
      <c r="A101" s="52" t="s">
        <v>343</v>
      </c>
      <c r="B101" s="53" t="s">
        <v>149</v>
      </c>
      <c r="C101" s="54">
        <f>C26+C27+C52+C61+C75+C84+C89+C99</f>
        <v>41794482</v>
      </c>
      <c r="D101" s="54">
        <f t="shared" ref="D101:F101" si="10">D26+D27+D52+D61+D75+D84+D89+D99</f>
        <v>0</v>
      </c>
      <c r="E101" s="54">
        <f t="shared" si="10"/>
        <v>13000</v>
      </c>
      <c r="F101" s="73">
        <f t="shared" si="10"/>
        <v>41807482</v>
      </c>
      <c r="G101" s="54">
        <f>G26+G27+G52+G61+G75+G84+G89+G99</f>
        <v>41816350</v>
      </c>
      <c r="H101" s="54">
        <f t="shared" ref="H101:J101" si="11">H26+H27+H52+H61+H75+H84+H89+H99</f>
        <v>0</v>
      </c>
      <c r="I101" s="54">
        <f t="shared" si="11"/>
        <v>13000</v>
      </c>
      <c r="J101" s="73">
        <f t="shared" si="11"/>
        <v>41829350</v>
      </c>
      <c r="K101" s="102"/>
      <c r="L101" s="102"/>
      <c r="M101" s="102"/>
      <c r="N101" s="102"/>
      <c r="O101" s="102"/>
      <c r="P101" s="102"/>
      <c r="Q101" s="102"/>
      <c r="R101" s="102"/>
      <c r="S101" s="97"/>
    </row>
    <row r="102" spans="1:19">
      <c r="A102" s="10" t="s">
        <v>414</v>
      </c>
      <c r="B102" s="4" t="s">
        <v>150</v>
      </c>
      <c r="C102" s="45">
        <v>0</v>
      </c>
      <c r="D102" s="45">
        <v>0</v>
      </c>
      <c r="E102" s="45">
        <v>0</v>
      </c>
      <c r="F102" s="69">
        <f t="shared" si="3"/>
        <v>0</v>
      </c>
      <c r="G102" s="45">
        <v>0</v>
      </c>
      <c r="H102" s="45">
        <v>0</v>
      </c>
      <c r="I102" s="45">
        <v>0</v>
      </c>
      <c r="J102" s="69">
        <f t="shared" ref="J102:J125" si="12">SUM(G102:I102)</f>
        <v>0</v>
      </c>
      <c r="K102" s="100"/>
      <c r="L102" s="98"/>
      <c r="M102" s="98"/>
      <c r="N102" s="99"/>
      <c r="O102" s="100"/>
      <c r="P102" s="98"/>
      <c r="Q102" s="98"/>
      <c r="R102" s="99"/>
      <c r="S102" s="35"/>
    </row>
    <row r="103" spans="1:19">
      <c r="A103" s="10" t="s">
        <v>151</v>
      </c>
      <c r="B103" s="4" t="s">
        <v>152</v>
      </c>
      <c r="C103" s="45">
        <v>0</v>
      </c>
      <c r="D103" s="45">
        <v>0</v>
      </c>
      <c r="E103" s="45">
        <v>0</v>
      </c>
      <c r="F103" s="69">
        <f t="shared" si="3"/>
        <v>0</v>
      </c>
      <c r="G103" s="45">
        <v>0</v>
      </c>
      <c r="H103" s="45">
        <v>0</v>
      </c>
      <c r="I103" s="45">
        <v>0</v>
      </c>
      <c r="J103" s="69">
        <f t="shared" si="12"/>
        <v>0</v>
      </c>
      <c r="K103" s="100"/>
      <c r="L103" s="98"/>
      <c r="M103" s="98"/>
      <c r="N103" s="99"/>
      <c r="O103" s="100"/>
      <c r="P103" s="98"/>
      <c r="Q103" s="98"/>
      <c r="R103" s="99"/>
      <c r="S103" s="35"/>
    </row>
    <row r="104" spans="1:19">
      <c r="A104" s="10" t="s">
        <v>337</v>
      </c>
      <c r="B104" s="4" t="s">
        <v>153</v>
      </c>
      <c r="C104" s="45">
        <v>0</v>
      </c>
      <c r="D104" s="45">
        <v>0</v>
      </c>
      <c r="E104" s="45">
        <v>0</v>
      </c>
      <c r="F104" s="69">
        <f t="shared" si="3"/>
        <v>0</v>
      </c>
      <c r="G104" s="45">
        <v>0</v>
      </c>
      <c r="H104" s="45">
        <v>0</v>
      </c>
      <c r="I104" s="45">
        <v>0</v>
      </c>
      <c r="J104" s="69">
        <f t="shared" si="12"/>
        <v>0</v>
      </c>
      <c r="K104" s="100"/>
      <c r="L104" s="98"/>
      <c r="M104" s="98"/>
      <c r="N104" s="99"/>
      <c r="O104" s="100"/>
      <c r="P104" s="98"/>
      <c r="Q104" s="98"/>
      <c r="R104" s="99"/>
      <c r="S104" s="35"/>
    </row>
    <row r="105" spans="1:19" s="38" customFormat="1">
      <c r="A105" s="12" t="s">
        <v>307</v>
      </c>
      <c r="B105" s="6" t="s">
        <v>154</v>
      </c>
      <c r="C105" s="39">
        <f>SUM(C102:C104)</f>
        <v>0</v>
      </c>
      <c r="D105" s="39">
        <f>SUM(D102:D104)</f>
        <v>0</v>
      </c>
      <c r="E105" s="39">
        <f>SUM(E102:E104)</f>
        <v>0</v>
      </c>
      <c r="F105" s="70">
        <f t="shared" si="3"/>
        <v>0</v>
      </c>
      <c r="G105" s="39">
        <f>SUM(G102:G104)</f>
        <v>0</v>
      </c>
      <c r="H105" s="39">
        <f>SUM(H102:H104)</f>
        <v>0</v>
      </c>
      <c r="I105" s="39">
        <f>SUM(I102:I104)</f>
        <v>0</v>
      </c>
      <c r="J105" s="70">
        <f t="shared" si="12"/>
        <v>0</v>
      </c>
      <c r="K105" s="84"/>
      <c r="L105" s="83"/>
      <c r="M105" s="83"/>
      <c r="N105" s="83"/>
      <c r="O105" s="84"/>
      <c r="P105" s="83"/>
      <c r="Q105" s="83"/>
      <c r="R105" s="83"/>
    </row>
    <row r="106" spans="1:19">
      <c r="A106" s="24" t="s">
        <v>338</v>
      </c>
      <c r="B106" s="4" t="s">
        <v>155</v>
      </c>
      <c r="C106" s="45">
        <v>0</v>
      </c>
      <c r="D106" s="45">
        <v>0</v>
      </c>
      <c r="E106" s="45">
        <v>0</v>
      </c>
      <c r="F106" s="69">
        <f t="shared" si="3"/>
        <v>0</v>
      </c>
      <c r="G106" s="45">
        <v>0</v>
      </c>
      <c r="H106" s="45">
        <v>0</v>
      </c>
      <c r="I106" s="45">
        <v>0</v>
      </c>
      <c r="J106" s="69">
        <f t="shared" si="12"/>
        <v>0</v>
      </c>
      <c r="K106" s="82"/>
      <c r="L106" s="80"/>
      <c r="M106" s="80"/>
      <c r="N106" s="81"/>
      <c r="O106" s="82"/>
      <c r="P106" s="80"/>
      <c r="Q106" s="80"/>
      <c r="R106" s="81"/>
    </row>
    <row r="107" spans="1:19">
      <c r="A107" s="24" t="s">
        <v>310</v>
      </c>
      <c r="B107" s="4" t="s">
        <v>156</v>
      </c>
      <c r="C107" s="45">
        <v>0</v>
      </c>
      <c r="D107" s="45">
        <v>0</v>
      </c>
      <c r="E107" s="45">
        <v>0</v>
      </c>
      <c r="F107" s="69">
        <f t="shared" si="3"/>
        <v>0</v>
      </c>
      <c r="G107" s="45">
        <v>0</v>
      </c>
      <c r="H107" s="45">
        <v>0</v>
      </c>
      <c r="I107" s="45">
        <v>0</v>
      </c>
      <c r="J107" s="69">
        <f t="shared" si="12"/>
        <v>0</v>
      </c>
      <c r="K107" s="82"/>
      <c r="L107" s="80"/>
      <c r="M107" s="80"/>
      <c r="N107" s="81"/>
      <c r="O107" s="82"/>
      <c r="P107" s="80"/>
      <c r="Q107" s="80"/>
      <c r="R107" s="81"/>
    </row>
    <row r="108" spans="1:19">
      <c r="A108" s="10" t="s">
        <v>157</v>
      </c>
      <c r="B108" s="4" t="s">
        <v>158</v>
      </c>
      <c r="C108" s="45">
        <v>0</v>
      </c>
      <c r="D108" s="45">
        <v>0</v>
      </c>
      <c r="E108" s="45">
        <v>0</v>
      </c>
      <c r="F108" s="69">
        <f t="shared" si="3"/>
        <v>0</v>
      </c>
      <c r="G108" s="45">
        <v>0</v>
      </c>
      <c r="H108" s="45">
        <v>0</v>
      </c>
      <c r="I108" s="45">
        <v>0</v>
      </c>
      <c r="J108" s="69">
        <f t="shared" si="12"/>
        <v>0</v>
      </c>
      <c r="K108" s="82"/>
      <c r="L108" s="80"/>
      <c r="M108" s="80"/>
      <c r="N108" s="81"/>
      <c r="O108" s="82"/>
      <c r="P108" s="80"/>
      <c r="Q108" s="80"/>
      <c r="R108" s="81"/>
    </row>
    <row r="109" spans="1:19">
      <c r="A109" s="10" t="s">
        <v>339</v>
      </c>
      <c r="B109" s="4" t="s">
        <v>159</v>
      </c>
      <c r="C109" s="45">
        <v>0</v>
      </c>
      <c r="D109" s="45">
        <v>0</v>
      </c>
      <c r="E109" s="45">
        <v>0</v>
      </c>
      <c r="F109" s="69">
        <f t="shared" si="3"/>
        <v>0</v>
      </c>
      <c r="G109" s="45">
        <v>0</v>
      </c>
      <c r="H109" s="45">
        <v>0</v>
      </c>
      <c r="I109" s="45">
        <v>0</v>
      </c>
      <c r="J109" s="69">
        <f t="shared" si="12"/>
        <v>0</v>
      </c>
      <c r="K109" s="82"/>
      <c r="L109" s="80"/>
      <c r="M109" s="80"/>
      <c r="N109" s="81"/>
      <c r="O109" s="82"/>
      <c r="P109" s="80"/>
      <c r="Q109" s="80"/>
      <c r="R109" s="81"/>
    </row>
    <row r="110" spans="1:19" s="38" customFormat="1">
      <c r="A110" s="11" t="s">
        <v>308</v>
      </c>
      <c r="B110" s="6" t="s">
        <v>160</v>
      </c>
      <c r="C110" s="39">
        <f>SUM(C106:C109)</f>
        <v>0</v>
      </c>
      <c r="D110" s="39">
        <f>SUM(D106:D109)</f>
        <v>0</v>
      </c>
      <c r="E110" s="39">
        <f>SUM(E106:E109)</f>
        <v>0</v>
      </c>
      <c r="F110" s="70">
        <f t="shared" si="3"/>
        <v>0</v>
      </c>
      <c r="G110" s="39">
        <f>SUM(G106:G109)</f>
        <v>0</v>
      </c>
      <c r="H110" s="39">
        <f>SUM(H106:H109)</f>
        <v>0</v>
      </c>
      <c r="I110" s="39">
        <f>SUM(I106:I109)</f>
        <v>0</v>
      </c>
      <c r="J110" s="70">
        <f t="shared" si="12"/>
        <v>0</v>
      </c>
      <c r="K110" s="84"/>
      <c r="L110" s="83"/>
      <c r="M110" s="83"/>
      <c r="N110" s="83"/>
      <c r="O110" s="84"/>
      <c r="P110" s="83"/>
      <c r="Q110" s="83"/>
      <c r="R110" s="83"/>
    </row>
    <row r="111" spans="1:19" s="38" customFormat="1">
      <c r="A111" s="11" t="s">
        <v>161</v>
      </c>
      <c r="B111" s="6" t="s">
        <v>162</v>
      </c>
      <c r="C111" s="39">
        <v>0</v>
      </c>
      <c r="D111" s="39">
        <v>0</v>
      </c>
      <c r="E111" s="39">
        <v>0</v>
      </c>
      <c r="F111" s="70">
        <f t="shared" si="3"/>
        <v>0</v>
      </c>
      <c r="G111" s="39">
        <v>0</v>
      </c>
      <c r="H111" s="39">
        <v>0</v>
      </c>
      <c r="I111" s="39">
        <v>0</v>
      </c>
      <c r="J111" s="70">
        <f t="shared" si="12"/>
        <v>0</v>
      </c>
      <c r="K111" s="84"/>
      <c r="L111" s="83"/>
      <c r="M111" s="83"/>
      <c r="N111" s="83"/>
      <c r="O111" s="84"/>
      <c r="P111" s="83"/>
      <c r="Q111" s="83"/>
      <c r="R111" s="83"/>
    </row>
    <row r="112" spans="1:19" s="38" customFormat="1">
      <c r="A112" s="11" t="s">
        <v>163</v>
      </c>
      <c r="B112" s="6" t="s">
        <v>164</v>
      </c>
      <c r="C112" s="39">
        <v>718948</v>
      </c>
      <c r="D112" s="39">
        <v>0</v>
      </c>
      <c r="E112" s="39">
        <v>0</v>
      </c>
      <c r="F112" s="70">
        <f t="shared" si="3"/>
        <v>718948</v>
      </c>
      <c r="G112" s="39">
        <v>718948</v>
      </c>
      <c r="H112" s="39">
        <v>0</v>
      </c>
      <c r="I112" s="39">
        <v>0</v>
      </c>
      <c r="J112" s="70">
        <f t="shared" si="12"/>
        <v>718948</v>
      </c>
      <c r="K112" s="84"/>
      <c r="L112" s="83"/>
      <c r="M112" s="83"/>
      <c r="N112" s="83"/>
      <c r="O112" s="84"/>
      <c r="P112" s="83"/>
      <c r="Q112" s="83"/>
      <c r="R112" s="83"/>
    </row>
    <row r="113" spans="1:18" s="38" customFormat="1">
      <c r="A113" s="11" t="s">
        <v>165</v>
      </c>
      <c r="B113" s="6" t="s">
        <v>166</v>
      </c>
      <c r="C113" s="39">
        <v>0</v>
      </c>
      <c r="D113" s="39">
        <f>SUM(D111:D112)</f>
        <v>0</v>
      </c>
      <c r="E113" s="39">
        <f>SUM(E111:E112)</f>
        <v>0</v>
      </c>
      <c r="F113" s="70">
        <f t="shared" si="3"/>
        <v>0</v>
      </c>
      <c r="G113" s="39">
        <v>0</v>
      </c>
      <c r="H113" s="39">
        <f>SUM(H111:H112)</f>
        <v>0</v>
      </c>
      <c r="I113" s="39">
        <f>SUM(I111:I112)</f>
        <v>0</v>
      </c>
      <c r="J113" s="70">
        <f t="shared" si="12"/>
        <v>0</v>
      </c>
      <c r="K113" s="84"/>
      <c r="L113" s="83"/>
      <c r="M113" s="83"/>
      <c r="N113" s="83"/>
      <c r="O113" s="84"/>
      <c r="P113" s="83"/>
      <c r="Q113" s="83"/>
      <c r="R113" s="83"/>
    </row>
    <row r="114" spans="1:18" s="38" customFormat="1">
      <c r="A114" s="11" t="s">
        <v>167</v>
      </c>
      <c r="B114" s="6" t="s">
        <v>168</v>
      </c>
      <c r="C114" s="47">
        <v>0</v>
      </c>
      <c r="D114" s="47">
        <v>0</v>
      </c>
      <c r="E114" s="47">
        <v>0</v>
      </c>
      <c r="F114" s="70">
        <f t="shared" si="3"/>
        <v>0</v>
      </c>
      <c r="G114" s="47">
        <v>0</v>
      </c>
      <c r="H114" s="47">
        <v>0</v>
      </c>
      <c r="I114" s="47">
        <v>0</v>
      </c>
      <c r="J114" s="70">
        <f t="shared" si="12"/>
        <v>0</v>
      </c>
      <c r="K114" s="84"/>
      <c r="L114" s="84"/>
      <c r="M114" s="84"/>
      <c r="N114" s="83"/>
      <c r="O114" s="84"/>
      <c r="P114" s="84"/>
      <c r="Q114" s="84"/>
      <c r="R114" s="83"/>
    </row>
    <row r="115" spans="1:18" s="38" customFormat="1">
      <c r="A115" s="11" t="s">
        <v>169</v>
      </c>
      <c r="B115" s="6" t="s">
        <v>170</v>
      </c>
      <c r="C115" s="47">
        <v>0</v>
      </c>
      <c r="D115" s="47">
        <v>0</v>
      </c>
      <c r="E115" s="47">
        <v>0</v>
      </c>
      <c r="F115" s="70">
        <f t="shared" si="3"/>
        <v>0</v>
      </c>
      <c r="G115" s="47">
        <v>0</v>
      </c>
      <c r="H115" s="47">
        <v>0</v>
      </c>
      <c r="I115" s="47">
        <v>0</v>
      </c>
      <c r="J115" s="70">
        <f t="shared" si="12"/>
        <v>0</v>
      </c>
      <c r="K115" s="84"/>
      <c r="L115" s="84"/>
      <c r="M115" s="84"/>
      <c r="N115" s="83"/>
      <c r="O115" s="84"/>
      <c r="P115" s="84"/>
      <c r="Q115" s="84"/>
      <c r="R115" s="83"/>
    </row>
    <row r="116" spans="1:18" s="38" customFormat="1">
      <c r="A116" s="11" t="s">
        <v>171</v>
      </c>
      <c r="B116" s="6" t="s">
        <v>172</v>
      </c>
      <c r="C116" s="47">
        <v>0</v>
      </c>
      <c r="D116" s="47">
        <v>0</v>
      </c>
      <c r="E116" s="47">
        <v>0</v>
      </c>
      <c r="F116" s="70">
        <f t="shared" si="3"/>
        <v>0</v>
      </c>
      <c r="G116" s="47">
        <v>0</v>
      </c>
      <c r="H116" s="47">
        <v>0</v>
      </c>
      <c r="I116" s="47">
        <v>0</v>
      </c>
      <c r="J116" s="70">
        <f t="shared" si="12"/>
        <v>0</v>
      </c>
      <c r="K116" s="84"/>
      <c r="L116" s="84"/>
      <c r="M116" s="84"/>
      <c r="N116" s="83"/>
      <c r="O116" s="84"/>
      <c r="P116" s="84"/>
      <c r="Q116" s="84"/>
      <c r="R116" s="83"/>
    </row>
    <row r="117" spans="1:18" s="38" customFormat="1" ht="15.75">
      <c r="A117" s="25" t="s">
        <v>309</v>
      </c>
      <c r="B117" s="26" t="s">
        <v>173</v>
      </c>
      <c r="C117" s="48">
        <f>C105+C110+C111+C112+C113+C114+C115+C116</f>
        <v>718948</v>
      </c>
      <c r="D117" s="48">
        <f>D105+D110+D111+D112+D113+D114+D115+D116</f>
        <v>0</v>
      </c>
      <c r="E117" s="48">
        <f>E105+E110+E111+E112+E113+E114+E115+E116</f>
        <v>0</v>
      </c>
      <c r="F117" s="74">
        <f t="shared" si="3"/>
        <v>718948</v>
      </c>
      <c r="G117" s="48">
        <f>G105+G110+G111+G112+G113+G114+G115+G116</f>
        <v>718948</v>
      </c>
      <c r="H117" s="48">
        <f>H105+H110+H111+H112+H113+H114+H115+H116</f>
        <v>0</v>
      </c>
      <c r="I117" s="48">
        <f>I105+I110+I111+I112+I113+I114+I115+I116</f>
        <v>0</v>
      </c>
      <c r="J117" s="74">
        <f t="shared" si="12"/>
        <v>718948</v>
      </c>
      <c r="K117" s="86"/>
      <c r="L117" s="86"/>
      <c r="M117" s="86"/>
      <c r="N117" s="86"/>
      <c r="O117" s="86"/>
      <c r="P117" s="86"/>
      <c r="Q117" s="86"/>
      <c r="R117" s="86"/>
    </row>
    <row r="118" spans="1:18">
      <c r="A118" s="24" t="s">
        <v>174</v>
      </c>
      <c r="B118" s="4" t="s">
        <v>175</v>
      </c>
      <c r="C118" s="45">
        <v>0</v>
      </c>
      <c r="D118" s="45">
        <v>0</v>
      </c>
      <c r="E118" s="45">
        <v>0</v>
      </c>
      <c r="F118" s="69">
        <f t="shared" si="3"/>
        <v>0</v>
      </c>
      <c r="G118" s="45">
        <v>0</v>
      </c>
      <c r="H118" s="45">
        <v>0</v>
      </c>
      <c r="I118" s="45">
        <v>0</v>
      </c>
      <c r="J118" s="69">
        <f t="shared" si="12"/>
        <v>0</v>
      </c>
      <c r="K118" s="82"/>
      <c r="L118" s="80"/>
      <c r="M118" s="80"/>
      <c r="N118" s="81"/>
      <c r="O118" s="82"/>
      <c r="P118" s="80"/>
      <c r="Q118" s="80"/>
      <c r="R118" s="81"/>
    </row>
    <row r="119" spans="1:18">
      <c r="A119" s="10" t="s">
        <v>176</v>
      </c>
      <c r="B119" s="4" t="s">
        <v>177</v>
      </c>
      <c r="C119" s="45">
        <v>0</v>
      </c>
      <c r="D119" s="45">
        <v>0</v>
      </c>
      <c r="E119" s="45">
        <v>0</v>
      </c>
      <c r="F119" s="69">
        <f t="shared" si="3"/>
        <v>0</v>
      </c>
      <c r="G119" s="45">
        <v>0</v>
      </c>
      <c r="H119" s="45">
        <v>0</v>
      </c>
      <c r="I119" s="45">
        <v>0</v>
      </c>
      <c r="J119" s="69">
        <f t="shared" si="12"/>
        <v>0</v>
      </c>
      <c r="K119" s="82"/>
      <c r="L119" s="80"/>
      <c r="M119" s="80"/>
      <c r="N119" s="81"/>
      <c r="O119" s="82"/>
      <c r="P119" s="80"/>
      <c r="Q119" s="80"/>
      <c r="R119" s="81"/>
    </row>
    <row r="120" spans="1:18">
      <c r="A120" s="24" t="s">
        <v>340</v>
      </c>
      <c r="B120" s="4" t="s">
        <v>178</v>
      </c>
      <c r="C120" s="45">
        <v>0</v>
      </c>
      <c r="D120" s="45">
        <v>0</v>
      </c>
      <c r="E120" s="45">
        <v>0</v>
      </c>
      <c r="F120" s="69">
        <f t="shared" si="3"/>
        <v>0</v>
      </c>
      <c r="G120" s="45">
        <v>0</v>
      </c>
      <c r="H120" s="45">
        <v>0</v>
      </c>
      <c r="I120" s="45">
        <v>0</v>
      </c>
      <c r="J120" s="69">
        <f t="shared" si="12"/>
        <v>0</v>
      </c>
      <c r="K120" s="82"/>
      <c r="L120" s="80"/>
      <c r="M120" s="80"/>
      <c r="N120" s="81"/>
      <c r="O120" s="82"/>
      <c r="P120" s="80"/>
      <c r="Q120" s="80"/>
      <c r="R120" s="81"/>
    </row>
    <row r="121" spans="1:18">
      <c r="A121" s="24" t="s">
        <v>311</v>
      </c>
      <c r="B121" s="4" t="s">
        <v>179</v>
      </c>
      <c r="C121" s="45">
        <v>0</v>
      </c>
      <c r="D121" s="45">
        <v>0</v>
      </c>
      <c r="E121" s="45">
        <v>0</v>
      </c>
      <c r="F121" s="69">
        <f t="shared" si="3"/>
        <v>0</v>
      </c>
      <c r="G121" s="45">
        <v>0</v>
      </c>
      <c r="H121" s="45">
        <v>0</v>
      </c>
      <c r="I121" s="45">
        <v>0</v>
      </c>
      <c r="J121" s="69">
        <f t="shared" si="12"/>
        <v>0</v>
      </c>
      <c r="K121" s="82"/>
      <c r="L121" s="80"/>
      <c r="M121" s="80"/>
      <c r="N121" s="81"/>
      <c r="O121" s="82"/>
      <c r="P121" s="80"/>
      <c r="Q121" s="80"/>
      <c r="R121" s="81"/>
    </row>
    <row r="122" spans="1:18" s="38" customFormat="1">
      <c r="A122" s="25" t="s">
        <v>312</v>
      </c>
      <c r="B122" s="26" t="s">
        <v>180</v>
      </c>
      <c r="C122" s="39">
        <f>SUM(C118:C121)</f>
        <v>0</v>
      </c>
      <c r="D122" s="39">
        <f>SUM(D118:D121)</f>
        <v>0</v>
      </c>
      <c r="E122" s="39">
        <f>SUM(E118:E121)</f>
        <v>0</v>
      </c>
      <c r="F122" s="70">
        <f t="shared" si="3"/>
        <v>0</v>
      </c>
      <c r="G122" s="39">
        <f>SUM(G118:G121)</f>
        <v>0</v>
      </c>
      <c r="H122" s="39">
        <f>SUM(H118:H121)</f>
        <v>0</v>
      </c>
      <c r="I122" s="39">
        <f>SUM(I118:I121)</f>
        <v>0</v>
      </c>
      <c r="J122" s="70">
        <f t="shared" si="12"/>
        <v>0</v>
      </c>
      <c r="K122" s="104"/>
      <c r="L122" s="103"/>
      <c r="M122" s="103"/>
      <c r="N122" s="103"/>
      <c r="O122" s="104"/>
      <c r="P122" s="103"/>
      <c r="Q122" s="103"/>
      <c r="R122" s="103"/>
    </row>
    <row r="123" spans="1:18">
      <c r="A123" s="10" t="s">
        <v>181</v>
      </c>
      <c r="B123" s="4" t="s">
        <v>182</v>
      </c>
      <c r="C123" s="45">
        <v>0</v>
      </c>
      <c r="D123" s="45">
        <v>0</v>
      </c>
      <c r="E123" s="45">
        <v>0</v>
      </c>
      <c r="F123" s="69">
        <f t="shared" si="3"/>
        <v>0</v>
      </c>
      <c r="G123" s="45">
        <v>0</v>
      </c>
      <c r="H123" s="45">
        <v>0</v>
      </c>
      <c r="I123" s="45">
        <v>0</v>
      </c>
      <c r="J123" s="69">
        <f t="shared" si="12"/>
        <v>0</v>
      </c>
      <c r="K123" s="100"/>
      <c r="L123" s="98"/>
      <c r="M123" s="98"/>
      <c r="N123" s="99"/>
      <c r="O123" s="100"/>
      <c r="P123" s="98"/>
      <c r="Q123" s="98"/>
      <c r="R123" s="99"/>
    </row>
    <row r="124" spans="1:18" s="38" customFormat="1" ht="15.75">
      <c r="A124" s="55" t="s">
        <v>344</v>
      </c>
      <c r="B124" s="56" t="s">
        <v>183</v>
      </c>
      <c r="C124" s="57">
        <f>C117+C122+C123</f>
        <v>718948</v>
      </c>
      <c r="D124" s="57">
        <f>D117+D122+D123</f>
        <v>0</v>
      </c>
      <c r="E124" s="57">
        <f>E117+E122+E123</f>
        <v>0</v>
      </c>
      <c r="F124" s="75">
        <f t="shared" si="3"/>
        <v>718948</v>
      </c>
      <c r="G124" s="57">
        <f>G117+G122+G123</f>
        <v>718948</v>
      </c>
      <c r="H124" s="57">
        <f>H117+H122+H123</f>
        <v>0</v>
      </c>
      <c r="I124" s="57">
        <f>I117+I122+I123</f>
        <v>0</v>
      </c>
      <c r="J124" s="75">
        <f t="shared" si="12"/>
        <v>718948</v>
      </c>
      <c r="K124" s="96"/>
      <c r="L124" s="96"/>
      <c r="M124" s="96"/>
      <c r="N124" s="96"/>
      <c r="O124" s="96"/>
      <c r="P124" s="96"/>
      <c r="Q124" s="96"/>
      <c r="R124" s="96"/>
    </row>
    <row r="125" spans="1:18" s="38" customFormat="1" ht="17.25">
      <c r="A125" s="58" t="s">
        <v>380</v>
      </c>
      <c r="B125" s="58"/>
      <c r="C125" s="59">
        <f>C101+C124</f>
        <v>42513430</v>
      </c>
      <c r="D125" s="59">
        <f>D101+D124</f>
        <v>0</v>
      </c>
      <c r="E125" s="59">
        <f>E101+E124</f>
        <v>13000</v>
      </c>
      <c r="F125" s="76">
        <f t="shared" si="3"/>
        <v>42526430</v>
      </c>
      <c r="G125" s="59">
        <f>G101+G124</f>
        <v>42535298</v>
      </c>
      <c r="H125" s="59">
        <f>H101+H124</f>
        <v>0</v>
      </c>
      <c r="I125" s="59">
        <f>I101+I124</f>
        <v>13000</v>
      </c>
      <c r="J125" s="76">
        <f t="shared" si="12"/>
        <v>42548298</v>
      </c>
      <c r="K125" s="105"/>
      <c r="L125" s="102"/>
      <c r="M125" s="102"/>
      <c r="N125" s="102"/>
      <c r="O125" s="105"/>
      <c r="P125" s="102"/>
      <c r="Q125" s="102"/>
      <c r="R125" s="102"/>
    </row>
    <row r="126" spans="1:18">
      <c r="B126" s="15"/>
      <c r="C126" s="15"/>
      <c r="D126" s="15"/>
      <c r="E126" s="15"/>
      <c r="F126" s="1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</row>
    <row r="127" spans="1:18">
      <c r="B127" s="15"/>
      <c r="C127" s="15"/>
      <c r="D127" s="15"/>
      <c r="E127" s="15"/>
      <c r="F127" s="1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</row>
    <row r="128" spans="1:18">
      <c r="B128" s="15"/>
      <c r="C128" s="15"/>
      <c r="D128" s="15"/>
      <c r="E128" s="15"/>
      <c r="F128" s="1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</row>
    <row r="129" spans="2:18">
      <c r="B129" s="15"/>
      <c r="C129" s="15"/>
      <c r="D129" s="15"/>
      <c r="E129" s="15"/>
      <c r="F129" s="1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</row>
    <row r="130" spans="2:18">
      <c r="B130" s="15"/>
      <c r="C130" s="15"/>
      <c r="D130" s="15"/>
      <c r="E130" s="15"/>
      <c r="F130" s="15"/>
    </row>
    <row r="131" spans="2:18">
      <c r="B131" s="15"/>
      <c r="C131" s="15"/>
      <c r="D131" s="15"/>
      <c r="E131" s="15"/>
      <c r="F131" s="15"/>
    </row>
    <row r="132" spans="2:18">
      <c r="B132" s="15"/>
      <c r="C132" s="15"/>
      <c r="D132" s="15"/>
      <c r="E132" s="15"/>
      <c r="F132" s="15"/>
    </row>
    <row r="133" spans="2:18">
      <c r="B133" s="15"/>
      <c r="C133" s="15"/>
      <c r="D133" s="15"/>
      <c r="E133" s="15"/>
      <c r="F133" s="15"/>
    </row>
    <row r="134" spans="2:18">
      <c r="B134" s="15"/>
      <c r="C134" s="15"/>
      <c r="D134" s="15"/>
      <c r="E134" s="15"/>
      <c r="F134" s="15"/>
    </row>
    <row r="135" spans="2:18">
      <c r="B135" s="15"/>
      <c r="C135" s="15"/>
      <c r="D135" s="15"/>
      <c r="E135" s="15"/>
      <c r="F135" s="15"/>
    </row>
    <row r="136" spans="2:18">
      <c r="B136" s="15"/>
      <c r="C136" s="15"/>
      <c r="D136" s="15"/>
      <c r="E136" s="15"/>
      <c r="F136" s="15"/>
    </row>
    <row r="137" spans="2:18">
      <c r="B137" s="15"/>
      <c r="C137" s="15"/>
      <c r="D137" s="15"/>
      <c r="E137" s="15"/>
      <c r="F137" s="15"/>
    </row>
    <row r="138" spans="2:18">
      <c r="B138" s="15"/>
      <c r="C138" s="15"/>
      <c r="D138" s="15"/>
      <c r="E138" s="15"/>
      <c r="F138" s="15"/>
    </row>
    <row r="139" spans="2:18">
      <c r="B139" s="15"/>
      <c r="C139" s="15"/>
      <c r="D139" s="15"/>
      <c r="E139" s="15"/>
      <c r="F139" s="15"/>
    </row>
    <row r="140" spans="2:18">
      <c r="B140" s="15"/>
      <c r="C140" s="15"/>
      <c r="D140" s="15"/>
      <c r="E140" s="15"/>
      <c r="F140" s="15"/>
    </row>
    <row r="141" spans="2:18">
      <c r="B141" s="15"/>
      <c r="C141" s="15"/>
      <c r="D141" s="15"/>
      <c r="E141" s="15"/>
      <c r="F141" s="15"/>
    </row>
    <row r="142" spans="2:18">
      <c r="B142" s="15"/>
      <c r="C142" s="15"/>
      <c r="D142" s="15"/>
      <c r="E142" s="15"/>
      <c r="F142" s="15"/>
    </row>
    <row r="143" spans="2:18">
      <c r="B143" s="15"/>
      <c r="C143" s="15"/>
      <c r="D143" s="15"/>
      <c r="E143" s="15"/>
      <c r="F143" s="15"/>
    </row>
    <row r="144" spans="2:18">
      <c r="B144" s="15"/>
      <c r="C144" s="15"/>
      <c r="D144" s="15"/>
      <c r="E144" s="15"/>
      <c r="F144" s="15"/>
    </row>
    <row r="145" spans="2:6">
      <c r="B145" s="15"/>
      <c r="C145" s="15"/>
      <c r="D145" s="15"/>
      <c r="E145" s="15"/>
      <c r="F145" s="15"/>
    </row>
    <row r="146" spans="2:6">
      <c r="B146" s="15"/>
      <c r="C146" s="15"/>
      <c r="D146" s="15"/>
      <c r="E146" s="15"/>
      <c r="F146" s="15"/>
    </row>
    <row r="147" spans="2:6">
      <c r="B147" s="15"/>
      <c r="C147" s="15"/>
      <c r="D147" s="15"/>
      <c r="E147" s="15"/>
      <c r="F147" s="15"/>
    </row>
    <row r="148" spans="2:6">
      <c r="B148" s="15"/>
      <c r="C148" s="15"/>
      <c r="D148" s="15"/>
      <c r="E148" s="15"/>
      <c r="F148" s="15"/>
    </row>
    <row r="149" spans="2:6">
      <c r="B149" s="15"/>
      <c r="C149" s="15"/>
      <c r="D149" s="15"/>
      <c r="E149" s="15"/>
      <c r="F149" s="15"/>
    </row>
    <row r="150" spans="2:6">
      <c r="B150" s="15"/>
      <c r="C150" s="15"/>
      <c r="D150" s="15"/>
      <c r="E150" s="15"/>
      <c r="F150" s="15"/>
    </row>
    <row r="151" spans="2:6">
      <c r="B151" s="15"/>
      <c r="C151" s="15"/>
      <c r="D151" s="15"/>
      <c r="E151" s="15"/>
      <c r="F151" s="15"/>
    </row>
    <row r="152" spans="2:6">
      <c r="B152" s="15"/>
      <c r="C152" s="15"/>
      <c r="D152" s="15"/>
      <c r="E152" s="15"/>
      <c r="F152" s="15"/>
    </row>
    <row r="153" spans="2:6">
      <c r="B153" s="15"/>
      <c r="C153" s="15"/>
      <c r="D153" s="15"/>
      <c r="E153" s="15"/>
      <c r="F153" s="15"/>
    </row>
    <row r="154" spans="2:6">
      <c r="B154" s="15"/>
      <c r="C154" s="15"/>
      <c r="D154" s="15"/>
      <c r="E154" s="15"/>
      <c r="F154" s="15"/>
    </row>
    <row r="155" spans="2:6">
      <c r="B155" s="15"/>
      <c r="C155" s="15"/>
      <c r="D155" s="15"/>
      <c r="E155" s="15"/>
      <c r="F155" s="15"/>
    </row>
    <row r="156" spans="2:6">
      <c r="B156" s="15"/>
      <c r="C156" s="15"/>
      <c r="D156" s="15"/>
      <c r="E156" s="15"/>
      <c r="F156" s="15"/>
    </row>
    <row r="157" spans="2:6">
      <c r="B157" s="15"/>
      <c r="C157" s="15"/>
      <c r="D157" s="15"/>
      <c r="E157" s="15"/>
      <c r="F157" s="15"/>
    </row>
    <row r="158" spans="2:6">
      <c r="B158" s="15"/>
      <c r="C158" s="15"/>
      <c r="D158" s="15"/>
      <c r="E158" s="15"/>
      <c r="F158" s="15"/>
    </row>
    <row r="159" spans="2:6">
      <c r="B159" s="15"/>
      <c r="C159" s="15"/>
      <c r="D159" s="15"/>
      <c r="E159" s="15"/>
      <c r="F159" s="15"/>
    </row>
    <row r="160" spans="2:6">
      <c r="B160" s="15"/>
      <c r="C160" s="15"/>
      <c r="D160" s="15"/>
      <c r="E160" s="15"/>
      <c r="F160" s="15"/>
    </row>
    <row r="161" spans="2:6">
      <c r="B161" s="15"/>
      <c r="C161" s="15"/>
      <c r="D161" s="15"/>
      <c r="E161" s="15"/>
      <c r="F161" s="15"/>
    </row>
    <row r="162" spans="2:6">
      <c r="B162" s="15"/>
      <c r="C162" s="15"/>
      <c r="D162" s="15"/>
      <c r="E162" s="15"/>
      <c r="F162" s="15"/>
    </row>
    <row r="163" spans="2:6">
      <c r="B163" s="15"/>
      <c r="C163" s="15"/>
      <c r="D163" s="15"/>
      <c r="E163" s="15"/>
      <c r="F163" s="15"/>
    </row>
    <row r="164" spans="2:6">
      <c r="B164" s="15"/>
      <c r="C164" s="15"/>
      <c r="D164" s="15"/>
      <c r="E164" s="15"/>
      <c r="F164" s="15"/>
    </row>
    <row r="165" spans="2:6">
      <c r="B165" s="15"/>
      <c r="C165" s="15"/>
      <c r="D165" s="15"/>
      <c r="E165" s="15"/>
      <c r="F165" s="15"/>
    </row>
    <row r="166" spans="2:6">
      <c r="B166" s="15"/>
      <c r="C166" s="15"/>
      <c r="D166" s="15"/>
      <c r="E166" s="15"/>
      <c r="F166" s="15"/>
    </row>
    <row r="167" spans="2:6">
      <c r="B167" s="15"/>
      <c r="C167" s="15"/>
      <c r="D167" s="15"/>
      <c r="E167" s="15"/>
      <c r="F167" s="15"/>
    </row>
    <row r="168" spans="2:6">
      <c r="B168" s="15"/>
      <c r="C168" s="15"/>
      <c r="D168" s="15"/>
      <c r="E168" s="15"/>
      <c r="F168" s="15"/>
    </row>
    <row r="169" spans="2:6">
      <c r="B169" s="15"/>
      <c r="C169" s="15"/>
      <c r="D169" s="15"/>
      <c r="E169" s="15"/>
      <c r="F169" s="15"/>
    </row>
    <row r="170" spans="2:6">
      <c r="B170" s="15"/>
      <c r="C170" s="15"/>
      <c r="D170" s="15"/>
      <c r="E170" s="15"/>
      <c r="F170" s="15"/>
    </row>
    <row r="171" spans="2:6">
      <c r="B171" s="15"/>
      <c r="C171" s="15"/>
      <c r="D171" s="15"/>
      <c r="E171" s="15"/>
      <c r="F171" s="15"/>
    </row>
    <row r="172" spans="2:6">
      <c r="B172" s="15"/>
      <c r="C172" s="15"/>
      <c r="D172" s="15"/>
      <c r="E172" s="15"/>
      <c r="F172" s="15"/>
    </row>
    <row r="173" spans="2:6">
      <c r="B173" s="15"/>
      <c r="C173" s="15"/>
      <c r="D173" s="15"/>
      <c r="E173" s="15"/>
      <c r="F173" s="15"/>
    </row>
    <row r="174" spans="2:6">
      <c r="B174" s="15"/>
      <c r="C174" s="15"/>
      <c r="D174" s="15"/>
      <c r="E174" s="15"/>
      <c r="F174" s="15"/>
    </row>
  </sheetData>
  <mergeCells count="7">
    <mergeCell ref="C1:F1"/>
    <mergeCell ref="K6:N6"/>
    <mergeCell ref="O6:R6"/>
    <mergeCell ref="A3:F3"/>
    <mergeCell ref="A4:F4"/>
    <mergeCell ref="C6:F6"/>
    <mergeCell ref="G6:J6"/>
  </mergeCells>
  <pageMargins left="0.70866141732283472" right="0.70866141732283472" top="0.74803149606299213" bottom="0.74803149606299213" header="0.31496062992125984" footer="0.31496062992125984"/>
  <pageSetup paperSize="9" scale="35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R101"/>
  <sheetViews>
    <sheetView zoomScale="90" zoomScaleNormal="90" workbookViewId="0">
      <selection activeCell="B1" sqref="B1:F1"/>
    </sheetView>
  </sheetViews>
  <sheetFormatPr defaultRowHeight="15"/>
  <cols>
    <col min="1" max="1" width="99.85546875" bestFit="1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2.7109375" bestFit="1" customWidth="1"/>
    <col min="12" max="12" width="11.42578125" customWidth="1"/>
    <col min="13" max="13" width="11.140625" customWidth="1"/>
    <col min="14" max="15" width="12.7109375" bestFit="1" customWidth="1"/>
    <col min="18" max="18" width="12.7109375" bestFit="1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18">
      <c r="B1" s="118" t="s">
        <v>428</v>
      </c>
      <c r="C1" s="118"/>
      <c r="D1" s="118"/>
      <c r="E1" s="118"/>
      <c r="F1" s="118"/>
      <c r="G1" s="1"/>
      <c r="H1" s="1"/>
      <c r="I1" s="1"/>
      <c r="J1" s="1"/>
    </row>
    <row r="3" spans="1:18" ht="24" customHeight="1">
      <c r="A3" s="120" t="s">
        <v>425</v>
      </c>
      <c r="B3" s="126"/>
      <c r="C3" s="126"/>
      <c r="D3" s="126"/>
      <c r="E3" s="126"/>
      <c r="F3" s="122"/>
    </row>
    <row r="4" spans="1:18" ht="24" customHeight="1">
      <c r="A4" s="123" t="s">
        <v>419</v>
      </c>
      <c r="B4" s="121"/>
      <c r="C4" s="121"/>
      <c r="D4" s="121"/>
      <c r="E4" s="121"/>
      <c r="F4" s="122"/>
      <c r="H4" s="34"/>
    </row>
    <row r="5" spans="1:18" ht="18">
      <c r="A5" s="41"/>
    </row>
    <row r="6" spans="1:18">
      <c r="A6" s="37" t="s">
        <v>416</v>
      </c>
      <c r="C6" s="124" t="s">
        <v>406</v>
      </c>
      <c r="D6" s="124"/>
      <c r="E6" s="124"/>
      <c r="F6" s="125"/>
      <c r="G6" s="124" t="s">
        <v>426</v>
      </c>
      <c r="H6" s="124"/>
      <c r="I6" s="124"/>
      <c r="J6" s="125"/>
      <c r="K6" s="119"/>
      <c r="L6" s="119"/>
      <c r="M6" s="119"/>
      <c r="N6" s="119"/>
      <c r="O6" s="119"/>
      <c r="P6" s="119"/>
      <c r="Q6" s="119"/>
      <c r="R6" s="119"/>
    </row>
    <row r="7" spans="1:18" ht="45">
      <c r="A7" s="2" t="s">
        <v>12</v>
      </c>
      <c r="B7" s="3" t="s">
        <v>4</v>
      </c>
      <c r="C7" s="42" t="s">
        <v>399</v>
      </c>
      <c r="D7" s="42" t="s">
        <v>400</v>
      </c>
      <c r="E7" s="42" t="s">
        <v>7</v>
      </c>
      <c r="F7" s="68" t="s">
        <v>3</v>
      </c>
      <c r="G7" s="42" t="s">
        <v>399</v>
      </c>
      <c r="H7" s="42" t="s">
        <v>400</v>
      </c>
      <c r="I7" s="42" t="s">
        <v>7</v>
      </c>
      <c r="J7" s="68" t="s">
        <v>3</v>
      </c>
      <c r="K7" s="77"/>
      <c r="L7" s="77"/>
      <c r="M7" s="77"/>
      <c r="N7" s="78"/>
      <c r="O7" s="77"/>
      <c r="P7" s="77"/>
      <c r="Q7" s="77"/>
      <c r="R7" s="78"/>
    </row>
    <row r="8" spans="1:18" ht="15" customHeight="1">
      <c r="A8" s="20" t="s">
        <v>184</v>
      </c>
      <c r="B8" s="5" t="s">
        <v>185</v>
      </c>
      <c r="C8" s="36">
        <v>11635710</v>
      </c>
      <c r="D8" s="36">
        <v>0</v>
      </c>
      <c r="E8" s="36">
        <v>0</v>
      </c>
      <c r="F8" s="87">
        <f>SUM(C8:E8)</f>
        <v>11635710</v>
      </c>
      <c r="G8" s="36">
        <v>11635710</v>
      </c>
      <c r="H8" s="36">
        <v>0</v>
      </c>
      <c r="I8" s="36">
        <v>0</v>
      </c>
      <c r="J8" s="87">
        <f>SUM(G8:I8)</f>
        <v>11635710</v>
      </c>
      <c r="K8" s="93"/>
      <c r="L8" s="92"/>
      <c r="M8" s="92"/>
      <c r="N8" s="92"/>
      <c r="O8" s="93"/>
      <c r="P8" s="92"/>
      <c r="Q8" s="92"/>
      <c r="R8" s="92"/>
    </row>
    <row r="9" spans="1:18" ht="15" customHeight="1">
      <c r="A9" s="4" t="s">
        <v>186</v>
      </c>
      <c r="B9" s="5" t="s">
        <v>187</v>
      </c>
      <c r="C9" s="36">
        <v>0</v>
      </c>
      <c r="D9" s="36">
        <v>0</v>
      </c>
      <c r="E9" s="36">
        <v>0</v>
      </c>
      <c r="F9" s="87">
        <f t="shared" ref="F9:F72" si="0">SUM(C9:E9)</f>
        <v>0</v>
      </c>
      <c r="G9" s="36">
        <v>0</v>
      </c>
      <c r="H9" s="36">
        <v>0</v>
      </c>
      <c r="I9" s="36">
        <v>0</v>
      </c>
      <c r="J9" s="87">
        <f t="shared" ref="J9:J41" si="1">SUM(G9:I9)</f>
        <v>0</v>
      </c>
      <c r="K9" s="93"/>
      <c r="L9" s="92"/>
      <c r="M9" s="92"/>
      <c r="N9" s="92"/>
      <c r="O9" s="93"/>
      <c r="P9" s="92"/>
      <c r="Q9" s="92"/>
      <c r="R9" s="92"/>
    </row>
    <row r="10" spans="1:18" ht="15" customHeight="1">
      <c r="A10" s="4" t="s">
        <v>188</v>
      </c>
      <c r="B10" s="5" t="s">
        <v>189</v>
      </c>
      <c r="C10" s="36">
        <v>4538000</v>
      </c>
      <c r="D10" s="36">
        <v>0</v>
      </c>
      <c r="E10" s="36">
        <v>0</v>
      </c>
      <c r="F10" s="87">
        <f t="shared" si="0"/>
        <v>4538000</v>
      </c>
      <c r="G10" s="112">
        <v>4559868</v>
      </c>
      <c r="H10" s="36">
        <v>0</v>
      </c>
      <c r="I10" s="36">
        <v>0</v>
      </c>
      <c r="J10" s="87">
        <f t="shared" si="1"/>
        <v>4559868</v>
      </c>
      <c r="K10" s="94"/>
      <c r="L10" s="92"/>
      <c r="M10" s="92"/>
      <c r="N10" s="92"/>
      <c r="O10" s="94"/>
      <c r="P10" s="92"/>
      <c r="Q10" s="92"/>
      <c r="R10" s="92"/>
    </row>
    <row r="11" spans="1:18" ht="15" customHeight="1">
      <c r="A11" s="4" t="s">
        <v>190</v>
      </c>
      <c r="B11" s="5" t="s">
        <v>191</v>
      </c>
      <c r="C11" s="36">
        <v>1800000</v>
      </c>
      <c r="D11" s="36">
        <v>0</v>
      </c>
      <c r="E11" s="36">
        <v>0</v>
      </c>
      <c r="F11" s="87">
        <f t="shared" si="0"/>
        <v>1800000</v>
      </c>
      <c r="G11" s="36">
        <v>1800000</v>
      </c>
      <c r="H11" s="36">
        <v>0</v>
      </c>
      <c r="I11" s="36">
        <v>0</v>
      </c>
      <c r="J11" s="87">
        <f t="shared" si="1"/>
        <v>1800000</v>
      </c>
      <c r="K11" s="93"/>
      <c r="L11" s="92"/>
      <c r="M11" s="92"/>
      <c r="N11" s="92"/>
      <c r="O11" s="93"/>
      <c r="P11" s="92"/>
      <c r="Q11" s="92"/>
      <c r="R11" s="92"/>
    </row>
    <row r="12" spans="1:18" ht="15" customHeight="1">
      <c r="A12" s="4" t="s">
        <v>192</v>
      </c>
      <c r="B12" s="5" t="s">
        <v>193</v>
      </c>
      <c r="C12" s="36">
        <v>0</v>
      </c>
      <c r="D12" s="36">
        <v>0</v>
      </c>
      <c r="E12" s="36">
        <v>0</v>
      </c>
      <c r="F12" s="87">
        <f t="shared" si="0"/>
        <v>0</v>
      </c>
      <c r="G12" s="36">
        <v>0</v>
      </c>
      <c r="H12" s="36">
        <v>0</v>
      </c>
      <c r="I12" s="36">
        <v>0</v>
      </c>
      <c r="J12" s="87">
        <f t="shared" si="1"/>
        <v>0</v>
      </c>
      <c r="K12" s="93"/>
      <c r="L12" s="92"/>
      <c r="M12" s="92"/>
      <c r="N12" s="92"/>
      <c r="O12" s="93"/>
      <c r="P12" s="92"/>
      <c r="Q12" s="92"/>
      <c r="R12" s="92"/>
    </row>
    <row r="13" spans="1:18" ht="15" customHeight="1">
      <c r="A13" s="4" t="s">
        <v>415</v>
      </c>
      <c r="B13" s="5" t="s">
        <v>194</v>
      </c>
      <c r="C13" s="36">
        <v>0</v>
      </c>
      <c r="D13" s="36">
        <v>0</v>
      </c>
      <c r="E13" s="36">
        <v>0</v>
      </c>
      <c r="F13" s="87">
        <f t="shared" si="0"/>
        <v>0</v>
      </c>
      <c r="G13" s="36">
        <v>0</v>
      </c>
      <c r="H13" s="36">
        <v>0</v>
      </c>
      <c r="I13" s="36">
        <v>0</v>
      </c>
      <c r="J13" s="87">
        <f t="shared" si="1"/>
        <v>0</v>
      </c>
      <c r="K13" s="93"/>
      <c r="L13" s="92"/>
      <c r="M13" s="92"/>
      <c r="N13" s="92"/>
      <c r="O13" s="93"/>
      <c r="P13" s="92"/>
      <c r="Q13" s="92"/>
      <c r="R13" s="92"/>
    </row>
    <row r="14" spans="1:18" s="38" customFormat="1" ht="15" customHeight="1">
      <c r="A14" s="6" t="s">
        <v>382</v>
      </c>
      <c r="B14" s="7" t="s">
        <v>195</v>
      </c>
      <c r="C14" s="39">
        <f>SUM(C8:C13)</f>
        <v>17973710</v>
      </c>
      <c r="D14" s="39">
        <f>SUM(D8:D13)</f>
        <v>0</v>
      </c>
      <c r="E14" s="39">
        <f>SUM(E8:E13)</f>
        <v>0</v>
      </c>
      <c r="F14" s="70">
        <f t="shared" si="0"/>
        <v>17973710</v>
      </c>
      <c r="G14" s="39">
        <f>SUM(G8:G13)</f>
        <v>17995578</v>
      </c>
      <c r="H14" s="39">
        <f>SUM(H8:H13)</f>
        <v>0</v>
      </c>
      <c r="I14" s="39">
        <f>SUM(I8:I13)</f>
        <v>0</v>
      </c>
      <c r="J14" s="70">
        <f t="shared" si="1"/>
        <v>17995578</v>
      </c>
      <c r="K14" s="84"/>
      <c r="L14" s="83"/>
      <c r="M14" s="83"/>
      <c r="N14" s="83"/>
      <c r="O14" s="84"/>
      <c r="P14" s="83"/>
      <c r="Q14" s="83"/>
      <c r="R14" s="83"/>
    </row>
    <row r="15" spans="1:18" ht="15" customHeight="1">
      <c r="A15" s="4" t="s">
        <v>196</v>
      </c>
      <c r="B15" s="5" t="s">
        <v>197</v>
      </c>
      <c r="C15" s="36">
        <v>0</v>
      </c>
      <c r="D15" s="36">
        <v>0</v>
      </c>
      <c r="E15" s="36">
        <v>0</v>
      </c>
      <c r="F15" s="87">
        <f t="shared" si="0"/>
        <v>0</v>
      </c>
      <c r="G15" s="36">
        <v>0</v>
      </c>
      <c r="H15" s="36">
        <v>0</v>
      </c>
      <c r="I15" s="36">
        <v>0</v>
      </c>
      <c r="J15" s="87">
        <f t="shared" si="1"/>
        <v>0</v>
      </c>
      <c r="K15" s="93"/>
      <c r="L15" s="92"/>
      <c r="M15" s="92"/>
      <c r="N15" s="92"/>
      <c r="O15" s="93"/>
      <c r="P15" s="92"/>
      <c r="Q15" s="92"/>
      <c r="R15" s="92"/>
    </row>
    <row r="16" spans="1:18" ht="15" customHeight="1">
      <c r="A16" s="4" t="s">
        <v>198</v>
      </c>
      <c r="B16" s="5" t="s">
        <v>199</v>
      </c>
      <c r="C16" s="36">
        <v>0</v>
      </c>
      <c r="D16" s="36">
        <v>0</v>
      </c>
      <c r="E16" s="36">
        <v>0</v>
      </c>
      <c r="F16" s="87">
        <f t="shared" si="0"/>
        <v>0</v>
      </c>
      <c r="G16" s="36">
        <v>0</v>
      </c>
      <c r="H16" s="36">
        <v>0</v>
      </c>
      <c r="I16" s="36">
        <v>0</v>
      </c>
      <c r="J16" s="87">
        <f t="shared" si="1"/>
        <v>0</v>
      </c>
      <c r="K16" s="93"/>
      <c r="L16" s="92"/>
      <c r="M16" s="92"/>
      <c r="N16" s="92"/>
      <c r="O16" s="93"/>
      <c r="P16" s="92"/>
      <c r="Q16" s="92"/>
      <c r="R16" s="92"/>
    </row>
    <row r="17" spans="1:18" ht="15" customHeight="1">
      <c r="A17" s="4" t="s">
        <v>345</v>
      </c>
      <c r="B17" s="5" t="s">
        <v>200</v>
      </c>
      <c r="C17" s="36">
        <v>0</v>
      </c>
      <c r="D17" s="36">
        <v>0</v>
      </c>
      <c r="E17" s="36">
        <v>0</v>
      </c>
      <c r="F17" s="87">
        <f t="shared" si="0"/>
        <v>0</v>
      </c>
      <c r="G17" s="36">
        <v>0</v>
      </c>
      <c r="H17" s="36">
        <v>0</v>
      </c>
      <c r="I17" s="36">
        <v>0</v>
      </c>
      <c r="J17" s="87">
        <f t="shared" si="1"/>
        <v>0</v>
      </c>
      <c r="K17" s="93"/>
      <c r="L17" s="92"/>
      <c r="M17" s="92"/>
      <c r="N17" s="92"/>
      <c r="O17" s="93"/>
      <c r="P17" s="92"/>
      <c r="Q17" s="92"/>
      <c r="R17" s="92"/>
    </row>
    <row r="18" spans="1:18" ht="15" customHeight="1">
      <c r="A18" s="4" t="s">
        <v>346</v>
      </c>
      <c r="B18" s="5" t="s">
        <v>201</v>
      </c>
      <c r="C18" s="36">
        <v>0</v>
      </c>
      <c r="D18" s="36">
        <v>0</v>
      </c>
      <c r="E18" s="36">
        <v>0</v>
      </c>
      <c r="F18" s="87">
        <f t="shared" si="0"/>
        <v>0</v>
      </c>
      <c r="G18" s="36">
        <v>0</v>
      </c>
      <c r="H18" s="36">
        <v>0</v>
      </c>
      <c r="I18" s="36">
        <v>0</v>
      </c>
      <c r="J18" s="87">
        <f t="shared" si="1"/>
        <v>0</v>
      </c>
      <c r="K18" s="93"/>
      <c r="L18" s="92"/>
      <c r="M18" s="92"/>
      <c r="N18" s="92"/>
      <c r="O18" s="93"/>
      <c r="P18" s="92"/>
      <c r="Q18" s="92"/>
      <c r="R18" s="92"/>
    </row>
    <row r="19" spans="1:18" ht="15" customHeight="1">
      <c r="A19" s="4" t="s">
        <v>347</v>
      </c>
      <c r="B19" s="5" t="s">
        <v>202</v>
      </c>
      <c r="C19" s="36">
        <v>0</v>
      </c>
      <c r="D19" s="36">
        <v>0</v>
      </c>
      <c r="E19" s="36">
        <v>0</v>
      </c>
      <c r="F19" s="87">
        <f t="shared" si="0"/>
        <v>0</v>
      </c>
      <c r="G19" s="36">
        <v>0</v>
      </c>
      <c r="H19" s="36">
        <v>0</v>
      </c>
      <c r="I19" s="36">
        <v>0</v>
      </c>
      <c r="J19" s="87">
        <f t="shared" si="1"/>
        <v>0</v>
      </c>
      <c r="K19" s="93"/>
      <c r="L19" s="92"/>
      <c r="M19" s="92"/>
      <c r="N19" s="92"/>
      <c r="O19" s="93"/>
      <c r="P19" s="92"/>
      <c r="Q19" s="92"/>
      <c r="R19" s="92"/>
    </row>
    <row r="20" spans="1:18" s="38" customFormat="1" ht="15" customHeight="1">
      <c r="A20" s="26" t="s">
        <v>383</v>
      </c>
      <c r="B20" s="29" t="s">
        <v>203</v>
      </c>
      <c r="C20" s="46">
        <f>SUM(C14:C19)</f>
        <v>17973710</v>
      </c>
      <c r="D20" s="46">
        <f>SUM(D14:D19)</f>
        <v>0</v>
      </c>
      <c r="E20" s="46">
        <f>SUM(E14:E19)</f>
        <v>0</v>
      </c>
      <c r="F20" s="70">
        <f t="shared" si="0"/>
        <v>17973710</v>
      </c>
      <c r="G20" s="46">
        <f>SUM(G14:G19)</f>
        <v>17995578</v>
      </c>
      <c r="H20" s="46">
        <f>SUM(H14:H19)</f>
        <v>0</v>
      </c>
      <c r="I20" s="46">
        <f>SUM(I14:I19)</f>
        <v>0</v>
      </c>
      <c r="J20" s="70">
        <f t="shared" si="1"/>
        <v>17995578</v>
      </c>
      <c r="K20" s="86"/>
      <c r="L20" s="85"/>
      <c r="M20" s="85"/>
      <c r="N20" s="83"/>
      <c r="O20" s="86"/>
      <c r="P20" s="85"/>
      <c r="Q20" s="85"/>
      <c r="R20" s="83"/>
    </row>
    <row r="21" spans="1:18" ht="15" customHeight="1">
      <c r="A21" s="4" t="s">
        <v>351</v>
      </c>
      <c r="B21" s="5" t="s">
        <v>212</v>
      </c>
      <c r="C21" s="36">
        <v>0</v>
      </c>
      <c r="D21" s="36">
        <v>0</v>
      </c>
      <c r="E21" s="36">
        <v>0</v>
      </c>
      <c r="F21" s="87">
        <f t="shared" si="0"/>
        <v>0</v>
      </c>
      <c r="G21" s="36">
        <v>0</v>
      </c>
      <c r="H21" s="36">
        <v>0</v>
      </c>
      <c r="I21" s="36">
        <v>0</v>
      </c>
      <c r="J21" s="87">
        <f t="shared" si="1"/>
        <v>0</v>
      </c>
      <c r="K21" s="93"/>
      <c r="L21" s="92"/>
      <c r="M21" s="92"/>
      <c r="N21" s="92"/>
      <c r="O21" s="93"/>
      <c r="P21" s="92"/>
      <c r="Q21" s="92"/>
      <c r="R21" s="92"/>
    </row>
    <row r="22" spans="1:18" ht="15" customHeight="1">
      <c r="A22" s="4" t="s">
        <v>352</v>
      </c>
      <c r="B22" s="5" t="s">
        <v>213</v>
      </c>
      <c r="C22" s="36">
        <v>0</v>
      </c>
      <c r="D22" s="36">
        <v>0</v>
      </c>
      <c r="E22" s="36">
        <v>0</v>
      </c>
      <c r="F22" s="87">
        <f t="shared" si="0"/>
        <v>0</v>
      </c>
      <c r="G22" s="36">
        <v>0</v>
      </c>
      <c r="H22" s="36">
        <v>0</v>
      </c>
      <c r="I22" s="36">
        <v>0</v>
      </c>
      <c r="J22" s="87">
        <f t="shared" si="1"/>
        <v>0</v>
      </c>
      <c r="K22" s="93"/>
      <c r="L22" s="92"/>
      <c r="M22" s="92"/>
      <c r="N22" s="92"/>
      <c r="O22" s="93"/>
      <c r="P22" s="92"/>
      <c r="Q22" s="92"/>
      <c r="R22" s="92"/>
    </row>
    <row r="23" spans="1:18" s="38" customFormat="1" ht="15" customHeight="1">
      <c r="A23" s="6" t="s">
        <v>385</v>
      </c>
      <c r="B23" s="7" t="s">
        <v>214</v>
      </c>
      <c r="C23" s="39">
        <f>SUM(C21:C22)</f>
        <v>0</v>
      </c>
      <c r="D23" s="39">
        <f>SUM(D21:D22)</f>
        <v>0</v>
      </c>
      <c r="E23" s="39">
        <f>SUM(E21:E22)</f>
        <v>0</v>
      </c>
      <c r="F23" s="70">
        <f t="shared" si="0"/>
        <v>0</v>
      </c>
      <c r="G23" s="39">
        <f>SUM(G21:G22)</f>
        <v>0</v>
      </c>
      <c r="H23" s="39">
        <f>SUM(H21:H22)</f>
        <v>0</v>
      </c>
      <c r="I23" s="39">
        <f>SUM(I21:I22)</f>
        <v>0</v>
      </c>
      <c r="J23" s="70">
        <f t="shared" si="1"/>
        <v>0</v>
      </c>
      <c r="K23" s="84"/>
      <c r="L23" s="83"/>
      <c r="M23" s="83"/>
      <c r="N23" s="83"/>
      <c r="O23" s="84"/>
      <c r="P23" s="83"/>
      <c r="Q23" s="83"/>
      <c r="R23" s="83"/>
    </row>
    <row r="24" spans="1:18" ht="15" customHeight="1">
      <c r="A24" s="6" t="s">
        <v>353</v>
      </c>
      <c r="B24" s="7" t="s">
        <v>215</v>
      </c>
      <c r="C24" s="39">
        <v>0</v>
      </c>
      <c r="D24" s="39">
        <v>0</v>
      </c>
      <c r="E24" s="39">
        <v>0</v>
      </c>
      <c r="F24" s="70">
        <f t="shared" si="0"/>
        <v>0</v>
      </c>
      <c r="G24" s="39">
        <v>0</v>
      </c>
      <c r="H24" s="39">
        <v>0</v>
      </c>
      <c r="I24" s="39">
        <v>0</v>
      </c>
      <c r="J24" s="70">
        <f t="shared" si="1"/>
        <v>0</v>
      </c>
      <c r="K24" s="84"/>
      <c r="L24" s="83"/>
      <c r="M24" s="83"/>
      <c r="N24" s="83"/>
      <c r="O24" s="84"/>
      <c r="P24" s="83"/>
      <c r="Q24" s="83"/>
      <c r="R24" s="83"/>
    </row>
    <row r="25" spans="1:18" ht="15" customHeight="1">
      <c r="A25" s="6" t="s">
        <v>354</v>
      </c>
      <c r="B25" s="7" t="s">
        <v>216</v>
      </c>
      <c r="C25" s="39">
        <v>0</v>
      </c>
      <c r="D25" s="39">
        <v>0</v>
      </c>
      <c r="E25" s="39">
        <v>0</v>
      </c>
      <c r="F25" s="70">
        <f t="shared" si="0"/>
        <v>0</v>
      </c>
      <c r="G25" s="39">
        <v>0</v>
      </c>
      <c r="H25" s="39">
        <v>0</v>
      </c>
      <c r="I25" s="39">
        <v>0</v>
      </c>
      <c r="J25" s="70">
        <f t="shared" si="1"/>
        <v>0</v>
      </c>
      <c r="K25" s="84"/>
      <c r="L25" s="83"/>
      <c r="M25" s="83"/>
      <c r="N25" s="83"/>
      <c r="O25" s="84"/>
      <c r="P25" s="83"/>
      <c r="Q25" s="83"/>
      <c r="R25" s="83"/>
    </row>
    <row r="26" spans="1:18" ht="15" customHeight="1">
      <c r="A26" s="6" t="s">
        <v>355</v>
      </c>
      <c r="B26" s="7" t="s">
        <v>217</v>
      </c>
      <c r="C26" s="39">
        <v>250000</v>
      </c>
      <c r="D26" s="39">
        <v>0</v>
      </c>
      <c r="E26" s="39">
        <v>0</v>
      </c>
      <c r="F26" s="70">
        <f t="shared" si="0"/>
        <v>250000</v>
      </c>
      <c r="G26" s="39">
        <v>250000</v>
      </c>
      <c r="H26" s="39">
        <v>0</v>
      </c>
      <c r="I26" s="39">
        <v>0</v>
      </c>
      <c r="J26" s="70">
        <f t="shared" si="1"/>
        <v>250000</v>
      </c>
      <c r="K26" s="84"/>
      <c r="L26" s="83"/>
      <c r="M26" s="83"/>
      <c r="N26" s="83"/>
      <c r="O26" s="84"/>
      <c r="P26" s="83"/>
      <c r="Q26" s="83"/>
      <c r="R26" s="83"/>
    </row>
    <row r="27" spans="1:18" ht="15" customHeight="1">
      <c r="A27" s="4" t="s">
        <v>356</v>
      </c>
      <c r="B27" s="5" t="s">
        <v>218</v>
      </c>
      <c r="C27" s="36">
        <v>4000000</v>
      </c>
      <c r="D27" s="36">
        <v>0</v>
      </c>
      <c r="E27" s="36">
        <v>0</v>
      </c>
      <c r="F27" s="87">
        <f t="shared" si="0"/>
        <v>4000000</v>
      </c>
      <c r="G27" s="36">
        <v>4000000</v>
      </c>
      <c r="H27" s="36">
        <v>0</v>
      </c>
      <c r="I27" s="36">
        <v>0</v>
      </c>
      <c r="J27" s="87">
        <f t="shared" si="1"/>
        <v>4000000</v>
      </c>
      <c r="K27" s="93"/>
      <c r="L27" s="92"/>
      <c r="M27" s="92"/>
      <c r="N27" s="92"/>
      <c r="O27" s="93"/>
      <c r="P27" s="92"/>
      <c r="Q27" s="92"/>
      <c r="R27" s="92"/>
    </row>
    <row r="28" spans="1:18" ht="15" customHeight="1">
      <c r="A28" s="4" t="s">
        <v>357</v>
      </c>
      <c r="B28" s="5" t="s">
        <v>219</v>
      </c>
      <c r="C28" s="36">
        <v>0</v>
      </c>
      <c r="D28" s="36">
        <v>0</v>
      </c>
      <c r="E28" s="36">
        <v>0</v>
      </c>
      <c r="F28" s="87">
        <f t="shared" si="0"/>
        <v>0</v>
      </c>
      <c r="G28" s="36">
        <v>0</v>
      </c>
      <c r="H28" s="36">
        <v>0</v>
      </c>
      <c r="I28" s="36">
        <v>0</v>
      </c>
      <c r="J28" s="87">
        <f t="shared" si="1"/>
        <v>0</v>
      </c>
      <c r="K28" s="93"/>
      <c r="L28" s="92"/>
      <c r="M28" s="92"/>
      <c r="N28" s="92"/>
      <c r="O28" s="93"/>
      <c r="P28" s="92"/>
      <c r="Q28" s="92"/>
      <c r="R28" s="92"/>
    </row>
    <row r="29" spans="1:18" ht="15" customHeight="1">
      <c r="A29" s="4" t="s">
        <v>220</v>
      </c>
      <c r="B29" s="5" t="s">
        <v>221</v>
      </c>
      <c r="C29" s="36">
        <v>0</v>
      </c>
      <c r="D29" s="36">
        <v>0</v>
      </c>
      <c r="E29" s="36">
        <v>0</v>
      </c>
      <c r="F29" s="87">
        <f t="shared" si="0"/>
        <v>0</v>
      </c>
      <c r="G29" s="36">
        <v>0</v>
      </c>
      <c r="H29" s="36">
        <v>0</v>
      </c>
      <c r="I29" s="36">
        <v>0</v>
      </c>
      <c r="J29" s="87">
        <f t="shared" si="1"/>
        <v>0</v>
      </c>
      <c r="K29" s="93"/>
      <c r="L29" s="92"/>
      <c r="M29" s="92"/>
      <c r="N29" s="92"/>
      <c r="O29" s="93"/>
      <c r="P29" s="92"/>
      <c r="Q29" s="92"/>
      <c r="R29" s="92"/>
    </row>
    <row r="30" spans="1:18" ht="15" customHeight="1">
      <c r="A30" s="4" t="s">
        <v>358</v>
      </c>
      <c r="B30" s="5" t="s">
        <v>222</v>
      </c>
      <c r="C30" s="36">
        <v>500000</v>
      </c>
      <c r="D30" s="36">
        <v>0</v>
      </c>
      <c r="E30" s="36">
        <v>0</v>
      </c>
      <c r="F30" s="87">
        <f t="shared" si="0"/>
        <v>500000</v>
      </c>
      <c r="G30" s="36">
        <v>500000</v>
      </c>
      <c r="H30" s="36">
        <v>0</v>
      </c>
      <c r="I30" s="36">
        <v>0</v>
      </c>
      <c r="J30" s="87">
        <f t="shared" si="1"/>
        <v>500000</v>
      </c>
      <c r="K30" s="93"/>
      <c r="L30" s="92"/>
      <c r="M30" s="92"/>
      <c r="N30" s="92"/>
      <c r="O30" s="93"/>
      <c r="P30" s="92"/>
      <c r="Q30" s="92"/>
      <c r="R30" s="92"/>
    </row>
    <row r="31" spans="1:18" ht="15" customHeight="1">
      <c r="A31" s="4" t="s">
        <v>359</v>
      </c>
      <c r="B31" s="5" t="s">
        <v>223</v>
      </c>
      <c r="C31" s="36">
        <v>130000</v>
      </c>
      <c r="D31" s="36">
        <v>0</v>
      </c>
      <c r="E31" s="36">
        <v>0</v>
      </c>
      <c r="F31" s="87">
        <f t="shared" si="0"/>
        <v>130000</v>
      </c>
      <c r="G31" s="36">
        <v>130000</v>
      </c>
      <c r="H31" s="36">
        <v>0</v>
      </c>
      <c r="I31" s="36">
        <v>0</v>
      </c>
      <c r="J31" s="87">
        <f t="shared" si="1"/>
        <v>130000</v>
      </c>
      <c r="K31" s="93"/>
      <c r="L31" s="92"/>
      <c r="M31" s="92"/>
      <c r="N31" s="92"/>
      <c r="O31" s="93"/>
      <c r="P31" s="92"/>
      <c r="Q31" s="92"/>
      <c r="R31" s="92"/>
    </row>
    <row r="32" spans="1:18" s="38" customFormat="1" ht="15" customHeight="1">
      <c r="A32" s="6" t="s">
        <v>386</v>
      </c>
      <c r="B32" s="7" t="s">
        <v>224</v>
      </c>
      <c r="C32" s="39">
        <f>SUM(C27:C31)</f>
        <v>4630000</v>
      </c>
      <c r="D32" s="39">
        <f>SUM(D27:D31)</f>
        <v>0</v>
      </c>
      <c r="E32" s="39">
        <f>SUM(E27:E31)</f>
        <v>0</v>
      </c>
      <c r="F32" s="70">
        <f t="shared" si="0"/>
        <v>4630000</v>
      </c>
      <c r="G32" s="39">
        <f>SUM(G27:G31)</f>
        <v>4630000</v>
      </c>
      <c r="H32" s="39">
        <f>SUM(H27:H31)</f>
        <v>0</v>
      </c>
      <c r="I32" s="39">
        <f>SUM(I27:I31)</f>
        <v>0</v>
      </c>
      <c r="J32" s="70">
        <f t="shared" si="1"/>
        <v>4630000</v>
      </c>
      <c r="K32" s="84"/>
      <c r="L32" s="83"/>
      <c r="M32" s="83"/>
      <c r="N32" s="83"/>
      <c r="O32" s="84"/>
      <c r="P32" s="83"/>
      <c r="Q32" s="83"/>
      <c r="R32" s="83"/>
    </row>
    <row r="33" spans="1:18" ht="15" customHeight="1">
      <c r="A33" s="6" t="s">
        <v>360</v>
      </c>
      <c r="B33" s="7" t="s">
        <v>225</v>
      </c>
      <c r="C33" s="39">
        <v>30000</v>
      </c>
      <c r="D33" s="39">
        <v>0</v>
      </c>
      <c r="E33" s="39">
        <v>0</v>
      </c>
      <c r="F33" s="70">
        <f t="shared" si="0"/>
        <v>30000</v>
      </c>
      <c r="G33" s="39">
        <v>30000</v>
      </c>
      <c r="H33" s="39">
        <v>0</v>
      </c>
      <c r="I33" s="39">
        <v>0</v>
      </c>
      <c r="J33" s="70">
        <f t="shared" si="1"/>
        <v>30000</v>
      </c>
      <c r="K33" s="84"/>
      <c r="L33" s="83"/>
      <c r="M33" s="83"/>
      <c r="N33" s="83"/>
      <c r="O33" s="84"/>
      <c r="P33" s="83"/>
      <c r="Q33" s="83"/>
      <c r="R33" s="83"/>
    </row>
    <row r="34" spans="1:18" s="38" customFormat="1" ht="15" customHeight="1">
      <c r="A34" s="26" t="s">
        <v>387</v>
      </c>
      <c r="B34" s="29" t="s">
        <v>226</v>
      </c>
      <c r="C34" s="46">
        <f>C23+C24+C25+C26+C32+C33</f>
        <v>4910000</v>
      </c>
      <c r="D34" s="46">
        <f>D23+D24+D25+D26+D32+D33</f>
        <v>0</v>
      </c>
      <c r="E34" s="46">
        <f>E23+E24+E25+E26+E32+E33</f>
        <v>0</v>
      </c>
      <c r="F34" s="71">
        <f t="shared" si="0"/>
        <v>4910000</v>
      </c>
      <c r="G34" s="46">
        <f>G23+G24+G25+G26+G32+G33</f>
        <v>4910000</v>
      </c>
      <c r="H34" s="46">
        <f>H23+H24+H25+H26+H32+H33</f>
        <v>0</v>
      </c>
      <c r="I34" s="46">
        <f>I23+I24+I25+I26+I32+I33</f>
        <v>0</v>
      </c>
      <c r="J34" s="71">
        <f t="shared" si="1"/>
        <v>4910000</v>
      </c>
      <c r="K34" s="86"/>
      <c r="L34" s="85"/>
      <c r="M34" s="85"/>
      <c r="N34" s="85"/>
      <c r="O34" s="86"/>
      <c r="P34" s="85"/>
      <c r="Q34" s="85"/>
      <c r="R34" s="85"/>
    </row>
    <row r="35" spans="1:18" ht="15" customHeight="1">
      <c r="A35" s="10" t="s">
        <v>227</v>
      </c>
      <c r="B35" s="5" t="s">
        <v>228</v>
      </c>
      <c r="C35" s="36">
        <v>0</v>
      </c>
      <c r="D35" s="36">
        <v>0</v>
      </c>
      <c r="E35" s="36">
        <v>0</v>
      </c>
      <c r="F35" s="87">
        <f t="shared" si="0"/>
        <v>0</v>
      </c>
      <c r="G35" s="36">
        <v>0</v>
      </c>
      <c r="H35" s="36">
        <v>0</v>
      </c>
      <c r="I35" s="36">
        <v>0</v>
      </c>
      <c r="J35" s="87">
        <f t="shared" si="1"/>
        <v>0</v>
      </c>
      <c r="K35" s="93"/>
      <c r="L35" s="92"/>
      <c r="M35" s="92"/>
      <c r="N35" s="92"/>
      <c r="O35" s="93"/>
      <c r="P35" s="92"/>
      <c r="Q35" s="92"/>
      <c r="R35" s="92"/>
    </row>
    <row r="36" spans="1:18" ht="15" customHeight="1">
      <c r="A36" s="10" t="s">
        <v>361</v>
      </c>
      <c r="B36" s="5" t="s">
        <v>229</v>
      </c>
      <c r="C36" s="36">
        <v>0</v>
      </c>
      <c r="D36" s="36">
        <v>0</v>
      </c>
      <c r="E36" s="36">
        <v>0</v>
      </c>
      <c r="F36" s="87">
        <f t="shared" si="0"/>
        <v>0</v>
      </c>
      <c r="G36" s="36">
        <v>0</v>
      </c>
      <c r="H36" s="36">
        <v>0</v>
      </c>
      <c r="I36" s="36">
        <v>0</v>
      </c>
      <c r="J36" s="87">
        <f t="shared" si="1"/>
        <v>0</v>
      </c>
      <c r="K36" s="93"/>
      <c r="L36" s="92"/>
      <c r="M36" s="92"/>
      <c r="N36" s="92"/>
      <c r="O36" s="93"/>
      <c r="P36" s="92"/>
      <c r="Q36" s="92"/>
      <c r="R36" s="92"/>
    </row>
    <row r="37" spans="1:18" ht="15" customHeight="1">
      <c r="A37" s="10" t="s">
        <v>362</v>
      </c>
      <c r="B37" s="5" t="s">
        <v>230</v>
      </c>
      <c r="C37" s="36"/>
      <c r="D37" s="36">
        <v>0</v>
      </c>
      <c r="E37" s="36">
        <v>0</v>
      </c>
      <c r="F37" s="87">
        <f t="shared" si="0"/>
        <v>0</v>
      </c>
      <c r="G37" s="36"/>
      <c r="H37" s="36">
        <v>0</v>
      </c>
      <c r="I37" s="36">
        <v>0</v>
      </c>
      <c r="J37" s="87">
        <f t="shared" si="1"/>
        <v>0</v>
      </c>
      <c r="K37" s="93"/>
      <c r="L37" s="92"/>
      <c r="M37" s="92"/>
      <c r="N37" s="92"/>
      <c r="O37" s="93"/>
      <c r="P37" s="92"/>
      <c r="Q37" s="92"/>
      <c r="R37" s="92"/>
    </row>
    <row r="38" spans="1:18" ht="15" customHeight="1">
      <c r="A38" s="10" t="s">
        <v>363</v>
      </c>
      <c r="B38" s="5" t="s">
        <v>231</v>
      </c>
      <c r="C38" s="36">
        <v>120000</v>
      </c>
      <c r="D38" s="36">
        <v>0</v>
      </c>
      <c r="E38" s="36">
        <v>0</v>
      </c>
      <c r="F38" s="87">
        <f t="shared" si="0"/>
        <v>120000</v>
      </c>
      <c r="G38" s="36">
        <v>120000</v>
      </c>
      <c r="H38" s="36">
        <v>0</v>
      </c>
      <c r="I38" s="36">
        <v>0</v>
      </c>
      <c r="J38" s="87">
        <f t="shared" si="1"/>
        <v>120000</v>
      </c>
      <c r="K38" s="93"/>
      <c r="L38" s="92"/>
      <c r="M38" s="92"/>
      <c r="N38" s="92"/>
      <c r="O38" s="93"/>
      <c r="P38" s="92"/>
      <c r="Q38" s="92"/>
      <c r="R38" s="92"/>
    </row>
    <row r="39" spans="1:18" ht="15" customHeight="1">
      <c r="A39" s="10" t="s">
        <v>232</v>
      </c>
      <c r="B39" s="5" t="s">
        <v>233</v>
      </c>
      <c r="C39" s="36">
        <v>0</v>
      </c>
      <c r="D39" s="36">
        <v>0</v>
      </c>
      <c r="E39" s="36">
        <v>0</v>
      </c>
      <c r="F39" s="87">
        <f t="shared" si="0"/>
        <v>0</v>
      </c>
      <c r="G39" s="36">
        <v>0</v>
      </c>
      <c r="H39" s="36">
        <v>0</v>
      </c>
      <c r="I39" s="36">
        <v>0</v>
      </c>
      <c r="J39" s="87">
        <f t="shared" si="1"/>
        <v>0</v>
      </c>
      <c r="K39" s="93"/>
      <c r="L39" s="92"/>
      <c r="M39" s="92"/>
      <c r="N39" s="92"/>
      <c r="O39" s="93"/>
      <c r="P39" s="92"/>
      <c r="Q39" s="92"/>
      <c r="R39" s="92"/>
    </row>
    <row r="40" spans="1:18" ht="15" customHeight="1">
      <c r="A40" s="10" t="s">
        <v>234</v>
      </c>
      <c r="B40" s="5" t="s">
        <v>235</v>
      </c>
      <c r="C40" s="36">
        <v>0</v>
      </c>
      <c r="D40" s="36">
        <v>0</v>
      </c>
      <c r="E40" s="36">
        <v>0</v>
      </c>
      <c r="F40" s="87">
        <f t="shared" si="0"/>
        <v>0</v>
      </c>
      <c r="G40" s="36">
        <v>0</v>
      </c>
      <c r="H40" s="36">
        <v>0</v>
      </c>
      <c r="I40" s="36">
        <v>0</v>
      </c>
      <c r="J40" s="87">
        <f t="shared" si="1"/>
        <v>0</v>
      </c>
      <c r="K40" s="93"/>
      <c r="L40" s="92"/>
      <c r="M40" s="92"/>
      <c r="N40" s="92"/>
      <c r="O40" s="93"/>
      <c r="P40" s="92"/>
      <c r="Q40" s="92"/>
      <c r="R40" s="92"/>
    </row>
    <row r="41" spans="1:18" ht="15" customHeight="1">
      <c r="A41" s="10" t="s">
        <v>236</v>
      </c>
      <c r="B41" s="5" t="s">
        <v>237</v>
      </c>
      <c r="C41" s="36">
        <v>0</v>
      </c>
      <c r="D41" s="36">
        <v>0</v>
      </c>
      <c r="E41" s="36">
        <v>0</v>
      </c>
      <c r="F41" s="87">
        <f t="shared" si="0"/>
        <v>0</v>
      </c>
      <c r="G41" s="36">
        <v>0</v>
      </c>
      <c r="H41" s="36">
        <v>0</v>
      </c>
      <c r="I41" s="36">
        <v>0</v>
      </c>
      <c r="J41" s="87">
        <f t="shared" si="1"/>
        <v>0</v>
      </c>
      <c r="K41" s="93"/>
      <c r="L41" s="92"/>
      <c r="M41" s="92"/>
      <c r="N41" s="92"/>
      <c r="O41" s="93"/>
      <c r="P41" s="92"/>
      <c r="Q41" s="92"/>
      <c r="R41" s="92"/>
    </row>
    <row r="42" spans="1:18" ht="15" customHeight="1">
      <c r="A42" s="10" t="s">
        <v>364</v>
      </c>
      <c r="B42" s="5" t="s">
        <v>238</v>
      </c>
      <c r="C42" s="36">
        <v>0</v>
      </c>
      <c r="D42" s="36">
        <v>0</v>
      </c>
      <c r="E42" s="36">
        <v>0</v>
      </c>
      <c r="F42" s="87">
        <v>0</v>
      </c>
      <c r="G42" s="36">
        <v>0</v>
      </c>
      <c r="H42" s="36">
        <v>0</v>
      </c>
      <c r="I42" s="36">
        <v>0</v>
      </c>
      <c r="J42" s="87">
        <v>0</v>
      </c>
      <c r="K42" s="93"/>
      <c r="L42" s="92"/>
      <c r="M42" s="92"/>
      <c r="N42" s="92"/>
      <c r="O42" s="93"/>
      <c r="P42" s="92"/>
      <c r="Q42" s="92"/>
      <c r="R42" s="92"/>
    </row>
    <row r="43" spans="1:18" ht="15" customHeight="1">
      <c r="A43" s="10" t="s">
        <v>365</v>
      </c>
      <c r="B43" s="5" t="s">
        <v>239</v>
      </c>
      <c r="C43" s="36">
        <v>0</v>
      </c>
      <c r="D43" s="36">
        <v>0</v>
      </c>
      <c r="E43" s="36">
        <v>0</v>
      </c>
      <c r="F43" s="87">
        <f t="shared" si="0"/>
        <v>0</v>
      </c>
      <c r="G43" s="36">
        <v>0</v>
      </c>
      <c r="H43" s="36">
        <v>0</v>
      </c>
      <c r="I43" s="36">
        <v>0</v>
      </c>
      <c r="J43" s="87">
        <f t="shared" ref="J43" si="2">SUM(G43:I43)</f>
        <v>0</v>
      </c>
      <c r="K43" s="93"/>
      <c r="L43" s="92"/>
      <c r="M43" s="92"/>
      <c r="N43" s="92"/>
      <c r="O43" s="93"/>
      <c r="P43" s="92"/>
      <c r="Q43" s="92"/>
      <c r="R43" s="92"/>
    </row>
    <row r="44" spans="1:18" ht="15" customHeight="1">
      <c r="A44" s="10" t="s">
        <v>366</v>
      </c>
      <c r="B44" s="5" t="s">
        <v>421</v>
      </c>
      <c r="C44" s="36">
        <v>0</v>
      </c>
      <c r="D44" s="36">
        <v>0</v>
      </c>
      <c r="E44" s="36">
        <v>0</v>
      </c>
      <c r="F44" s="87">
        <v>0</v>
      </c>
      <c r="G44" s="36">
        <v>0</v>
      </c>
      <c r="H44" s="36">
        <v>0</v>
      </c>
      <c r="I44" s="36">
        <v>0</v>
      </c>
      <c r="J44" s="87">
        <v>0</v>
      </c>
      <c r="K44" s="93"/>
      <c r="L44" s="92"/>
      <c r="M44" s="92"/>
      <c r="N44" s="92"/>
      <c r="O44" s="93"/>
      <c r="P44" s="92"/>
      <c r="Q44" s="92"/>
      <c r="R44" s="92"/>
    </row>
    <row r="45" spans="1:18" s="38" customFormat="1" ht="15" customHeight="1">
      <c r="A45" s="28" t="s">
        <v>388</v>
      </c>
      <c r="B45" s="29" t="s">
        <v>240</v>
      </c>
      <c r="C45" s="46">
        <f>SUM(C35:C44)</f>
        <v>120000</v>
      </c>
      <c r="D45" s="46">
        <f>SUM(D35:D44)</f>
        <v>0</v>
      </c>
      <c r="E45" s="46">
        <f>SUM(E35:E44)</f>
        <v>0</v>
      </c>
      <c r="F45" s="71">
        <f t="shared" si="0"/>
        <v>120000</v>
      </c>
      <c r="G45" s="46">
        <f>SUM(G35:G44)</f>
        <v>120000</v>
      </c>
      <c r="H45" s="46">
        <f>SUM(H35:H44)</f>
        <v>0</v>
      </c>
      <c r="I45" s="46">
        <f>SUM(I35:I44)</f>
        <v>0</v>
      </c>
      <c r="J45" s="71">
        <f t="shared" ref="J45:J46" si="3">SUM(G45:I45)</f>
        <v>120000</v>
      </c>
      <c r="K45" s="86"/>
      <c r="L45" s="85"/>
      <c r="M45" s="85"/>
      <c r="N45" s="85"/>
      <c r="O45" s="86"/>
      <c r="P45" s="85"/>
      <c r="Q45" s="85"/>
      <c r="R45" s="85"/>
    </row>
    <row r="46" spans="1:18" ht="15" customHeight="1">
      <c r="A46" s="10" t="s">
        <v>249</v>
      </c>
      <c r="B46" s="5" t="s">
        <v>250</v>
      </c>
      <c r="C46" s="36">
        <v>0</v>
      </c>
      <c r="D46" s="36">
        <v>0</v>
      </c>
      <c r="E46" s="36">
        <v>0</v>
      </c>
      <c r="F46" s="87">
        <f t="shared" si="0"/>
        <v>0</v>
      </c>
      <c r="G46" s="36">
        <v>0</v>
      </c>
      <c r="H46" s="36">
        <v>0</v>
      </c>
      <c r="I46" s="36">
        <v>0</v>
      </c>
      <c r="J46" s="87">
        <f t="shared" si="3"/>
        <v>0</v>
      </c>
      <c r="K46" s="93"/>
      <c r="L46" s="92"/>
      <c r="M46" s="92"/>
      <c r="N46" s="92"/>
      <c r="O46" s="93"/>
      <c r="P46" s="92"/>
      <c r="Q46" s="92"/>
      <c r="R46" s="92"/>
    </row>
    <row r="47" spans="1:18" ht="15" customHeight="1">
      <c r="A47" s="4" t="s">
        <v>370</v>
      </c>
      <c r="B47" s="5" t="s">
        <v>422</v>
      </c>
      <c r="C47" s="36">
        <v>0</v>
      </c>
      <c r="D47" s="36">
        <v>0</v>
      </c>
      <c r="E47" s="36">
        <v>0</v>
      </c>
      <c r="F47" s="87">
        <v>0</v>
      </c>
      <c r="G47" s="36">
        <v>0</v>
      </c>
      <c r="H47" s="36">
        <v>0</v>
      </c>
      <c r="I47" s="36">
        <v>0</v>
      </c>
      <c r="J47" s="87">
        <v>0</v>
      </c>
      <c r="K47" s="93"/>
      <c r="L47" s="92"/>
      <c r="M47" s="92"/>
      <c r="N47" s="92"/>
      <c r="O47" s="93"/>
      <c r="P47" s="92"/>
      <c r="Q47" s="92"/>
      <c r="R47" s="92"/>
    </row>
    <row r="48" spans="1:18" ht="15" customHeight="1">
      <c r="A48" s="10" t="s">
        <v>371</v>
      </c>
      <c r="B48" s="5" t="s">
        <v>417</v>
      </c>
      <c r="C48" s="36">
        <v>0</v>
      </c>
      <c r="D48" s="36">
        <v>0</v>
      </c>
      <c r="E48" s="36">
        <v>0</v>
      </c>
      <c r="F48" s="87">
        <f t="shared" si="0"/>
        <v>0</v>
      </c>
      <c r="G48" s="36">
        <v>0</v>
      </c>
      <c r="H48" s="36">
        <v>0</v>
      </c>
      <c r="I48" s="36">
        <v>0</v>
      </c>
      <c r="J48" s="87">
        <f t="shared" ref="J48:J49" si="4">SUM(G48:I48)</f>
        <v>0</v>
      </c>
      <c r="K48" s="93"/>
      <c r="L48" s="92"/>
      <c r="M48" s="92"/>
      <c r="N48" s="92"/>
      <c r="O48" s="93"/>
      <c r="P48" s="92"/>
      <c r="Q48" s="92"/>
      <c r="R48" s="92"/>
    </row>
    <row r="49" spans="1:18" s="38" customFormat="1" ht="15" customHeight="1">
      <c r="A49" s="26" t="s">
        <v>390</v>
      </c>
      <c r="B49" s="29" t="s">
        <v>251</v>
      </c>
      <c r="C49" s="46">
        <f>SUM(C46:C48)</f>
        <v>0</v>
      </c>
      <c r="D49" s="46">
        <f>SUM(D46:D48)</f>
        <v>0</v>
      </c>
      <c r="E49" s="46">
        <f>SUM(E46:E48)</f>
        <v>0</v>
      </c>
      <c r="F49" s="71">
        <f t="shared" si="0"/>
        <v>0</v>
      </c>
      <c r="G49" s="46">
        <f>SUM(G46:G48)</f>
        <v>0</v>
      </c>
      <c r="H49" s="46">
        <f>SUM(H46:H48)</f>
        <v>0</v>
      </c>
      <c r="I49" s="46">
        <f>SUM(I46:I48)</f>
        <v>0</v>
      </c>
      <c r="J49" s="71">
        <f t="shared" si="4"/>
        <v>0</v>
      </c>
      <c r="K49" s="96"/>
      <c r="L49" s="95"/>
      <c r="M49" s="95"/>
      <c r="N49" s="95"/>
      <c r="O49" s="96"/>
      <c r="P49" s="95"/>
      <c r="Q49" s="95"/>
      <c r="R49" s="95"/>
    </row>
    <row r="50" spans="1:18" s="38" customFormat="1" ht="15" customHeight="1">
      <c r="A50" s="60" t="s">
        <v>8</v>
      </c>
      <c r="B50" s="61"/>
      <c r="C50" s="62">
        <f>SUM(C20+C34+C45+C49)</f>
        <v>23003710</v>
      </c>
      <c r="D50" s="62">
        <f t="shared" ref="D50:F50" si="5">SUM(D20+D34+D45+D49)</f>
        <v>0</v>
      </c>
      <c r="E50" s="62">
        <f t="shared" si="5"/>
        <v>0</v>
      </c>
      <c r="F50" s="88">
        <f t="shared" si="5"/>
        <v>23003710</v>
      </c>
      <c r="G50" s="62">
        <f>SUM(G20+G34+G45+G49)</f>
        <v>23025578</v>
      </c>
      <c r="H50" s="62">
        <f t="shared" ref="H50:J50" si="6">SUM(H20+H34+H45+H49)</f>
        <v>0</v>
      </c>
      <c r="I50" s="62">
        <f t="shared" si="6"/>
        <v>0</v>
      </c>
      <c r="J50" s="88">
        <f t="shared" si="6"/>
        <v>23025578</v>
      </c>
      <c r="K50" s="103"/>
      <c r="L50" s="103"/>
      <c r="M50" s="103"/>
      <c r="N50" s="103"/>
      <c r="O50" s="103"/>
      <c r="P50" s="103"/>
      <c r="Q50" s="103"/>
      <c r="R50" s="103"/>
    </row>
    <row r="51" spans="1:18" ht="15" customHeight="1">
      <c r="A51" s="4" t="s">
        <v>204</v>
      </c>
      <c r="B51" s="5" t="s">
        <v>205</v>
      </c>
      <c r="C51" s="36">
        <v>0</v>
      </c>
      <c r="D51" s="36">
        <v>0</v>
      </c>
      <c r="E51" s="36">
        <v>0</v>
      </c>
      <c r="F51" s="87">
        <f t="shared" si="0"/>
        <v>0</v>
      </c>
      <c r="G51" s="36">
        <v>0</v>
      </c>
      <c r="H51" s="36">
        <v>0</v>
      </c>
      <c r="I51" s="36">
        <v>0</v>
      </c>
      <c r="J51" s="87">
        <f t="shared" ref="J51:J66" si="7">SUM(G51:I51)</f>
        <v>0</v>
      </c>
      <c r="K51" s="107"/>
      <c r="L51" s="106"/>
      <c r="M51" s="106"/>
      <c r="N51" s="106"/>
      <c r="O51" s="108"/>
      <c r="P51" s="106"/>
      <c r="Q51" s="106"/>
      <c r="R51" s="106"/>
    </row>
    <row r="52" spans="1:18" ht="15" customHeight="1">
      <c r="A52" s="4" t="s">
        <v>206</v>
      </c>
      <c r="B52" s="5" t="s">
        <v>207</v>
      </c>
      <c r="C52" s="36">
        <v>0</v>
      </c>
      <c r="D52" s="36">
        <v>0</v>
      </c>
      <c r="E52" s="36">
        <v>0</v>
      </c>
      <c r="F52" s="87">
        <f t="shared" si="0"/>
        <v>0</v>
      </c>
      <c r="G52" s="36">
        <v>0</v>
      </c>
      <c r="H52" s="36">
        <v>0</v>
      </c>
      <c r="I52" s="36">
        <v>0</v>
      </c>
      <c r="J52" s="87">
        <f t="shared" si="7"/>
        <v>0</v>
      </c>
      <c r="K52" s="108"/>
      <c r="L52" s="106"/>
      <c r="M52" s="106"/>
      <c r="N52" s="106"/>
      <c r="O52" s="108"/>
      <c r="P52" s="106"/>
      <c r="Q52" s="106"/>
      <c r="R52" s="106"/>
    </row>
    <row r="53" spans="1:18" ht="15" customHeight="1">
      <c r="A53" s="4" t="s">
        <v>348</v>
      </c>
      <c r="B53" s="5" t="s">
        <v>208</v>
      </c>
      <c r="C53" s="36">
        <v>0</v>
      </c>
      <c r="D53" s="36">
        <v>0</v>
      </c>
      <c r="E53" s="36">
        <v>0</v>
      </c>
      <c r="F53" s="87">
        <f t="shared" si="0"/>
        <v>0</v>
      </c>
      <c r="G53" s="36">
        <v>0</v>
      </c>
      <c r="H53" s="36">
        <v>0</v>
      </c>
      <c r="I53" s="36">
        <v>0</v>
      </c>
      <c r="J53" s="87">
        <f t="shared" si="7"/>
        <v>0</v>
      </c>
      <c r="K53" s="108"/>
      <c r="L53" s="106"/>
      <c r="M53" s="106"/>
      <c r="N53" s="106"/>
      <c r="O53" s="108"/>
      <c r="P53" s="106"/>
      <c r="Q53" s="106"/>
      <c r="R53" s="106"/>
    </row>
    <row r="54" spans="1:18" ht="15" customHeight="1">
      <c r="A54" s="4" t="s">
        <v>349</v>
      </c>
      <c r="B54" s="5" t="s">
        <v>209</v>
      </c>
      <c r="C54" s="36">
        <v>0</v>
      </c>
      <c r="D54" s="36">
        <v>0</v>
      </c>
      <c r="E54" s="36">
        <v>0</v>
      </c>
      <c r="F54" s="87">
        <f t="shared" si="0"/>
        <v>0</v>
      </c>
      <c r="G54" s="36">
        <v>0</v>
      </c>
      <c r="H54" s="36">
        <v>0</v>
      </c>
      <c r="I54" s="36">
        <v>0</v>
      </c>
      <c r="J54" s="87">
        <f t="shared" si="7"/>
        <v>0</v>
      </c>
      <c r="K54" s="108"/>
      <c r="L54" s="106"/>
      <c r="M54" s="106"/>
      <c r="N54" s="106"/>
      <c r="O54" s="108"/>
      <c r="P54" s="106"/>
      <c r="Q54" s="106"/>
      <c r="R54" s="106"/>
    </row>
    <row r="55" spans="1:18" ht="15" customHeight="1">
      <c r="A55" s="4" t="s">
        <v>350</v>
      </c>
      <c r="B55" s="5" t="s">
        <v>210</v>
      </c>
      <c r="C55" s="36">
        <v>0</v>
      </c>
      <c r="D55" s="36">
        <v>0</v>
      </c>
      <c r="E55" s="36">
        <v>0</v>
      </c>
      <c r="F55" s="87">
        <f t="shared" si="0"/>
        <v>0</v>
      </c>
      <c r="G55" s="36">
        <v>0</v>
      </c>
      <c r="H55" s="36">
        <v>0</v>
      </c>
      <c r="I55" s="36">
        <v>0</v>
      </c>
      <c r="J55" s="87">
        <f t="shared" si="7"/>
        <v>0</v>
      </c>
      <c r="K55" s="107"/>
      <c r="L55" s="106"/>
      <c r="M55" s="106"/>
      <c r="N55" s="106"/>
      <c r="O55" s="108"/>
      <c r="P55" s="106"/>
      <c r="Q55" s="106"/>
      <c r="R55" s="106"/>
    </row>
    <row r="56" spans="1:18" s="38" customFormat="1" ht="15" customHeight="1">
      <c r="A56" s="26" t="s">
        <v>384</v>
      </c>
      <c r="B56" s="29" t="s">
        <v>211</v>
      </c>
      <c r="C56" s="39">
        <v>0</v>
      </c>
      <c r="D56" s="39">
        <f>SUM(D51:D55)</f>
        <v>0</v>
      </c>
      <c r="E56" s="39">
        <f>SUM(E51:E55)</f>
        <v>0</v>
      </c>
      <c r="F56" s="70">
        <f t="shared" si="0"/>
        <v>0</v>
      </c>
      <c r="G56" s="39">
        <v>0</v>
      </c>
      <c r="H56" s="39">
        <f>SUM(H51:H55)</f>
        <v>0</v>
      </c>
      <c r="I56" s="39">
        <f>SUM(I51:I55)</f>
        <v>0</v>
      </c>
      <c r="J56" s="70">
        <f t="shared" si="7"/>
        <v>0</v>
      </c>
      <c r="K56" s="104"/>
      <c r="L56" s="103"/>
      <c r="M56" s="103"/>
      <c r="N56" s="103"/>
      <c r="O56" s="104"/>
      <c r="P56" s="103"/>
      <c r="Q56" s="103"/>
      <c r="R56" s="103"/>
    </row>
    <row r="57" spans="1:18" ht="15" customHeight="1">
      <c r="A57" s="10" t="s">
        <v>367</v>
      </c>
      <c r="B57" s="5" t="s">
        <v>241</v>
      </c>
      <c r="C57" s="36">
        <v>0</v>
      </c>
      <c r="D57" s="36">
        <v>0</v>
      </c>
      <c r="E57" s="36">
        <v>0</v>
      </c>
      <c r="F57" s="87">
        <f t="shared" si="0"/>
        <v>0</v>
      </c>
      <c r="G57" s="36">
        <v>0</v>
      </c>
      <c r="H57" s="36">
        <v>0</v>
      </c>
      <c r="I57" s="36">
        <v>0</v>
      </c>
      <c r="J57" s="87">
        <f t="shared" si="7"/>
        <v>0</v>
      </c>
      <c r="K57" s="108"/>
      <c r="L57" s="106"/>
      <c r="M57" s="106"/>
      <c r="N57" s="106"/>
      <c r="O57" s="108"/>
      <c r="P57" s="106"/>
      <c r="Q57" s="106"/>
      <c r="R57" s="106"/>
    </row>
    <row r="58" spans="1:18" ht="15" customHeight="1">
      <c r="A58" s="10" t="s">
        <v>368</v>
      </c>
      <c r="B58" s="5" t="s">
        <v>242</v>
      </c>
      <c r="C58" s="36">
        <v>0</v>
      </c>
      <c r="D58" s="36">
        <v>0</v>
      </c>
      <c r="E58" s="36">
        <v>0</v>
      </c>
      <c r="F58" s="87">
        <f t="shared" si="0"/>
        <v>0</v>
      </c>
      <c r="G58" s="36">
        <v>0</v>
      </c>
      <c r="H58" s="36">
        <v>0</v>
      </c>
      <c r="I58" s="36">
        <v>0</v>
      </c>
      <c r="J58" s="87">
        <f t="shared" si="7"/>
        <v>0</v>
      </c>
      <c r="K58" s="108"/>
      <c r="L58" s="106"/>
      <c r="M58" s="106"/>
      <c r="N58" s="106"/>
      <c r="O58" s="108"/>
      <c r="P58" s="106"/>
      <c r="Q58" s="106"/>
      <c r="R58" s="106"/>
    </row>
    <row r="59" spans="1:18" ht="15" customHeight="1">
      <c r="A59" s="10" t="s">
        <v>243</v>
      </c>
      <c r="B59" s="5" t="s">
        <v>244</v>
      </c>
      <c r="C59" s="36">
        <v>0</v>
      </c>
      <c r="D59" s="36">
        <v>0</v>
      </c>
      <c r="E59" s="36">
        <v>0</v>
      </c>
      <c r="F59" s="87">
        <f t="shared" si="0"/>
        <v>0</v>
      </c>
      <c r="G59" s="36">
        <v>0</v>
      </c>
      <c r="H59" s="36">
        <v>0</v>
      </c>
      <c r="I59" s="36">
        <v>0</v>
      </c>
      <c r="J59" s="87">
        <f t="shared" si="7"/>
        <v>0</v>
      </c>
      <c r="K59" s="108"/>
      <c r="L59" s="106"/>
      <c r="M59" s="106"/>
      <c r="N59" s="106"/>
      <c r="O59" s="108"/>
      <c r="P59" s="106"/>
      <c r="Q59" s="106"/>
      <c r="R59" s="106"/>
    </row>
    <row r="60" spans="1:18" ht="15" customHeight="1">
      <c r="A60" s="10" t="s">
        <v>369</v>
      </c>
      <c r="B60" s="5" t="s">
        <v>245</v>
      </c>
      <c r="C60" s="36">
        <v>0</v>
      </c>
      <c r="D60" s="36">
        <v>0</v>
      </c>
      <c r="E60" s="36">
        <v>0</v>
      </c>
      <c r="F60" s="87">
        <f t="shared" si="0"/>
        <v>0</v>
      </c>
      <c r="G60" s="36">
        <v>0</v>
      </c>
      <c r="H60" s="36">
        <v>0</v>
      </c>
      <c r="I60" s="36">
        <v>0</v>
      </c>
      <c r="J60" s="87">
        <f t="shared" si="7"/>
        <v>0</v>
      </c>
      <c r="K60" s="108"/>
      <c r="L60" s="106"/>
      <c r="M60" s="106"/>
      <c r="N60" s="106"/>
      <c r="O60" s="108"/>
      <c r="P60" s="106"/>
      <c r="Q60" s="106"/>
      <c r="R60" s="106"/>
    </row>
    <row r="61" spans="1:18" ht="15" customHeight="1">
      <c r="A61" s="10" t="s">
        <v>246</v>
      </c>
      <c r="B61" s="5" t="s">
        <v>247</v>
      </c>
      <c r="C61" s="36">
        <v>0</v>
      </c>
      <c r="D61" s="36">
        <v>0</v>
      </c>
      <c r="E61" s="36">
        <v>0</v>
      </c>
      <c r="F61" s="87">
        <f t="shared" si="0"/>
        <v>0</v>
      </c>
      <c r="G61" s="36">
        <v>0</v>
      </c>
      <c r="H61" s="36">
        <v>0</v>
      </c>
      <c r="I61" s="36">
        <v>0</v>
      </c>
      <c r="J61" s="87">
        <f t="shared" si="7"/>
        <v>0</v>
      </c>
      <c r="K61" s="108"/>
      <c r="L61" s="106"/>
      <c r="M61" s="106"/>
      <c r="N61" s="106"/>
      <c r="O61" s="108"/>
      <c r="P61" s="106"/>
      <c r="Q61" s="106"/>
      <c r="R61" s="106"/>
    </row>
    <row r="62" spans="1:18" s="38" customFormat="1" ht="15" customHeight="1">
      <c r="A62" s="26" t="s">
        <v>389</v>
      </c>
      <c r="B62" s="29" t="s">
        <v>248</v>
      </c>
      <c r="C62" s="39">
        <f>SUM(C57:C61)</f>
        <v>0</v>
      </c>
      <c r="D62" s="39">
        <f>SUM(D57:D61)</f>
        <v>0</v>
      </c>
      <c r="E62" s="39">
        <f>SUM(E57:E61)</f>
        <v>0</v>
      </c>
      <c r="F62" s="70">
        <f t="shared" si="0"/>
        <v>0</v>
      </c>
      <c r="G62" s="39">
        <f>SUM(G57:G61)</f>
        <v>0</v>
      </c>
      <c r="H62" s="39">
        <f>SUM(H57:H61)</f>
        <v>0</v>
      </c>
      <c r="I62" s="39">
        <f>SUM(I57:I61)</f>
        <v>0</v>
      </c>
      <c r="J62" s="70">
        <f t="shared" si="7"/>
        <v>0</v>
      </c>
      <c r="K62" s="104"/>
      <c r="L62" s="103"/>
      <c r="M62" s="103"/>
      <c r="N62" s="103"/>
      <c r="O62" s="104"/>
      <c r="P62" s="103"/>
      <c r="Q62" s="103"/>
      <c r="R62" s="103"/>
    </row>
    <row r="63" spans="1:18" ht="15" customHeight="1">
      <c r="A63" s="10" t="s">
        <v>252</v>
      </c>
      <c r="B63" s="5" t="s">
        <v>253</v>
      </c>
      <c r="C63" s="36">
        <v>0</v>
      </c>
      <c r="D63" s="36">
        <v>0</v>
      </c>
      <c r="E63" s="36">
        <v>0</v>
      </c>
      <c r="F63" s="87">
        <f t="shared" si="0"/>
        <v>0</v>
      </c>
      <c r="G63" s="36">
        <v>0</v>
      </c>
      <c r="H63" s="36">
        <v>0</v>
      </c>
      <c r="I63" s="36">
        <v>0</v>
      </c>
      <c r="J63" s="87">
        <f t="shared" si="7"/>
        <v>0</v>
      </c>
      <c r="K63" s="108"/>
      <c r="L63" s="106"/>
      <c r="M63" s="106"/>
      <c r="N63" s="106"/>
      <c r="O63" s="108"/>
      <c r="P63" s="106"/>
      <c r="Q63" s="106"/>
      <c r="R63" s="106"/>
    </row>
    <row r="64" spans="1:18" ht="15" customHeight="1">
      <c r="A64" s="4" t="s">
        <v>372</v>
      </c>
      <c r="B64" s="5" t="s">
        <v>423</v>
      </c>
      <c r="C64" s="36">
        <v>0</v>
      </c>
      <c r="D64" s="36">
        <v>0</v>
      </c>
      <c r="E64" s="36">
        <v>0</v>
      </c>
      <c r="F64" s="87">
        <f t="shared" si="0"/>
        <v>0</v>
      </c>
      <c r="G64" s="36">
        <v>0</v>
      </c>
      <c r="H64" s="36">
        <v>0</v>
      </c>
      <c r="I64" s="36">
        <v>0</v>
      </c>
      <c r="J64" s="87">
        <f t="shared" si="7"/>
        <v>0</v>
      </c>
      <c r="K64" s="108"/>
      <c r="L64" s="106"/>
      <c r="M64" s="106"/>
      <c r="N64" s="106"/>
      <c r="O64" s="108"/>
      <c r="P64" s="106"/>
      <c r="Q64" s="106"/>
      <c r="R64" s="106"/>
    </row>
    <row r="65" spans="1:18" ht="15" customHeight="1">
      <c r="A65" s="10" t="s">
        <v>373</v>
      </c>
      <c r="B65" s="5" t="s">
        <v>424</v>
      </c>
      <c r="C65" s="36">
        <v>0</v>
      </c>
      <c r="D65" s="36">
        <v>0</v>
      </c>
      <c r="E65" s="36">
        <v>0</v>
      </c>
      <c r="F65" s="87">
        <f t="shared" si="0"/>
        <v>0</v>
      </c>
      <c r="G65" s="36">
        <v>0</v>
      </c>
      <c r="H65" s="36">
        <v>0</v>
      </c>
      <c r="I65" s="36">
        <v>0</v>
      </c>
      <c r="J65" s="87">
        <f t="shared" si="7"/>
        <v>0</v>
      </c>
      <c r="K65" s="108"/>
      <c r="L65" s="106"/>
      <c r="M65" s="106"/>
      <c r="N65" s="106"/>
      <c r="O65" s="108"/>
      <c r="P65" s="106"/>
      <c r="Q65" s="106"/>
      <c r="R65" s="106"/>
    </row>
    <row r="66" spans="1:18" s="38" customFormat="1" ht="15" customHeight="1">
      <c r="A66" s="26" t="s">
        <v>392</v>
      </c>
      <c r="B66" s="29" t="s">
        <v>254</v>
      </c>
      <c r="C66" s="39">
        <f>SUM(C63:C65)</f>
        <v>0</v>
      </c>
      <c r="D66" s="39">
        <f>SUM(D63:D65)</f>
        <v>0</v>
      </c>
      <c r="E66" s="39">
        <f>SUM(E63:E65)</f>
        <v>0</v>
      </c>
      <c r="F66" s="70">
        <f t="shared" si="0"/>
        <v>0</v>
      </c>
      <c r="G66" s="39">
        <f>SUM(G63:G65)</f>
        <v>0</v>
      </c>
      <c r="H66" s="39">
        <f>SUM(H63:H65)</f>
        <v>0</v>
      </c>
      <c r="I66" s="39">
        <f>SUM(I63:I65)</f>
        <v>0</v>
      </c>
      <c r="J66" s="70">
        <f t="shared" si="7"/>
        <v>0</v>
      </c>
      <c r="K66" s="104"/>
      <c r="L66" s="103"/>
      <c r="M66" s="103"/>
      <c r="N66" s="103"/>
      <c r="O66" s="104"/>
      <c r="P66" s="103"/>
      <c r="Q66" s="103"/>
      <c r="R66" s="103"/>
    </row>
    <row r="67" spans="1:18" s="38" customFormat="1" ht="15" customHeight="1">
      <c r="A67" s="60" t="s">
        <v>9</v>
      </c>
      <c r="B67" s="61"/>
      <c r="C67" s="62">
        <f>SUM(C56+C62+C66)</f>
        <v>0</v>
      </c>
      <c r="D67" s="62">
        <f t="shared" ref="D67:F67" si="8">SUM(D56+D62+D66)</f>
        <v>0</v>
      </c>
      <c r="E67" s="62">
        <f t="shared" si="8"/>
        <v>0</v>
      </c>
      <c r="F67" s="88">
        <f t="shared" si="8"/>
        <v>0</v>
      </c>
      <c r="G67" s="62">
        <f>SUM(G56+G62+G66)</f>
        <v>0</v>
      </c>
      <c r="H67" s="62">
        <f t="shared" ref="H67:J67" si="9">SUM(H56+H62+H66)</f>
        <v>0</v>
      </c>
      <c r="I67" s="62">
        <f t="shared" si="9"/>
        <v>0</v>
      </c>
      <c r="J67" s="88">
        <f t="shared" si="9"/>
        <v>0</v>
      </c>
      <c r="K67" s="103"/>
      <c r="L67" s="103"/>
      <c r="M67" s="103"/>
      <c r="N67" s="103"/>
      <c r="O67" s="103"/>
      <c r="P67" s="103"/>
      <c r="Q67" s="103"/>
      <c r="R67" s="103"/>
    </row>
    <row r="68" spans="1:18" s="38" customFormat="1" ht="15.75">
      <c r="A68" s="63" t="s">
        <v>391</v>
      </c>
      <c r="B68" s="52" t="s">
        <v>255</v>
      </c>
      <c r="C68" s="64">
        <f>C20+C34+C45+C49+C56+C62+C66</f>
        <v>23003710</v>
      </c>
      <c r="D68" s="64">
        <f>D20+D34+D45+D49+D56+D62+D66</f>
        <v>0</v>
      </c>
      <c r="E68" s="64">
        <f>E20+E34+E45+E49+E56+E62+E66</f>
        <v>0</v>
      </c>
      <c r="F68" s="89">
        <f t="shared" si="0"/>
        <v>23003710</v>
      </c>
      <c r="G68" s="64">
        <f>G20+G34+G45+G49+G56+G62+G66</f>
        <v>23025578</v>
      </c>
      <c r="H68" s="64">
        <f>H20+H34+H45+H49+H56+H62+H66</f>
        <v>0</v>
      </c>
      <c r="I68" s="64">
        <f>I20+I34+I45+I49+I56+I62+I66</f>
        <v>0</v>
      </c>
      <c r="J68" s="89">
        <f t="shared" ref="J68" si="10">SUM(G68:I68)</f>
        <v>23025578</v>
      </c>
      <c r="K68" s="96"/>
      <c r="L68" s="95"/>
      <c r="M68" s="95"/>
      <c r="N68" s="95"/>
      <c r="O68" s="96"/>
      <c r="P68" s="95"/>
      <c r="Q68" s="95"/>
      <c r="R68" s="95"/>
    </row>
    <row r="69" spans="1:18" s="38" customFormat="1" ht="15.75">
      <c r="A69" s="65" t="s">
        <v>10</v>
      </c>
      <c r="B69" s="66"/>
      <c r="C69" s="67">
        <f>C50-'1. melléklet'!C76</f>
        <v>-18714772</v>
      </c>
      <c r="D69" s="67">
        <f>D50-'1. melléklet'!D76</f>
        <v>0</v>
      </c>
      <c r="E69" s="67">
        <f>E50-'1. melléklet'!E76</f>
        <v>-13000</v>
      </c>
      <c r="F69" s="90">
        <f>F50-'1. melléklet'!F76</f>
        <v>-18727772</v>
      </c>
      <c r="G69" s="67">
        <f>G50-'1. melléklet'!G76</f>
        <v>-14523772</v>
      </c>
      <c r="H69" s="67">
        <f>H50-'1. melléklet'!H76</f>
        <v>0</v>
      </c>
      <c r="I69" s="67">
        <f>I50-'1. melléklet'!I76</f>
        <v>-13000</v>
      </c>
      <c r="J69" s="90">
        <f>J50-'1. melléklet'!J76</f>
        <v>-14536772</v>
      </c>
      <c r="K69" s="103"/>
      <c r="L69" s="103"/>
      <c r="M69" s="103"/>
      <c r="N69" s="103"/>
      <c r="O69" s="103"/>
      <c r="P69" s="103"/>
      <c r="Q69" s="103"/>
      <c r="R69" s="103"/>
    </row>
    <row r="70" spans="1:18" s="38" customFormat="1" ht="15.75">
      <c r="A70" s="65" t="s">
        <v>11</v>
      </c>
      <c r="B70" s="66"/>
      <c r="C70" s="67">
        <f>C67-'1. melléklet'!C100</f>
        <v>-76000</v>
      </c>
      <c r="D70" s="67">
        <f>D67-'1. melléklet'!D100</f>
        <v>0</v>
      </c>
      <c r="E70" s="67">
        <f>E67-'1. melléklet'!E100</f>
        <v>0</v>
      </c>
      <c r="F70" s="90">
        <f>F67-'1. melléklet'!F100</f>
        <v>-76000</v>
      </c>
      <c r="G70" s="67">
        <f>G67-'1. melléklet'!G100</f>
        <v>-4267000</v>
      </c>
      <c r="H70" s="67">
        <f>H67-'1. melléklet'!H100</f>
        <v>0</v>
      </c>
      <c r="I70" s="67">
        <f>I67-'1. melléklet'!I100</f>
        <v>0</v>
      </c>
      <c r="J70" s="90">
        <f>J67-'1. melléklet'!J100</f>
        <v>-4267000</v>
      </c>
      <c r="K70" s="103"/>
      <c r="L70" s="103"/>
      <c r="M70" s="103"/>
      <c r="N70" s="103"/>
      <c r="O70" s="103"/>
      <c r="P70" s="103"/>
      <c r="Q70" s="103"/>
      <c r="R70" s="103"/>
    </row>
    <row r="71" spans="1:18">
      <c r="A71" s="24" t="s">
        <v>374</v>
      </c>
      <c r="B71" s="4" t="s">
        <v>256</v>
      </c>
      <c r="C71" s="36">
        <v>0</v>
      </c>
      <c r="D71" s="36">
        <v>0</v>
      </c>
      <c r="E71" s="36">
        <v>0</v>
      </c>
      <c r="F71" s="87">
        <f t="shared" si="0"/>
        <v>0</v>
      </c>
      <c r="G71" s="36">
        <v>0</v>
      </c>
      <c r="H71" s="36">
        <v>0</v>
      </c>
      <c r="I71" s="36">
        <v>0</v>
      </c>
      <c r="J71" s="87">
        <f t="shared" ref="J71:J72" si="11">SUM(G71:I71)</f>
        <v>0</v>
      </c>
      <c r="K71" s="108"/>
      <c r="L71" s="106"/>
      <c r="M71" s="106"/>
      <c r="N71" s="106"/>
      <c r="O71" s="108"/>
      <c r="P71" s="106"/>
      <c r="Q71" s="106"/>
      <c r="R71" s="106"/>
    </row>
    <row r="72" spans="1:18">
      <c r="A72" s="10" t="s">
        <v>257</v>
      </c>
      <c r="B72" s="4" t="s">
        <v>258</v>
      </c>
      <c r="C72" s="36">
        <v>0</v>
      </c>
      <c r="D72" s="36">
        <v>0</v>
      </c>
      <c r="E72" s="36">
        <v>0</v>
      </c>
      <c r="F72" s="87">
        <f t="shared" si="0"/>
        <v>0</v>
      </c>
      <c r="G72" s="36">
        <v>0</v>
      </c>
      <c r="H72" s="36">
        <v>0</v>
      </c>
      <c r="I72" s="36">
        <v>0</v>
      </c>
      <c r="J72" s="87">
        <f t="shared" si="11"/>
        <v>0</v>
      </c>
      <c r="K72" s="108"/>
      <c r="L72" s="106"/>
      <c r="M72" s="106"/>
      <c r="N72" s="106"/>
      <c r="O72" s="108"/>
      <c r="P72" s="106"/>
      <c r="Q72" s="106"/>
      <c r="R72" s="106"/>
    </row>
    <row r="73" spans="1:18">
      <c r="A73" s="24" t="s">
        <v>375</v>
      </c>
      <c r="B73" s="4" t="s">
        <v>259</v>
      </c>
      <c r="C73" s="36">
        <v>0</v>
      </c>
      <c r="D73" s="36">
        <v>0</v>
      </c>
      <c r="E73" s="36">
        <v>0</v>
      </c>
      <c r="F73" s="87">
        <f t="shared" ref="F73:F98" si="12">SUM(C73:E73)</f>
        <v>0</v>
      </c>
      <c r="G73" s="36">
        <v>0</v>
      </c>
      <c r="H73" s="36">
        <v>0</v>
      </c>
      <c r="I73" s="36">
        <v>0</v>
      </c>
      <c r="J73" s="87">
        <f t="shared" ref="J73:J98" si="13">SUM(G73:I73)</f>
        <v>0</v>
      </c>
      <c r="K73" s="108"/>
      <c r="L73" s="106"/>
      <c r="M73" s="106"/>
      <c r="N73" s="106"/>
      <c r="O73" s="108"/>
      <c r="P73" s="106"/>
      <c r="Q73" s="106"/>
      <c r="R73" s="106"/>
    </row>
    <row r="74" spans="1:18" s="38" customFormat="1">
      <c r="A74" s="12" t="s">
        <v>393</v>
      </c>
      <c r="B74" s="6" t="s">
        <v>260</v>
      </c>
      <c r="C74" s="39">
        <f>SUM(C71:C73)</f>
        <v>0</v>
      </c>
      <c r="D74" s="39">
        <f>SUM(D71:D73)</f>
        <v>0</v>
      </c>
      <c r="E74" s="39">
        <f>SUM(E71:E73)</f>
        <v>0</v>
      </c>
      <c r="F74" s="70">
        <f t="shared" si="12"/>
        <v>0</v>
      </c>
      <c r="G74" s="39">
        <f>SUM(G71:G73)</f>
        <v>0</v>
      </c>
      <c r="H74" s="39">
        <f>SUM(H71:H73)</f>
        <v>0</v>
      </c>
      <c r="I74" s="39">
        <f>SUM(I71:I73)</f>
        <v>0</v>
      </c>
      <c r="J74" s="70">
        <f t="shared" si="13"/>
        <v>0</v>
      </c>
      <c r="K74" s="104"/>
      <c r="L74" s="103"/>
      <c r="M74" s="103"/>
      <c r="N74" s="103"/>
      <c r="O74" s="104"/>
      <c r="P74" s="103"/>
      <c r="Q74" s="103"/>
      <c r="R74" s="103"/>
    </row>
    <row r="75" spans="1:18">
      <c r="A75" s="10" t="s">
        <v>376</v>
      </c>
      <c r="B75" s="4" t="s">
        <v>261</v>
      </c>
      <c r="C75" s="36">
        <v>0</v>
      </c>
      <c r="D75" s="36">
        <v>0</v>
      </c>
      <c r="E75" s="36">
        <v>0</v>
      </c>
      <c r="F75" s="87">
        <f t="shared" si="12"/>
        <v>0</v>
      </c>
      <c r="G75" s="36">
        <v>0</v>
      </c>
      <c r="H75" s="36">
        <v>0</v>
      </c>
      <c r="I75" s="36">
        <v>0</v>
      </c>
      <c r="J75" s="87">
        <f t="shared" si="13"/>
        <v>0</v>
      </c>
      <c r="K75" s="108"/>
      <c r="L75" s="106"/>
      <c r="M75" s="106"/>
      <c r="N75" s="106"/>
      <c r="O75" s="108"/>
      <c r="P75" s="106"/>
      <c r="Q75" s="106"/>
      <c r="R75" s="106"/>
    </row>
    <row r="76" spans="1:18">
      <c r="A76" s="24" t="s">
        <v>262</v>
      </c>
      <c r="B76" s="4" t="s">
        <v>263</v>
      </c>
      <c r="C76" s="36">
        <v>0</v>
      </c>
      <c r="D76" s="36">
        <v>0</v>
      </c>
      <c r="E76" s="36">
        <v>0</v>
      </c>
      <c r="F76" s="87">
        <f t="shared" si="12"/>
        <v>0</v>
      </c>
      <c r="G76" s="36">
        <v>0</v>
      </c>
      <c r="H76" s="36">
        <v>0</v>
      </c>
      <c r="I76" s="36">
        <v>0</v>
      </c>
      <c r="J76" s="87">
        <f t="shared" si="13"/>
        <v>0</v>
      </c>
      <c r="K76" s="108"/>
      <c r="L76" s="106"/>
      <c r="M76" s="106"/>
      <c r="N76" s="106"/>
      <c r="O76" s="108"/>
      <c r="P76" s="106"/>
      <c r="Q76" s="106"/>
      <c r="R76" s="106"/>
    </row>
    <row r="77" spans="1:18">
      <c r="A77" s="10" t="s">
        <v>377</v>
      </c>
      <c r="B77" s="4" t="s">
        <v>264</v>
      </c>
      <c r="C77" s="36">
        <v>0</v>
      </c>
      <c r="D77" s="36">
        <v>0</v>
      </c>
      <c r="E77" s="36">
        <v>0</v>
      </c>
      <c r="F77" s="87">
        <f t="shared" si="12"/>
        <v>0</v>
      </c>
      <c r="G77" s="36">
        <v>0</v>
      </c>
      <c r="H77" s="36">
        <v>0</v>
      </c>
      <c r="I77" s="36">
        <v>0</v>
      </c>
      <c r="J77" s="87">
        <f t="shared" si="13"/>
        <v>0</v>
      </c>
      <c r="K77" s="108"/>
      <c r="L77" s="106"/>
      <c r="M77" s="106"/>
      <c r="N77" s="106"/>
      <c r="O77" s="108"/>
      <c r="P77" s="106"/>
      <c r="Q77" s="106"/>
      <c r="R77" s="106"/>
    </row>
    <row r="78" spans="1:18">
      <c r="A78" s="24" t="s">
        <v>265</v>
      </c>
      <c r="B78" s="4" t="s">
        <v>266</v>
      </c>
      <c r="C78" s="36">
        <v>0</v>
      </c>
      <c r="D78" s="36">
        <v>0</v>
      </c>
      <c r="E78" s="36">
        <v>0</v>
      </c>
      <c r="F78" s="87">
        <f t="shared" si="12"/>
        <v>0</v>
      </c>
      <c r="G78" s="36">
        <v>0</v>
      </c>
      <c r="H78" s="36">
        <v>0</v>
      </c>
      <c r="I78" s="36">
        <v>0</v>
      </c>
      <c r="J78" s="87">
        <f t="shared" si="13"/>
        <v>0</v>
      </c>
      <c r="K78" s="108"/>
      <c r="L78" s="106"/>
      <c r="M78" s="106"/>
      <c r="N78" s="106"/>
      <c r="O78" s="108"/>
      <c r="P78" s="106"/>
      <c r="Q78" s="106"/>
      <c r="R78" s="106"/>
    </row>
    <row r="79" spans="1:18" s="38" customFormat="1">
      <c r="A79" s="11" t="s">
        <v>394</v>
      </c>
      <c r="B79" s="6" t="s">
        <v>267</v>
      </c>
      <c r="C79" s="39">
        <f>SUM(C75:C78)</f>
        <v>0</v>
      </c>
      <c r="D79" s="39">
        <f>SUM(D75:D78)</f>
        <v>0</v>
      </c>
      <c r="E79" s="39">
        <f>SUM(E75:E78)</f>
        <v>0</v>
      </c>
      <c r="F79" s="70">
        <f t="shared" si="12"/>
        <v>0</v>
      </c>
      <c r="G79" s="39">
        <f>SUM(G75:G78)</f>
        <v>0</v>
      </c>
      <c r="H79" s="39">
        <f>SUM(H75:H78)</f>
        <v>0</v>
      </c>
      <c r="I79" s="39">
        <f>SUM(I75:I78)</f>
        <v>0</v>
      </c>
      <c r="J79" s="70">
        <f t="shared" si="13"/>
        <v>0</v>
      </c>
      <c r="K79" s="104"/>
      <c r="L79" s="103"/>
      <c r="M79" s="103"/>
      <c r="N79" s="103"/>
      <c r="O79" s="104"/>
      <c r="P79" s="103"/>
      <c r="Q79" s="103"/>
      <c r="R79" s="103"/>
    </row>
    <row r="80" spans="1:18">
      <c r="A80" s="4" t="s">
        <v>403</v>
      </c>
      <c r="B80" s="4" t="s">
        <v>268</v>
      </c>
      <c r="C80" s="36">
        <v>19522720</v>
      </c>
      <c r="D80" s="36">
        <v>0</v>
      </c>
      <c r="E80" s="36">
        <v>0</v>
      </c>
      <c r="F80" s="87">
        <f t="shared" si="12"/>
        <v>19522720</v>
      </c>
      <c r="G80" s="36">
        <v>19522720</v>
      </c>
      <c r="H80" s="36">
        <v>0</v>
      </c>
      <c r="I80" s="36">
        <v>0</v>
      </c>
      <c r="J80" s="87">
        <f t="shared" si="13"/>
        <v>19522720</v>
      </c>
      <c r="K80" s="107"/>
      <c r="L80" s="106"/>
      <c r="M80" s="106"/>
      <c r="N80" s="106"/>
      <c r="O80" s="108"/>
      <c r="P80" s="106"/>
      <c r="Q80" s="106"/>
      <c r="R80" s="106"/>
    </row>
    <row r="81" spans="1:18">
      <c r="A81" s="4" t="s">
        <v>404</v>
      </c>
      <c r="B81" s="4" t="s">
        <v>268</v>
      </c>
      <c r="C81" s="36">
        <v>0</v>
      </c>
      <c r="D81" s="36">
        <v>0</v>
      </c>
      <c r="E81" s="36">
        <v>0</v>
      </c>
      <c r="F81" s="87">
        <f t="shared" si="12"/>
        <v>0</v>
      </c>
      <c r="G81" s="36">
        <v>0</v>
      </c>
      <c r="H81" s="36">
        <v>0</v>
      </c>
      <c r="I81" s="36">
        <v>0</v>
      </c>
      <c r="J81" s="87">
        <f t="shared" si="13"/>
        <v>0</v>
      </c>
      <c r="K81" s="108"/>
      <c r="L81" s="106"/>
      <c r="M81" s="106"/>
      <c r="N81" s="106"/>
      <c r="O81" s="108"/>
      <c r="P81" s="106"/>
      <c r="Q81" s="106"/>
      <c r="R81" s="106"/>
    </row>
    <row r="82" spans="1:18">
      <c r="A82" s="4" t="s">
        <v>401</v>
      </c>
      <c r="B82" s="4" t="s">
        <v>269</v>
      </c>
      <c r="C82" s="36">
        <v>0</v>
      </c>
      <c r="D82" s="36">
        <v>0</v>
      </c>
      <c r="E82" s="36">
        <v>0</v>
      </c>
      <c r="F82" s="87">
        <f t="shared" si="12"/>
        <v>0</v>
      </c>
      <c r="G82" s="36">
        <v>0</v>
      </c>
      <c r="H82" s="36">
        <v>0</v>
      </c>
      <c r="I82" s="36">
        <v>0</v>
      </c>
      <c r="J82" s="87">
        <f t="shared" si="13"/>
        <v>0</v>
      </c>
      <c r="K82" s="108"/>
      <c r="L82" s="106"/>
      <c r="M82" s="106"/>
      <c r="N82" s="106"/>
      <c r="O82" s="108"/>
      <c r="P82" s="106"/>
      <c r="Q82" s="106"/>
      <c r="R82" s="106"/>
    </row>
    <row r="83" spans="1:18">
      <c r="A83" s="4" t="s">
        <v>402</v>
      </c>
      <c r="B83" s="4" t="s">
        <v>269</v>
      </c>
      <c r="C83" s="36">
        <v>0</v>
      </c>
      <c r="D83" s="36">
        <v>0</v>
      </c>
      <c r="E83" s="36">
        <v>0</v>
      </c>
      <c r="F83" s="87">
        <f t="shared" si="12"/>
        <v>0</v>
      </c>
      <c r="G83" s="36">
        <v>0</v>
      </c>
      <c r="H83" s="36">
        <v>0</v>
      </c>
      <c r="I83" s="36">
        <v>0</v>
      </c>
      <c r="J83" s="87">
        <f t="shared" si="13"/>
        <v>0</v>
      </c>
      <c r="K83" s="108"/>
      <c r="L83" s="106"/>
      <c r="M83" s="106"/>
      <c r="N83" s="106"/>
      <c r="O83" s="108"/>
      <c r="P83" s="106"/>
      <c r="Q83" s="106"/>
      <c r="R83" s="106"/>
    </row>
    <row r="84" spans="1:18" s="38" customFormat="1">
      <c r="A84" s="6" t="s">
        <v>395</v>
      </c>
      <c r="B84" s="6" t="s">
        <v>270</v>
      </c>
      <c r="C84" s="39">
        <f>SUM(C80:C83)</f>
        <v>19522720</v>
      </c>
      <c r="D84" s="39">
        <f>SUM(D80:D83)</f>
        <v>0</v>
      </c>
      <c r="E84" s="39">
        <f>SUM(E80:E83)</f>
        <v>0</v>
      </c>
      <c r="F84" s="70">
        <f t="shared" si="12"/>
        <v>19522720</v>
      </c>
      <c r="G84" s="39">
        <f>SUM(G80:G83)</f>
        <v>19522720</v>
      </c>
      <c r="H84" s="39">
        <f>SUM(H80:H83)</f>
        <v>0</v>
      </c>
      <c r="I84" s="39">
        <f>SUM(I80:I83)</f>
        <v>0</v>
      </c>
      <c r="J84" s="70">
        <f t="shared" si="13"/>
        <v>19522720</v>
      </c>
      <c r="K84" s="104"/>
      <c r="L84" s="103"/>
      <c r="M84" s="103"/>
      <c r="N84" s="103"/>
      <c r="O84" s="104"/>
      <c r="P84" s="103"/>
      <c r="Q84" s="103"/>
      <c r="R84" s="103"/>
    </row>
    <row r="85" spans="1:18" s="38" customFormat="1">
      <c r="A85" s="11" t="s">
        <v>271</v>
      </c>
      <c r="B85" s="6" t="s">
        <v>272</v>
      </c>
      <c r="C85" s="39">
        <v>0</v>
      </c>
      <c r="D85" s="39">
        <v>0</v>
      </c>
      <c r="E85" s="39">
        <v>0</v>
      </c>
      <c r="F85" s="70">
        <f t="shared" si="12"/>
        <v>0</v>
      </c>
      <c r="G85" s="39">
        <v>0</v>
      </c>
      <c r="H85" s="39">
        <v>0</v>
      </c>
      <c r="I85" s="39">
        <v>0</v>
      </c>
      <c r="J85" s="70">
        <f t="shared" si="13"/>
        <v>0</v>
      </c>
      <c r="K85" s="104"/>
      <c r="L85" s="103"/>
      <c r="M85" s="103"/>
      <c r="N85" s="103"/>
      <c r="O85" s="104"/>
      <c r="P85" s="103"/>
      <c r="Q85" s="103"/>
      <c r="R85" s="103"/>
    </row>
    <row r="86" spans="1:18" s="38" customFormat="1">
      <c r="A86" s="11" t="s">
        <v>273</v>
      </c>
      <c r="B86" s="6" t="s">
        <v>274</v>
      </c>
      <c r="C86" s="39">
        <v>0</v>
      </c>
      <c r="D86" s="39">
        <v>0</v>
      </c>
      <c r="E86" s="39">
        <v>0</v>
      </c>
      <c r="F86" s="70">
        <f t="shared" si="12"/>
        <v>0</v>
      </c>
      <c r="G86" s="39">
        <v>0</v>
      </c>
      <c r="H86" s="39">
        <v>0</v>
      </c>
      <c r="I86" s="39">
        <v>0</v>
      </c>
      <c r="J86" s="70">
        <f t="shared" si="13"/>
        <v>0</v>
      </c>
      <c r="K86" s="104"/>
      <c r="L86" s="103"/>
      <c r="M86" s="103"/>
      <c r="N86" s="103"/>
      <c r="O86" s="104"/>
      <c r="P86" s="103"/>
      <c r="Q86" s="103"/>
      <c r="R86" s="103"/>
    </row>
    <row r="87" spans="1:18" s="38" customFormat="1">
      <c r="A87" s="11" t="s">
        <v>275</v>
      </c>
      <c r="B87" s="6" t="s">
        <v>276</v>
      </c>
      <c r="C87" s="39">
        <v>0</v>
      </c>
      <c r="D87" s="39">
        <v>0</v>
      </c>
      <c r="E87" s="39">
        <v>0</v>
      </c>
      <c r="F87" s="70">
        <f t="shared" si="12"/>
        <v>0</v>
      </c>
      <c r="G87" s="39">
        <v>0</v>
      </c>
      <c r="H87" s="39">
        <v>0</v>
      </c>
      <c r="I87" s="39">
        <v>0</v>
      </c>
      <c r="J87" s="70">
        <f t="shared" si="13"/>
        <v>0</v>
      </c>
      <c r="K87" s="104"/>
      <c r="L87" s="103"/>
      <c r="M87" s="103"/>
      <c r="N87" s="103"/>
      <c r="O87" s="104"/>
      <c r="P87" s="103"/>
      <c r="Q87" s="103"/>
      <c r="R87" s="103"/>
    </row>
    <row r="88" spans="1:18" s="38" customFormat="1">
      <c r="A88" s="11" t="s">
        <v>277</v>
      </c>
      <c r="B88" s="6" t="s">
        <v>278</v>
      </c>
      <c r="C88" s="39">
        <v>0</v>
      </c>
      <c r="D88" s="39">
        <v>0</v>
      </c>
      <c r="E88" s="39">
        <v>0</v>
      </c>
      <c r="F88" s="70">
        <f t="shared" si="12"/>
        <v>0</v>
      </c>
      <c r="G88" s="39">
        <v>0</v>
      </c>
      <c r="H88" s="39">
        <v>0</v>
      </c>
      <c r="I88" s="39">
        <v>0</v>
      </c>
      <c r="J88" s="70">
        <f t="shared" si="13"/>
        <v>0</v>
      </c>
      <c r="K88" s="104"/>
      <c r="L88" s="103"/>
      <c r="M88" s="103"/>
      <c r="N88" s="103"/>
      <c r="O88" s="104"/>
      <c r="P88" s="103"/>
      <c r="Q88" s="103"/>
      <c r="R88" s="103"/>
    </row>
    <row r="89" spans="1:18" s="38" customFormat="1">
      <c r="A89" s="12" t="s">
        <v>378</v>
      </c>
      <c r="B89" s="6" t="s">
        <v>279</v>
      </c>
      <c r="C89" s="39">
        <v>0</v>
      </c>
      <c r="D89" s="39">
        <v>0</v>
      </c>
      <c r="E89" s="39">
        <v>0</v>
      </c>
      <c r="F89" s="70">
        <f t="shared" si="12"/>
        <v>0</v>
      </c>
      <c r="G89" s="39">
        <v>0</v>
      </c>
      <c r="H89" s="39">
        <v>0</v>
      </c>
      <c r="I89" s="39">
        <v>0</v>
      </c>
      <c r="J89" s="70">
        <f t="shared" si="13"/>
        <v>0</v>
      </c>
      <c r="K89" s="104"/>
      <c r="L89" s="103"/>
      <c r="M89" s="103"/>
      <c r="N89" s="103"/>
      <c r="O89" s="104"/>
      <c r="P89" s="103"/>
      <c r="Q89" s="103"/>
      <c r="R89" s="103"/>
    </row>
    <row r="90" spans="1:18" s="38" customFormat="1" ht="15.75">
      <c r="A90" s="28" t="s">
        <v>396</v>
      </c>
      <c r="B90" s="26" t="s">
        <v>280</v>
      </c>
      <c r="C90" s="46">
        <f>C74+C79+C84+C85+C87+C86+C88+C89</f>
        <v>19522720</v>
      </c>
      <c r="D90" s="46">
        <f>D74+D79+D84+D85+D87+D86+D88+D89</f>
        <v>0</v>
      </c>
      <c r="E90" s="46">
        <f>E74+E79+E84+E85+E87+E86+E88+E89</f>
        <v>0</v>
      </c>
      <c r="F90" s="71">
        <f t="shared" si="12"/>
        <v>19522720</v>
      </c>
      <c r="G90" s="46">
        <f>G74+G79+G84+G85+G87+G86+G88+G89</f>
        <v>19522720</v>
      </c>
      <c r="H90" s="46">
        <f>H74+H79+H84+H85+H87+H86+H88+H89</f>
        <v>0</v>
      </c>
      <c r="I90" s="46">
        <f>I74+I79+I84+I85+I87+I86+I88+I89</f>
        <v>0</v>
      </c>
      <c r="J90" s="71">
        <f t="shared" si="13"/>
        <v>19522720</v>
      </c>
      <c r="K90" s="96"/>
      <c r="L90" s="95"/>
      <c r="M90" s="95"/>
      <c r="N90" s="95"/>
      <c r="O90" s="96"/>
      <c r="P90" s="95"/>
      <c r="Q90" s="95"/>
      <c r="R90" s="95"/>
    </row>
    <row r="91" spans="1:18">
      <c r="A91" s="10" t="s">
        <v>281</v>
      </c>
      <c r="B91" s="4" t="s">
        <v>282</v>
      </c>
      <c r="C91" s="36">
        <v>0</v>
      </c>
      <c r="D91" s="36">
        <v>0</v>
      </c>
      <c r="E91" s="36">
        <v>0</v>
      </c>
      <c r="F91" s="87">
        <f t="shared" si="12"/>
        <v>0</v>
      </c>
      <c r="G91" s="36">
        <v>0</v>
      </c>
      <c r="H91" s="36">
        <v>0</v>
      </c>
      <c r="I91" s="36">
        <v>0</v>
      </c>
      <c r="J91" s="87">
        <f t="shared" si="13"/>
        <v>0</v>
      </c>
      <c r="K91" s="108"/>
      <c r="L91" s="106"/>
      <c r="M91" s="106"/>
      <c r="N91" s="106"/>
      <c r="O91" s="108"/>
      <c r="P91" s="106"/>
      <c r="Q91" s="106"/>
      <c r="R91" s="106"/>
    </row>
    <row r="92" spans="1:18">
      <c r="A92" s="10" t="s">
        <v>283</v>
      </c>
      <c r="B92" s="4" t="s">
        <v>284</v>
      </c>
      <c r="C92" s="36">
        <v>0</v>
      </c>
      <c r="D92" s="36">
        <v>0</v>
      </c>
      <c r="E92" s="36">
        <v>0</v>
      </c>
      <c r="F92" s="87">
        <f t="shared" si="12"/>
        <v>0</v>
      </c>
      <c r="G92" s="36">
        <v>0</v>
      </c>
      <c r="H92" s="36">
        <v>0</v>
      </c>
      <c r="I92" s="36">
        <v>0</v>
      </c>
      <c r="J92" s="87">
        <f t="shared" si="13"/>
        <v>0</v>
      </c>
      <c r="K92" s="108"/>
      <c r="L92" s="106"/>
      <c r="M92" s="106"/>
      <c r="N92" s="106"/>
      <c r="O92" s="108"/>
      <c r="P92" s="106"/>
      <c r="Q92" s="106"/>
      <c r="R92" s="106"/>
    </row>
    <row r="93" spans="1:18">
      <c r="A93" s="24" t="s">
        <v>285</v>
      </c>
      <c r="B93" s="4" t="s">
        <v>286</v>
      </c>
      <c r="C93" s="36">
        <v>0</v>
      </c>
      <c r="D93" s="36">
        <v>0</v>
      </c>
      <c r="E93" s="36">
        <v>0</v>
      </c>
      <c r="F93" s="87">
        <f t="shared" si="12"/>
        <v>0</v>
      </c>
      <c r="G93" s="36">
        <v>0</v>
      </c>
      <c r="H93" s="36">
        <v>0</v>
      </c>
      <c r="I93" s="36">
        <v>0</v>
      </c>
      <c r="J93" s="87">
        <f t="shared" si="13"/>
        <v>0</v>
      </c>
      <c r="K93" s="108"/>
      <c r="L93" s="106"/>
      <c r="M93" s="106"/>
      <c r="N93" s="106"/>
      <c r="O93" s="108"/>
      <c r="P93" s="106"/>
      <c r="Q93" s="106"/>
      <c r="R93" s="106"/>
    </row>
    <row r="94" spans="1:18">
      <c r="A94" s="24" t="s">
        <v>379</v>
      </c>
      <c r="B94" s="4" t="s">
        <v>287</v>
      </c>
      <c r="C94" s="36">
        <v>0</v>
      </c>
      <c r="D94" s="36">
        <v>0</v>
      </c>
      <c r="E94" s="36">
        <v>0</v>
      </c>
      <c r="F94" s="87">
        <f t="shared" si="12"/>
        <v>0</v>
      </c>
      <c r="G94" s="36">
        <v>0</v>
      </c>
      <c r="H94" s="36">
        <v>0</v>
      </c>
      <c r="I94" s="36">
        <v>0</v>
      </c>
      <c r="J94" s="87">
        <f t="shared" si="13"/>
        <v>0</v>
      </c>
      <c r="K94" s="108"/>
      <c r="L94" s="106"/>
      <c r="M94" s="106"/>
      <c r="N94" s="106"/>
      <c r="O94" s="108"/>
      <c r="P94" s="106"/>
      <c r="Q94" s="106"/>
      <c r="R94" s="106"/>
    </row>
    <row r="95" spans="1:18" s="38" customFormat="1">
      <c r="A95" s="11" t="s">
        <v>397</v>
      </c>
      <c r="B95" s="6" t="s">
        <v>288</v>
      </c>
      <c r="C95" s="39">
        <v>0</v>
      </c>
      <c r="D95" s="39">
        <v>0</v>
      </c>
      <c r="E95" s="39">
        <v>0</v>
      </c>
      <c r="F95" s="70">
        <f t="shared" si="12"/>
        <v>0</v>
      </c>
      <c r="G95" s="39">
        <v>0</v>
      </c>
      <c r="H95" s="39">
        <v>0</v>
      </c>
      <c r="I95" s="39">
        <v>0</v>
      </c>
      <c r="J95" s="70">
        <f t="shared" si="13"/>
        <v>0</v>
      </c>
      <c r="K95" s="104"/>
      <c r="L95" s="103"/>
      <c r="M95" s="103"/>
      <c r="N95" s="103"/>
      <c r="O95" s="104"/>
      <c r="P95" s="103"/>
      <c r="Q95" s="103"/>
      <c r="R95" s="103"/>
    </row>
    <row r="96" spans="1:18" s="38" customFormat="1">
      <c r="A96" s="12" t="s">
        <v>289</v>
      </c>
      <c r="B96" s="6" t="s">
        <v>290</v>
      </c>
      <c r="C96" s="39">
        <v>0</v>
      </c>
      <c r="D96" s="39">
        <v>0</v>
      </c>
      <c r="E96" s="39">
        <v>0</v>
      </c>
      <c r="F96" s="70">
        <f t="shared" si="12"/>
        <v>0</v>
      </c>
      <c r="G96" s="39">
        <v>0</v>
      </c>
      <c r="H96" s="39">
        <v>0</v>
      </c>
      <c r="I96" s="39">
        <v>0</v>
      </c>
      <c r="J96" s="70">
        <f t="shared" si="13"/>
        <v>0</v>
      </c>
      <c r="K96" s="104"/>
      <c r="L96" s="103"/>
      <c r="M96" s="103"/>
      <c r="N96" s="103"/>
      <c r="O96" s="104"/>
      <c r="P96" s="103"/>
      <c r="Q96" s="103"/>
      <c r="R96" s="103"/>
    </row>
    <row r="97" spans="1:18" s="38" customFormat="1" ht="15.75">
      <c r="A97" s="55" t="s">
        <v>398</v>
      </c>
      <c r="B97" s="56" t="s">
        <v>291</v>
      </c>
      <c r="C97" s="64">
        <f>C90+C95+C96</f>
        <v>19522720</v>
      </c>
      <c r="D97" s="64">
        <f>D90+D95+D96</f>
        <v>0</v>
      </c>
      <c r="E97" s="64">
        <f>E90+E95+E96</f>
        <v>0</v>
      </c>
      <c r="F97" s="89">
        <f t="shared" si="12"/>
        <v>19522720</v>
      </c>
      <c r="G97" s="64">
        <f>G90+G95+G96</f>
        <v>19522720</v>
      </c>
      <c r="H97" s="64">
        <f>H90+H95+H96</f>
        <v>0</v>
      </c>
      <c r="I97" s="64">
        <f>I90+I95+I96</f>
        <v>0</v>
      </c>
      <c r="J97" s="89">
        <f t="shared" si="13"/>
        <v>19522720</v>
      </c>
      <c r="K97" s="96"/>
      <c r="L97" s="95"/>
      <c r="M97" s="95"/>
      <c r="N97" s="95"/>
      <c r="O97" s="96"/>
      <c r="P97" s="95"/>
      <c r="Q97" s="95"/>
      <c r="R97" s="95"/>
    </row>
    <row r="98" spans="1:18" s="38" customFormat="1" ht="17.25">
      <c r="A98" s="58" t="s">
        <v>381</v>
      </c>
      <c r="B98" s="58"/>
      <c r="C98" s="59">
        <f>C68+C97</f>
        <v>42526430</v>
      </c>
      <c r="D98" s="59">
        <f>D68+D97</f>
        <v>0</v>
      </c>
      <c r="E98" s="59">
        <f>E68+E97</f>
        <v>0</v>
      </c>
      <c r="F98" s="91">
        <f t="shared" si="12"/>
        <v>42526430</v>
      </c>
      <c r="G98" s="59">
        <f>G68+G97</f>
        <v>42548298</v>
      </c>
      <c r="H98" s="59">
        <f>H68+H97</f>
        <v>0</v>
      </c>
      <c r="I98" s="59">
        <f>I68+I97</f>
        <v>0</v>
      </c>
      <c r="J98" s="91">
        <f t="shared" si="13"/>
        <v>42548298</v>
      </c>
      <c r="K98" s="105"/>
      <c r="L98" s="102"/>
      <c r="M98" s="102"/>
      <c r="N98" s="109"/>
      <c r="O98" s="105"/>
      <c r="P98" s="102"/>
      <c r="Q98" s="102"/>
      <c r="R98" s="109"/>
    </row>
    <row r="99" spans="1:18">
      <c r="G99" s="35"/>
      <c r="H99" s="35"/>
      <c r="I99" s="35"/>
      <c r="J99" s="35"/>
      <c r="K99" s="110"/>
      <c r="L99" s="35"/>
      <c r="M99" s="35"/>
      <c r="N99" s="35"/>
      <c r="O99" s="35"/>
      <c r="P99" s="35"/>
      <c r="Q99" s="35"/>
      <c r="R99" s="35"/>
    </row>
    <row r="100" spans="1:18"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</row>
    <row r="101" spans="1:18"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</row>
  </sheetData>
  <mergeCells count="7">
    <mergeCell ref="B1:F1"/>
    <mergeCell ref="K6:N6"/>
    <mergeCell ref="O6:R6"/>
    <mergeCell ref="A3:F3"/>
    <mergeCell ref="A4:F4"/>
    <mergeCell ref="C6:F6"/>
    <mergeCell ref="G6:J6"/>
  </mergeCells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H17"/>
  <sheetViews>
    <sheetView tabSelected="1" workbookViewId="0">
      <selection activeCell="F1" sqref="F1:H1"/>
    </sheetView>
  </sheetViews>
  <sheetFormatPr defaultRowHeight="15"/>
  <cols>
    <col min="1" max="1" width="36.42578125" customWidth="1"/>
    <col min="2" max="2" width="10.140625" customWidth="1"/>
    <col min="3" max="3" width="18.85546875" customWidth="1"/>
    <col min="4" max="4" width="17.28515625" customWidth="1"/>
    <col min="5" max="5" width="17.5703125" customWidth="1"/>
    <col min="6" max="6" width="17.7109375" customWidth="1"/>
    <col min="7" max="7" width="17.140625" customWidth="1"/>
    <col min="8" max="8" width="17.7109375" customWidth="1"/>
  </cols>
  <sheetData>
    <row r="1" spans="1:8">
      <c r="F1" s="118" t="s">
        <v>429</v>
      </c>
      <c r="G1" s="118"/>
      <c r="H1" s="118"/>
    </row>
    <row r="3" spans="1:8" ht="24" customHeight="1">
      <c r="A3" s="120" t="s">
        <v>425</v>
      </c>
      <c r="B3" s="126"/>
      <c r="C3" s="126"/>
      <c r="D3" s="126"/>
      <c r="E3" s="126"/>
      <c r="F3" s="126"/>
      <c r="G3" s="126"/>
      <c r="H3" s="126"/>
    </row>
    <row r="4" spans="1:8" ht="23.25" customHeight="1">
      <c r="A4" s="127" t="s">
        <v>420</v>
      </c>
      <c r="B4" s="121"/>
      <c r="C4" s="121"/>
      <c r="D4" s="121"/>
      <c r="E4" s="121"/>
      <c r="F4" s="121"/>
      <c r="G4" s="121"/>
      <c r="H4" s="121"/>
    </row>
    <row r="5" spans="1:8" ht="18">
      <c r="A5" s="27"/>
    </row>
    <row r="7" spans="1:8" ht="30">
      <c r="A7" s="2" t="s">
        <v>12</v>
      </c>
      <c r="B7" s="3" t="s">
        <v>13</v>
      </c>
      <c r="C7" s="32" t="s">
        <v>0</v>
      </c>
      <c r="D7" s="32" t="s">
        <v>1</v>
      </c>
      <c r="E7" s="32" t="s">
        <v>1</v>
      </c>
      <c r="F7" s="32" t="s">
        <v>1</v>
      </c>
      <c r="G7" s="32" t="s">
        <v>1</v>
      </c>
      <c r="H7" s="33" t="s">
        <v>2</v>
      </c>
    </row>
    <row r="8" spans="1:8">
      <c r="A8" s="16"/>
      <c r="B8" s="16"/>
      <c r="C8" s="16"/>
      <c r="D8" s="16"/>
      <c r="E8" s="16"/>
      <c r="F8" s="16"/>
      <c r="G8" s="16"/>
      <c r="H8" s="16"/>
    </row>
    <row r="9" spans="1:8">
      <c r="A9" s="16"/>
      <c r="B9" s="16"/>
      <c r="C9" s="16"/>
      <c r="D9" s="16"/>
      <c r="E9" s="16"/>
      <c r="F9" s="16"/>
      <c r="G9" s="16"/>
      <c r="H9" s="16"/>
    </row>
    <row r="10" spans="1:8">
      <c r="A10" s="16"/>
      <c r="B10" s="16"/>
      <c r="C10" s="16"/>
      <c r="D10" s="16"/>
      <c r="E10" s="16"/>
      <c r="F10" s="16"/>
      <c r="G10" s="16"/>
      <c r="H10" s="16"/>
    </row>
    <row r="11" spans="1:8">
      <c r="A11" s="16"/>
      <c r="B11" s="16"/>
      <c r="C11" s="16"/>
      <c r="D11" s="16"/>
      <c r="E11" s="16"/>
      <c r="F11" s="16"/>
      <c r="G11" s="16"/>
      <c r="H11" s="16"/>
    </row>
    <row r="12" spans="1:8" s="38" customFormat="1">
      <c r="A12" s="12" t="s">
        <v>405</v>
      </c>
      <c r="B12" s="7" t="s">
        <v>409</v>
      </c>
      <c r="C12" s="113">
        <f>SUM('1. melléklet'!J74)</f>
        <v>4890508</v>
      </c>
      <c r="D12" s="44"/>
      <c r="E12" s="44"/>
      <c r="F12" s="44"/>
      <c r="G12" s="44"/>
      <c r="H12" s="47">
        <f>SUM(C12:G12)</f>
        <v>4890508</v>
      </c>
    </row>
    <row r="13" spans="1:8">
      <c r="A13" s="12"/>
      <c r="B13" s="7"/>
      <c r="C13" s="16"/>
      <c r="D13" s="16"/>
      <c r="E13" s="16"/>
      <c r="F13" s="16"/>
      <c r="G13" s="16"/>
      <c r="H13" s="16"/>
    </row>
    <row r="14" spans="1:8">
      <c r="A14" s="12"/>
      <c r="B14" s="7"/>
      <c r="C14" s="16"/>
      <c r="D14" s="16"/>
      <c r="E14" s="16"/>
      <c r="F14" s="16"/>
      <c r="G14" s="16"/>
      <c r="H14" s="16"/>
    </row>
    <row r="15" spans="1:8">
      <c r="A15" s="12"/>
      <c r="B15" s="7"/>
      <c r="C15" s="16"/>
      <c r="D15" s="16"/>
      <c r="E15" s="16"/>
      <c r="F15" s="16"/>
      <c r="G15" s="16"/>
      <c r="H15" s="16"/>
    </row>
    <row r="16" spans="1:8">
      <c r="A16" s="12"/>
      <c r="B16" s="7"/>
      <c r="C16" s="16"/>
      <c r="D16" s="16"/>
      <c r="E16" s="16"/>
      <c r="F16" s="16"/>
      <c r="G16" s="16"/>
      <c r="H16" s="16"/>
    </row>
    <row r="17" spans="1:8" s="38" customFormat="1">
      <c r="A17" s="12" t="s">
        <v>407</v>
      </c>
      <c r="B17" s="7" t="s">
        <v>409</v>
      </c>
      <c r="C17" s="40"/>
      <c r="D17" s="40"/>
      <c r="E17" s="40"/>
      <c r="F17" s="40"/>
      <c r="G17" s="40"/>
      <c r="H17" s="40"/>
    </row>
  </sheetData>
  <mergeCells count="3">
    <mergeCell ref="A3:H3"/>
    <mergeCell ref="A4:H4"/>
    <mergeCell ref="F1:H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8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1. melléklet</vt:lpstr>
      <vt:lpstr>2. melléklet</vt:lpstr>
      <vt:lpstr>3. melléklet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2019-02-19T13:19:36Z</cp:lastPrinted>
  <dcterms:created xsi:type="dcterms:W3CDTF">2014-01-03T21:48:14Z</dcterms:created>
  <dcterms:modified xsi:type="dcterms:W3CDTF">2019-05-07T07:08:06Z</dcterms:modified>
</cp:coreProperties>
</file>