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Titkárság\Desktop\Rendeletek 2018\5 2018. (V. 31.) 2017. évi ktgvetés mód\"/>
    </mc:Choice>
  </mc:AlternateContent>
  <xr:revisionPtr revIDLastSave="0" documentId="8_{66D8EFBB-A871-40B3-A34E-E0C1E8D671C1}" xr6:coauthVersionLast="33" xr6:coauthVersionMax="33" xr10:uidLastSave="{00000000-0000-0000-0000-000000000000}"/>
  <bookViews>
    <workbookView xWindow="0" yWindow="0" windowWidth="28800" windowHeight="12225" tabRatio="873" firstSheet="1" activeTab="12" xr2:uid="{00000000-000D-0000-FFFF-FFFF00000000}"/>
  </bookViews>
  <sheets>
    <sheet name="1.1.sz.mell. össz önkorm" sheetId="4" r:id="rId1"/>
    <sheet name="1.2.sz.mell. össz köt" sheetId="1" r:id="rId2"/>
    <sheet name="1.3.sz.mell. össz önként" sheetId="2" r:id="rId3"/>
    <sheet name="1.4.sz.mell." sheetId="3" state="hidden" r:id="rId4"/>
    <sheet name="2.1.sz.mell  " sheetId="5" r:id="rId5"/>
    <sheet name="2.2.sz.mell  " sheetId="6" r:id="rId6"/>
    <sheet name="3.sz.mell.  " sheetId="7" state="hidden" r:id="rId7"/>
    <sheet name="4.sz.mell." sheetId="8" state="hidden" r:id="rId8"/>
    <sheet name="5.sz.mell." sheetId="9" state="hidden" r:id="rId9"/>
    <sheet name="6.sz.mell." sheetId="10" state="hidden" r:id="rId10"/>
    <sheet name="7.sz.mell." sheetId="11" state="hidden" r:id="rId11"/>
    <sheet name="8. sz. mell. " sheetId="12" state="hidden" r:id="rId12"/>
    <sheet name="9.1. sz. mell. önkorm össz" sheetId="23" r:id="rId13"/>
    <sheet name="9.1.1. sz. mell önkorm köt" sheetId="13" r:id="rId14"/>
    <sheet name="9.1.2. sz. mell önkorm önk" sheetId="14" r:id="rId15"/>
    <sheet name="9.1.3.a sz. mell önkorm állig" sheetId="15" state="hidden" r:id="rId16"/>
    <sheet name="9.2. sz. mell hiv" sheetId="20" r:id="rId17"/>
    <sheet name="9.2.1. sz. mell PH" sheetId="21" state="hidden" r:id="rId18"/>
    <sheet name="9.3. sz. mell ovi" sheetId="18" r:id="rId19"/>
    <sheet name="9.2.1.sz mell Ovoda" sheetId="19" state="hidden" r:id="rId20"/>
    <sheet name="9.4. sz. mell mkp" sheetId="17" r:id="rId21"/>
    <sheet name="10.sz.mell" sheetId="16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Titles" localSheetId="12">'9.1. sz. mell. önkorm össz'!$1:$6</definedName>
    <definedName name="_xlnm.Print_Titles" localSheetId="13">'9.1.1. sz. mell önkorm köt'!$1:$6</definedName>
    <definedName name="_xlnm.Print_Titles" localSheetId="14">'9.1.2. sz. mell önkorm önk'!$1:$6</definedName>
    <definedName name="_xlnm.Print_Titles" localSheetId="15">'9.1.3.a sz. mell önkorm állig'!$1:$6</definedName>
    <definedName name="_xlnm.Print_Titles" localSheetId="16">'9.2. sz. mell hiv'!$1:$6</definedName>
    <definedName name="_xlnm.Print_Titles" localSheetId="17">'9.2.1. sz. mell PH'!$1:$6</definedName>
    <definedName name="_xlnm.Print_Titles" localSheetId="19">'9.2.1.sz mell Ovoda'!$1:$6</definedName>
    <definedName name="_xlnm.Print_Titles" localSheetId="18">'9.3. sz. mell ovi'!$1:$6</definedName>
    <definedName name="_xlnm.Print_Titles" localSheetId="20">'9.4. sz. mell mkp'!$1:$6</definedName>
    <definedName name="_xlnm.Print_Area" localSheetId="0">'1.1.sz.mell. össz önkorm'!$A$1:$F$161</definedName>
    <definedName name="_xlnm.Print_Area" localSheetId="1">'1.2.sz.mell. össz köt'!$A$1:$F$161</definedName>
    <definedName name="_xlnm.Print_Area" localSheetId="2">'1.3.sz.mell. össz önként'!$A$1:$F$161</definedName>
    <definedName name="_xlnm.Print_Area" localSheetId="3">'1.4.sz.mell.'!$A$1:$F$159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23" l="1"/>
  <c r="F94" i="13"/>
  <c r="E144" i="1" l="1"/>
  <c r="F144" i="1"/>
  <c r="F144" i="4" s="1"/>
  <c r="D144" i="1"/>
  <c r="D142" i="1"/>
  <c r="D143" i="4"/>
  <c r="E96" i="4"/>
  <c r="E98" i="4"/>
  <c r="F103" i="4"/>
  <c r="D107" i="4"/>
  <c r="E112" i="4"/>
  <c r="E114" i="4"/>
  <c r="D116" i="4"/>
  <c r="D123" i="4"/>
  <c r="D125" i="4"/>
  <c r="E128" i="4"/>
  <c r="E130" i="4"/>
  <c r="D131" i="4"/>
  <c r="E131" i="4"/>
  <c r="F131" i="4"/>
  <c r="D132" i="4"/>
  <c r="E132" i="4"/>
  <c r="F132" i="4"/>
  <c r="D133" i="4"/>
  <c r="E133" i="4"/>
  <c r="F133" i="4"/>
  <c r="E134" i="4"/>
  <c r="D135" i="4"/>
  <c r="E135" i="4"/>
  <c r="F135" i="4"/>
  <c r="D136" i="4"/>
  <c r="E136" i="4"/>
  <c r="F136" i="4"/>
  <c r="D137" i="4"/>
  <c r="E137" i="4"/>
  <c r="F137" i="4"/>
  <c r="D138" i="4"/>
  <c r="E138" i="4"/>
  <c r="F138" i="4"/>
  <c r="D139" i="4"/>
  <c r="E139" i="4"/>
  <c r="F139" i="4"/>
  <c r="D140" i="4"/>
  <c r="E140" i="4"/>
  <c r="F140" i="4"/>
  <c r="D142" i="4"/>
  <c r="E142" i="4"/>
  <c r="E143" i="4"/>
  <c r="F143" i="4"/>
  <c r="D144" i="4"/>
  <c r="E144" i="4"/>
  <c r="F145" i="4"/>
  <c r="D148" i="4"/>
  <c r="E148" i="4"/>
  <c r="F148" i="4"/>
  <c r="D149" i="4"/>
  <c r="E149" i="4"/>
  <c r="F149" i="4"/>
  <c r="D150" i="4"/>
  <c r="E150" i="4"/>
  <c r="F150" i="4"/>
  <c r="D151" i="4"/>
  <c r="E151" i="4"/>
  <c r="F151" i="4"/>
  <c r="D152" i="4"/>
  <c r="E152" i="4"/>
  <c r="F152" i="4"/>
  <c r="D153" i="4"/>
  <c r="E153" i="4"/>
  <c r="F153" i="4"/>
  <c r="D154" i="4"/>
  <c r="E154" i="4"/>
  <c r="F11" i="4"/>
  <c r="F59" i="4"/>
  <c r="E63" i="4"/>
  <c r="D64" i="4"/>
  <c r="E64" i="4"/>
  <c r="F64" i="4"/>
  <c r="D65" i="4"/>
  <c r="E65" i="4"/>
  <c r="F65" i="4"/>
  <c r="D66" i="4"/>
  <c r="E66" i="4"/>
  <c r="F66" i="4"/>
  <c r="E67" i="4"/>
  <c r="D68" i="4"/>
  <c r="E68" i="4"/>
  <c r="F68" i="4"/>
  <c r="D69" i="4"/>
  <c r="E69" i="4"/>
  <c r="F69" i="4"/>
  <c r="D70" i="4"/>
  <c r="E70" i="4"/>
  <c r="F70" i="4"/>
  <c r="D71" i="4"/>
  <c r="E71" i="4"/>
  <c r="F71" i="4"/>
  <c r="D76" i="4"/>
  <c r="F77" i="4"/>
  <c r="E80" i="4"/>
  <c r="D81" i="4"/>
  <c r="E81" i="4"/>
  <c r="F81" i="4"/>
  <c r="D82" i="4"/>
  <c r="E82" i="4"/>
  <c r="F82" i="4"/>
  <c r="D83" i="4"/>
  <c r="E83" i="4"/>
  <c r="F83" i="4"/>
  <c r="D84" i="4"/>
  <c r="E84" i="4"/>
  <c r="F84" i="4"/>
  <c r="D85" i="4"/>
  <c r="E85" i="4"/>
  <c r="F85" i="4"/>
  <c r="D86" i="4"/>
  <c r="E86" i="4"/>
  <c r="E95" i="4"/>
  <c r="D155" i="2"/>
  <c r="E155" i="2"/>
  <c r="D117" i="2"/>
  <c r="E117" i="2"/>
  <c r="F117" i="2"/>
  <c r="D118" i="2"/>
  <c r="E118" i="2"/>
  <c r="F118" i="2"/>
  <c r="D119" i="2"/>
  <c r="E119" i="2"/>
  <c r="F119" i="2"/>
  <c r="D120" i="2"/>
  <c r="E120" i="2"/>
  <c r="F120" i="2"/>
  <c r="F115" i="2" s="1"/>
  <c r="D121" i="2"/>
  <c r="E121" i="2"/>
  <c r="F121" i="2"/>
  <c r="D122" i="2"/>
  <c r="E122" i="2"/>
  <c r="F122" i="2"/>
  <c r="D123" i="2"/>
  <c r="E123" i="2"/>
  <c r="F123" i="2"/>
  <c r="D124" i="2"/>
  <c r="E124" i="2"/>
  <c r="F124" i="2"/>
  <c r="D125" i="2"/>
  <c r="E125" i="2"/>
  <c r="F125" i="2"/>
  <c r="D126" i="2"/>
  <c r="E126" i="2"/>
  <c r="F126" i="2"/>
  <c r="D127" i="2"/>
  <c r="E127" i="2"/>
  <c r="F127" i="2"/>
  <c r="D128" i="2"/>
  <c r="E128" i="2"/>
  <c r="F128" i="2"/>
  <c r="E116" i="2"/>
  <c r="F116" i="2"/>
  <c r="D116" i="2"/>
  <c r="E115" i="2"/>
  <c r="E129" i="2" s="1"/>
  <c r="E156" i="2" s="1"/>
  <c r="D97" i="2"/>
  <c r="E97" i="2"/>
  <c r="F97" i="2"/>
  <c r="D98" i="2"/>
  <c r="E98" i="2"/>
  <c r="F98" i="2"/>
  <c r="D99" i="2"/>
  <c r="E99" i="2"/>
  <c r="F99" i="2"/>
  <c r="D100" i="2"/>
  <c r="D100" i="4" s="1"/>
  <c r="E100" i="2"/>
  <c r="F100" i="2"/>
  <c r="D101" i="2"/>
  <c r="E101" i="2"/>
  <c r="F101" i="2"/>
  <c r="D102" i="2"/>
  <c r="E102" i="2"/>
  <c r="F102" i="2"/>
  <c r="D103" i="2"/>
  <c r="E103" i="2"/>
  <c r="F103" i="2"/>
  <c r="D104" i="2"/>
  <c r="E104" i="2"/>
  <c r="F104" i="2"/>
  <c r="D105" i="2"/>
  <c r="E105" i="2"/>
  <c r="F105" i="2"/>
  <c r="D106" i="2"/>
  <c r="E106" i="2"/>
  <c r="F106" i="2"/>
  <c r="D107" i="2"/>
  <c r="E107" i="2"/>
  <c r="F107" i="2"/>
  <c r="D108" i="2"/>
  <c r="E108" i="2"/>
  <c r="F108" i="2"/>
  <c r="D109" i="2"/>
  <c r="E109" i="2"/>
  <c r="F109" i="2"/>
  <c r="D110" i="2"/>
  <c r="E110" i="2"/>
  <c r="F110" i="2"/>
  <c r="F110" i="4" s="1"/>
  <c r="D111" i="2"/>
  <c r="E111" i="2"/>
  <c r="F111" i="2"/>
  <c r="D112" i="2"/>
  <c r="E112" i="2"/>
  <c r="F112" i="2"/>
  <c r="D113" i="2"/>
  <c r="E113" i="2"/>
  <c r="F113" i="2"/>
  <c r="D114" i="2"/>
  <c r="D114" i="4" s="1"/>
  <c r="E114" i="2"/>
  <c r="F114" i="2"/>
  <c r="F114" i="4" s="1"/>
  <c r="E96" i="2"/>
  <c r="F96" i="2"/>
  <c r="D96" i="2"/>
  <c r="E95" i="2"/>
  <c r="E94" i="2" s="1"/>
  <c r="F95" i="2"/>
  <c r="D95" i="2"/>
  <c r="D94" i="2" s="1"/>
  <c r="D77" i="2"/>
  <c r="E77" i="2"/>
  <c r="F77" i="2"/>
  <c r="D78" i="2"/>
  <c r="E78" i="2"/>
  <c r="F78" i="2"/>
  <c r="D79" i="2"/>
  <c r="E79" i="2"/>
  <c r="F79" i="2"/>
  <c r="E76" i="2"/>
  <c r="E75" i="2" s="1"/>
  <c r="F76" i="2"/>
  <c r="D76" i="2"/>
  <c r="D75" i="2" s="1"/>
  <c r="D74" i="2"/>
  <c r="E74" i="2"/>
  <c r="E74" i="4" s="1"/>
  <c r="F74" i="2"/>
  <c r="E73" i="2"/>
  <c r="F73" i="2"/>
  <c r="D73" i="2"/>
  <c r="D72" i="2" s="1"/>
  <c r="D87" i="2" s="1"/>
  <c r="D161" i="2" s="1"/>
  <c r="E57" i="2"/>
  <c r="D59" i="2"/>
  <c r="E59" i="2"/>
  <c r="F59" i="2"/>
  <c r="D60" i="2"/>
  <c r="E60" i="2"/>
  <c r="F60" i="2"/>
  <c r="D61" i="2"/>
  <c r="E61" i="2"/>
  <c r="F61" i="2"/>
  <c r="E58" i="2"/>
  <c r="F58" i="2"/>
  <c r="D58" i="2"/>
  <c r="D57" i="2" s="1"/>
  <c r="D54" i="2"/>
  <c r="E54" i="2"/>
  <c r="F54" i="2"/>
  <c r="D55" i="2"/>
  <c r="E55" i="2"/>
  <c r="F55" i="2"/>
  <c r="D56" i="2"/>
  <c r="E56" i="2"/>
  <c r="F56" i="2"/>
  <c r="E53" i="2"/>
  <c r="E52" i="2" s="1"/>
  <c r="F53" i="2"/>
  <c r="D53" i="2"/>
  <c r="D52" i="2" s="1"/>
  <c r="D48" i="2"/>
  <c r="E48" i="2"/>
  <c r="F48" i="2"/>
  <c r="D49" i="2"/>
  <c r="E49" i="2"/>
  <c r="F49" i="2"/>
  <c r="D50" i="2"/>
  <c r="E50" i="2"/>
  <c r="E46" i="2" s="1"/>
  <c r="F50" i="2"/>
  <c r="D51" i="2"/>
  <c r="E51" i="2"/>
  <c r="F51" i="2"/>
  <c r="E47" i="2"/>
  <c r="F47" i="2"/>
  <c r="D47" i="2"/>
  <c r="D34" i="2"/>
  <c r="D36" i="2"/>
  <c r="E36" i="2"/>
  <c r="F36" i="2"/>
  <c r="D37" i="2"/>
  <c r="E37" i="2"/>
  <c r="F37" i="2"/>
  <c r="D38" i="2"/>
  <c r="E38" i="2"/>
  <c r="F38" i="2"/>
  <c r="D39" i="2"/>
  <c r="E39" i="2"/>
  <c r="F39" i="2"/>
  <c r="D40" i="2"/>
  <c r="E40" i="2"/>
  <c r="F40" i="2"/>
  <c r="D41" i="2"/>
  <c r="E41" i="2"/>
  <c r="F41" i="2"/>
  <c r="D42" i="2"/>
  <c r="E42" i="2"/>
  <c r="F42" i="2"/>
  <c r="D43" i="2"/>
  <c r="E43" i="2"/>
  <c r="F43" i="2"/>
  <c r="D44" i="2"/>
  <c r="E44" i="2"/>
  <c r="F44" i="2"/>
  <c r="D45" i="2"/>
  <c r="E45" i="2"/>
  <c r="F45" i="2"/>
  <c r="E35" i="2"/>
  <c r="E34" i="2" s="1"/>
  <c r="F35" i="2"/>
  <c r="D35" i="2"/>
  <c r="D28" i="2"/>
  <c r="E28" i="2"/>
  <c r="F28" i="2"/>
  <c r="D29" i="2"/>
  <c r="E29" i="2"/>
  <c r="F29" i="2"/>
  <c r="D30" i="2"/>
  <c r="E30" i="2"/>
  <c r="E26" i="2" s="1"/>
  <c r="F30" i="2"/>
  <c r="D31" i="2"/>
  <c r="E31" i="2"/>
  <c r="F31" i="2"/>
  <c r="D32" i="2"/>
  <c r="E32" i="2"/>
  <c r="F32" i="2"/>
  <c r="D33" i="2"/>
  <c r="E33" i="2"/>
  <c r="F33" i="2"/>
  <c r="E27" i="2"/>
  <c r="F27" i="2"/>
  <c r="D27" i="2"/>
  <c r="D21" i="2"/>
  <c r="E21" i="2"/>
  <c r="F21" i="2"/>
  <c r="D22" i="2"/>
  <c r="D19" i="2" s="1"/>
  <c r="E22" i="2"/>
  <c r="F22" i="2"/>
  <c r="D23" i="2"/>
  <c r="E23" i="2"/>
  <c r="F23" i="2"/>
  <c r="D24" i="2"/>
  <c r="E24" i="2"/>
  <c r="F24" i="2"/>
  <c r="D25" i="2"/>
  <c r="E25" i="2"/>
  <c r="F25" i="2"/>
  <c r="E20" i="2"/>
  <c r="E19" i="2" s="1"/>
  <c r="F20" i="2"/>
  <c r="D20" i="2"/>
  <c r="D14" i="2"/>
  <c r="D12" i="2" s="1"/>
  <c r="E14" i="2"/>
  <c r="F14" i="2"/>
  <c r="D15" i="2"/>
  <c r="E15" i="2"/>
  <c r="F15" i="2"/>
  <c r="D16" i="2"/>
  <c r="E16" i="2"/>
  <c r="F16" i="2"/>
  <c r="D17" i="2"/>
  <c r="E17" i="2"/>
  <c r="F17" i="2"/>
  <c r="D18" i="2"/>
  <c r="E18" i="2"/>
  <c r="F18" i="2"/>
  <c r="E13" i="2"/>
  <c r="E12" i="2" s="1"/>
  <c r="F13" i="2"/>
  <c r="D13" i="2"/>
  <c r="D7" i="2"/>
  <c r="E7" i="2"/>
  <c r="F7" i="2"/>
  <c r="D8" i="2"/>
  <c r="E8" i="2"/>
  <c r="F8" i="2"/>
  <c r="D9" i="2"/>
  <c r="E9" i="2"/>
  <c r="F9" i="2"/>
  <c r="D10" i="2"/>
  <c r="E10" i="2"/>
  <c r="F10" i="2"/>
  <c r="F5" i="2" s="1"/>
  <c r="D11" i="2"/>
  <c r="E11" i="2"/>
  <c r="E11" i="4" s="1"/>
  <c r="F11" i="2"/>
  <c r="E6" i="2"/>
  <c r="E5" i="2" s="1"/>
  <c r="F6" i="2"/>
  <c r="D6" i="2"/>
  <c r="D5" i="2" s="1"/>
  <c r="E147" i="1"/>
  <c r="E147" i="4" s="1"/>
  <c r="E141" i="1"/>
  <c r="E141" i="4" s="1"/>
  <c r="D145" i="1"/>
  <c r="D145" i="4" s="1"/>
  <c r="E145" i="1"/>
  <c r="E145" i="4" s="1"/>
  <c r="F145" i="1"/>
  <c r="D146" i="1"/>
  <c r="D146" i="4" s="1"/>
  <c r="E146" i="1"/>
  <c r="E146" i="4" s="1"/>
  <c r="F146" i="1"/>
  <c r="E142" i="1"/>
  <c r="F142" i="1"/>
  <c r="F142" i="4" s="1"/>
  <c r="D120" i="1"/>
  <c r="D120" i="4" s="1"/>
  <c r="E120" i="1"/>
  <c r="E120" i="4" s="1"/>
  <c r="F120" i="1"/>
  <c r="D121" i="1"/>
  <c r="D121" i="4" s="1"/>
  <c r="E121" i="1"/>
  <c r="E121" i="4" s="1"/>
  <c r="F121" i="1"/>
  <c r="F121" i="4" s="1"/>
  <c r="D122" i="1"/>
  <c r="E122" i="1"/>
  <c r="E122" i="4" s="1"/>
  <c r="F122" i="1"/>
  <c r="F122" i="4" s="1"/>
  <c r="D123" i="1"/>
  <c r="E123" i="1"/>
  <c r="F123" i="1"/>
  <c r="F123" i="4" s="1"/>
  <c r="D124" i="1"/>
  <c r="D124" i="4" s="1"/>
  <c r="E124" i="1"/>
  <c r="E124" i="4" s="1"/>
  <c r="F124" i="1"/>
  <c r="D125" i="1"/>
  <c r="E125" i="1"/>
  <c r="E125" i="4" s="1"/>
  <c r="F125" i="1"/>
  <c r="F125" i="4" s="1"/>
  <c r="D126" i="1"/>
  <c r="E126" i="1"/>
  <c r="E126" i="4" s="1"/>
  <c r="F126" i="1"/>
  <c r="F126" i="4" s="1"/>
  <c r="D127" i="1"/>
  <c r="D127" i="4" s="1"/>
  <c r="E127" i="1"/>
  <c r="F127" i="1"/>
  <c r="F127" i="4" s="1"/>
  <c r="D128" i="1"/>
  <c r="D128" i="4" s="1"/>
  <c r="E128" i="1"/>
  <c r="F128" i="1"/>
  <c r="E119" i="1"/>
  <c r="F119" i="1"/>
  <c r="F119" i="4" s="1"/>
  <c r="D119" i="1"/>
  <c r="D119" i="4" s="1"/>
  <c r="E118" i="1"/>
  <c r="E118" i="4" s="1"/>
  <c r="F118" i="1"/>
  <c r="F118" i="4" s="1"/>
  <c r="D118" i="1"/>
  <c r="D118" i="4" s="1"/>
  <c r="E117" i="1"/>
  <c r="E117" i="4" s="1"/>
  <c r="F117" i="1"/>
  <c r="F117" i="4" s="1"/>
  <c r="D117" i="1"/>
  <c r="D117" i="4" s="1"/>
  <c r="E116" i="1"/>
  <c r="F116" i="1"/>
  <c r="F116" i="4" s="1"/>
  <c r="D116" i="1"/>
  <c r="D109" i="1"/>
  <c r="D109" i="4" s="1"/>
  <c r="E109" i="1"/>
  <c r="E109" i="4" s="1"/>
  <c r="F109" i="1"/>
  <c r="F109" i="4" s="1"/>
  <c r="D110" i="1"/>
  <c r="D110" i="4" s="1"/>
  <c r="E110" i="1"/>
  <c r="E110" i="4" s="1"/>
  <c r="F110" i="1"/>
  <c r="D111" i="1"/>
  <c r="D111" i="4" s="1"/>
  <c r="E111" i="1"/>
  <c r="E111" i="4" s="1"/>
  <c r="F111" i="1"/>
  <c r="F111" i="4" s="1"/>
  <c r="D112" i="1"/>
  <c r="D112" i="4" s="1"/>
  <c r="E112" i="1"/>
  <c r="F112" i="1"/>
  <c r="F112" i="4" s="1"/>
  <c r="D113" i="1"/>
  <c r="D113" i="4" s="1"/>
  <c r="E113" i="1"/>
  <c r="E113" i="4" s="1"/>
  <c r="F113" i="1"/>
  <c r="F113" i="4" s="1"/>
  <c r="D101" i="1"/>
  <c r="D101" i="4" s="1"/>
  <c r="E101" i="1"/>
  <c r="E101" i="4" s="1"/>
  <c r="F101" i="1"/>
  <c r="F101" i="4" s="1"/>
  <c r="D102" i="1"/>
  <c r="D102" i="4" s="1"/>
  <c r="E102" i="1"/>
  <c r="E102" i="4" s="1"/>
  <c r="F102" i="1"/>
  <c r="F102" i="4" s="1"/>
  <c r="D103" i="1"/>
  <c r="D103" i="4" s="1"/>
  <c r="E103" i="1"/>
  <c r="E103" i="4" s="1"/>
  <c r="F103" i="1"/>
  <c r="D104" i="1"/>
  <c r="D104" i="4" s="1"/>
  <c r="E104" i="1"/>
  <c r="E104" i="4" s="1"/>
  <c r="F104" i="1"/>
  <c r="F104" i="4" s="1"/>
  <c r="D105" i="1"/>
  <c r="D105" i="4" s="1"/>
  <c r="E105" i="1"/>
  <c r="E105" i="4" s="1"/>
  <c r="F105" i="1"/>
  <c r="F105" i="4" s="1"/>
  <c r="D106" i="1"/>
  <c r="D106" i="4" s="1"/>
  <c r="E106" i="1"/>
  <c r="E106" i="4" s="1"/>
  <c r="F106" i="1"/>
  <c r="F106" i="4" s="1"/>
  <c r="D107" i="1"/>
  <c r="E107" i="1"/>
  <c r="E107" i="4" s="1"/>
  <c r="F107" i="1"/>
  <c r="F107" i="4" s="1"/>
  <c r="D108" i="1"/>
  <c r="D108" i="4" s="1"/>
  <c r="E108" i="1"/>
  <c r="E108" i="4" s="1"/>
  <c r="F108" i="1"/>
  <c r="F108" i="4" s="1"/>
  <c r="E100" i="1"/>
  <c r="E100" i="4" s="1"/>
  <c r="F100" i="1"/>
  <c r="F100" i="4" s="1"/>
  <c r="D100" i="1"/>
  <c r="D98" i="1"/>
  <c r="D98" i="4" s="1"/>
  <c r="E98" i="1"/>
  <c r="F98" i="1"/>
  <c r="F98" i="4" s="1"/>
  <c r="D99" i="1"/>
  <c r="D99" i="4" s="1"/>
  <c r="D97" i="1"/>
  <c r="D97" i="4" s="1"/>
  <c r="F97" i="1"/>
  <c r="F97" i="4" s="1"/>
  <c r="E96" i="1"/>
  <c r="F96" i="1"/>
  <c r="F96" i="4" s="1"/>
  <c r="D96" i="1"/>
  <c r="D96" i="4" s="1"/>
  <c r="E95" i="1"/>
  <c r="F95" i="1"/>
  <c r="F95" i="4" s="1"/>
  <c r="D95" i="1"/>
  <c r="D95" i="4" s="1"/>
  <c r="D77" i="1"/>
  <c r="D77" i="4" s="1"/>
  <c r="E77" i="1"/>
  <c r="F77" i="1"/>
  <c r="D78" i="1"/>
  <c r="D78" i="4" s="1"/>
  <c r="E78" i="1"/>
  <c r="F78" i="1"/>
  <c r="D79" i="1"/>
  <c r="D79" i="4" s="1"/>
  <c r="E79" i="1"/>
  <c r="E79" i="4" s="1"/>
  <c r="F79" i="1"/>
  <c r="E76" i="1"/>
  <c r="F76" i="1"/>
  <c r="F76" i="4" s="1"/>
  <c r="D76" i="1"/>
  <c r="D74" i="1"/>
  <c r="D74" i="4" s="1"/>
  <c r="E74" i="1"/>
  <c r="F74" i="1"/>
  <c r="F74" i="4" s="1"/>
  <c r="E73" i="1"/>
  <c r="E73" i="4" s="1"/>
  <c r="F73" i="1"/>
  <c r="F73" i="4" s="1"/>
  <c r="D73" i="1"/>
  <c r="D59" i="1"/>
  <c r="D59" i="4" s="1"/>
  <c r="E59" i="1"/>
  <c r="E59" i="4" s="1"/>
  <c r="F59" i="1"/>
  <c r="D60" i="1"/>
  <c r="D60" i="4" s="1"/>
  <c r="E60" i="1"/>
  <c r="E60" i="4" s="1"/>
  <c r="F60" i="1"/>
  <c r="F60" i="4" s="1"/>
  <c r="D61" i="1"/>
  <c r="D61" i="4" s="1"/>
  <c r="E61" i="1"/>
  <c r="E61" i="4" s="1"/>
  <c r="F61" i="1"/>
  <c r="F61" i="4" s="1"/>
  <c r="E58" i="1"/>
  <c r="E58" i="4" s="1"/>
  <c r="F58" i="1"/>
  <c r="F58" i="4" s="1"/>
  <c r="D58" i="1"/>
  <c r="D58" i="4" s="1"/>
  <c r="E55" i="1"/>
  <c r="E55" i="4" s="1"/>
  <c r="F55" i="1"/>
  <c r="F55" i="4" s="1"/>
  <c r="D55" i="1"/>
  <c r="D55" i="4" s="1"/>
  <c r="E116" i="4" l="1"/>
  <c r="E115" i="1"/>
  <c r="E115" i="4" s="1"/>
  <c r="D73" i="4"/>
  <c r="E62" i="2"/>
  <c r="E57" i="1"/>
  <c r="E57" i="4" s="1"/>
  <c r="D26" i="2"/>
  <c r="D62" i="2" s="1"/>
  <c r="E76" i="4"/>
  <c r="F78" i="4"/>
  <c r="E77" i="4"/>
  <c r="E72" i="2"/>
  <c r="E87" i="2" s="1"/>
  <c r="E161" i="2" s="1"/>
  <c r="E72" i="1"/>
  <c r="E78" i="4"/>
  <c r="E75" i="1"/>
  <c r="E75" i="4" s="1"/>
  <c r="D46" i="2"/>
  <c r="F128" i="4"/>
  <c r="E127" i="4"/>
  <c r="D126" i="4"/>
  <c r="F124" i="4"/>
  <c r="E123" i="4"/>
  <c r="D122" i="4"/>
  <c r="F120" i="4"/>
  <c r="E119" i="4"/>
  <c r="E155" i="1"/>
  <c r="D115" i="2"/>
  <c r="D129" i="2" s="1"/>
  <c r="D156" i="2" s="1"/>
  <c r="D160" i="2" l="1"/>
  <c r="D88" i="2"/>
  <c r="E87" i="1"/>
  <c r="E72" i="4"/>
  <c r="E160" i="2"/>
  <c r="E88" i="2"/>
  <c r="E155" i="4"/>
  <c r="E87" i="4" l="1"/>
  <c r="E161" i="4" s="1"/>
  <c r="E161" i="1"/>
  <c r="D54" i="1"/>
  <c r="D54" i="4" s="1"/>
  <c r="E54" i="1"/>
  <c r="E54" i="4" s="1"/>
  <c r="F54" i="1"/>
  <c r="F54" i="4" s="1"/>
  <c r="D56" i="1"/>
  <c r="D56" i="4" s="1"/>
  <c r="E56" i="1"/>
  <c r="E56" i="4" s="1"/>
  <c r="F56" i="1"/>
  <c r="F56" i="4" s="1"/>
  <c r="E53" i="1"/>
  <c r="F53" i="1"/>
  <c r="F53" i="4" s="1"/>
  <c r="D53" i="1"/>
  <c r="D53" i="4" s="1"/>
  <c r="E17" i="1"/>
  <c r="E17" i="4" s="1"/>
  <c r="F17" i="1"/>
  <c r="F17" i="4" s="1"/>
  <c r="D17" i="1"/>
  <c r="D17" i="4" s="1"/>
  <c r="D51" i="1"/>
  <c r="D51" i="4" s="1"/>
  <c r="E51" i="1"/>
  <c r="E51" i="4" s="1"/>
  <c r="F51" i="1"/>
  <c r="F51" i="4" s="1"/>
  <c r="E50" i="1"/>
  <c r="E50" i="4" s="1"/>
  <c r="F50" i="1"/>
  <c r="F50" i="4" s="1"/>
  <c r="D50" i="1"/>
  <c r="D50" i="4" s="1"/>
  <c r="D49" i="1"/>
  <c r="D49" i="4" s="1"/>
  <c r="E49" i="1"/>
  <c r="E49" i="4" s="1"/>
  <c r="F49" i="1"/>
  <c r="F49" i="4" s="1"/>
  <c r="E48" i="1"/>
  <c r="E48" i="4" s="1"/>
  <c r="F48" i="1"/>
  <c r="F48" i="4" s="1"/>
  <c r="D48" i="1"/>
  <c r="D48" i="4" s="1"/>
  <c r="E47" i="1"/>
  <c r="E47" i="4" s="1"/>
  <c r="F47" i="1"/>
  <c r="F47" i="4" s="1"/>
  <c r="D47" i="1"/>
  <c r="D47" i="4" s="1"/>
  <c r="D36" i="1"/>
  <c r="D36" i="4" s="1"/>
  <c r="E36" i="1"/>
  <c r="E36" i="4" s="1"/>
  <c r="F36" i="1"/>
  <c r="F36" i="4" s="1"/>
  <c r="D37" i="1"/>
  <c r="D37" i="4" s="1"/>
  <c r="E37" i="1"/>
  <c r="E37" i="4" s="1"/>
  <c r="F37" i="1"/>
  <c r="F37" i="4" s="1"/>
  <c r="D38" i="1"/>
  <c r="D38" i="4" s="1"/>
  <c r="E38" i="1"/>
  <c r="E38" i="4" s="1"/>
  <c r="F38" i="1"/>
  <c r="F38" i="4" s="1"/>
  <c r="D39" i="1"/>
  <c r="D39" i="4" s="1"/>
  <c r="E39" i="1"/>
  <c r="E39" i="4" s="1"/>
  <c r="F39" i="1"/>
  <c r="F39" i="4" s="1"/>
  <c r="D40" i="1"/>
  <c r="D40" i="4" s="1"/>
  <c r="E40" i="1"/>
  <c r="E40" i="4" s="1"/>
  <c r="F40" i="1"/>
  <c r="F40" i="4" s="1"/>
  <c r="D41" i="1"/>
  <c r="D41" i="4" s="1"/>
  <c r="E41" i="1"/>
  <c r="E41" i="4" s="1"/>
  <c r="F41" i="1"/>
  <c r="F41" i="4" s="1"/>
  <c r="D42" i="1"/>
  <c r="D42" i="4" s="1"/>
  <c r="E42" i="1"/>
  <c r="E42" i="4" s="1"/>
  <c r="F42" i="1"/>
  <c r="F42" i="4" s="1"/>
  <c r="D43" i="1"/>
  <c r="D43" i="4" s="1"/>
  <c r="E43" i="1"/>
  <c r="E43" i="4" s="1"/>
  <c r="F43" i="1"/>
  <c r="F43" i="4" s="1"/>
  <c r="D44" i="1"/>
  <c r="D44" i="4" s="1"/>
  <c r="E44" i="1"/>
  <c r="E44" i="4" s="1"/>
  <c r="F44" i="1"/>
  <c r="F44" i="4" s="1"/>
  <c r="D45" i="1"/>
  <c r="D45" i="4" s="1"/>
  <c r="E45" i="1"/>
  <c r="E45" i="4" s="1"/>
  <c r="F45" i="1"/>
  <c r="F45" i="4" s="1"/>
  <c r="E35" i="1"/>
  <c r="E35" i="4" s="1"/>
  <c r="F35" i="1"/>
  <c r="F35" i="4" s="1"/>
  <c r="D35" i="1"/>
  <c r="D28" i="1"/>
  <c r="D28" i="4" s="1"/>
  <c r="E28" i="1"/>
  <c r="E28" i="4" s="1"/>
  <c r="F28" i="1"/>
  <c r="F28" i="4" s="1"/>
  <c r="D29" i="1"/>
  <c r="E29" i="1"/>
  <c r="E29" i="4" s="1"/>
  <c r="F29" i="1"/>
  <c r="F29" i="4" s="1"/>
  <c r="D30" i="1"/>
  <c r="D30" i="4" s="1"/>
  <c r="E30" i="1"/>
  <c r="E30" i="4" s="1"/>
  <c r="F30" i="1"/>
  <c r="F30" i="4" s="1"/>
  <c r="D31" i="1"/>
  <c r="D31" i="4" s="1"/>
  <c r="E31" i="1"/>
  <c r="E31" i="4" s="1"/>
  <c r="F31" i="1"/>
  <c r="F31" i="4" s="1"/>
  <c r="D32" i="1"/>
  <c r="D32" i="4" s="1"/>
  <c r="E32" i="1"/>
  <c r="E32" i="4" s="1"/>
  <c r="F32" i="1"/>
  <c r="F32" i="4" s="1"/>
  <c r="D33" i="1"/>
  <c r="D33" i="4" s="1"/>
  <c r="E33" i="1"/>
  <c r="E33" i="4" s="1"/>
  <c r="F33" i="1"/>
  <c r="F33" i="4" s="1"/>
  <c r="E27" i="1"/>
  <c r="E27" i="4" s="1"/>
  <c r="F27" i="1"/>
  <c r="F27" i="4" s="1"/>
  <c r="D27" i="1"/>
  <c r="D27" i="4" s="1"/>
  <c r="D21" i="1"/>
  <c r="D21" i="4" s="1"/>
  <c r="E21" i="1"/>
  <c r="E21" i="4" s="1"/>
  <c r="F21" i="1"/>
  <c r="F21" i="4" s="1"/>
  <c r="D22" i="1"/>
  <c r="D22" i="4" s="1"/>
  <c r="E22" i="1"/>
  <c r="E22" i="4" s="1"/>
  <c r="F22" i="1"/>
  <c r="F22" i="4" s="1"/>
  <c r="D23" i="1"/>
  <c r="D23" i="4" s="1"/>
  <c r="E23" i="1"/>
  <c r="E23" i="4" s="1"/>
  <c r="F23" i="1"/>
  <c r="F23" i="4" s="1"/>
  <c r="D24" i="1"/>
  <c r="D24" i="4" s="1"/>
  <c r="E24" i="1"/>
  <c r="E24" i="4" s="1"/>
  <c r="F24" i="1"/>
  <c r="F24" i="4" s="1"/>
  <c r="D25" i="1"/>
  <c r="D25" i="4" s="1"/>
  <c r="E25" i="1"/>
  <c r="E25" i="4" s="1"/>
  <c r="F25" i="1"/>
  <c r="F25" i="4" s="1"/>
  <c r="E20" i="1"/>
  <c r="E20" i="4" s="1"/>
  <c r="F20" i="1"/>
  <c r="F20" i="4" s="1"/>
  <c r="D6" i="1"/>
  <c r="D6" i="4" s="1"/>
  <c r="D20" i="1"/>
  <c r="D20" i="4" s="1"/>
  <c r="D14" i="1"/>
  <c r="D14" i="4" s="1"/>
  <c r="E14" i="1"/>
  <c r="E14" i="4" s="1"/>
  <c r="F14" i="1"/>
  <c r="F14" i="4" s="1"/>
  <c r="D15" i="1"/>
  <c r="D15" i="4" s="1"/>
  <c r="E15" i="1"/>
  <c r="E15" i="4" s="1"/>
  <c r="F15" i="1"/>
  <c r="F15" i="4" s="1"/>
  <c r="D16" i="1"/>
  <c r="D16" i="4" s="1"/>
  <c r="E16" i="1"/>
  <c r="E16" i="4" s="1"/>
  <c r="F16" i="1"/>
  <c r="F16" i="4" s="1"/>
  <c r="D18" i="1"/>
  <c r="D18" i="4" s="1"/>
  <c r="E18" i="1"/>
  <c r="E18" i="4" s="1"/>
  <c r="F18" i="1"/>
  <c r="F18" i="4" s="1"/>
  <c r="E13" i="1"/>
  <c r="F13" i="1"/>
  <c r="F13" i="4" s="1"/>
  <c r="D13" i="1"/>
  <c r="D13" i="4" s="1"/>
  <c r="D7" i="1"/>
  <c r="D7" i="4" s="1"/>
  <c r="E7" i="1"/>
  <c r="E7" i="4" s="1"/>
  <c r="F7" i="1"/>
  <c r="F7" i="4" s="1"/>
  <c r="D8" i="1"/>
  <c r="D8" i="4" s="1"/>
  <c r="E8" i="1"/>
  <c r="E8" i="4" s="1"/>
  <c r="F8" i="1"/>
  <c r="F8" i="4" s="1"/>
  <c r="D9" i="1"/>
  <c r="D9" i="4" s="1"/>
  <c r="E9" i="1"/>
  <c r="E9" i="4" s="1"/>
  <c r="F9" i="1"/>
  <c r="F9" i="4" s="1"/>
  <c r="D10" i="1"/>
  <c r="D10" i="4" s="1"/>
  <c r="E10" i="1"/>
  <c r="E10" i="4" s="1"/>
  <c r="F10" i="1"/>
  <c r="F10" i="4" s="1"/>
  <c r="E6" i="1"/>
  <c r="E6" i="4" s="1"/>
  <c r="F6" i="1"/>
  <c r="F6" i="4" s="1"/>
  <c r="D11" i="1"/>
  <c r="D11" i="4" s="1"/>
  <c r="D147" i="1"/>
  <c r="D147" i="4" s="1"/>
  <c r="D141" i="1"/>
  <c r="D141" i="4" s="1"/>
  <c r="D134" i="1"/>
  <c r="D134" i="4" s="1"/>
  <c r="D130" i="1"/>
  <c r="D130" i="4" s="1"/>
  <c r="D115" i="1"/>
  <c r="D115" i="4" s="1"/>
  <c r="D94" i="1"/>
  <c r="D80" i="1"/>
  <c r="D80" i="4" s="1"/>
  <c r="D75" i="1"/>
  <c r="D75" i="4" s="1"/>
  <c r="D72" i="1"/>
  <c r="D72" i="4" s="1"/>
  <c r="D67" i="1"/>
  <c r="D67" i="4" s="1"/>
  <c r="D63" i="1"/>
  <c r="D63" i="4" s="1"/>
  <c r="D57" i="1"/>
  <c r="D57" i="4" s="1"/>
  <c r="E78" i="13"/>
  <c r="E75" i="13"/>
  <c r="E90" i="13" s="1"/>
  <c r="E55" i="13"/>
  <c r="E49" i="13"/>
  <c r="E37" i="13"/>
  <c r="E22" i="13"/>
  <c r="E15" i="13"/>
  <c r="E8" i="13"/>
  <c r="E65" i="13" s="1"/>
  <c r="E91" i="13" s="1"/>
  <c r="E141" i="13"/>
  <c r="E155" i="13" s="1"/>
  <c r="E143" i="23"/>
  <c r="E144" i="23"/>
  <c r="F143" i="23"/>
  <c r="F99" i="1"/>
  <c r="F99" i="4" s="1"/>
  <c r="F95" i="23"/>
  <c r="F96" i="23"/>
  <c r="F97" i="23"/>
  <c r="F98" i="23"/>
  <c r="E97" i="13"/>
  <c r="E97" i="1" s="1"/>
  <c r="E94" i="13"/>
  <c r="E129" i="13" s="1"/>
  <c r="E156" i="13" s="1"/>
  <c r="E115" i="13"/>
  <c r="E99" i="13"/>
  <c r="E99" i="1" s="1"/>
  <c r="E99" i="4" s="1"/>
  <c r="E94" i="14"/>
  <c r="D37" i="14"/>
  <c r="E37" i="14"/>
  <c r="E29" i="14"/>
  <c r="E65" i="14" s="1"/>
  <c r="E91" i="14" s="1"/>
  <c r="D154" i="23"/>
  <c r="E154" i="23"/>
  <c r="D153" i="23"/>
  <c r="E153" i="23"/>
  <c r="D149" i="23"/>
  <c r="E149" i="23"/>
  <c r="F149" i="23"/>
  <c r="D150" i="23"/>
  <c r="E150" i="23"/>
  <c r="F150" i="23"/>
  <c r="D151" i="23"/>
  <c r="E151" i="23"/>
  <c r="F151" i="23"/>
  <c r="D152" i="23"/>
  <c r="E152" i="23"/>
  <c r="F152" i="23"/>
  <c r="D148" i="23"/>
  <c r="E148" i="23"/>
  <c r="D143" i="23"/>
  <c r="D144" i="23"/>
  <c r="F144" i="23"/>
  <c r="D145" i="23"/>
  <c r="E145" i="23"/>
  <c r="F145" i="23"/>
  <c r="D146" i="23"/>
  <c r="E146" i="23"/>
  <c r="F146" i="23"/>
  <c r="D142" i="23"/>
  <c r="E142" i="23"/>
  <c r="D136" i="23"/>
  <c r="E136" i="23"/>
  <c r="F136" i="23"/>
  <c r="D137" i="23"/>
  <c r="E137" i="23"/>
  <c r="F137" i="23"/>
  <c r="D138" i="23"/>
  <c r="E138" i="23"/>
  <c r="F138" i="23"/>
  <c r="D139" i="23"/>
  <c r="E139" i="23"/>
  <c r="F139" i="23"/>
  <c r="D140" i="23"/>
  <c r="E140" i="23"/>
  <c r="F140" i="23"/>
  <c r="D135" i="23"/>
  <c r="E135" i="23"/>
  <c r="D132" i="23"/>
  <c r="E132" i="23"/>
  <c r="F132" i="23"/>
  <c r="D133" i="23"/>
  <c r="E133" i="23"/>
  <c r="F133" i="23"/>
  <c r="D131" i="23"/>
  <c r="E131" i="23"/>
  <c r="D118" i="23"/>
  <c r="E118" i="23"/>
  <c r="F118" i="23"/>
  <c r="D119" i="23"/>
  <c r="E119" i="23"/>
  <c r="F119" i="23"/>
  <c r="D120" i="23"/>
  <c r="E120" i="23"/>
  <c r="F120" i="23"/>
  <c r="D121" i="23"/>
  <c r="E121" i="23"/>
  <c r="F121" i="23"/>
  <c r="D122" i="23"/>
  <c r="E122" i="23"/>
  <c r="F122" i="23"/>
  <c r="D123" i="23"/>
  <c r="E123" i="23"/>
  <c r="F123" i="23"/>
  <c r="D124" i="23"/>
  <c r="E124" i="23"/>
  <c r="F124" i="23"/>
  <c r="D125" i="23"/>
  <c r="E125" i="23"/>
  <c r="F125" i="23"/>
  <c r="D126" i="23"/>
  <c r="E126" i="23"/>
  <c r="F126" i="23"/>
  <c r="D127" i="23"/>
  <c r="E127" i="23"/>
  <c r="F127" i="23"/>
  <c r="D128" i="23"/>
  <c r="E128" i="23"/>
  <c r="F128" i="23"/>
  <c r="D117" i="23"/>
  <c r="E117" i="23"/>
  <c r="D116" i="23"/>
  <c r="E116" i="23"/>
  <c r="D97" i="23"/>
  <c r="E97" i="23"/>
  <c r="D98" i="23"/>
  <c r="E98" i="23"/>
  <c r="D99" i="23"/>
  <c r="E99" i="23"/>
  <c r="D100" i="23"/>
  <c r="E100" i="23"/>
  <c r="F100" i="23"/>
  <c r="D101" i="23"/>
  <c r="E101" i="23"/>
  <c r="F101" i="23"/>
  <c r="D102" i="23"/>
  <c r="E102" i="23"/>
  <c r="F102" i="23"/>
  <c r="D103" i="23"/>
  <c r="E103" i="23"/>
  <c r="F103" i="23"/>
  <c r="D104" i="23"/>
  <c r="E104" i="23"/>
  <c r="F104" i="23"/>
  <c r="D105" i="23"/>
  <c r="E105" i="23"/>
  <c r="F105" i="23"/>
  <c r="D106" i="23"/>
  <c r="E106" i="23"/>
  <c r="F106" i="23"/>
  <c r="D107" i="23"/>
  <c r="E107" i="23"/>
  <c r="F107" i="23"/>
  <c r="D108" i="23"/>
  <c r="E108" i="23"/>
  <c r="F108" i="23"/>
  <c r="D109" i="23"/>
  <c r="E109" i="23"/>
  <c r="F109" i="23"/>
  <c r="D110" i="23"/>
  <c r="E110" i="23"/>
  <c r="F110" i="23"/>
  <c r="D111" i="23"/>
  <c r="E111" i="23"/>
  <c r="F111" i="23"/>
  <c r="D112" i="23"/>
  <c r="E112" i="23"/>
  <c r="F112" i="23"/>
  <c r="D113" i="23"/>
  <c r="E113" i="23"/>
  <c r="F113" i="23"/>
  <c r="D114" i="23"/>
  <c r="E114" i="23"/>
  <c r="F114" i="23"/>
  <c r="D96" i="23"/>
  <c r="E96" i="23"/>
  <c r="D95" i="23"/>
  <c r="E95" i="23"/>
  <c r="D89" i="23"/>
  <c r="E89" i="23"/>
  <c r="D88" i="23"/>
  <c r="E88" i="23"/>
  <c r="D85" i="23"/>
  <c r="E85" i="23"/>
  <c r="F85" i="23"/>
  <c r="D86" i="23"/>
  <c r="E86" i="23"/>
  <c r="F86" i="23"/>
  <c r="D87" i="23"/>
  <c r="E87" i="23"/>
  <c r="F87" i="23"/>
  <c r="D84" i="23"/>
  <c r="E84" i="23"/>
  <c r="D80" i="23"/>
  <c r="E80" i="23"/>
  <c r="F80" i="23"/>
  <c r="D81" i="23"/>
  <c r="E81" i="23"/>
  <c r="F81" i="23"/>
  <c r="D82" i="23"/>
  <c r="E82" i="23"/>
  <c r="F82" i="23"/>
  <c r="D79" i="23"/>
  <c r="E79" i="23"/>
  <c r="D77" i="23"/>
  <c r="D75" i="23" s="1"/>
  <c r="E77" i="23"/>
  <c r="F77" i="23"/>
  <c r="D76" i="23"/>
  <c r="E76" i="23"/>
  <c r="D72" i="23"/>
  <c r="E72" i="23"/>
  <c r="F72" i="23"/>
  <c r="D73" i="23"/>
  <c r="E73" i="23"/>
  <c r="F73" i="23"/>
  <c r="D74" i="23"/>
  <c r="E74" i="23"/>
  <c r="F74" i="23"/>
  <c r="D71" i="23"/>
  <c r="E71" i="23"/>
  <c r="D68" i="23"/>
  <c r="E68" i="23"/>
  <c r="F68" i="23"/>
  <c r="D69" i="23"/>
  <c r="E69" i="23"/>
  <c r="F69" i="23"/>
  <c r="D67" i="23"/>
  <c r="E67" i="23"/>
  <c r="D62" i="23"/>
  <c r="E62" i="23"/>
  <c r="F62" i="23"/>
  <c r="D63" i="23"/>
  <c r="E63" i="23"/>
  <c r="F63" i="23"/>
  <c r="D64" i="23"/>
  <c r="E64" i="23"/>
  <c r="F64" i="23"/>
  <c r="D61" i="23"/>
  <c r="E61" i="23"/>
  <c r="D57" i="23"/>
  <c r="E57" i="23"/>
  <c r="F57" i="23"/>
  <c r="D58" i="23"/>
  <c r="E58" i="23"/>
  <c r="F58" i="23"/>
  <c r="D59" i="23"/>
  <c r="E59" i="23"/>
  <c r="F59" i="23"/>
  <c r="D56" i="23"/>
  <c r="E56" i="23"/>
  <c r="D51" i="23"/>
  <c r="E51" i="23"/>
  <c r="F51" i="23"/>
  <c r="D52" i="23"/>
  <c r="E52" i="23"/>
  <c r="F52" i="23"/>
  <c r="D53" i="23"/>
  <c r="E53" i="23"/>
  <c r="F53" i="23"/>
  <c r="D54" i="23"/>
  <c r="E54" i="23"/>
  <c r="F54" i="23"/>
  <c r="D50" i="23"/>
  <c r="E50" i="23"/>
  <c r="D39" i="23"/>
  <c r="E39" i="23"/>
  <c r="F39" i="23"/>
  <c r="D40" i="23"/>
  <c r="E40" i="23"/>
  <c r="F40" i="23"/>
  <c r="D41" i="23"/>
  <c r="E41" i="23"/>
  <c r="F41" i="23"/>
  <c r="D42" i="23"/>
  <c r="E42" i="23"/>
  <c r="F42" i="23"/>
  <c r="D43" i="23"/>
  <c r="E43" i="23"/>
  <c r="F43" i="23"/>
  <c r="D44" i="23"/>
  <c r="E44" i="23"/>
  <c r="F44" i="23"/>
  <c r="D45" i="23"/>
  <c r="E45" i="23"/>
  <c r="F45" i="23"/>
  <c r="D46" i="23"/>
  <c r="E46" i="23"/>
  <c r="F46" i="23"/>
  <c r="D47" i="23"/>
  <c r="E47" i="23"/>
  <c r="F47" i="23"/>
  <c r="D48" i="23"/>
  <c r="E48" i="23"/>
  <c r="F48" i="23"/>
  <c r="D38" i="23"/>
  <c r="E38" i="23"/>
  <c r="D31" i="23"/>
  <c r="E31" i="23"/>
  <c r="F31" i="23"/>
  <c r="D32" i="23"/>
  <c r="E32" i="23"/>
  <c r="F32" i="23"/>
  <c r="D33" i="23"/>
  <c r="E33" i="23"/>
  <c r="F33" i="23"/>
  <c r="D34" i="23"/>
  <c r="E34" i="23"/>
  <c r="F34" i="23"/>
  <c r="D35" i="23"/>
  <c r="E35" i="23"/>
  <c r="F35" i="23"/>
  <c r="D36" i="23"/>
  <c r="E36" i="23"/>
  <c r="F36" i="23"/>
  <c r="D30" i="23"/>
  <c r="E30" i="23"/>
  <c r="D24" i="23"/>
  <c r="E24" i="23"/>
  <c r="F24" i="23"/>
  <c r="D25" i="23"/>
  <c r="E25" i="23"/>
  <c r="F25" i="23"/>
  <c r="D26" i="23"/>
  <c r="E26" i="23"/>
  <c r="F26" i="23"/>
  <c r="D27" i="23"/>
  <c r="E27" i="23"/>
  <c r="F27" i="23"/>
  <c r="D28" i="23"/>
  <c r="E28" i="23"/>
  <c r="F28" i="23"/>
  <c r="D23" i="23"/>
  <c r="E23" i="23"/>
  <c r="D17" i="23"/>
  <c r="E17" i="23"/>
  <c r="F17" i="23"/>
  <c r="D18" i="23"/>
  <c r="E18" i="23"/>
  <c r="F18" i="23"/>
  <c r="D19" i="23"/>
  <c r="E19" i="23"/>
  <c r="F19" i="23"/>
  <c r="D20" i="23"/>
  <c r="E20" i="23"/>
  <c r="F20" i="23"/>
  <c r="D21" i="23"/>
  <c r="E21" i="23"/>
  <c r="F21" i="23"/>
  <c r="D16" i="23"/>
  <c r="E16" i="23"/>
  <c r="E9" i="23"/>
  <c r="E10" i="23"/>
  <c r="E11" i="23"/>
  <c r="E12" i="23"/>
  <c r="E13" i="23"/>
  <c r="E14" i="23"/>
  <c r="D10" i="23"/>
  <c r="D11" i="23"/>
  <c r="D12" i="23"/>
  <c r="D13" i="23"/>
  <c r="D14" i="23"/>
  <c r="D9" i="23"/>
  <c r="D147" i="14"/>
  <c r="D141" i="14"/>
  <c r="D134" i="14"/>
  <c r="D130" i="14"/>
  <c r="D115" i="14"/>
  <c r="D94" i="14"/>
  <c r="D129" i="14" s="1"/>
  <c r="D83" i="14"/>
  <c r="D78" i="14"/>
  <c r="D75" i="14"/>
  <c r="D70" i="14"/>
  <c r="D66" i="14"/>
  <c r="D90" i="14" s="1"/>
  <c r="D60" i="14"/>
  <c r="D55" i="14"/>
  <c r="D49" i="14"/>
  <c r="D29" i="14"/>
  <c r="D22" i="14"/>
  <c r="D15" i="14"/>
  <c r="D8" i="14"/>
  <c r="D147" i="13"/>
  <c r="D141" i="13"/>
  <c r="D134" i="13"/>
  <c r="D130" i="13"/>
  <c r="D115" i="13"/>
  <c r="D94" i="13"/>
  <c r="D83" i="13"/>
  <c r="D78" i="13"/>
  <c r="D75" i="13"/>
  <c r="D70" i="13"/>
  <c r="D66" i="13"/>
  <c r="D60" i="13"/>
  <c r="D55" i="13"/>
  <c r="D49" i="13"/>
  <c r="D37" i="13"/>
  <c r="D29" i="13"/>
  <c r="D22" i="13"/>
  <c r="D15" i="13"/>
  <c r="D8" i="13"/>
  <c r="E38" i="20"/>
  <c r="E8" i="20"/>
  <c r="E37" i="20" s="1"/>
  <c r="E42" i="20" s="1"/>
  <c r="E52" i="20"/>
  <c r="E58" i="20" s="1"/>
  <c r="F52" i="20"/>
  <c r="E46" i="20"/>
  <c r="D52" i="20"/>
  <c r="D46" i="20"/>
  <c r="D58" i="20" s="1"/>
  <c r="D38" i="20"/>
  <c r="D31" i="20"/>
  <c r="D26" i="20"/>
  <c r="D20" i="20"/>
  <c r="D8" i="20"/>
  <c r="E38" i="18"/>
  <c r="E37" i="18"/>
  <c r="E42" i="18" s="1"/>
  <c r="E8" i="18"/>
  <c r="F8" i="18"/>
  <c r="E58" i="18"/>
  <c r="E52" i="18"/>
  <c r="E46" i="18"/>
  <c r="D52" i="18"/>
  <c r="D46" i="18"/>
  <c r="D58" i="18" s="1"/>
  <c r="D38" i="18"/>
  <c r="D31" i="18"/>
  <c r="D26" i="18"/>
  <c r="D20" i="18"/>
  <c r="D8" i="18"/>
  <c r="E20" i="17"/>
  <c r="E38" i="17"/>
  <c r="E8" i="17"/>
  <c r="E52" i="17"/>
  <c r="F52" i="17"/>
  <c r="E46" i="17"/>
  <c r="D52" i="17"/>
  <c r="D46" i="17"/>
  <c r="D38" i="17"/>
  <c r="D31" i="17"/>
  <c r="D26" i="17"/>
  <c r="D20" i="17"/>
  <c r="D8" i="17"/>
  <c r="C8" i="17"/>
  <c r="C20" i="17"/>
  <c r="C37" i="17" s="1"/>
  <c r="C42" i="17" s="1"/>
  <c r="C26" i="17"/>
  <c r="C31" i="17"/>
  <c r="C38" i="17"/>
  <c r="E34" i="1" l="1"/>
  <c r="E34" i="4" s="1"/>
  <c r="D65" i="14"/>
  <c r="D91" i="14" s="1"/>
  <c r="E97" i="4"/>
  <c r="E94" i="1"/>
  <c r="E129" i="1" s="1"/>
  <c r="E12" i="1"/>
  <c r="E12" i="4" s="1"/>
  <c r="E13" i="4"/>
  <c r="D155" i="13"/>
  <c r="D37" i="17"/>
  <c r="D42" i="17" s="1"/>
  <c r="E37" i="17"/>
  <c r="E42" i="17" s="1"/>
  <c r="D65" i="13"/>
  <c r="D90" i="13"/>
  <c r="D26" i="1"/>
  <c r="D26" i="4" s="1"/>
  <c r="D29" i="4"/>
  <c r="E26" i="1"/>
  <c r="E26" i="4" s="1"/>
  <c r="E52" i="1"/>
  <c r="E52" i="4" s="1"/>
  <c r="E53" i="4"/>
  <c r="D52" i="1"/>
  <c r="D52" i="4" s="1"/>
  <c r="E46" i="1"/>
  <c r="E46" i="4" s="1"/>
  <c r="D58" i="17"/>
  <c r="D37" i="18"/>
  <c r="D42" i="18" s="1"/>
  <c r="D37" i="20"/>
  <c r="D42" i="20" s="1"/>
  <c r="D129" i="13"/>
  <c r="D155" i="14"/>
  <c r="D156" i="14" s="1"/>
  <c r="E15" i="23"/>
  <c r="E55" i="23"/>
  <c r="D60" i="23"/>
  <c r="E115" i="23"/>
  <c r="D115" i="23"/>
  <c r="E5" i="4"/>
  <c r="D5" i="4"/>
  <c r="D34" i="1"/>
  <c r="D34" i="4" s="1"/>
  <c r="D35" i="4"/>
  <c r="D155" i="1"/>
  <c r="D155" i="4" s="1"/>
  <c r="D46" i="1"/>
  <c r="D46" i="4" s="1"/>
  <c r="E22" i="23"/>
  <c r="E75" i="23"/>
  <c r="E5" i="1"/>
  <c r="E49" i="23"/>
  <c r="E37" i="23"/>
  <c r="E8" i="23"/>
  <c r="E65" i="23" s="1"/>
  <c r="E29" i="23"/>
  <c r="D55" i="23"/>
  <c r="D78" i="23"/>
  <c r="E78" i="23"/>
  <c r="E19" i="1"/>
  <c r="E19" i="4" s="1"/>
  <c r="E90" i="23"/>
  <c r="D83" i="23"/>
  <c r="D29" i="23"/>
  <c r="D37" i="23"/>
  <c r="D70" i="23"/>
  <c r="D130" i="23"/>
  <c r="D12" i="1"/>
  <c r="D12" i="4" s="1"/>
  <c r="D19" i="1"/>
  <c r="D19" i="4" s="1"/>
  <c r="D49" i="23"/>
  <c r="D66" i="23"/>
  <c r="D5" i="1"/>
  <c r="D129" i="1"/>
  <c r="D129" i="4" s="1"/>
  <c r="D87" i="1"/>
  <c r="E141" i="23"/>
  <c r="E155" i="23" s="1"/>
  <c r="E94" i="23"/>
  <c r="D156" i="13"/>
  <c r="D147" i="23"/>
  <c r="D22" i="23"/>
  <c r="D141" i="23"/>
  <c r="D15" i="23"/>
  <c r="D94" i="23"/>
  <c r="D129" i="23" s="1"/>
  <c r="D134" i="23"/>
  <c r="D8" i="23"/>
  <c r="D90" i="23"/>
  <c r="E58" i="17"/>
  <c r="D19" i="5"/>
  <c r="F80" i="1"/>
  <c r="F75" i="1"/>
  <c r="F72" i="1"/>
  <c r="F67" i="1"/>
  <c r="F63" i="1"/>
  <c r="F57" i="1"/>
  <c r="F52" i="1"/>
  <c r="F46" i="1"/>
  <c r="F26" i="1"/>
  <c r="F19" i="1"/>
  <c r="F12" i="1"/>
  <c r="F5" i="1"/>
  <c r="F154" i="23"/>
  <c r="F153" i="23"/>
  <c r="F148" i="23"/>
  <c r="F142" i="23"/>
  <c r="F135" i="23"/>
  <c r="F131" i="23"/>
  <c r="F117" i="23"/>
  <c r="F116" i="23"/>
  <c r="F89" i="23"/>
  <c r="F88" i="23"/>
  <c r="F84" i="23"/>
  <c r="F79" i="23"/>
  <c r="F83" i="15"/>
  <c r="F76" i="23"/>
  <c r="F71" i="23"/>
  <c r="F67" i="23"/>
  <c r="F61" i="23"/>
  <c r="F56" i="23"/>
  <c r="F50" i="23"/>
  <c r="F38" i="23"/>
  <c r="F30" i="23"/>
  <c r="F23" i="23"/>
  <c r="F16" i="23"/>
  <c r="F10" i="23"/>
  <c r="F11" i="23"/>
  <c r="F12" i="23"/>
  <c r="F13" i="23"/>
  <c r="F14" i="23"/>
  <c r="F9" i="23"/>
  <c r="C147" i="23"/>
  <c r="C141" i="23"/>
  <c r="C134" i="23"/>
  <c r="C130" i="23"/>
  <c r="C115" i="23"/>
  <c r="C94" i="23"/>
  <c r="C83" i="23"/>
  <c r="C78" i="23"/>
  <c r="C75" i="23"/>
  <c r="C70" i="23"/>
  <c r="C66" i="23"/>
  <c r="C60" i="23"/>
  <c r="C55" i="23"/>
  <c r="C49" i="23"/>
  <c r="C37" i="23"/>
  <c r="C22" i="23"/>
  <c r="C15" i="23"/>
  <c r="C8" i="23"/>
  <c r="C75" i="2"/>
  <c r="C75" i="1"/>
  <c r="D161" i="1" l="1"/>
  <c r="D87" i="4"/>
  <c r="D161" i="4" s="1"/>
  <c r="C155" i="23"/>
  <c r="D91" i="13"/>
  <c r="C65" i="23"/>
  <c r="E129" i="23"/>
  <c r="E62" i="1"/>
  <c r="C90" i="23"/>
  <c r="C91" i="23" s="1"/>
  <c r="C129" i="23"/>
  <c r="E129" i="4"/>
  <c r="E156" i="1"/>
  <c r="E156" i="4" s="1"/>
  <c r="D156" i="1"/>
  <c r="D156" i="4" s="1"/>
  <c r="D62" i="1"/>
  <c r="E91" i="23"/>
  <c r="E156" i="23"/>
  <c r="F130" i="23"/>
  <c r="D65" i="23"/>
  <c r="D91" i="23" s="1"/>
  <c r="D155" i="23"/>
  <c r="D156" i="23" s="1"/>
  <c r="F15" i="23"/>
  <c r="F75" i="23"/>
  <c r="F134" i="23"/>
  <c r="F22" i="23"/>
  <c r="F29" i="23"/>
  <c r="F37" i="23"/>
  <c r="F49" i="23"/>
  <c r="F78" i="23"/>
  <c r="F83" i="23"/>
  <c r="F115" i="23"/>
  <c r="F147" i="23"/>
  <c r="F141" i="23"/>
  <c r="F87" i="1"/>
  <c r="F94" i="23"/>
  <c r="F70" i="23"/>
  <c r="F55" i="23"/>
  <c r="F60" i="23"/>
  <c r="F66" i="23"/>
  <c r="F8" i="23"/>
  <c r="C156" i="23"/>
  <c r="C147" i="13"/>
  <c r="C141" i="13"/>
  <c r="C134" i="13"/>
  <c r="C130" i="13"/>
  <c r="C115" i="13"/>
  <c r="C94" i="13"/>
  <c r="C83" i="13"/>
  <c r="C78" i="13"/>
  <c r="C75" i="13"/>
  <c r="C70" i="13"/>
  <c r="C66" i="13"/>
  <c r="C60" i="13"/>
  <c r="C55" i="13"/>
  <c r="C49" i="13"/>
  <c r="C37" i="13"/>
  <c r="C29" i="13"/>
  <c r="C22" i="13"/>
  <c r="C15" i="13"/>
  <c r="C8" i="13"/>
  <c r="C52" i="17"/>
  <c r="C46" i="17"/>
  <c r="C58" i="17" s="1"/>
  <c r="C52" i="19"/>
  <c r="C46" i="19"/>
  <c r="C38" i="19"/>
  <c r="C31" i="19"/>
  <c r="C26" i="19"/>
  <c r="C20" i="19"/>
  <c r="C8" i="19"/>
  <c r="C52" i="18"/>
  <c r="C46" i="18"/>
  <c r="C58" i="18" s="1"/>
  <c r="C38" i="18"/>
  <c r="C31" i="18"/>
  <c r="C26" i="18"/>
  <c r="C20" i="18"/>
  <c r="C8" i="18"/>
  <c r="C52" i="21"/>
  <c r="C46" i="21"/>
  <c r="C58" i="21" s="1"/>
  <c r="C38" i="21"/>
  <c r="C31" i="21"/>
  <c r="C26" i="21"/>
  <c r="C20" i="21"/>
  <c r="C8" i="21"/>
  <c r="C37" i="21" s="1"/>
  <c r="C42" i="21" s="1"/>
  <c r="C52" i="20"/>
  <c r="C46" i="20"/>
  <c r="C58" i="20" s="1"/>
  <c r="C38" i="20"/>
  <c r="C31" i="20"/>
  <c r="C26" i="20"/>
  <c r="C20" i="20"/>
  <c r="C8" i="20"/>
  <c r="C147" i="14"/>
  <c r="C141" i="14"/>
  <c r="C134" i="14"/>
  <c r="C130" i="14"/>
  <c r="C115" i="14"/>
  <c r="C94" i="14"/>
  <c r="C83" i="14"/>
  <c r="C78" i="14"/>
  <c r="C75" i="14"/>
  <c r="C70" i="14"/>
  <c r="C66" i="14"/>
  <c r="C60" i="14"/>
  <c r="C55" i="14"/>
  <c r="C49" i="14"/>
  <c r="C37" i="14"/>
  <c r="C29" i="14"/>
  <c r="C22" i="14"/>
  <c r="C15" i="14"/>
  <c r="C8" i="14"/>
  <c r="F147" i="13"/>
  <c r="F141" i="13"/>
  <c r="F134" i="13"/>
  <c r="F130" i="13"/>
  <c r="F115" i="13"/>
  <c r="F83" i="13"/>
  <c r="F78" i="13"/>
  <c r="F75" i="13"/>
  <c r="F70" i="13"/>
  <c r="F66" i="13"/>
  <c r="F60" i="13"/>
  <c r="F55" i="13"/>
  <c r="F49" i="13"/>
  <c r="F37" i="13"/>
  <c r="F29" i="13"/>
  <c r="F22" i="13"/>
  <c r="F15" i="13"/>
  <c r="F8" i="13"/>
  <c r="C24" i="6"/>
  <c r="C18" i="6"/>
  <c r="C30" i="6" s="1"/>
  <c r="C17" i="6"/>
  <c r="F32" i="6" s="1"/>
  <c r="F30" i="6"/>
  <c r="F17" i="6"/>
  <c r="F31" i="6" s="1"/>
  <c r="C25" i="5"/>
  <c r="C19" i="5"/>
  <c r="C18" i="5"/>
  <c r="F4" i="5"/>
  <c r="F30" i="5"/>
  <c r="F18" i="5"/>
  <c r="F32" i="5" s="1"/>
  <c r="C141" i="2"/>
  <c r="F141" i="2"/>
  <c r="C141" i="4"/>
  <c r="F147" i="2"/>
  <c r="F134" i="2"/>
  <c r="F130" i="2"/>
  <c r="F94" i="2"/>
  <c r="F129" i="2" s="1"/>
  <c r="F80" i="2"/>
  <c r="F80" i="4" s="1"/>
  <c r="F72" i="2"/>
  <c r="F67" i="2"/>
  <c r="F63" i="2"/>
  <c r="F57" i="2"/>
  <c r="F52" i="2"/>
  <c r="F46" i="2"/>
  <c r="F34" i="2"/>
  <c r="F26" i="2"/>
  <c r="F19" i="2"/>
  <c r="F12" i="2"/>
  <c r="C80" i="1"/>
  <c r="C72" i="1"/>
  <c r="C67" i="1"/>
  <c r="C63" i="1"/>
  <c r="C57" i="1"/>
  <c r="C52" i="1"/>
  <c r="C46" i="1"/>
  <c r="C34" i="1"/>
  <c r="C26" i="1"/>
  <c r="C19" i="1"/>
  <c r="C12" i="1"/>
  <c r="C5" i="1"/>
  <c r="C94" i="1"/>
  <c r="C115" i="1"/>
  <c r="C130" i="1"/>
  <c r="C134" i="1"/>
  <c r="C141" i="1"/>
  <c r="C147" i="1"/>
  <c r="F141" i="1"/>
  <c r="F87" i="2" l="1"/>
  <c r="C37" i="20"/>
  <c r="C42" i="20" s="1"/>
  <c r="D88" i="1"/>
  <c r="D88" i="4" s="1"/>
  <c r="D62" i="4"/>
  <c r="D160" i="4" s="1"/>
  <c r="D160" i="1"/>
  <c r="C37" i="19"/>
  <c r="C42" i="19" s="1"/>
  <c r="C155" i="13"/>
  <c r="E88" i="1"/>
  <c r="E88" i="4" s="1"/>
  <c r="E160" i="1"/>
  <c r="E62" i="4"/>
  <c r="E160" i="4" s="1"/>
  <c r="C32" i="6"/>
  <c r="C37" i="18"/>
  <c r="C42" i="18" s="1"/>
  <c r="C58" i="19"/>
  <c r="F94" i="4"/>
  <c r="F155" i="23"/>
  <c r="F129" i="23"/>
  <c r="F90" i="23"/>
  <c r="F65" i="23"/>
  <c r="F91" i="23" s="1"/>
  <c r="C32" i="5"/>
  <c r="C30" i="5"/>
  <c r="C31" i="5" s="1"/>
  <c r="C129" i="14"/>
  <c r="C90" i="14"/>
  <c r="C155" i="14"/>
  <c r="C156" i="14" s="1"/>
  <c r="C65" i="14"/>
  <c r="C91" i="14" s="1"/>
  <c r="F155" i="13"/>
  <c r="C90" i="13"/>
  <c r="C65" i="13"/>
  <c r="C91" i="13" s="1"/>
  <c r="C129" i="13"/>
  <c r="C156" i="13" s="1"/>
  <c r="C87" i="1"/>
  <c r="F155" i="2"/>
  <c r="F156" i="2" s="1"/>
  <c r="C155" i="1"/>
  <c r="C161" i="1" s="1"/>
  <c r="F5" i="4"/>
  <c r="F129" i="13"/>
  <c r="F156" i="13" s="1"/>
  <c r="F90" i="13"/>
  <c r="F65" i="13"/>
  <c r="C31" i="6"/>
  <c r="C33" i="6" s="1"/>
  <c r="F31" i="5"/>
  <c r="F62" i="2"/>
  <c r="C129" i="1"/>
  <c r="C156" i="1" s="1"/>
  <c r="C62" i="1"/>
  <c r="D52" i="21"/>
  <c r="D46" i="21"/>
  <c r="D58" i="21" s="1"/>
  <c r="D38" i="21"/>
  <c r="D31" i="21"/>
  <c r="D26" i="21"/>
  <c r="D20" i="21"/>
  <c r="D8" i="21"/>
  <c r="D1" i="21"/>
  <c r="F46" i="20"/>
  <c r="F38" i="20"/>
  <c r="F31" i="20"/>
  <c r="F26" i="20"/>
  <c r="F20" i="20"/>
  <c r="F8" i="20"/>
  <c r="D52" i="19"/>
  <c r="D46" i="19"/>
  <c r="D38" i="19"/>
  <c r="D31" i="19"/>
  <c r="D26" i="19"/>
  <c r="D20" i="19"/>
  <c r="D8" i="19"/>
  <c r="D1" i="19"/>
  <c r="F52" i="18"/>
  <c r="F46" i="18"/>
  <c r="F38" i="18"/>
  <c r="F31" i="18"/>
  <c r="F26" i="18"/>
  <c r="F20" i="18"/>
  <c r="F46" i="17"/>
  <c r="F58" i="17" s="1"/>
  <c r="F38" i="17"/>
  <c r="F31" i="17"/>
  <c r="F26" i="17"/>
  <c r="F20" i="17"/>
  <c r="F8" i="17"/>
  <c r="A20" i="16"/>
  <c r="F16" i="16"/>
  <c r="E16" i="16"/>
  <c r="D16" i="16"/>
  <c r="C16" i="16"/>
  <c r="G16" i="16" s="1"/>
  <c r="G15" i="16"/>
  <c r="G14" i="16"/>
  <c r="G13" i="16"/>
  <c r="G12" i="16"/>
  <c r="G11" i="16"/>
  <c r="G10" i="16"/>
  <c r="G8" i="16"/>
  <c r="F147" i="15"/>
  <c r="F141" i="15"/>
  <c r="F134" i="15"/>
  <c r="F130" i="15"/>
  <c r="F115" i="15"/>
  <c r="F94" i="15"/>
  <c r="F78" i="15"/>
  <c r="F75" i="15"/>
  <c r="F70" i="15"/>
  <c r="F66" i="15"/>
  <c r="F60" i="15"/>
  <c r="F55" i="15"/>
  <c r="F49" i="15"/>
  <c r="F37" i="15"/>
  <c r="F29" i="15"/>
  <c r="F22" i="15"/>
  <c r="F15" i="15"/>
  <c r="F8" i="15"/>
  <c r="F4" i="15"/>
  <c r="F1" i="15"/>
  <c r="F147" i="14"/>
  <c r="F141" i="14"/>
  <c r="F134" i="14"/>
  <c r="F130" i="14"/>
  <c r="F115" i="14"/>
  <c r="F94" i="14"/>
  <c r="F83" i="14"/>
  <c r="F78" i="14"/>
  <c r="F75" i="14"/>
  <c r="F70" i="14"/>
  <c r="F66" i="14"/>
  <c r="F60" i="14"/>
  <c r="F55" i="14"/>
  <c r="F49" i="14"/>
  <c r="F37" i="14"/>
  <c r="F29" i="14"/>
  <c r="F22" i="14"/>
  <c r="F15" i="14"/>
  <c r="F8" i="14"/>
  <c r="F4" i="14"/>
  <c r="D52" i="12"/>
  <c r="A47" i="12"/>
  <c r="D45" i="12"/>
  <c r="C45" i="12"/>
  <c r="B45" i="12"/>
  <c r="E44" i="12"/>
  <c r="E43" i="12"/>
  <c r="E42" i="12"/>
  <c r="E41" i="12"/>
  <c r="E40" i="12"/>
  <c r="E39" i="12"/>
  <c r="E38" i="12"/>
  <c r="D35" i="12"/>
  <c r="C35" i="12"/>
  <c r="B35" i="12"/>
  <c r="E34" i="12"/>
  <c r="E33" i="12"/>
  <c r="E32" i="12"/>
  <c r="E31" i="12"/>
  <c r="E30" i="12"/>
  <c r="E29" i="12"/>
  <c r="E28" i="12"/>
  <c r="D22" i="12"/>
  <c r="C22" i="12"/>
  <c r="B22" i="12"/>
  <c r="E21" i="12"/>
  <c r="E20" i="12"/>
  <c r="E19" i="12"/>
  <c r="E18" i="12"/>
  <c r="E17" i="12"/>
  <c r="E16" i="12"/>
  <c r="E15" i="12"/>
  <c r="D12" i="12"/>
  <c r="C12" i="12"/>
  <c r="B12" i="12"/>
  <c r="E11" i="12"/>
  <c r="E10" i="12"/>
  <c r="E9" i="12"/>
  <c r="E8" i="12"/>
  <c r="E7" i="12"/>
  <c r="E6" i="12"/>
  <c r="E5" i="12"/>
  <c r="D4" i="12"/>
  <c r="D14" i="12" s="1"/>
  <c r="D27" i="12" s="1"/>
  <c r="D37" i="12" s="1"/>
  <c r="C4" i="12"/>
  <c r="C14" i="12" s="1"/>
  <c r="C27" i="12" s="1"/>
  <c r="C37" i="12" s="1"/>
  <c r="B4" i="12"/>
  <c r="B14" i="12" s="1"/>
  <c r="B27" i="12" s="1"/>
  <c r="B37" i="12" s="1"/>
  <c r="D3" i="12"/>
  <c r="D26" i="12" s="1"/>
  <c r="E24" i="11"/>
  <c r="D24" i="11"/>
  <c r="B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3" i="11"/>
  <c r="E3" i="11"/>
  <c r="D3" i="11"/>
  <c r="F2" i="11"/>
  <c r="E23" i="10"/>
  <c r="D23" i="10"/>
  <c r="B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23" i="10" s="1"/>
  <c r="F3" i="10"/>
  <c r="E3" i="10"/>
  <c r="D3" i="10"/>
  <c r="F2" i="10"/>
  <c r="C8" i="9"/>
  <c r="C2" i="9"/>
  <c r="C11" i="8"/>
  <c r="C3" i="8"/>
  <c r="E11" i="7"/>
  <c r="D11" i="7"/>
  <c r="C11" i="7"/>
  <c r="F10" i="7"/>
  <c r="F9" i="7"/>
  <c r="F8" i="7"/>
  <c r="F7" i="7"/>
  <c r="F6" i="7"/>
  <c r="F11" i="7" s="1"/>
  <c r="C4" i="7"/>
  <c r="D4" i="7" s="1"/>
  <c r="E4" i="7" s="1"/>
  <c r="G30" i="6"/>
  <c r="D24" i="6"/>
  <c r="D18" i="6"/>
  <c r="G17" i="6"/>
  <c r="D17" i="6"/>
  <c r="G30" i="5"/>
  <c r="D25" i="5"/>
  <c r="D30" i="5" s="1"/>
  <c r="G18" i="5"/>
  <c r="D18" i="5"/>
  <c r="G4" i="5"/>
  <c r="C147" i="4"/>
  <c r="C134" i="4"/>
  <c r="C130" i="4"/>
  <c r="C115" i="4"/>
  <c r="C94" i="4"/>
  <c r="C159" i="4"/>
  <c r="C80" i="4"/>
  <c r="C75" i="4"/>
  <c r="C72" i="4"/>
  <c r="C67" i="4"/>
  <c r="C63" i="4"/>
  <c r="C57" i="4"/>
  <c r="C52" i="4"/>
  <c r="C46" i="4"/>
  <c r="C34" i="4"/>
  <c r="C26" i="4"/>
  <c r="C19" i="4"/>
  <c r="C12" i="4"/>
  <c r="C5" i="4"/>
  <c r="F157" i="3"/>
  <c r="F145" i="3"/>
  <c r="F146" i="4" s="1"/>
  <c r="F140" i="3"/>
  <c r="F141" i="4" s="1"/>
  <c r="F133" i="3"/>
  <c r="F129" i="3"/>
  <c r="F114" i="3"/>
  <c r="F93" i="3"/>
  <c r="F79" i="3"/>
  <c r="F79" i="4" s="1"/>
  <c r="F75" i="3"/>
  <c r="F72" i="3"/>
  <c r="F72" i="4" s="1"/>
  <c r="F67" i="3"/>
  <c r="F67" i="4" s="1"/>
  <c r="F63" i="3"/>
  <c r="F63" i="4" s="1"/>
  <c r="F57" i="3"/>
  <c r="F57" i="4" s="1"/>
  <c r="F52" i="3"/>
  <c r="F52" i="4" s="1"/>
  <c r="F46" i="3"/>
  <c r="F46" i="4" s="1"/>
  <c r="F34" i="3"/>
  <c r="F26" i="3"/>
  <c r="F26" i="4" s="1"/>
  <c r="F19" i="3"/>
  <c r="F19" i="4" s="1"/>
  <c r="F12" i="3"/>
  <c r="F12" i="4" s="1"/>
  <c r="F5" i="3"/>
  <c r="F2" i="3"/>
  <c r="C147" i="2"/>
  <c r="C134" i="2"/>
  <c r="C130" i="2"/>
  <c r="C115" i="2"/>
  <c r="C94" i="2"/>
  <c r="C129" i="2" s="1"/>
  <c r="C159" i="2"/>
  <c r="C80" i="2"/>
  <c r="C72" i="2"/>
  <c r="C67" i="2"/>
  <c r="C63" i="2"/>
  <c r="C57" i="2"/>
  <c r="C52" i="2"/>
  <c r="C46" i="2"/>
  <c r="C34" i="2"/>
  <c r="C26" i="2"/>
  <c r="C19" i="2"/>
  <c r="C12" i="2"/>
  <c r="C5" i="2"/>
  <c r="F147" i="1"/>
  <c r="F147" i="4" s="1"/>
  <c r="F134" i="1"/>
  <c r="F134" i="4" s="1"/>
  <c r="F130" i="1"/>
  <c r="F130" i="4" s="1"/>
  <c r="F115" i="1"/>
  <c r="F94" i="1"/>
  <c r="F91" i="1"/>
  <c r="F159" i="1" s="1"/>
  <c r="F34" i="1"/>
  <c r="F34" i="4" s="1"/>
  <c r="F129" i="1" l="1"/>
  <c r="F129" i="4" s="1"/>
  <c r="F115" i="4"/>
  <c r="C87" i="2"/>
  <c r="F128" i="3"/>
  <c r="E22" i="12"/>
  <c r="E35" i="12"/>
  <c r="F37" i="18"/>
  <c r="F42" i="18" s="1"/>
  <c r="F156" i="23"/>
  <c r="G31" i="5"/>
  <c r="C33" i="5"/>
  <c r="F75" i="2"/>
  <c r="F75" i="4" s="1"/>
  <c r="F129" i="14"/>
  <c r="F155" i="14"/>
  <c r="C160" i="1"/>
  <c r="F161" i="2"/>
  <c r="F91" i="13"/>
  <c r="F33" i="6"/>
  <c r="G31" i="6"/>
  <c r="D30" i="6"/>
  <c r="D31" i="6" s="1"/>
  <c r="F33" i="5"/>
  <c r="D31" i="5"/>
  <c r="C155" i="2"/>
  <c r="C156" i="2" s="1"/>
  <c r="C62" i="4"/>
  <c r="C160" i="4" s="1"/>
  <c r="F88" i="2"/>
  <c r="F160" i="2"/>
  <c r="C88" i="1"/>
  <c r="C87" i="4"/>
  <c r="C161" i="4" s="1"/>
  <c r="C62" i="2"/>
  <c r="C160" i="2" s="1"/>
  <c r="F24" i="11"/>
  <c r="F65" i="14"/>
  <c r="F90" i="14"/>
  <c r="F155" i="15"/>
  <c r="F153" i="3"/>
  <c r="E45" i="12"/>
  <c r="F65" i="15"/>
  <c r="F37" i="17"/>
  <c r="F42" i="17" s="1"/>
  <c r="D37" i="19"/>
  <c r="D42" i="19" s="1"/>
  <c r="F37" i="20"/>
  <c r="F42" i="20" s="1"/>
  <c r="D37" i="21"/>
  <c r="D42" i="21" s="1"/>
  <c r="F62" i="1"/>
  <c r="F155" i="1"/>
  <c r="F62" i="3"/>
  <c r="F158" i="3" s="1"/>
  <c r="F86" i="3"/>
  <c r="F86" i="4" s="1"/>
  <c r="C129" i="4"/>
  <c r="C156" i="4" s="1"/>
  <c r="E12" i="12"/>
  <c r="F90" i="15"/>
  <c r="F129" i="15"/>
  <c r="F156" i="15" s="1"/>
  <c r="F58" i="18"/>
  <c r="D58" i="19"/>
  <c r="F58" i="20"/>
  <c r="D32" i="6"/>
  <c r="G32" i="6"/>
  <c r="D32" i="5"/>
  <c r="G32" i="5"/>
  <c r="F62" i="4" l="1"/>
  <c r="F160" i="4" s="1"/>
  <c r="F154" i="3"/>
  <c r="F154" i="4"/>
  <c r="C88" i="4"/>
  <c r="F156" i="14"/>
  <c r="F155" i="4"/>
  <c r="F156" i="1"/>
  <c r="F156" i="4" s="1"/>
  <c r="G33" i="5"/>
  <c r="D33" i="5"/>
  <c r="F91" i="15"/>
  <c r="F91" i="14"/>
  <c r="D33" i="6"/>
  <c r="G33" i="6"/>
  <c r="C161" i="2"/>
  <c r="C88" i="2"/>
  <c r="F88" i="1"/>
  <c r="F88" i="4" s="1"/>
  <c r="F160" i="1"/>
  <c r="F87" i="3"/>
  <c r="F87" i="4" s="1"/>
  <c r="F161" i="4" s="1"/>
  <c r="F161" i="1"/>
  <c r="F159" i="3"/>
</calcChain>
</file>

<file path=xl/sharedStrings.xml><?xml version="1.0" encoding="utf-8"?>
<sst xmlns="http://schemas.openxmlformats.org/spreadsheetml/2006/main" count="3481" uniqueCount="519">
  <si>
    <t>B E V É T E L E K</t>
  </si>
  <si>
    <t>1. sz. táblázat</t>
  </si>
  <si>
    <t>ezer Forintban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</si>
  <si>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</si>
  <si>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</si>
  <si>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</si>
  <si>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</si>
  <si>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</si>
  <si>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</si>
  <si>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</si>
  <si>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</si>
  <si>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</si>
  <si>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</si>
  <si>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</si>
  <si>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</si>
  <si>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</si>
  <si>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</si>
  <si>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</si>
  <si>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</si>
  <si>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</si>
  <si>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</si>
  <si>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</si>
  <si>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</si>
  <si>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</si>
  <si>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</si>
  <si>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</si>
  <si>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</si>
  <si>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</si>
  <si>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</si>
  <si>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</si>
  <si>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</si>
  <si>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</si>
  <si>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</si>
  <si>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</si>
  <si>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</si>
  <si>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</si>
  <si>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</si>
  <si>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</si>
  <si>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</si>
  <si>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</si>
  <si>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</si>
  <si>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</si>
  <si>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</si>
  <si>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</si>
  <si>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</si>
  <si>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</si>
  <si>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</si>
  <si>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</si>
  <si>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</si>
  <si>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</si>
  <si>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</si>
  <si>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</si>
  <si>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Kommunális 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</si>
  <si>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</si>
  <si>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</si>
  <si>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</si>
  <si>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</si>
  <si>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</si>
  <si>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</si>
  <si>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</si>
  <si>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</si>
  <si>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</si>
  <si>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</si>
  <si>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</si>
  <si>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</si>
  <si>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</si>
  <si>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</si>
  <si>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</si>
  <si>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</si>
  <si>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</si>
  <si>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</si>
  <si>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</si>
  <si>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</si>
  <si>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</si>
  <si>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</si>
  <si>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</si>
  <si>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</si>
  <si>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</si>
  <si>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</si>
  <si>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</si>
  <si>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</si>
  <si>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</si>
  <si>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</si>
  <si>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</si>
  <si>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</si>
  <si>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</si>
  <si>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</si>
  <si>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</si>
  <si>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</si>
  <si>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</si>
  <si>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</si>
  <si>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</si>
  <si>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</si>
  <si>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</si>
  <si>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</si>
  <si>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</si>
  <si>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</si>
  <si>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</si>
  <si>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</si>
  <si>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</si>
  <si>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</si>
  <si>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</si>
  <si>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</si>
  <si>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</si>
  <si>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</si>
  <si>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</si>
  <si>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</si>
  <si>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</si>
  <si>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</si>
  <si>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</si>
  <si>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</si>
  <si>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</si>
  <si>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</si>
  <si>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</si>
  <si>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</si>
  <si>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</si>
  <si>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</si>
  <si>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</si>
  <si>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</si>
  <si>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</si>
  <si>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</si>
  <si>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</si>
  <si>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</si>
  <si>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</si>
  <si>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</si>
  <si>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</si>
  <si>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</si>
  <si>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</si>
  <si>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</si>
  <si>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</si>
  <si>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</si>
  <si>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</si>
  <si>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</si>
  <si>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</si>
  <si>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</si>
  <si>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</si>
  <si>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</si>
  <si>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</si>
  <si>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</si>
  <si>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</si>
  <si>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</si>
  <si>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</si>
  <si>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</si>
  <si>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</si>
  <si>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</si>
  <si>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</si>
  <si>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</si>
  <si>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</si>
  <si>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</si>
  <si>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</si>
  <si>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</si>
  <si>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</si>
  <si>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</si>
  <si>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</si>
  <si>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</si>
  <si>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</si>
  <si>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</si>
  <si>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</si>
  <si>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</si>
  <si>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</si>
  <si>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</si>
  <si>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</si>
  <si>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</si>
  <si>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</si>
  <si>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</si>
  <si>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</si>
  <si>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</si>
  <si>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</si>
  <si>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</si>
  <si>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</si>
  <si>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</si>
  <si>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</si>
  <si>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</si>
  <si>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</si>
  <si>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</si>
  <si>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</si>
  <si>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</si>
  <si>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</si>
  <si>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</si>
  <si>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</si>
  <si>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</si>
  <si>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</si>
  <si>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</si>
  <si>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</si>
  <si>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</si>
  <si>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</si>
  <si>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</si>
  <si>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</si>
  <si>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</si>
  <si>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</si>
  <si>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</si>
  <si>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</si>
  <si>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</si>
  <si>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</si>
  <si>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</si>
  <si>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</si>
  <si>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</si>
  <si>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</si>
  <si>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</si>
  <si>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</si>
  <si>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</si>
  <si>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</si>
  <si>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</si>
  <si>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</si>
  <si>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</si>
  <si>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</si>
  <si>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</si>
  <si>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</si>
  <si>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</si>
  <si>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</si>
  <si>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</si>
  <si>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</si>
  <si>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</si>
  <si>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</si>
  <si>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</si>
  <si>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</si>
  <si>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</si>
  <si>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</si>
  <si>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</si>
  <si>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</si>
  <si>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</si>
  <si>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</si>
  <si>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</si>
  <si>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</si>
  <si>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</si>
  <si>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</si>
  <si>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</si>
  <si>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</si>
  <si>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</si>
  <si>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</si>
  <si>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</si>
  <si>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</si>
  <si>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</si>
  <si>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</si>
  <si>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</si>
  <si>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</si>
  <si>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</si>
  <si>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</si>
  <si>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</si>
  <si>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</si>
  <si>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</si>
  <si>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</si>
  <si>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</si>
  <si>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</si>
  <si>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</si>
  <si>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</si>
  <si>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</si>
  <si>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</si>
  <si>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</si>
  <si>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</si>
  <si>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</si>
  <si>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</si>
  <si>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</si>
  <si>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</si>
  <si>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</si>
  <si>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</si>
  <si>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</si>
  <si>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</si>
  <si>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</si>
  <si>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</si>
  <si>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</si>
  <si>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</si>
  <si>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</si>
  <si>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</si>
  <si>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</si>
  <si>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</si>
  <si>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</si>
  <si>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</si>
  <si>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Közhatalmi bevételek (4.1.+…+4.7.)</t>
  </si>
  <si>
    <t>Építményadó</t>
  </si>
  <si>
    <t>Mezőőri járulék</t>
  </si>
  <si>
    <t>I. Működési célú bevételek és kiadások mérlege
(Önkormányzati szinten)</t>
  </si>
  <si>
    <t>Bevételek</t>
  </si>
  <si>
    <t>Kiadások</t>
  </si>
  <si>
    <t>Megnevezés</t>
  </si>
  <si>
    <t>C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</si>
  <si>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</si>
  <si>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</si>
  <si>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</si>
  <si>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</si>
  <si>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</si>
  <si>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</si>
  <si>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</si>
  <si>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</si>
  <si>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</si>
  <si>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</si>
  <si>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</si>
  <si>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</si>
  <si>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</si>
  <si>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</si>
  <si>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</si>
  <si>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</si>
  <si>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</si>
  <si>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</si>
  <si>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</si>
  <si>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</si>
  <si>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</si>
  <si>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</si>
  <si>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</si>
  <si>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</si>
  <si>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</si>
  <si>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</si>
  <si>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</si>
  <si>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</si>
  <si>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</si>
  <si>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</si>
  <si>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</si>
  <si>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</si>
  <si>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</si>
  <si>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</si>
  <si>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</si>
  <si>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</si>
  <si>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</si>
  <si>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</si>
  <si>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</si>
  <si>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</si>
  <si>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</si>
  <si>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</si>
  <si>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</si>
  <si>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</si>
  <si>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</si>
  <si>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</si>
  <si>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</si>
  <si>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</si>
  <si>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</si>
  <si>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</si>
  <si>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</si>
  <si>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</si>
  <si>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</si>
  <si>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</si>
  <si>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</si>
  <si>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</si>
  <si>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</si>
  <si>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Kommunális adó bevétele</t>
  </si>
  <si>
    <t>Költségvetési bevételek összesen: (1.+3.+4.+6.+…+11.)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</si>
  <si>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</si>
  <si>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</si>
  <si>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</si>
  <si>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</si>
  <si>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</si>
  <si>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</si>
  <si>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</si>
  <si>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</si>
  <si>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</si>
  <si>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</si>
  <si>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</si>
  <si>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</si>
  <si>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</si>
  <si>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</si>
  <si>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</si>
  <si>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</si>
  <si>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</si>
  <si>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</si>
  <si>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</si>
  <si>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</si>
  <si>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Konyár Község  Önkormányzat adósságot keletkeztető ügyletekből és kezességvállalásokból fennálló kötelezettségei</t>
  </si>
  <si>
    <t>Sor-szám</t>
  </si>
  <si>
    <t>MEGNEVEZÉS</t>
  </si>
  <si>
    <t>Évek</t>
  </si>
  <si>
    <t>Összesen
(F=C+D+E)</t>
  </si>
  <si>
    <t>E</t>
  </si>
  <si>
    <t>ÖSSZES KÖTELEZETTSÉG</t>
  </si>
  <si>
    <t>Konyár Község  Önkormányzat saját bevételeinek részletezése az adósságot keletkeztető ügyletből származó tárgyévi fizetési kötelezettség megállapításához</t>
  </si>
  <si>
    <t>Forintban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</si>
  <si>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</si>
  <si>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</si>
  <si>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</si>
  <si>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</si>
  <si>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</si>
  <si>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</si>
  <si>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</si>
  <si>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</si>
  <si>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</si>
  <si>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Konyár Község  Önkormányzat 2017. évi adósságot keletkeztető fejlesztési céljai</t>
  </si>
  <si>
    <t>Fejlesztési cél leírása</t>
  </si>
  <si>
    <t>Fejlesztés várható kiadása</t>
  </si>
  <si>
    <t>ADÓSSÁGOT KELETKEZTETŐ ÜGYLETEK VÁRHATÓ EGYÜTTES ÖSSZEGE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</si>
  <si>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</si>
  <si>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</si>
  <si>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</si>
  <si>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</si>
  <si>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</si>
  <si>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Csapadék csatorna engedélyezési terve</t>
  </si>
  <si>
    <t>2017</t>
  </si>
  <si>
    <t>Rendezési terv módosítás I. üteme</t>
  </si>
  <si>
    <t xml:space="preserve">Polgármesteri Hivatal gázrendszer átépítése </t>
  </si>
  <si>
    <t>Óvoda gázrendszer átépítése</t>
  </si>
  <si>
    <t>Futbalpálya öltöző pályázati önerő</t>
  </si>
  <si>
    <t>Sportpálya öltöző terve</t>
  </si>
  <si>
    <t>Szennyvíz leürítő engedélyezési terve</t>
  </si>
  <si>
    <t>ÖSSZESEN:</t>
  </si>
  <si>
    <t>Felújítási kiadások előirányzata felújításonként</t>
  </si>
  <si>
    <t>Felújítás  megnevezése</t>
  </si>
  <si>
    <t>Falumúzeum tetőzetének felújítása</t>
  </si>
  <si>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</si>
  <si>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</si>
  <si>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</si>
  <si>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</si>
  <si>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</si>
  <si>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</si>
  <si>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</si>
  <si>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</si>
  <si>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</si>
  <si>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</si>
  <si>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</si>
  <si>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</si>
  <si>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</si>
  <si>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</si>
  <si>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</si>
  <si>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</si>
  <si>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</si>
  <si>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(Ft)</t>
  </si>
  <si>
    <t>Önkormányzat</t>
  </si>
  <si>
    <t>01</t>
  </si>
  <si>
    <t>Feladat megnevezése</t>
  </si>
  <si>
    <t>Kötelező feladatok bevételei, kiadása</t>
  </si>
  <si>
    <t>02</t>
  </si>
  <si>
    <t>Száma</t>
  </si>
  <si>
    <t>Kiemelt előirányzat, előirányzat megnevezése</t>
  </si>
  <si>
    <t>Előirányzat</t>
  </si>
  <si>
    <t>Működési célú kvi támogatások és kiegészítő támogatások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</si>
  <si>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</si>
  <si>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</si>
  <si>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</si>
  <si>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</si>
  <si>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</si>
  <si>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</si>
  <si>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</si>
  <si>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</si>
  <si>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</si>
  <si>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</si>
  <si>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</si>
  <si>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</si>
  <si>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</si>
  <si>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</si>
  <si>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</si>
  <si>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</si>
  <si>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</si>
  <si>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</si>
  <si>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Önként vállalt feladatok bevételei, kiadása</t>
  </si>
  <si>
    <t>03</t>
  </si>
  <si>
    <t>Közhatalmi bevételek (4.1.+4.2.+4.3.+4.4.)</t>
  </si>
  <si>
    <t>Kamatbevételek és más nyereség jellegű bevételek</t>
  </si>
  <si>
    <t>Államigazgatási feladatok bevételei, kiadása</t>
  </si>
  <si>
    <t>04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</si>
  <si>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</si>
  <si>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</si>
  <si>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</si>
  <si>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</si>
  <si>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</si>
  <si>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</si>
  <si>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</si>
  <si>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</si>
  <si>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</si>
  <si>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</si>
  <si>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</si>
  <si>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</si>
  <si>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</si>
  <si>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</si>
  <si>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</si>
  <si>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</si>
  <si>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</si>
  <si>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</si>
  <si>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Költségvetési szerv megnevezése</t>
  </si>
  <si>
    <t>Művelődési és Ifjúsági Ház, Kurucz Albert Falumúzeum</t>
  </si>
  <si>
    <t>Összes bevétel, kiadás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</si>
  <si>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</si>
  <si>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</si>
  <si>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</si>
  <si>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</si>
  <si>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</si>
  <si>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</si>
  <si>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</si>
  <si>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</si>
  <si>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</si>
  <si>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</si>
  <si>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</si>
  <si>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</si>
  <si>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</si>
  <si>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</si>
  <si>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</si>
  <si>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</si>
  <si>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</si>
  <si>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</si>
  <si>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</si>
  <si>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</si>
  <si>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</si>
  <si>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</si>
  <si>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</si>
  <si>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</si>
  <si>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</si>
  <si>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</si>
  <si>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</si>
  <si>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Konyári Napköziotthonos Óvoda</t>
  </si>
  <si>
    <t xml:space="preserve"> </t>
  </si>
  <si>
    <t>Konyári Napköziötthonos Óvoda</t>
  </si>
  <si>
    <t>Kötelező feladatok bevételei, kiadásai</t>
  </si>
  <si>
    <t>Polgármesteri hivatal</t>
  </si>
  <si>
    <t>Központi,irányító szervi támogatás folyósítása</t>
  </si>
  <si>
    <t>2017. évi eredeti előirányzat</t>
  </si>
  <si>
    <t>2017. évi módosított előirányzat</t>
  </si>
  <si>
    <t>Módosított Előirányzat</t>
  </si>
  <si>
    <t>13.4.</t>
  </si>
  <si>
    <t>Központi irányítószervi működési célú támogatás</t>
  </si>
  <si>
    <t>2017. évi előirányzat</t>
  </si>
  <si>
    <t>Költségvetési felhalmozási kiadások összesen: (1.+3.+5.+...+11.)</t>
  </si>
  <si>
    <t>Költségvetési működési kiadások összesen (1.+...+12.)</t>
  </si>
  <si>
    <t>9.3. melléklet a ……. /2017. (….) önkormányzati rendelethez</t>
  </si>
  <si>
    <t>9.4. melléklet a ……. /2017. (….) önkormányzati rendelethez</t>
  </si>
  <si>
    <t>9.1.1. melléklet a ……. /2017. (….) önkormányzati rendelethez</t>
  </si>
  <si>
    <t>9.1. melléklet a ……. /2017. (….) önkormányzati rendelethez</t>
  </si>
  <si>
    <t>9.1.2. melléklet a ……. /2017. (….) önkormányzati rendelethez</t>
  </si>
  <si>
    <t>9.2. melléklet a ……. /2017. (….) önkormányzati rendelethez</t>
  </si>
  <si>
    <t>2.2. melléklet a ……. /2017. (….) önkormányzati rendelethez</t>
  </si>
  <si>
    <t>2.1. melléklet a ……. /2017. (….) önkormányzati rendelethez</t>
  </si>
  <si>
    <t>2017. évi módosított előirányzat I.</t>
  </si>
  <si>
    <t>2017. évi módosított előirányzat II.</t>
  </si>
  <si>
    <t>2017. év I-III. n.év teljesítés</t>
  </si>
  <si>
    <t>2017. évi módosított előirányzat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</si>
</sst>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#"/>
    <numFmt numFmtId="165" formatCode="0&quot;.&quot;"/>
    <numFmt numFmtId="166" formatCode="_-* #,##0\ _F_t_-;\-* #,##0\ _F_t_-;_-* &quot;-&quot;??\ _F_t_-;_-@_-"/>
  </numFmts>
  <fonts count="4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i/>
      <sz val="11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charset val="238"/>
    </font>
    <font>
      <sz val="12"/>
      <name val="Times New Roman CE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9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618">
    <xf numFmtId="0" fontId="0" fillId="0" borderId="0" xfId="0"/>
    <xf numFmtId="0" fontId="1" fillId="0" borderId="0" xfId="1" applyFill="1" applyProtection="1"/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15" xfId="0" applyFont="1" applyBorder="1" applyAlignment="1" applyProtection="1">
      <alignment horizontal="left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7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6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7" fillId="0" borderId="3" xfId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12" fillId="0" borderId="33" xfId="0" applyNumberFormat="1" applyFont="1" applyFill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 applyProtection="1">
      <alignment horizontal="center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Fill="1" applyBorder="1" applyAlignment="1" applyProtection="1">
      <alignment horizontal="right" vertical="center" wrapText="1" indent="1"/>
    </xf>
    <xf numFmtId="164" fontId="13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1" applyFont="1" applyFill="1"/>
    <xf numFmtId="164" fontId="24" fillId="0" borderId="0" xfId="1" applyNumberFormat="1" applyFont="1" applyFill="1" applyBorder="1" applyAlignment="1" applyProtection="1">
      <alignment horizontal="centerContinuous" vertical="center"/>
    </xf>
    <xf numFmtId="0" fontId="26" fillId="0" borderId="0" xfId="0" applyFont="1" applyFill="1" applyBorder="1" applyAlignment="1" applyProtection="1"/>
    <xf numFmtId="165" fontId="17" fillId="0" borderId="15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Protection="1">
      <protection locked="0"/>
    </xf>
    <xf numFmtId="166" fontId="28" fillId="0" borderId="9" xfId="2" applyNumberFormat="1" applyFont="1" applyFill="1" applyBorder="1" applyProtection="1">
      <protection locked="0"/>
    </xf>
    <xf numFmtId="166" fontId="28" fillId="0" borderId="10" xfId="2" applyNumberFormat="1" applyFont="1" applyFill="1" applyBorder="1"/>
    <xf numFmtId="0" fontId="9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Protection="1">
      <protection locked="0"/>
    </xf>
    <xf numFmtId="166" fontId="28" fillId="0" borderId="12" xfId="2" applyNumberFormat="1" applyFont="1" applyFill="1" applyBorder="1" applyProtection="1">
      <protection locked="0"/>
    </xf>
    <xf numFmtId="166" fontId="28" fillId="0" borderId="13" xfId="2" applyNumberFormat="1" applyFont="1" applyFill="1" applyBorder="1"/>
    <xf numFmtId="0" fontId="9" fillId="0" borderId="14" xfId="1" applyFont="1" applyFill="1" applyBorder="1" applyAlignment="1">
      <alignment horizontal="center" vertical="center"/>
    </xf>
    <xf numFmtId="0" fontId="9" fillId="0" borderId="15" xfId="1" applyFont="1" applyFill="1" applyBorder="1" applyProtection="1">
      <protection locked="0"/>
    </xf>
    <xf numFmtId="166" fontId="28" fillId="0" borderId="15" xfId="2" applyNumberFormat="1" applyFont="1" applyFill="1" applyBorder="1" applyProtection="1">
      <protection locked="0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/>
    <xf numFmtId="166" fontId="29" fillId="0" borderId="3" xfId="1" applyNumberFormat="1" applyFont="1" applyFill="1" applyBorder="1"/>
    <xf numFmtId="166" fontId="29" fillId="0" borderId="4" xfId="1" applyNumberFormat="1" applyFont="1" applyFill="1" applyBorder="1"/>
    <xf numFmtId="0" fontId="30" fillId="0" borderId="0" xfId="1" applyFont="1" applyFill="1"/>
    <xf numFmtId="0" fontId="31" fillId="0" borderId="0" xfId="0" applyFont="1" applyFill="1" applyBorder="1" applyAlignment="1" applyProtection="1">
      <alignment horizontal="right"/>
    </xf>
    <xf numFmtId="0" fontId="12" fillId="0" borderId="19" xfId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13" fillId="0" borderId="19" xfId="1" applyFont="1" applyFill="1" applyBorder="1" applyAlignment="1" applyProtection="1">
      <alignment horizontal="center" vertical="center"/>
    </xf>
    <xf numFmtId="0" fontId="13" fillId="0" borderId="9" xfId="1" applyFont="1" applyFill="1" applyBorder="1" applyProtection="1"/>
    <xf numFmtId="166" fontId="13" fillId="0" borderId="45" xfId="2" applyNumberFormat="1" applyFont="1" applyFill="1" applyBorder="1" applyProtection="1">
      <protection locked="0"/>
    </xf>
    <xf numFmtId="0" fontId="13" fillId="0" borderId="11" xfId="1" applyFont="1" applyFill="1" applyBorder="1" applyAlignment="1" applyProtection="1">
      <alignment horizontal="center" vertical="center"/>
    </xf>
    <xf numFmtId="0" fontId="32" fillId="0" borderId="12" xfId="0" applyFont="1" applyBorder="1" applyAlignment="1">
      <alignment horizontal="justify" wrapText="1"/>
    </xf>
    <xf numFmtId="166" fontId="13" fillId="0" borderId="28" xfId="2" applyNumberFormat="1" applyFont="1" applyFill="1" applyBorder="1" applyProtection="1">
      <protection locked="0"/>
    </xf>
    <xf numFmtId="0" fontId="32" fillId="0" borderId="12" xfId="0" applyFont="1" applyBorder="1" applyAlignment="1">
      <alignment wrapText="1"/>
    </xf>
    <xf numFmtId="0" fontId="13" fillId="0" borderId="14" xfId="1" applyFont="1" applyFill="1" applyBorder="1" applyAlignment="1" applyProtection="1">
      <alignment horizontal="center" vertical="center"/>
    </xf>
    <xf numFmtId="166" fontId="13" fillId="0" borderId="29" xfId="2" applyNumberFormat="1" applyFont="1" applyFill="1" applyBorder="1" applyProtection="1">
      <protection locked="0"/>
    </xf>
    <xf numFmtId="0" fontId="32" fillId="0" borderId="25" xfId="0" applyFont="1" applyBorder="1" applyAlignment="1">
      <alignment wrapText="1"/>
    </xf>
    <xf numFmtId="166" fontId="12" fillId="0" borderId="4" xfId="2" applyNumberFormat="1" applyFont="1" applyFill="1" applyBorder="1" applyProtection="1"/>
    <xf numFmtId="0" fontId="13" fillId="0" borderId="20" xfId="1" applyFont="1" applyFill="1" applyBorder="1" applyProtection="1">
      <protection locked="0"/>
    </xf>
    <xf numFmtId="166" fontId="13" fillId="0" borderId="21" xfId="2" applyNumberFormat="1" applyFont="1" applyFill="1" applyBorder="1" applyProtection="1">
      <protection locked="0"/>
    </xf>
    <xf numFmtId="0" fontId="13" fillId="0" borderId="12" xfId="1" applyFont="1" applyFill="1" applyBorder="1" applyProtection="1">
      <protection locked="0"/>
    </xf>
    <xf numFmtId="166" fontId="13" fillId="0" borderId="13" xfId="2" applyNumberFormat="1" applyFont="1" applyFill="1" applyBorder="1" applyProtection="1">
      <protection locked="0"/>
    </xf>
    <xf numFmtId="0" fontId="13" fillId="0" borderId="15" xfId="1" applyFont="1" applyFill="1" applyBorder="1" applyProtection="1">
      <protection locked="0"/>
    </xf>
    <xf numFmtId="166" fontId="13" fillId="0" borderId="16" xfId="2" applyNumberFormat="1" applyFont="1" applyFill="1" applyBorder="1" applyProtection="1">
      <protection locked="0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left" vertical="center" wrapText="1"/>
    </xf>
    <xf numFmtId="164" fontId="0" fillId="0" borderId="0" xfId="0" applyNumberFormat="1" applyFill="1" applyAlignment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21" fillId="0" borderId="0" xfId="0" applyNumberFormat="1" applyFont="1" applyFill="1" applyAlignment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</xf>
    <xf numFmtId="164" fontId="0" fillId="0" borderId="23" xfId="0" applyNumberFormat="1" applyFill="1" applyBorder="1" applyAlignment="1" applyProtection="1">
      <alignment horizontal="left" vertical="center" wrapText="1"/>
      <protection locked="0"/>
    </xf>
    <xf numFmtId="164" fontId="8" fillId="0" borderId="15" xfId="0" applyNumberFormat="1" applyFont="1" applyFill="1" applyBorder="1" applyAlignment="1" applyProtection="1">
      <alignment vertical="center" wrapText="1"/>
      <protection locked="0"/>
    </xf>
    <xf numFmtId="49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6" xfId="0" applyNumberFormat="1" applyFon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21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12" xfId="0" applyNumberFormat="1" applyFont="1" applyFill="1" applyBorder="1" applyAlignment="1" applyProtection="1">
      <alignment vertical="center" wrapText="1"/>
      <protection locked="0"/>
    </xf>
    <xf numFmtId="49" fontId="3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13" xfId="0" applyNumberFormat="1" applyFont="1" applyFill="1" applyBorder="1" applyAlignment="1" applyProtection="1">
      <alignment vertical="center" wrapText="1"/>
    </xf>
    <xf numFmtId="164" fontId="3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15" xfId="0" applyNumberFormat="1" applyFont="1" applyFill="1" applyBorder="1" applyAlignment="1" applyProtection="1">
      <alignment vertical="center" wrapText="1"/>
      <protection locked="0"/>
    </xf>
    <xf numFmtId="49" fontId="3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16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0" fillId="0" borderId="0" xfId="0" applyFill="1"/>
    <xf numFmtId="0" fontId="16" fillId="0" borderId="0" xfId="0" applyFont="1" applyFill="1" applyProtection="1"/>
    <xf numFmtId="0" fontId="20" fillId="0" borderId="5" xfId="0" applyFont="1" applyFill="1" applyBorder="1" applyAlignment="1" applyProtection="1">
      <alignment vertical="center"/>
    </xf>
    <xf numFmtId="0" fontId="20" fillId="0" borderId="6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49" fontId="13" fillId="0" borderId="19" xfId="0" applyNumberFormat="1" applyFont="1" applyFill="1" applyBorder="1" applyAlignment="1" applyProtection="1">
      <alignment vertical="center"/>
    </xf>
    <xf numFmtId="3" fontId="13" fillId="0" borderId="20" xfId="0" applyNumberFormat="1" applyFont="1" applyFill="1" applyBorder="1" applyAlignment="1" applyProtection="1">
      <alignment vertical="center"/>
      <protection locked="0"/>
    </xf>
    <xf numFmtId="3" fontId="13" fillId="0" borderId="21" xfId="0" applyNumberFormat="1" applyFont="1" applyFill="1" applyBorder="1" applyAlignment="1" applyProtection="1">
      <alignment vertical="center"/>
    </xf>
    <xf numFmtId="49" fontId="22" fillId="0" borderId="11" xfId="0" quotePrefix="1" applyNumberFormat="1" applyFont="1" applyFill="1" applyBorder="1" applyAlignment="1" applyProtection="1">
      <alignment horizontal="left" vertical="center" indent="1"/>
    </xf>
    <xf numFmtId="3" fontId="22" fillId="0" borderId="12" xfId="0" applyNumberFormat="1" applyFont="1" applyFill="1" applyBorder="1" applyAlignment="1" applyProtection="1">
      <alignment vertical="center"/>
      <protection locked="0"/>
    </xf>
    <xf numFmtId="3" fontId="22" fillId="0" borderId="13" xfId="0" applyNumberFormat="1" applyFont="1" applyFill="1" applyBorder="1" applyAlignment="1" applyProtection="1">
      <alignment vertical="center"/>
    </xf>
    <xf numFmtId="49" fontId="13" fillId="0" borderId="11" xfId="0" applyNumberFormat="1" applyFont="1" applyFill="1" applyBorder="1" applyAlignment="1" applyProtection="1">
      <alignment vertical="center"/>
    </xf>
    <xf numFmtId="3" fontId="13" fillId="0" borderId="12" xfId="0" applyNumberFormat="1" applyFont="1" applyFill="1" applyBorder="1" applyAlignment="1" applyProtection="1">
      <alignment vertical="center"/>
      <protection locked="0"/>
    </xf>
    <xf numFmtId="3" fontId="13" fillId="0" borderId="13" xfId="0" applyNumberFormat="1" applyFont="1" applyFill="1" applyBorder="1" applyAlignment="1" applyProtection="1">
      <alignment vertical="center"/>
    </xf>
    <xf numFmtId="49" fontId="13" fillId="0" borderId="14" xfId="0" applyNumberFormat="1" applyFont="1" applyFill="1" applyBorder="1" applyAlignment="1" applyProtection="1">
      <alignment vertical="center"/>
      <protection locked="0"/>
    </xf>
    <xf numFmtId="3" fontId="13" fillId="0" borderId="15" xfId="0" applyNumberFormat="1" applyFont="1" applyFill="1" applyBorder="1" applyAlignment="1" applyProtection="1">
      <alignment vertical="center"/>
      <protection locked="0"/>
    </xf>
    <xf numFmtId="49" fontId="20" fillId="0" borderId="2" xfId="0" applyNumberFormat="1" applyFont="1" applyFill="1" applyBorder="1" applyAlignment="1" applyProtection="1">
      <alignment vertical="center"/>
    </xf>
    <xf numFmtId="3" fontId="13" fillId="0" borderId="3" xfId="0" applyNumberFormat="1" applyFont="1" applyFill="1" applyBorder="1" applyAlignment="1" applyProtection="1">
      <alignment vertical="center"/>
    </xf>
    <xf numFmtId="3" fontId="13" fillId="0" borderId="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3" fillId="0" borderId="11" xfId="0" applyNumberFormat="1" applyFont="1" applyFill="1" applyBorder="1" applyAlignment="1" applyProtection="1">
      <alignment horizontal="left" vertical="center"/>
    </xf>
    <xf numFmtId="49" fontId="13" fillId="0" borderId="11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/>
    <xf numFmtId="164" fontId="35" fillId="0" borderId="0" xfId="0" applyNumberFormat="1" applyFont="1" applyFill="1" applyAlignment="1" applyProtection="1">
      <alignment horizontal="left" vertical="center" wrapText="1"/>
    </xf>
    <xf numFmtId="164" fontId="33" fillId="0" borderId="0" xfId="0" applyNumberFormat="1" applyFont="1" applyFill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4" fontId="35" fillId="0" borderId="0" xfId="0" applyNumberFormat="1" applyFont="1" applyFill="1" applyAlignment="1">
      <alignment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>
      <alignment vertical="center"/>
    </xf>
    <xf numFmtId="0" fontId="6" fillId="0" borderId="57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horizontal="center" vertical="center"/>
    </xf>
    <xf numFmtId="49" fontId="6" fillId="0" borderId="58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21" fillId="0" borderId="0" xfId="0" applyFont="1" applyFill="1" applyAlignment="1">
      <alignment vertical="center"/>
    </xf>
    <xf numFmtId="0" fontId="6" fillId="0" borderId="54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164" fontId="6" fillId="0" borderId="29" xfId="0" applyNumberFormat="1" applyFont="1" applyFill="1" applyBorder="1" applyAlignment="1" applyProtection="1">
      <alignment horizontal="right" vertical="center" wrapText="1" indent="1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Alignment="1">
      <alignment vertical="center" wrapTex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vertical="center" wrapTex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wrapText="1"/>
    </xf>
    <xf numFmtId="0" fontId="10" fillId="0" borderId="8" xfId="0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wrapText="1"/>
    </xf>
    <xf numFmtId="0" fontId="10" fillId="0" borderId="14" xfId="0" applyFont="1" applyBorder="1" applyAlignment="1" applyProtection="1">
      <alignment horizontal="center" wrapText="1"/>
    </xf>
    <xf numFmtId="0" fontId="11" fillId="0" borderId="17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54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0" fontId="38" fillId="0" borderId="0" xfId="0" applyFont="1" applyFill="1" applyAlignment="1">
      <alignment vertical="center" wrapText="1"/>
    </xf>
    <xf numFmtId="49" fontId="8" fillId="0" borderId="19" xfId="1" applyNumberFormat="1" applyFont="1" applyFill="1" applyBorder="1" applyAlignment="1" applyProtection="1">
      <alignment horizontal="center" vertical="center" wrapText="1"/>
    </xf>
    <xf numFmtId="49" fontId="8" fillId="0" borderId="23" xfId="1" applyNumberFormat="1" applyFont="1" applyFill="1" applyBorder="1" applyAlignment="1" applyProtection="1">
      <alignment horizontal="center" vertical="center" wrapText="1"/>
    </xf>
    <xf numFmtId="49" fontId="8" fillId="0" borderId="24" xfId="1" applyNumberFormat="1" applyFont="1" applyFill="1" applyBorder="1" applyAlignment="1" applyProtection="1">
      <alignment horizontal="center" vertical="center" wrapText="1"/>
    </xf>
    <xf numFmtId="0" fontId="8" fillId="0" borderId="25" xfId="1" applyFont="1" applyFill="1" applyBorder="1" applyAlignment="1" applyProtection="1">
      <alignment horizontal="left" vertical="center" wrapText="1" indent="6"/>
    </xf>
    <xf numFmtId="16" fontId="0" fillId="0" borderId="0" xfId="0" applyNumberFormat="1" applyFill="1" applyAlignment="1">
      <alignment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21" fillId="0" borderId="2" xfId="0" applyFont="1" applyFill="1" applyBorder="1" applyAlignment="1" applyProtection="1">
      <alignment horizontal="left" vertical="center"/>
    </xf>
    <xf numFmtId="0" fontId="21" fillId="0" borderId="56" xfId="0" applyFont="1" applyFill="1" applyBorder="1" applyAlignment="1" applyProtection="1">
      <alignment vertical="center" wrapText="1"/>
    </xf>
    <xf numFmtId="3" fontId="2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/>
    <xf numFmtId="0" fontId="39" fillId="0" borderId="0" xfId="0" applyFont="1" applyFill="1" applyProtection="1"/>
    <xf numFmtId="0" fontId="35" fillId="0" borderId="0" xfId="0" applyFont="1" applyFill="1" applyProtection="1"/>
    <xf numFmtId="0" fontId="3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0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Protection="1"/>
    <xf numFmtId="0" fontId="40" fillId="0" borderId="0" xfId="0" applyFont="1" applyFill="1"/>
    <xf numFmtId="0" fontId="18" fillId="0" borderId="0" xfId="0" applyFont="1" applyFill="1" applyAlignment="1" applyProtection="1">
      <alignment horizontal="right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 wrapText="1"/>
    </xf>
    <xf numFmtId="164" fontId="13" fillId="0" borderId="9" xfId="0" applyNumberFormat="1" applyFont="1" applyFill="1" applyBorder="1" applyAlignment="1" applyProtection="1">
      <alignment vertical="center"/>
      <protection locked="0"/>
    </xf>
    <xf numFmtId="164" fontId="12" fillId="0" borderId="10" xfId="0" applyNumberFormat="1" applyFont="1" applyFill="1" applyBorder="1" applyAlignment="1" applyProtection="1">
      <alignment vertical="center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vertical="center"/>
      <protection locked="0"/>
    </xf>
    <xf numFmtId="164" fontId="12" fillId="0" borderId="13" xfId="0" applyNumberFormat="1" applyFont="1" applyFill="1" applyBorder="1" applyAlignment="1" applyProtection="1">
      <alignment vertical="center"/>
    </xf>
    <xf numFmtId="0" fontId="13" fillId="0" borderId="14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vertical="center" wrapText="1"/>
    </xf>
    <xf numFmtId="164" fontId="13" fillId="0" borderId="15" xfId="0" applyNumberFormat="1" applyFont="1" applyFill="1" applyBorder="1" applyAlignment="1" applyProtection="1">
      <alignment vertical="center"/>
      <protection locked="0"/>
    </xf>
    <xf numFmtId="164" fontId="12" fillId="0" borderId="16" xfId="0" applyNumberFormat="1" applyFont="1" applyFill="1" applyBorder="1" applyAlignment="1" applyProtection="1">
      <alignment vertical="center"/>
    </xf>
    <xf numFmtId="0" fontId="12" fillId="0" borderId="2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vertical="center" wrapText="1"/>
    </xf>
    <xf numFmtId="164" fontId="12" fillId="0" borderId="3" xfId="0" applyNumberFormat="1" applyFont="1" applyFill="1" applyBorder="1" applyAlignment="1" applyProtection="1">
      <alignment vertical="center"/>
    </xf>
    <xf numFmtId="164" fontId="12" fillId="0" borderId="4" xfId="0" applyNumberFormat="1" applyFont="1" applyFill="1" applyBorder="1" applyAlignment="1" applyProtection="1">
      <alignment vertical="center"/>
    </xf>
    <xf numFmtId="0" fontId="21" fillId="0" borderId="0" xfId="0" applyFont="1" applyFill="1"/>
    <xf numFmtId="0" fontId="0" fillId="0" borderId="59" xfId="0" applyFill="1" applyBorder="1" applyProtection="1"/>
    <xf numFmtId="0" fontId="5" fillId="0" borderId="59" xfId="0" applyFont="1" applyFill="1" applyBorder="1" applyAlignment="1" applyProtection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36" fillId="0" borderId="0" xfId="0" applyFont="1" applyAlignment="1" applyProtection="1">
      <alignment horizontal="right" vertical="top"/>
    </xf>
    <xf numFmtId="164" fontId="35" fillId="0" borderId="0" xfId="0" applyNumberFormat="1" applyFont="1" applyFill="1" applyAlignment="1" applyProtection="1">
      <alignment vertical="center" wrapText="1"/>
    </xf>
    <xf numFmtId="49" fontId="6" fillId="0" borderId="2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6" fillId="0" borderId="57" xfId="0" applyFont="1" applyFill="1" applyBorder="1" applyAlignment="1" applyProtection="1">
      <alignment horizontal="center" vertical="center" wrapText="1"/>
    </xf>
    <xf numFmtId="49" fontId="6" fillId="0" borderId="58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64" fontId="6" fillId="0" borderId="29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center" wrapText="1" indent="1"/>
    </xf>
    <xf numFmtId="0" fontId="37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13" fillId="0" borderId="12" xfId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0" xfId="0" applyNumberFormat="1" applyFont="1" applyFill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horizontal="center" vertical="center" wrapText="1"/>
    </xf>
    <xf numFmtId="0" fontId="41" fillId="0" borderId="56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vertical="center"/>
    </xf>
    <xf numFmtId="0" fontId="6" fillId="0" borderId="3" xfId="0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23" fillId="0" borderId="41" xfId="0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8" fillId="0" borderId="37" xfId="1" applyFont="1" applyFill="1" applyBorder="1" applyAlignment="1" applyProtection="1">
      <alignment horizontal="left" vertical="center" wrapText="1" indent="1"/>
    </xf>
    <xf numFmtId="0" fontId="8" fillId="0" borderId="64" xfId="1" applyFont="1" applyFill="1" applyBorder="1" applyAlignment="1" applyProtection="1">
      <alignment horizontal="left" vertical="center" wrapText="1" indent="1"/>
    </xf>
    <xf numFmtId="0" fontId="7" fillId="0" borderId="60" xfId="1" applyFont="1" applyFill="1" applyBorder="1" applyAlignment="1" applyProtection="1">
      <alignment vertical="center" wrapText="1"/>
    </xf>
    <xf numFmtId="164" fontId="6" fillId="0" borderId="56" xfId="0" applyNumberFormat="1" applyFont="1" applyFill="1" applyBorder="1" applyAlignment="1" applyProtection="1">
      <alignment horizontal="centerContinuous" vertical="center" wrapText="1"/>
    </xf>
    <xf numFmtId="164" fontId="6" fillId="0" borderId="55" xfId="0" applyNumberFormat="1" applyFont="1" applyFill="1" applyBorder="1" applyAlignment="1" applyProtection="1">
      <alignment horizontal="centerContinuous" vertical="center" wrapText="1"/>
    </xf>
    <xf numFmtId="164" fontId="23" fillId="0" borderId="0" xfId="0" applyNumberFormat="1" applyFont="1" applyFill="1" applyBorder="1" applyAlignment="1" applyProtection="1">
      <alignment horizontal="center" vertical="center" wrapText="1"/>
    </xf>
    <xf numFmtId="0" fontId="6" fillId="0" borderId="21" xfId="0" quotePrefix="1" applyFont="1" applyFill="1" applyBorder="1" applyAlignment="1" applyProtection="1">
      <alignment horizontal="right" vertical="center"/>
    </xf>
    <xf numFmtId="0" fontId="6" fillId="0" borderId="6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60" xfId="1" applyFont="1" applyFill="1" applyBorder="1" applyAlignment="1" applyProtection="1">
      <alignment horizontal="left" vertical="center" wrapText="1" indent="1"/>
    </xf>
    <xf numFmtId="0" fontId="10" fillId="0" borderId="67" xfId="0" applyFont="1" applyBorder="1" applyAlignment="1" applyProtection="1">
      <alignment horizontal="left" wrapText="1" indent="1"/>
    </xf>
    <xf numFmtId="0" fontId="10" fillId="0" borderId="37" xfId="0" applyFont="1" applyBorder="1" applyAlignment="1" applyProtection="1">
      <alignment horizontal="left" wrapText="1" indent="1"/>
    </xf>
    <xf numFmtId="0" fontId="10" fillId="0" borderId="68" xfId="0" applyFont="1" applyBorder="1" applyAlignment="1" applyProtection="1">
      <alignment horizontal="left" wrapText="1" indent="1"/>
    </xf>
    <xf numFmtId="0" fontId="11" fillId="0" borderId="60" xfId="0" applyFont="1" applyBorder="1" applyAlignment="1" applyProtection="1">
      <alignment horizontal="left" vertical="center" wrapText="1" indent="1"/>
    </xf>
    <xf numFmtId="0" fontId="10" fillId="0" borderId="68" xfId="0" applyFont="1" applyBorder="1" applyAlignment="1" applyProtection="1">
      <alignment horizontal="left" indent="1"/>
    </xf>
    <xf numFmtId="0" fontId="11" fillId="0" borderId="60" xfId="0" applyFont="1" applyBorder="1" applyAlignment="1" applyProtection="1">
      <alignment wrapText="1"/>
    </xf>
    <xf numFmtId="0" fontId="11" fillId="0" borderId="62" xfId="0" applyFont="1" applyBorder="1" applyAlignment="1" applyProtection="1">
      <alignment wrapText="1"/>
    </xf>
    <xf numFmtId="0" fontId="7" fillId="0" borderId="61" xfId="1" applyFont="1" applyFill="1" applyBorder="1" applyAlignment="1" applyProtection="1">
      <alignment vertical="center" wrapText="1"/>
    </xf>
    <xf numFmtId="0" fontId="8" fillId="0" borderId="63" xfId="1" applyFont="1" applyFill="1" applyBorder="1" applyAlignment="1" applyProtection="1">
      <alignment horizontal="left" vertical="center" wrapText="1" indent="1"/>
    </xf>
    <xf numFmtId="0" fontId="8" fillId="0" borderId="68" xfId="1" applyFont="1" applyFill="1" applyBorder="1" applyAlignment="1" applyProtection="1">
      <alignment horizontal="left" vertical="center" wrapText="1" indent="1"/>
    </xf>
    <xf numFmtId="0" fontId="8" fillId="0" borderId="52" xfId="1" applyFont="1" applyFill="1" applyBorder="1" applyAlignment="1" applyProtection="1">
      <alignment horizontal="left" vertical="center" wrapText="1" indent="1"/>
    </xf>
    <xf numFmtId="0" fontId="8" fillId="0" borderId="68" xfId="1" applyFont="1" applyFill="1" applyBorder="1" applyAlignment="1" applyProtection="1">
      <alignment horizontal="left" indent="6"/>
    </xf>
    <xf numFmtId="0" fontId="8" fillId="0" borderId="68" xfId="1" applyFont="1" applyFill="1" applyBorder="1" applyAlignment="1" applyProtection="1">
      <alignment horizontal="left" vertical="center" wrapText="1" indent="6"/>
    </xf>
    <xf numFmtId="0" fontId="8" fillId="0" borderId="37" xfId="1" applyFont="1" applyFill="1" applyBorder="1" applyAlignment="1" applyProtection="1">
      <alignment horizontal="left" vertical="center" wrapText="1" indent="6"/>
    </xf>
    <xf numFmtId="0" fontId="8" fillId="0" borderId="65" xfId="1" applyFont="1" applyFill="1" applyBorder="1" applyAlignment="1" applyProtection="1">
      <alignment horizontal="left" vertical="center" wrapText="1" indent="6"/>
    </xf>
    <xf numFmtId="0" fontId="8" fillId="0" borderId="67" xfId="1" applyFont="1" applyFill="1" applyBorder="1" applyAlignment="1" applyProtection="1">
      <alignment horizontal="left" vertical="center" wrapText="1" indent="1"/>
    </xf>
    <xf numFmtId="0" fontId="8" fillId="0" borderId="44" xfId="1" applyFont="1" applyFill="1" applyBorder="1" applyAlignment="1" applyProtection="1">
      <alignment horizontal="left" vertical="center" wrapText="1" indent="1"/>
    </xf>
    <xf numFmtId="0" fontId="10" fillId="0" borderId="52" xfId="0" applyFont="1" applyBorder="1" applyAlignment="1" applyProtection="1">
      <alignment horizontal="left" vertical="center" wrapText="1" indent="1"/>
    </xf>
    <xf numFmtId="0" fontId="10" fillId="0" borderId="64" xfId="0" applyFont="1" applyBorder="1" applyAlignment="1" applyProtection="1">
      <alignment horizontal="left" vertical="center" wrapText="1" indent="1"/>
    </xf>
    <xf numFmtId="0" fontId="8" fillId="0" borderId="69" xfId="1" applyFont="1" applyFill="1" applyBorder="1" applyAlignment="1" applyProtection="1">
      <alignment horizontal="left" vertical="center" wrapText="1" indent="6"/>
    </xf>
    <xf numFmtId="0" fontId="8" fillId="0" borderId="64" xfId="1" applyFont="1" applyFill="1" applyBorder="1" applyAlignment="1" applyProtection="1">
      <alignment horizontal="left" vertical="center" wrapText="1" indent="6"/>
    </xf>
    <xf numFmtId="0" fontId="8" fillId="0" borderId="52" xfId="1" applyFont="1" applyFill="1" applyBorder="1" applyAlignment="1" applyProtection="1">
      <alignment horizontal="left" vertical="center" wrapText="1" indent="6"/>
    </xf>
    <xf numFmtId="0" fontId="12" fillId="0" borderId="60" xfId="1" applyFont="1" applyFill="1" applyBorder="1" applyAlignment="1" applyProtection="1">
      <alignment horizontal="left" vertical="center" wrapText="1" indent="1"/>
    </xf>
    <xf numFmtId="0" fontId="8" fillId="0" borderId="69" xfId="1" applyFont="1" applyFill="1" applyBorder="1" applyAlignment="1" applyProtection="1">
      <alignment horizontal="left" vertical="center" wrapText="1" indent="1"/>
    </xf>
    <xf numFmtId="0" fontId="14" fillId="0" borderId="62" xfId="0" applyFont="1" applyBorder="1" applyAlignment="1" applyProtection="1">
      <alignment horizontal="left" vertical="center" wrapText="1" indent="1"/>
    </xf>
    <xf numFmtId="0" fontId="21" fillId="0" borderId="55" xfId="0" applyFont="1" applyFill="1" applyBorder="1" applyAlignment="1" applyProtection="1">
      <alignment vertical="center" wrapText="1"/>
    </xf>
    <xf numFmtId="0" fontId="10" fillId="0" borderId="68" xfId="0" applyFont="1" applyBorder="1" applyAlignment="1" applyProtection="1"/>
    <xf numFmtId="0" fontId="37" fillId="0" borderId="0" xfId="0" applyFont="1" applyFill="1" applyAlignment="1" applyProtection="1">
      <alignment vertical="center"/>
    </xf>
    <xf numFmtId="0" fontId="11" fillId="0" borderId="2" xfId="0" applyFont="1" applyFill="1" applyBorder="1" applyAlignment="1" applyProtection="1">
      <alignment horizontal="center" vertical="center" wrapText="1"/>
    </xf>
    <xf numFmtId="164" fontId="0" fillId="0" borderId="34" xfId="0" applyNumberFormat="1" applyFill="1" applyBorder="1" applyAlignment="1" applyProtection="1">
      <alignment horizontal="left" vertical="center" wrapText="1"/>
    </xf>
    <xf numFmtId="164" fontId="8" fillId="0" borderId="8" xfId="0" applyNumberFormat="1" applyFont="1" applyFill="1" applyBorder="1" applyAlignment="1" applyProtection="1">
      <alignment horizontal="left" vertical="center" wrapText="1"/>
    </xf>
    <xf numFmtId="164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5" xfId="0" applyNumberFormat="1" applyFill="1" applyBorder="1" applyAlignment="1" applyProtection="1">
      <alignment horizontal="left"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13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38" xfId="0" applyNumberFormat="1" applyFill="1" applyBorder="1" applyAlignment="1" applyProtection="1">
      <alignment horizontal="left" vertical="center" wrapText="1"/>
    </xf>
    <xf numFmtId="164" fontId="8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4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23" xfId="0" applyNumberFormat="1" applyFont="1" applyFill="1" applyBorder="1" applyAlignment="1" applyProtection="1">
      <alignment horizontal="left" vertical="center" wrapText="1"/>
    </xf>
    <xf numFmtId="164" fontId="8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3" xfId="0" applyNumberFormat="1" applyFont="1" applyFill="1" applyBorder="1" applyAlignment="1" applyProtection="1">
      <alignment horizontal="left" vertical="center" wrapText="1"/>
    </xf>
    <xf numFmtId="164" fontId="12" fillId="0" borderId="2" xfId="0" applyNumberFormat="1" applyFont="1" applyFill="1" applyBorder="1" applyAlignment="1" applyProtection="1">
      <alignment horizontal="left" vertical="center" wrapText="1"/>
    </xf>
    <xf numFmtId="164" fontId="12" fillId="0" borderId="3" xfId="0" applyNumberFormat="1" applyFont="1" applyFill="1" applyBorder="1" applyAlignment="1" applyProtection="1">
      <alignment horizontal="right" vertical="center" wrapText="1"/>
    </xf>
    <xf numFmtId="164" fontId="12" fillId="0" borderId="4" xfId="0" applyNumberFormat="1" applyFont="1" applyFill="1" applyBorder="1" applyAlignment="1" applyProtection="1">
      <alignment horizontal="right"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/>
    </xf>
    <xf numFmtId="164" fontId="22" fillId="0" borderId="9" xfId="0" applyNumberFormat="1" applyFont="1" applyFill="1" applyBorder="1" applyAlignment="1" applyProtection="1">
      <alignment horizontal="right" vertical="center" wrapText="1"/>
    </xf>
    <xf numFmtId="164" fontId="13" fillId="0" borderId="11" xfId="0" applyNumberFormat="1" applyFont="1" applyFill="1" applyBorder="1" applyAlignment="1" applyProtection="1">
      <alignment horizontal="left" vertical="center" wrapText="1"/>
    </xf>
    <xf numFmtId="164" fontId="13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3" xfId="0" applyNumberFormat="1" applyFont="1" applyFill="1" applyBorder="1" applyAlignment="1" applyProtection="1">
      <alignment horizontal="left"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/>
    </xf>
    <xf numFmtId="164" fontId="13" fillId="0" borderId="8" xfId="0" applyNumberFormat="1" applyFont="1" applyFill="1" applyBorder="1" applyAlignment="1" applyProtection="1">
      <alignment horizontal="left" vertical="center" wrapText="1"/>
    </xf>
    <xf numFmtId="164" fontId="1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164" fontId="17" fillId="0" borderId="40" xfId="0" applyNumberFormat="1" applyFont="1" applyFill="1" applyBorder="1" applyAlignment="1" applyProtection="1">
      <alignment horizontal="right" vertical="center" wrapText="1"/>
    </xf>
    <xf numFmtId="164" fontId="8" fillId="0" borderId="36" xfId="0" applyNumberFormat="1" applyFont="1" applyFill="1" applyBorder="1" applyAlignment="1" applyProtection="1">
      <alignment horizontal="left" vertical="center" wrapText="1"/>
    </xf>
    <xf numFmtId="164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38" xfId="0" applyNumberFormat="1" applyFont="1" applyFill="1" applyBorder="1" applyAlignment="1" applyProtection="1">
      <alignment horizontal="left" vertical="center" wrapText="1"/>
    </xf>
    <xf numFmtId="164" fontId="13" fillId="0" borderId="5" xfId="0" applyNumberFormat="1" applyFont="1" applyFill="1" applyBorder="1" applyAlignment="1" applyProtection="1">
      <alignment horizontal="left" vertical="center" wrapText="1"/>
    </xf>
    <xf numFmtId="164" fontId="13" fillId="0" borderId="6" xfId="0" applyNumberFormat="1" applyFont="1" applyFill="1" applyBorder="1" applyAlignment="1" applyProtection="1">
      <alignment horizontal="right" vertical="center" wrapText="1"/>
    </xf>
    <xf numFmtId="164" fontId="13" fillId="0" borderId="7" xfId="0" applyNumberFormat="1" applyFont="1" applyFill="1" applyBorder="1" applyAlignment="1" applyProtection="1">
      <alignment horizontal="right" vertical="center" wrapText="1"/>
    </xf>
    <xf numFmtId="164" fontId="13" fillId="0" borderId="22" xfId="0" applyNumberFormat="1" applyFont="1" applyFill="1" applyBorder="1" applyAlignment="1" applyProtection="1">
      <alignment horizontal="left" vertical="center" wrapText="1"/>
    </xf>
    <xf numFmtId="164" fontId="13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35" xfId="0" applyNumberFormat="1" applyFont="1" applyFill="1" applyBorder="1" applyAlignment="1" applyProtection="1">
      <alignment horizontal="left" vertical="center" wrapText="1"/>
    </xf>
    <xf numFmtId="164" fontId="22" fillId="0" borderId="11" xfId="0" applyNumberFormat="1" applyFont="1" applyFill="1" applyBorder="1" applyAlignment="1" applyProtection="1">
      <alignment horizontal="left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70" xfId="0" applyNumberFormat="1" applyFont="1" applyFill="1" applyBorder="1" applyAlignment="1" applyProtection="1">
      <alignment horizontal="left" vertical="center" wrapText="1"/>
    </xf>
    <xf numFmtId="164" fontId="22" fillId="0" borderId="13" xfId="0" applyNumberFormat="1" applyFont="1" applyFill="1" applyBorder="1" applyAlignment="1" applyProtection="1">
      <alignment horizontal="right" vertical="center" wrapText="1"/>
    </xf>
    <xf numFmtId="164" fontId="8" fillId="0" borderId="71" xfId="0" applyNumberFormat="1" applyFont="1" applyFill="1" applyBorder="1" applyAlignment="1" applyProtection="1">
      <alignment horizontal="left" vertical="center" wrapText="1"/>
    </xf>
    <xf numFmtId="164" fontId="13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/>
    </xf>
    <xf numFmtId="0" fontId="8" fillId="0" borderId="71" xfId="1" applyFont="1" applyFill="1" applyBorder="1" applyAlignment="1" applyProtection="1">
      <alignment horizontal="left" vertical="center" wrapText="1"/>
    </xf>
    <xf numFmtId="164" fontId="13" fillId="0" borderId="17" xfId="0" applyNumberFormat="1" applyFont="1" applyFill="1" applyBorder="1" applyAlignment="1" applyProtection="1">
      <alignment horizontal="left" vertical="center" wrapText="1"/>
    </xf>
    <xf numFmtId="164" fontId="13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7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70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right" vertical="center"/>
    </xf>
    <xf numFmtId="0" fontId="5" fillId="0" borderId="0" xfId="0" applyFont="1" applyFill="1" applyAlignment="1" applyProtection="1">
      <alignment horizontal="right" vertical="center"/>
    </xf>
    <xf numFmtId="164" fontId="6" fillId="0" borderId="29" xfId="0" applyNumberFormat="1" applyFont="1" applyFill="1" applyBorder="1" applyAlignment="1" applyProtection="1">
      <alignment horizontal="right" vertical="center" wrapText="1"/>
    </xf>
    <xf numFmtId="0" fontId="7" fillId="0" borderId="3" xfId="1" applyFont="1" applyFill="1" applyBorder="1" applyAlignment="1" applyProtection="1">
      <alignment horizontal="left" vertical="center" wrapText="1"/>
    </xf>
    <xf numFmtId="164" fontId="7" fillId="0" borderId="4" xfId="1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 applyAlignment="1" applyProtection="1">
      <alignment horizontal="left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</xf>
    <xf numFmtId="164" fontId="8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8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/>
    </xf>
    <xf numFmtId="0" fontId="10" fillId="0" borderId="15" xfId="0" applyFont="1" applyBorder="1" applyAlignment="1" applyProtection="1">
      <alignment horizontal="left" vertical="center"/>
    </xf>
    <xf numFmtId="164" fontId="13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164" fontId="7" fillId="0" borderId="40" xfId="0" applyNumberFormat="1" applyFont="1" applyFill="1" applyBorder="1" applyAlignment="1" applyProtection="1">
      <alignment horizontal="right"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/>
    </xf>
    <xf numFmtId="0" fontId="8" fillId="0" borderId="20" xfId="1" applyFont="1" applyFill="1" applyBorder="1" applyAlignment="1" applyProtection="1">
      <alignment horizontal="left" vertical="center" wrapText="1"/>
    </xf>
    <xf numFmtId="164" fontId="8" fillId="0" borderId="21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1" applyFont="1" applyFill="1" applyBorder="1" applyAlignment="1" applyProtection="1">
      <alignment horizontal="left" vertical="center" wrapText="1"/>
    </xf>
    <xf numFmtId="0" fontId="8" fillId="0" borderId="22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left" vertical="center" wrapText="1"/>
    </xf>
    <xf numFmtId="0" fontId="8" fillId="0" borderId="25" xfId="1" applyFont="1" applyFill="1" applyBorder="1" applyAlignment="1" applyProtection="1">
      <alignment horizontal="left" vertical="center" wrapText="1"/>
    </xf>
    <xf numFmtId="164" fontId="8" fillId="0" borderId="26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9" xfId="1" applyFont="1" applyFill="1" applyBorder="1" applyAlignment="1" applyProtection="1">
      <alignment horizontal="left"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30" xfId="1" applyFont="1" applyFill="1" applyBorder="1" applyAlignment="1" applyProtection="1">
      <alignment horizontal="left" vertical="center" wrapText="1"/>
    </xf>
    <xf numFmtId="164" fontId="11" fillId="0" borderId="4" xfId="0" applyNumberFormat="1" applyFont="1" applyBorder="1" applyAlignment="1" applyProtection="1">
      <alignment horizontal="right" vertical="center" wrapText="1"/>
    </xf>
    <xf numFmtId="164" fontId="14" fillId="0" borderId="4" xfId="0" quotePrefix="1" applyNumberFormat="1" applyFont="1" applyBorder="1" applyAlignment="1" applyProtection="1">
      <alignment horizontal="right" vertical="center" wrapText="1"/>
    </xf>
    <xf numFmtId="0" fontId="14" fillId="0" borderId="18" xfId="0" applyFont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right" vertical="center" wrapText="1"/>
    </xf>
    <xf numFmtId="3" fontId="2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right" vertical="center"/>
      <protection locked="0"/>
    </xf>
    <xf numFmtId="0" fontId="12" fillId="0" borderId="3" xfId="0" applyFont="1" applyFill="1" applyBorder="1" applyAlignment="1" applyProtection="1">
      <alignment horizontal="left" vertical="center" wrapText="1"/>
    </xf>
    <xf numFmtId="164" fontId="8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9" xfId="1" applyFont="1" applyFill="1" applyBorder="1" applyAlignment="1" applyProtection="1">
      <alignment horizontal="left" vertical="center" wrapText="1"/>
    </xf>
    <xf numFmtId="0" fontId="13" fillId="0" borderId="12" xfId="1" applyFont="1" applyFill="1" applyBorder="1" applyAlignment="1" applyProtection="1">
      <alignment horizontal="left" vertical="center" wrapText="1"/>
    </xf>
    <xf numFmtId="0" fontId="13" fillId="0" borderId="18" xfId="1" applyFont="1" applyFill="1" applyBorder="1" applyAlignment="1" applyProtection="1">
      <alignment horizontal="left" vertical="center" wrapText="1"/>
    </xf>
    <xf numFmtId="164" fontId="13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40" xfId="0" applyNumberFormat="1" applyFont="1" applyFill="1" applyBorder="1" applyAlignment="1" applyProtection="1">
      <alignment horizontal="right" vertical="center" wrapText="1"/>
    </xf>
    <xf numFmtId="0" fontId="41" fillId="0" borderId="56" xfId="0" applyFont="1" applyBorder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164" fontId="7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41" fillId="0" borderId="56" xfId="0" applyFont="1" applyFill="1" applyBorder="1" applyAlignment="1" applyProtection="1">
      <alignment horizontal="left" vertical="center" wrapText="1"/>
    </xf>
    <xf numFmtId="164" fontId="13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49" fontId="8" fillId="0" borderId="8" xfId="1" applyNumberFormat="1" applyFont="1" applyFill="1" applyBorder="1" applyAlignment="1" applyProtection="1">
      <alignment horizontal="left" vertical="center" wrapText="1"/>
    </xf>
    <xf numFmtId="49" fontId="8" fillId="0" borderId="11" xfId="1" applyNumberFormat="1" applyFont="1" applyFill="1" applyBorder="1" applyAlignment="1" applyProtection="1">
      <alignment horizontal="left" vertical="center" wrapText="1"/>
    </xf>
    <xf numFmtId="49" fontId="8" fillId="0" borderId="14" xfId="1" applyNumberFormat="1" applyFont="1" applyFill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/>
    </xf>
    <xf numFmtId="0" fontId="7" fillId="0" borderId="5" xfId="1" applyFont="1" applyFill="1" applyBorder="1" applyAlignment="1" applyProtection="1">
      <alignment horizontal="left" vertical="center" wrapText="1"/>
    </xf>
    <xf numFmtId="49" fontId="8" fillId="0" borderId="19" xfId="1" applyNumberFormat="1" applyFont="1" applyFill="1" applyBorder="1" applyAlignment="1" applyProtection="1">
      <alignment horizontal="left" vertical="center" wrapText="1"/>
    </xf>
    <xf numFmtId="49" fontId="8" fillId="0" borderId="23" xfId="1" applyNumberFormat="1" applyFont="1" applyFill="1" applyBorder="1" applyAlignment="1" applyProtection="1">
      <alignment horizontal="left" vertical="center" wrapText="1"/>
    </xf>
    <xf numFmtId="49" fontId="8" fillId="0" borderId="24" xfId="1" applyNumberFormat="1" applyFont="1" applyFill="1" applyBorder="1" applyAlignment="1" applyProtection="1">
      <alignment horizontal="left" vertical="center" wrapText="1"/>
    </xf>
    <xf numFmtId="0" fontId="7" fillId="0" borderId="17" xfId="1" applyFont="1" applyFill="1" applyBorder="1" applyAlignment="1" applyProtection="1">
      <alignment horizontal="left"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Border="1" applyAlignment="1" applyProtection="1">
      <alignment horizontal="right" vertical="center" wrapText="1"/>
      <protection locked="0"/>
    </xf>
    <xf numFmtId="0" fontId="15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11" fillId="0" borderId="17" xfId="0" applyFont="1" applyBorder="1" applyAlignment="1" applyProtection="1">
      <alignment horizontal="left" vertical="center" wrapText="1"/>
    </xf>
    <xf numFmtId="0" fontId="1" fillId="0" borderId="0" xfId="1" applyFont="1" applyFill="1" applyAlignment="1" applyProtection="1">
      <alignment vertical="center"/>
    </xf>
    <xf numFmtId="0" fontId="1" fillId="0" borderId="0" xfId="1" applyFont="1" applyFill="1" applyAlignment="1" applyProtection="1">
      <alignment horizontal="right" vertical="center"/>
    </xf>
    <xf numFmtId="0" fontId="16" fillId="0" borderId="0" xfId="1" applyFont="1" applyFill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7" xfId="1" applyFont="1" applyFill="1" applyBorder="1" applyAlignment="1" applyProtection="1">
      <alignment horizontal="left" vertical="center" wrapText="1"/>
    </xf>
    <xf numFmtId="0" fontId="8" fillId="0" borderId="64" xfId="1" applyFont="1" applyFill="1" applyBorder="1" applyAlignment="1" applyProtection="1">
      <alignment horizontal="left" vertical="center" wrapText="1"/>
    </xf>
    <xf numFmtId="0" fontId="1" fillId="0" borderId="0" xfId="1" applyFill="1" applyBorder="1" applyAlignment="1" applyProtection="1">
      <alignment vertical="center"/>
    </xf>
    <xf numFmtId="0" fontId="10" fillId="0" borderId="9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/>
    </xf>
    <xf numFmtId="0" fontId="25" fillId="0" borderId="0" xfId="0" applyFont="1" applyFill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10" fillId="0" borderId="37" xfId="0" applyFont="1" applyBorder="1" applyAlignment="1" applyProtection="1">
      <alignment horizontal="left" vertical="center" wrapText="1" indent="1"/>
    </xf>
    <xf numFmtId="0" fontId="10" fillId="0" borderId="68" xfId="0" applyFont="1" applyBorder="1" applyAlignment="1" applyProtection="1">
      <alignment horizontal="left" vertical="center" wrapText="1" indent="1"/>
    </xf>
    <xf numFmtId="0" fontId="10" fillId="0" borderId="67" xfId="0" applyFont="1" applyBorder="1" applyAlignment="1" applyProtection="1">
      <alignment horizontal="left" vertical="center"/>
    </xf>
    <xf numFmtId="0" fontId="10" fillId="0" borderId="37" xfId="0" applyFont="1" applyBorder="1" applyAlignment="1" applyProtection="1">
      <alignment horizontal="left" vertical="center" wrapText="1"/>
    </xf>
    <xf numFmtId="0" fontId="10" fillId="0" borderId="37" xfId="0" applyFont="1" applyBorder="1" applyAlignment="1" applyProtection="1">
      <alignment horizontal="left" vertical="center"/>
    </xf>
    <xf numFmtId="0" fontId="10" fillId="0" borderId="68" xfId="0" applyFont="1" applyBorder="1" applyAlignment="1" applyProtection="1">
      <alignment horizontal="left" vertical="center"/>
    </xf>
    <xf numFmtId="0" fontId="10" fillId="0" borderId="68" xfId="0" applyFont="1" applyBorder="1" applyAlignment="1" applyProtection="1">
      <alignment vertical="center" wrapText="1"/>
    </xf>
    <xf numFmtId="0" fontId="8" fillId="0" borderId="65" xfId="1" applyFont="1" applyFill="1" applyBorder="1" applyAlignment="1" applyProtection="1">
      <alignment horizontal="left" vertical="center" wrapText="1" indent="7"/>
    </xf>
    <xf numFmtId="0" fontId="7" fillId="0" borderId="62" xfId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3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4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4" xfId="0" quotePrefix="1" applyNumberFormat="1" applyFont="1" applyFill="1" applyBorder="1" applyAlignment="1" applyProtection="1">
      <alignment horizontal="right" vertical="center" wrapTex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16" fillId="0" borderId="0" xfId="1" applyFont="1" applyFill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6" fillId="0" borderId="0" xfId="1" applyFont="1" applyFill="1" applyAlignment="1" applyProtection="1">
      <alignment horizontal="center"/>
    </xf>
    <xf numFmtId="164" fontId="20" fillId="0" borderId="31" xfId="0" applyNumberFormat="1" applyFont="1" applyFill="1" applyBorder="1" applyAlignment="1" applyProtection="1">
      <alignment horizontal="center" vertical="center" wrapText="1"/>
    </xf>
    <xf numFmtId="164" fontId="20" fillId="0" borderId="32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right" vertical="center" textRotation="180"/>
    </xf>
    <xf numFmtId="164" fontId="19" fillId="0" borderId="0" xfId="0" applyNumberFormat="1" applyFont="1" applyFill="1" applyAlignment="1" applyProtection="1">
      <alignment horizontal="right" vertical="center" textRotation="180" wrapText="1"/>
    </xf>
    <xf numFmtId="164" fontId="20" fillId="0" borderId="42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4" fillId="0" borderId="0" xfId="1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horizontal="right"/>
    </xf>
    <xf numFmtId="0" fontId="17" fillId="0" borderId="19" xfId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 applyProtection="1">
      <alignment horizontal="left"/>
    </xf>
    <xf numFmtId="0" fontId="20" fillId="0" borderId="3" xfId="1" applyFont="1" applyFill="1" applyBorder="1" applyAlignment="1" applyProtection="1">
      <alignment horizontal="left"/>
    </xf>
    <xf numFmtId="0" fontId="8" fillId="0" borderId="41" xfId="1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13" fillId="0" borderId="48" xfId="0" applyFont="1" applyFill="1" applyBorder="1" applyAlignment="1" applyProtection="1">
      <alignment horizontal="left" indent="1"/>
      <protection locked="0"/>
    </xf>
    <xf numFmtId="0" fontId="13" fillId="0" borderId="49" xfId="0" applyFont="1" applyFill="1" applyBorder="1" applyAlignment="1" applyProtection="1">
      <alignment horizontal="left" indent="1"/>
      <protection locked="0"/>
    </xf>
    <xf numFmtId="0" fontId="13" fillId="0" borderId="50" xfId="0" applyFont="1" applyFill="1" applyBorder="1" applyAlignment="1" applyProtection="1">
      <alignment horizontal="left" indent="1"/>
      <protection locked="0"/>
    </xf>
    <xf numFmtId="0" fontId="13" fillId="0" borderId="20" xfId="0" applyFont="1" applyFill="1" applyBorder="1" applyAlignment="1" applyProtection="1">
      <alignment horizontal="right" indent="1"/>
      <protection locked="0"/>
    </xf>
    <xf numFmtId="0" fontId="13" fillId="0" borderId="21" xfId="0" applyFont="1" applyFill="1" applyBorder="1" applyAlignment="1" applyProtection="1">
      <alignment horizontal="right" indent="1"/>
      <protection locked="0"/>
    </xf>
    <xf numFmtId="0" fontId="13" fillId="0" borderId="51" xfId="0" applyFont="1" applyFill="1" applyBorder="1" applyAlignment="1" applyProtection="1">
      <alignment horizontal="left" indent="1"/>
      <protection locked="0"/>
    </xf>
    <xf numFmtId="0" fontId="13" fillId="0" borderId="52" xfId="0" applyFont="1" applyFill="1" applyBorder="1" applyAlignment="1" applyProtection="1">
      <alignment horizontal="left" indent="1"/>
      <protection locked="0"/>
    </xf>
    <xf numFmtId="0" fontId="13" fillId="0" borderId="53" xfId="0" applyFont="1" applyFill="1" applyBorder="1" applyAlignment="1" applyProtection="1">
      <alignment horizontal="left" indent="1"/>
      <protection locked="0"/>
    </xf>
    <xf numFmtId="0" fontId="13" fillId="0" borderId="15" xfId="0" applyFont="1" applyFill="1" applyBorder="1" applyAlignment="1" applyProtection="1">
      <alignment horizontal="right" indent="1"/>
      <protection locked="0"/>
    </xf>
    <xf numFmtId="0" fontId="13" fillId="0" borderId="16" xfId="0" applyFont="1" applyFill="1" applyBorder="1" applyAlignment="1" applyProtection="1">
      <alignment horizontal="right" indent="1"/>
      <protection locked="0"/>
    </xf>
    <xf numFmtId="0" fontId="20" fillId="0" borderId="54" xfId="0" applyFont="1" applyFill="1" applyBorder="1" applyAlignment="1" applyProtection="1">
      <alignment horizontal="left" indent="1"/>
    </xf>
    <xf numFmtId="0" fontId="20" fillId="0" borderId="55" xfId="0" applyFont="1" applyFill="1" applyBorder="1" applyAlignment="1" applyProtection="1">
      <alignment horizontal="left" indent="1"/>
    </xf>
    <xf numFmtId="0" fontId="20" fillId="0" borderId="56" xfId="0" applyFont="1" applyFill="1" applyBorder="1" applyAlignment="1" applyProtection="1">
      <alignment horizontal="left" indent="1"/>
    </xf>
    <xf numFmtId="0" fontId="12" fillId="0" borderId="3" xfId="0" applyFont="1" applyFill="1" applyBorder="1" applyAlignment="1" applyProtection="1">
      <alignment horizontal="right" indent="1"/>
    </xf>
    <xf numFmtId="0" fontId="12" fillId="0" borderId="4" xfId="0" applyFont="1" applyFill="1" applyBorder="1" applyAlignment="1" applyProtection="1">
      <alignment horizontal="right" indent="1"/>
    </xf>
    <xf numFmtId="0" fontId="20" fillId="0" borderId="46" xfId="0" applyFont="1" applyFill="1" applyBorder="1" applyAlignment="1" applyProtection="1">
      <alignment horizontal="center"/>
    </xf>
    <xf numFmtId="0" fontId="20" fillId="0" borderId="41" xfId="0" applyFont="1" applyFill="1" applyBorder="1" applyAlignment="1" applyProtection="1">
      <alignment horizontal="center"/>
    </xf>
    <xf numFmtId="0" fontId="20" fillId="0" borderId="47" xfId="0" applyFont="1" applyFill="1" applyBorder="1" applyAlignment="1" applyProtection="1">
      <alignment horizontal="center"/>
    </xf>
    <xf numFmtId="0" fontId="20" fillId="0" borderId="6" xfId="0" applyFont="1" applyFill="1" applyBorder="1" applyAlignment="1" applyProtection="1">
      <alignment horizontal="center"/>
    </xf>
    <xf numFmtId="0" fontId="20" fillId="0" borderId="7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34" fillId="0" borderId="0" xfId="0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6" fillId="0" borderId="20" xfId="0" quotePrefix="1" applyFont="1" applyFill="1" applyBorder="1" applyAlignment="1" applyProtection="1">
      <alignment horizontal="right" vertical="center"/>
    </xf>
    <xf numFmtId="0" fontId="6" fillId="0" borderId="63" xfId="0" quotePrefix="1" applyFont="1" applyFill="1" applyBorder="1" applyAlignment="1" applyProtection="1">
      <alignment horizontal="right" vertical="center"/>
    </xf>
    <xf numFmtId="0" fontId="6" fillId="0" borderId="21" xfId="0" quotePrefix="1" applyFont="1" applyFill="1" applyBorder="1" applyAlignment="1" applyProtection="1">
      <alignment horizontal="right" vertical="center"/>
    </xf>
    <xf numFmtId="49" fontId="6" fillId="0" borderId="25" xfId="0" applyNumberFormat="1" applyFont="1" applyFill="1" applyBorder="1" applyAlignment="1" applyProtection="1">
      <alignment horizontal="right" vertical="center"/>
    </xf>
    <xf numFmtId="49" fontId="6" fillId="0" borderId="65" xfId="0" applyNumberFormat="1" applyFont="1" applyFill="1" applyBorder="1" applyAlignment="1" applyProtection="1">
      <alignment horizontal="right" vertical="center"/>
    </xf>
    <xf numFmtId="49" fontId="6" fillId="0" borderId="26" xfId="0" applyNumberFormat="1" applyFont="1" applyFill="1" applyBorder="1" applyAlignment="1" applyProtection="1">
      <alignment horizontal="right" vertical="center"/>
    </xf>
    <xf numFmtId="0" fontId="6" fillId="0" borderId="49" xfId="0" quotePrefix="1" applyFont="1" applyFill="1" applyBorder="1" applyAlignment="1" applyProtection="1">
      <alignment horizontal="right" vertical="center"/>
    </xf>
    <xf numFmtId="0" fontId="6" fillId="0" borderId="45" xfId="0" quotePrefix="1" applyFont="1" applyFill="1" applyBorder="1" applyAlignment="1" applyProtection="1">
      <alignment horizontal="right" vertical="center"/>
    </xf>
    <xf numFmtId="49" fontId="6" fillId="0" borderId="72" xfId="0" applyNumberFormat="1" applyFont="1" applyFill="1" applyBorder="1" applyAlignment="1" applyProtection="1">
      <alignment horizontal="right" vertical="center"/>
    </xf>
    <xf numFmtId="49" fontId="6" fillId="0" borderId="66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Alignment="1">
      <alignment horizontal="center" wrapText="1"/>
    </xf>
    <xf numFmtId="0" fontId="35" fillId="0" borderId="0" xfId="0" applyFont="1" applyFill="1" applyAlignment="1" applyProtection="1">
      <alignment horizontal="left"/>
      <protection locked="0"/>
    </xf>
  </cellXfs>
  <cellStyles count="3">
    <cellStyle name="Ezres 2" xfId="2" xr:uid="{00000000-0005-0000-0000-000000000000}"/>
    <cellStyle name="Normál" xfId="0" builtinId="0"/>
    <cellStyle name="Normál_KVRENMUNKA" xfId="1" xr:uid="{00000000-0005-0000-0000-000002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ONYVELES\KONY&#193;R\K&#246;lts&#233;gvet&#233;s\2017.%20ktgv\1%204%20mell&#233;klet%20&#214;nk%20&#246;sszevont%20&#225;llamigazgat&#225;si%20feladatok%20m&#233;rleg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ONYVELES\KONY&#193;R\K&#246;lts&#233;gvet&#233;s\2017.%20ktgv\Polg%20hivatalkv%20k&#246;telez&#3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ONYVELES\KONY&#193;R\K&#246;lts&#233;gvet&#233;s\2017.%20ktgv\&#211;voda%20kv%20k&#246;telez&#3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ONYVELES\KONY&#193;R\K&#246;lts&#233;gvet&#233;s\2017.%20ktgv\3%20sz%20mell&#233;klet%20%20(ad&#243;ss&#225;g%20keletkezt)%20nemleg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ONYVELES\KONY&#193;R\K&#246;lts&#233;gvet&#233;s\2017.%20ktgv\4%20sz%20mell&#233;klet%20(ad&#243;ss&#225;g%20kelet)%20saj&#225;t%20b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ONYVELES\KONY&#193;R\K&#246;lts&#233;gvet&#233;s\2017.%20ktgv\5sz%20mell&#233;klet%20(fejleszt&#233;si%20c&#233;lok)%20nemle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ONYVELES\KONY&#193;R\K&#246;lts&#233;gvet&#233;s\2017.%20ktgv\6%20sz%20mell&#233;klet%20Beruh&#225;z&#225;s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ONYVELES\KONY&#193;R\K&#246;lts&#233;gvet&#233;s\2017.%20ktgv\7%20sz%20mell&#233;ket%20Fel&#250;j&#237;t&#225;so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ONYVELES\KONY&#193;R\K&#246;lts&#233;gvet&#233;s\2017.%20ktgv\8%20sz%20mell&#233;klet%20(EU%20proket%20-%20nemleges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ONYVELES\KONY&#193;R\K&#246;lts&#233;gvet&#233;s\2017.%20ktgv\9%201%202%20&#246;nkorm&#225;nyzat%20&#246;nk&#233;nt%20v&#225;llalt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ONYVELES\KONY&#193;R\K&#246;lts&#233;gvet&#233;s\2017.%20ktgv\9%201%203%20&#246;nkorm&#225;nyzat%20&#225;llamig%20fel%20(nem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>
        <row r="2">
          <cell r="C2" t="str">
            <v>Forintban!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2017.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2017.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2017.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>
        <row r="3">
          <cell r="C3" t="str">
            <v>2017.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2017. évi előirányzat BEVÉTELEK</v>
          </cell>
        </row>
      </sheetData>
      <sheetData sheetId="1">
        <row r="3">
          <cell r="C3" t="str">
            <v>2017.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Forintban!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2017.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Forintban!</v>
          </cell>
        </row>
        <row r="3">
          <cell r="D3" t="str">
            <v>Felhasználás   2016. XII. 31-ig</v>
          </cell>
          <cell r="E3" t="str">
            <v>2017. évi előirányzat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2017.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F2" t="str">
            <v>Forintban!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C4" t="str">
            <v>ezer Forintban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2017.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C4" t="str">
            <v>ezer Forintban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61"/>
  <sheetViews>
    <sheetView zoomScale="130" zoomScaleNormal="130" zoomScaleSheetLayoutView="100" workbookViewId="0">
      <selection activeCell="K4" sqref="K4"/>
    </sheetView>
  </sheetViews>
  <sheetFormatPr defaultRowHeight="15.75" x14ac:dyDescent="0.2"/>
  <cols>
    <col min="1" max="1" width="9.5" style="532" customWidth="1"/>
    <col min="2" max="2" width="91.6640625" style="532" customWidth="1"/>
    <col min="3" max="5" width="16.83203125" style="533" customWidth="1"/>
    <col min="6" max="6" width="16.83203125" style="512" customWidth="1"/>
    <col min="7" max="7" width="9.33203125" style="512"/>
    <col min="8" max="8" width="11" style="512" bestFit="1" customWidth="1"/>
    <col min="9" max="16384" width="9.33203125" style="512"/>
  </cols>
  <sheetData>
    <row r="1" spans="1:6" ht="15.95" customHeight="1" x14ac:dyDescent="0.2">
      <c r="A1" s="560" t="s">
        <v>0</v>
      </c>
      <c r="B1" s="560"/>
      <c r="C1" s="560"/>
      <c r="D1" s="356"/>
      <c r="E1" s="356"/>
    </row>
    <row r="2" spans="1:6" ht="15.95" customHeight="1" thickBot="1" x14ac:dyDescent="0.25">
      <c r="A2" s="559" t="s">
        <v>1</v>
      </c>
      <c r="B2" s="559"/>
      <c r="C2" s="2"/>
      <c r="D2" s="2"/>
      <c r="E2" s="2"/>
      <c r="F2" s="2" t="s">
        <v>2</v>
      </c>
    </row>
    <row r="3" spans="1:6" ht="38.1" customHeight="1" thickBot="1" x14ac:dyDescent="0.25">
      <c r="A3" s="3" t="s">
        <v>3</v>
      </c>
      <c r="B3" s="4" t="s">
        <v>4</v>
      </c>
      <c r="C3" s="314" t="s">
        <v>504</v>
      </c>
      <c r="D3" s="314" t="s">
        <v>515</v>
      </c>
      <c r="E3" s="314" t="s">
        <v>516</v>
      </c>
      <c r="F3" s="314" t="s">
        <v>518</v>
      </c>
    </row>
    <row r="4" spans="1:6" s="513" customFormat="1" ht="12" customHeight="1" thickBot="1" x14ac:dyDescent="0.25">
      <c r="A4" s="5"/>
      <c r="B4" s="6" t="s">
        <v>5</v>
      </c>
      <c r="C4" s="358" t="s">
        <v>6</v>
      </c>
      <c r="D4" s="237" t="s">
        <v>275</v>
      </c>
      <c r="E4" s="237" t="s">
        <v>276</v>
      </c>
      <c r="F4" s="237" t="s">
        <v>360</v>
      </c>
    </row>
    <row r="5" spans="1:6" s="514" customFormat="1" ht="13.5" thickBot="1" x14ac:dyDescent="0.25">
      <c r="A5" s="29" t="s">
        <v>7</v>
      </c>
      <c r="B5" s="451" t="s">
        <v>8</v>
      </c>
      <c r="C5" s="452">
        <f>+C6+C7+C8+C9+C10+C11</f>
        <v>215738</v>
      </c>
      <c r="D5" s="452">
        <f t="shared" ref="D5:E5" si="0">+D6+D7+D8+D9+D10+D11</f>
        <v>188445</v>
      </c>
      <c r="E5" s="452">
        <f t="shared" si="0"/>
        <v>188525</v>
      </c>
      <c r="F5" s="452">
        <f>+F6+F7+F8+F9+F10+F11</f>
        <v>194050</v>
      </c>
    </row>
    <row r="6" spans="1:6" s="514" customFormat="1" ht="12.75" x14ac:dyDescent="0.2">
      <c r="A6" s="515" t="s">
        <v>9</v>
      </c>
      <c r="B6" s="453" t="s">
        <v>10</v>
      </c>
      <c r="C6" s="454">
        <v>104208</v>
      </c>
      <c r="D6" s="454">
        <f>'1.2.sz.mell. össz köt'!D6+'1.3.sz.mell. össz önként'!D6+'1.4.sz.mell.'!D6</f>
        <v>77381</v>
      </c>
      <c r="E6" s="454">
        <f>'1.2.sz.mell. össz köt'!E6+'1.3.sz.mell. össz önként'!E6+'1.4.sz.mell.'!E6</f>
        <v>77381</v>
      </c>
      <c r="F6" s="454">
        <f>'1.2.sz.mell. össz köt'!F6+'1.3.sz.mell. össz önként'!F6+'1.4.sz.mell.'!F6</f>
        <v>78381</v>
      </c>
    </row>
    <row r="7" spans="1:6" s="514" customFormat="1" ht="12.75" x14ac:dyDescent="0.2">
      <c r="A7" s="516" t="s">
        <v>11</v>
      </c>
      <c r="B7" s="455" t="s">
        <v>12</v>
      </c>
      <c r="C7" s="456">
        <v>53862</v>
      </c>
      <c r="D7" s="454">
        <f>'1.2.sz.mell. össz köt'!D7+'1.3.sz.mell. össz önként'!D7+'1.4.sz.mell.'!D7</f>
        <v>53862</v>
      </c>
      <c r="E7" s="454">
        <f>'1.2.sz.mell. össz köt'!E7+'1.3.sz.mell. össz önként'!E7+'1.4.sz.mell.'!E7</f>
        <v>53862</v>
      </c>
      <c r="F7" s="454">
        <f>'1.2.sz.mell. össz köt'!F7+'1.3.sz.mell. össz önként'!F7+'1.4.sz.mell.'!F7</f>
        <v>54794</v>
      </c>
    </row>
    <row r="8" spans="1:6" s="514" customFormat="1" ht="12.75" x14ac:dyDescent="0.2">
      <c r="A8" s="516" t="s">
        <v>13</v>
      </c>
      <c r="B8" s="455" t="s">
        <v>14</v>
      </c>
      <c r="C8" s="456">
        <v>55136</v>
      </c>
      <c r="D8" s="454">
        <f>'1.2.sz.mell. össz köt'!D8+'1.3.sz.mell. össz önként'!D8+'1.4.sz.mell.'!D8</f>
        <v>50278</v>
      </c>
      <c r="E8" s="454">
        <f>'1.2.sz.mell. össz köt'!E8+'1.3.sz.mell. össz önként'!E8+'1.4.sz.mell.'!E8</f>
        <v>50278</v>
      </c>
      <c r="F8" s="454">
        <f>'1.2.sz.mell. össz köt'!F8+'1.3.sz.mell. össz önként'!F8+'1.4.sz.mell.'!F8</f>
        <v>49356</v>
      </c>
    </row>
    <row r="9" spans="1:6" s="514" customFormat="1" ht="12.75" x14ac:dyDescent="0.2">
      <c r="A9" s="516" t="s">
        <v>15</v>
      </c>
      <c r="B9" s="455" t="s">
        <v>16</v>
      </c>
      <c r="C9" s="456">
        <v>2532</v>
      </c>
      <c r="D9" s="454">
        <f>'1.2.sz.mell. össz köt'!D9+'1.3.sz.mell. össz önként'!D9+'1.4.sz.mell.'!D9</f>
        <v>2532</v>
      </c>
      <c r="E9" s="454">
        <f>'1.2.sz.mell. össz köt'!E9+'1.3.sz.mell. össz önként'!E9+'1.4.sz.mell.'!E9</f>
        <v>2532</v>
      </c>
      <c r="F9" s="454">
        <f>'1.2.sz.mell. össz köt'!F9+'1.3.sz.mell. össz önként'!F9+'1.4.sz.mell.'!F9</f>
        <v>3531</v>
      </c>
    </row>
    <row r="10" spans="1:6" s="514" customFormat="1" ht="12.75" x14ac:dyDescent="0.2">
      <c r="A10" s="516" t="s">
        <v>17</v>
      </c>
      <c r="B10" s="455" t="s">
        <v>18</v>
      </c>
      <c r="C10" s="456"/>
      <c r="D10" s="454">
        <f>'1.2.sz.mell. össz köt'!D10+'1.3.sz.mell. össz önként'!D10+'1.4.sz.mell.'!D10</f>
        <v>4392</v>
      </c>
      <c r="E10" s="454">
        <f>'1.2.sz.mell. össz köt'!E10+'1.3.sz.mell. össz önként'!E10+'1.4.sz.mell.'!E10</f>
        <v>4472</v>
      </c>
      <c r="F10" s="454">
        <f>'1.2.sz.mell. össz köt'!F10+'1.3.sz.mell. össz önként'!F10+'1.4.sz.mell.'!F10</f>
        <v>7988</v>
      </c>
    </row>
    <row r="11" spans="1:6" s="514" customFormat="1" ht="13.5" thickBot="1" x14ac:dyDescent="0.25">
      <c r="A11" s="517" t="s">
        <v>19</v>
      </c>
      <c r="B11" s="457" t="s">
        <v>20</v>
      </c>
      <c r="C11" s="456"/>
      <c r="D11" s="454">
        <f>'1.2.sz.mell. össz köt'!D11+'1.3.sz.mell. össz önként'!D11+'1.4.sz.mell.'!D11</f>
        <v>0</v>
      </c>
      <c r="E11" s="454">
        <f>'1.2.sz.mell. össz köt'!E11+'1.3.sz.mell. össz önként'!E11+'1.4.sz.mell.'!E11</f>
        <v>0</v>
      </c>
      <c r="F11" s="454">
        <f>'1.2.sz.mell. össz köt'!F11+'1.3.sz.mell. össz önként'!F11+'1.4.sz.mell.'!F11</f>
        <v>0</v>
      </c>
    </row>
    <row r="12" spans="1:6" s="514" customFormat="1" ht="13.5" thickBot="1" x14ac:dyDescent="0.25">
      <c r="A12" s="29" t="s">
        <v>21</v>
      </c>
      <c r="B12" s="458" t="s">
        <v>22</v>
      </c>
      <c r="C12" s="452">
        <f>+C13+C14+C15+C16+C17</f>
        <v>106474</v>
      </c>
      <c r="D12" s="452">
        <f>'1.2.sz.mell. össz köt'!D12+'1.3.sz.mell. össz önként'!D12+'1.4.sz.mell.'!D12</f>
        <v>265590</v>
      </c>
      <c r="E12" s="452">
        <f>'1.2.sz.mell. össz köt'!E12+'1.3.sz.mell. össz önként'!E12+'1.4.sz.mell.'!E12</f>
        <v>277799</v>
      </c>
      <c r="F12" s="452">
        <f>'1.2.sz.mell. össz köt'!F12+'1.3.sz.mell. össz önként'!F12+'1.4.sz.mell.'!F12</f>
        <v>223422</v>
      </c>
    </row>
    <row r="13" spans="1:6" s="514" customFormat="1" ht="12.75" x14ac:dyDescent="0.2">
      <c r="A13" s="515" t="s">
        <v>23</v>
      </c>
      <c r="B13" s="453" t="s">
        <v>24</v>
      </c>
      <c r="C13" s="454"/>
      <c r="D13" s="454">
        <f>'1.2.sz.mell. össz köt'!D13+'1.3.sz.mell. össz önként'!D13+'1.4.sz.mell.'!D13</f>
        <v>0</v>
      </c>
      <c r="E13" s="454">
        <f>'1.2.sz.mell. össz köt'!E13+'1.3.sz.mell. össz önként'!E13+'1.4.sz.mell.'!E13</f>
        <v>0</v>
      </c>
      <c r="F13" s="454">
        <f>'1.2.sz.mell. össz köt'!F13+'1.3.sz.mell. össz önként'!F13+'1.4.sz.mell.'!F13</f>
        <v>0</v>
      </c>
    </row>
    <row r="14" spans="1:6" s="514" customFormat="1" ht="12.75" x14ac:dyDescent="0.2">
      <c r="A14" s="516" t="s">
        <v>25</v>
      </c>
      <c r="B14" s="455" t="s">
        <v>26</v>
      </c>
      <c r="C14" s="456"/>
      <c r="D14" s="456">
        <f>'1.2.sz.mell. össz köt'!D14+'1.3.sz.mell. össz önként'!D14+'1.4.sz.mell.'!D14</f>
        <v>0</v>
      </c>
      <c r="E14" s="456">
        <f>'1.2.sz.mell. össz köt'!E14+'1.3.sz.mell. össz önként'!E14+'1.4.sz.mell.'!E14</f>
        <v>0</v>
      </c>
      <c r="F14" s="456">
        <f>'1.2.sz.mell. össz köt'!F14+'1.3.sz.mell. össz önként'!F14+'1.4.sz.mell.'!F14</f>
        <v>0</v>
      </c>
    </row>
    <row r="15" spans="1:6" s="514" customFormat="1" ht="12.75" x14ac:dyDescent="0.2">
      <c r="A15" s="516" t="s">
        <v>27</v>
      </c>
      <c r="B15" s="455" t="s">
        <v>28</v>
      </c>
      <c r="C15" s="456"/>
      <c r="D15" s="456">
        <f>'1.2.sz.mell. össz köt'!D15+'1.3.sz.mell. össz önként'!D15+'1.4.sz.mell.'!D15</f>
        <v>0</v>
      </c>
      <c r="E15" s="456">
        <f>'1.2.sz.mell. össz köt'!E15+'1.3.sz.mell. össz önként'!E15+'1.4.sz.mell.'!E15</f>
        <v>0</v>
      </c>
      <c r="F15" s="456">
        <f>'1.2.sz.mell. össz köt'!F15+'1.3.sz.mell. össz önként'!F15+'1.4.sz.mell.'!F15</f>
        <v>0</v>
      </c>
    </row>
    <row r="16" spans="1:6" s="514" customFormat="1" ht="12.75" x14ac:dyDescent="0.2">
      <c r="A16" s="516" t="s">
        <v>29</v>
      </c>
      <c r="B16" s="455" t="s">
        <v>30</v>
      </c>
      <c r="C16" s="456"/>
      <c r="D16" s="456">
        <f>'1.2.sz.mell. össz köt'!D16+'1.3.sz.mell. össz önként'!D16+'1.4.sz.mell.'!D16</f>
        <v>0</v>
      </c>
      <c r="E16" s="456">
        <f>'1.2.sz.mell. össz köt'!E16+'1.3.sz.mell. össz önként'!E16+'1.4.sz.mell.'!E16</f>
        <v>0</v>
      </c>
      <c r="F16" s="456">
        <f>'1.2.sz.mell. össz köt'!F16+'1.3.sz.mell. össz önként'!F16+'1.4.sz.mell.'!F16</f>
        <v>0</v>
      </c>
    </row>
    <row r="17" spans="1:6" s="514" customFormat="1" ht="12.75" x14ac:dyDescent="0.2">
      <c r="A17" s="516" t="s">
        <v>31</v>
      </c>
      <c r="B17" s="455" t="s">
        <v>32</v>
      </c>
      <c r="C17" s="456">
        <v>106474</v>
      </c>
      <c r="D17" s="456">
        <f>'1.2.sz.mell. össz köt'!D17+'1.3.sz.mell. össz önként'!D17+'1.4.sz.mell.'!D17</f>
        <v>265590</v>
      </c>
      <c r="E17" s="456">
        <f>'1.2.sz.mell. össz köt'!E17+'1.3.sz.mell. össz önként'!E17+'1.4.sz.mell.'!E17</f>
        <v>277799</v>
      </c>
      <c r="F17" s="456">
        <f>'1.2.sz.mell. össz köt'!F17+'1.3.sz.mell. össz önként'!F17+'1.4.sz.mell.'!F17</f>
        <v>223422</v>
      </c>
    </row>
    <row r="18" spans="1:6" s="514" customFormat="1" ht="13.5" thickBot="1" x14ac:dyDescent="0.25">
      <c r="A18" s="517" t="s">
        <v>33</v>
      </c>
      <c r="B18" s="457" t="s">
        <v>34</v>
      </c>
      <c r="C18" s="459"/>
      <c r="D18" s="459">
        <f>'1.2.sz.mell. össz köt'!D18+'1.3.sz.mell. össz önként'!D18+'1.4.sz.mell.'!D18</f>
        <v>0</v>
      </c>
      <c r="E18" s="459">
        <f>'1.2.sz.mell. össz köt'!E18+'1.3.sz.mell. össz önként'!E18+'1.4.sz.mell.'!E18</f>
        <v>0</v>
      </c>
      <c r="F18" s="459">
        <f>'1.2.sz.mell. össz köt'!F18+'1.3.sz.mell. össz önként'!F18+'1.4.sz.mell.'!F18</f>
        <v>0</v>
      </c>
    </row>
    <row r="19" spans="1:6" s="514" customFormat="1" ht="13.5" thickBot="1" x14ac:dyDescent="0.25">
      <c r="A19" s="29" t="s">
        <v>35</v>
      </c>
      <c r="B19" s="451" t="s">
        <v>36</v>
      </c>
      <c r="C19" s="452">
        <f>+C20+C21+C22+C23+C24</f>
        <v>0</v>
      </c>
      <c r="D19" s="452">
        <f>'1.2.sz.mell. össz köt'!D19+'1.3.sz.mell. össz önként'!D19+'1.4.sz.mell.'!D19</f>
        <v>47339</v>
      </c>
      <c r="E19" s="452">
        <f>'1.2.sz.mell. össz köt'!E19+'1.3.sz.mell. össz önként'!E19+'1.4.sz.mell.'!E19</f>
        <v>47339</v>
      </c>
      <c r="F19" s="452">
        <f>'1.2.sz.mell. össz köt'!F19+'1.3.sz.mell. össz önként'!F19+'1.4.sz.mell.'!F19</f>
        <v>832105</v>
      </c>
    </row>
    <row r="20" spans="1:6" s="514" customFormat="1" ht="12.75" x14ac:dyDescent="0.2">
      <c r="A20" s="515" t="s">
        <v>37</v>
      </c>
      <c r="B20" s="453" t="s">
        <v>38</v>
      </c>
      <c r="C20" s="454"/>
      <c r="D20" s="454">
        <f>'1.2.sz.mell. össz köt'!D20+'1.3.sz.mell. össz önként'!D20+'1.4.sz.mell.'!D20</f>
        <v>6000</v>
      </c>
      <c r="E20" s="454">
        <f>'1.2.sz.mell. össz köt'!E20+'1.3.sz.mell. össz önként'!E20+'1.4.sz.mell.'!E20</f>
        <v>6000</v>
      </c>
      <c r="F20" s="454">
        <f>'1.2.sz.mell. össz köt'!F20+'1.3.sz.mell. össz önként'!F20+'1.4.sz.mell.'!F20</f>
        <v>7965</v>
      </c>
    </row>
    <row r="21" spans="1:6" s="514" customFormat="1" ht="12.75" x14ac:dyDescent="0.2">
      <c r="A21" s="516" t="s">
        <v>39</v>
      </c>
      <c r="B21" s="455" t="s">
        <v>40</v>
      </c>
      <c r="C21" s="456"/>
      <c r="D21" s="456">
        <f>'1.2.sz.mell. össz köt'!D21+'1.3.sz.mell. össz önként'!D21+'1.4.sz.mell.'!D21</f>
        <v>0</v>
      </c>
      <c r="E21" s="456">
        <f>'1.2.sz.mell. össz köt'!E21+'1.3.sz.mell. össz önként'!E21+'1.4.sz.mell.'!E21</f>
        <v>0</v>
      </c>
      <c r="F21" s="456">
        <f>'1.2.sz.mell. össz köt'!F21+'1.3.sz.mell. össz önként'!F21+'1.4.sz.mell.'!F21</f>
        <v>0</v>
      </c>
    </row>
    <row r="22" spans="1:6" s="514" customFormat="1" ht="12.75" x14ac:dyDescent="0.2">
      <c r="A22" s="516" t="s">
        <v>41</v>
      </c>
      <c r="B22" s="455" t="s">
        <v>42</v>
      </c>
      <c r="C22" s="456"/>
      <c r="D22" s="456">
        <f>'1.2.sz.mell. össz köt'!D22+'1.3.sz.mell. össz önként'!D22+'1.4.sz.mell.'!D22</f>
        <v>0</v>
      </c>
      <c r="E22" s="456">
        <f>'1.2.sz.mell. össz köt'!E22+'1.3.sz.mell. össz önként'!E22+'1.4.sz.mell.'!E22</f>
        <v>0</v>
      </c>
      <c r="F22" s="456">
        <f>'1.2.sz.mell. össz köt'!F22+'1.3.sz.mell. össz önként'!F22+'1.4.sz.mell.'!F22</f>
        <v>0</v>
      </c>
    </row>
    <row r="23" spans="1:6" s="514" customFormat="1" ht="12.75" x14ac:dyDescent="0.2">
      <c r="A23" s="516" t="s">
        <v>43</v>
      </c>
      <c r="B23" s="455" t="s">
        <v>44</v>
      </c>
      <c r="C23" s="456"/>
      <c r="D23" s="456">
        <f>'1.2.sz.mell. össz köt'!D23+'1.3.sz.mell. össz önként'!D23+'1.4.sz.mell.'!D23</f>
        <v>0</v>
      </c>
      <c r="E23" s="456">
        <f>'1.2.sz.mell. össz köt'!E23+'1.3.sz.mell. össz önként'!E23+'1.4.sz.mell.'!E23</f>
        <v>0</v>
      </c>
      <c r="F23" s="456">
        <f>'1.2.sz.mell. össz köt'!F23+'1.3.sz.mell. össz önként'!F23+'1.4.sz.mell.'!F23</f>
        <v>0</v>
      </c>
    </row>
    <row r="24" spans="1:6" s="514" customFormat="1" ht="12.75" x14ac:dyDescent="0.2">
      <c r="A24" s="516" t="s">
        <v>45</v>
      </c>
      <c r="B24" s="455" t="s">
        <v>46</v>
      </c>
      <c r="C24" s="456"/>
      <c r="D24" s="456">
        <f>'1.2.sz.mell. össz köt'!D24+'1.3.sz.mell. össz önként'!D24+'1.4.sz.mell.'!D24</f>
        <v>41339</v>
      </c>
      <c r="E24" s="456">
        <f>'1.2.sz.mell. össz köt'!E24+'1.3.sz.mell. össz önként'!E24+'1.4.sz.mell.'!E24</f>
        <v>41339</v>
      </c>
      <c r="F24" s="456">
        <f>'1.2.sz.mell. össz köt'!F24+'1.3.sz.mell. össz önként'!F24+'1.4.sz.mell.'!F24</f>
        <v>824140</v>
      </c>
    </row>
    <row r="25" spans="1:6" s="514" customFormat="1" ht="13.5" thickBot="1" x14ac:dyDescent="0.25">
      <c r="A25" s="517" t="s">
        <v>47</v>
      </c>
      <c r="B25" s="457" t="s">
        <v>48</v>
      </c>
      <c r="C25" s="459"/>
      <c r="D25" s="459">
        <f>'1.2.sz.mell. össz köt'!D25+'1.3.sz.mell. össz önként'!D25+'1.4.sz.mell.'!D25</f>
        <v>41339</v>
      </c>
      <c r="E25" s="459">
        <f>'1.2.sz.mell. össz köt'!E25+'1.3.sz.mell. össz önként'!E25+'1.4.sz.mell.'!E25</f>
        <v>41339</v>
      </c>
      <c r="F25" s="459">
        <f>'1.2.sz.mell. össz köt'!F25+'1.3.sz.mell. össz önként'!F25+'1.4.sz.mell.'!F25</f>
        <v>824140</v>
      </c>
    </row>
    <row r="26" spans="1:6" s="514" customFormat="1" ht="13.5" thickBot="1" x14ac:dyDescent="0.25">
      <c r="A26" s="29" t="s">
        <v>49</v>
      </c>
      <c r="B26" s="451" t="s">
        <v>268</v>
      </c>
      <c r="C26" s="460">
        <f>SUM(C27:C33)</f>
        <v>26960</v>
      </c>
      <c r="D26" s="460">
        <f>'1.2.sz.mell. össz köt'!D26+'1.3.sz.mell. össz önként'!D26+'1.4.sz.mell.'!D26</f>
        <v>31413</v>
      </c>
      <c r="E26" s="460">
        <f>'1.2.sz.mell. össz köt'!E26+'1.3.sz.mell. össz önként'!E26+'1.4.sz.mell.'!E26</f>
        <v>38433</v>
      </c>
      <c r="F26" s="460">
        <f>'1.2.sz.mell. össz köt'!F26+'1.3.sz.mell. össz önként'!F26+'1.4.sz.mell.'!F26</f>
        <v>53856</v>
      </c>
    </row>
    <row r="27" spans="1:6" s="514" customFormat="1" ht="12.75" x14ac:dyDescent="0.2">
      <c r="A27" s="515" t="s">
        <v>51</v>
      </c>
      <c r="B27" s="453" t="s">
        <v>52</v>
      </c>
      <c r="C27" s="454">
        <v>4000</v>
      </c>
      <c r="D27" s="454">
        <f>'1.2.sz.mell. össz köt'!D27+'1.3.sz.mell. össz önként'!D27+'1.4.sz.mell.'!D27</f>
        <v>4000</v>
      </c>
      <c r="E27" s="454">
        <f>'1.2.sz.mell. össz köt'!E27+'1.3.sz.mell. össz önként'!E27+'1.4.sz.mell.'!E27</f>
        <v>4634</v>
      </c>
      <c r="F27" s="454">
        <f>'1.2.sz.mell. össz köt'!F27+'1.3.sz.mell. össz önként'!F27+'1.4.sz.mell.'!F27</f>
        <v>6080</v>
      </c>
    </row>
    <row r="28" spans="1:6" s="514" customFormat="1" ht="12.75" x14ac:dyDescent="0.2">
      <c r="A28" s="516" t="s">
        <v>53</v>
      </c>
      <c r="B28" s="455" t="s">
        <v>54</v>
      </c>
      <c r="C28" s="456"/>
      <c r="D28" s="456">
        <f>'1.2.sz.mell. össz köt'!D28+'1.3.sz.mell. össz önként'!D28+'1.4.sz.mell.'!D28</f>
        <v>0</v>
      </c>
      <c r="E28" s="456">
        <f>'1.2.sz.mell. össz köt'!E28+'1.3.sz.mell. össz önként'!E28+'1.4.sz.mell.'!E28</f>
        <v>0</v>
      </c>
      <c r="F28" s="456">
        <f>'1.2.sz.mell. össz köt'!F28+'1.3.sz.mell. össz önként'!F28+'1.4.sz.mell.'!F28</f>
        <v>0</v>
      </c>
    </row>
    <row r="29" spans="1:6" s="514" customFormat="1" ht="12.75" x14ac:dyDescent="0.2">
      <c r="A29" s="516" t="s">
        <v>55</v>
      </c>
      <c r="B29" s="455" t="s">
        <v>56</v>
      </c>
      <c r="C29" s="456">
        <v>17000</v>
      </c>
      <c r="D29" s="456">
        <f>'1.2.sz.mell. össz köt'!D29+'1.3.sz.mell. össz önként'!D29+'1.4.sz.mell.'!D29</f>
        <v>17000</v>
      </c>
      <c r="E29" s="456">
        <f>'1.2.sz.mell. össz köt'!E29+'1.3.sz.mell. össz önként'!E29+'1.4.sz.mell.'!E29</f>
        <v>20709</v>
      </c>
      <c r="F29" s="456">
        <f>'1.2.sz.mell. össz köt'!F29+'1.3.sz.mell. össz önként'!F29+'1.4.sz.mell.'!F29</f>
        <v>38468</v>
      </c>
    </row>
    <row r="30" spans="1:6" s="514" customFormat="1" ht="12.75" x14ac:dyDescent="0.2">
      <c r="A30" s="516" t="s">
        <v>57</v>
      </c>
      <c r="B30" s="455" t="s">
        <v>58</v>
      </c>
      <c r="C30" s="456"/>
      <c r="D30" s="456">
        <f>'1.2.sz.mell. össz köt'!D30+'1.3.sz.mell. össz önként'!D30+'1.4.sz.mell.'!D30</f>
        <v>0</v>
      </c>
      <c r="E30" s="456">
        <f>'1.2.sz.mell. össz köt'!E30+'1.3.sz.mell. össz önként'!E30+'1.4.sz.mell.'!E30</f>
        <v>0</v>
      </c>
      <c r="F30" s="456">
        <f>'1.2.sz.mell. össz köt'!F30+'1.3.sz.mell. össz önként'!F30+'1.4.sz.mell.'!F30</f>
        <v>0</v>
      </c>
    </row>
    <row r="31" spans="1:6" s="514" customFormat="1" ht="12.75" x14ac:dyDescent="0.2">
      <c r="A31" s="516" t="s">
        <v>59</v>
      </c>
      <c r="B31" s="455" t="s">
        <v>60</v>
      </c>
      <c r="C31" s="456">
        <v>3000</v>
      </c>
      <c r="D31" s="456">
        <f>'1.2.sz.mell. össz köt'!D31+'1.3.sz.mell. össz önként'!D31+'1.4.sz.mell.'!D31</f>
        <v>6273</v>
      </c>
      <c r="E31" s="456">
        <f>'1.2.sz.mell. össz köt'!E31+'1.3.sz.mell. össz önként'!E31+'1.4.sz.mell.'!E31</f>
        <v>8888</v>
      </c>
      <c r="F31" s="456">
        <f>'1.2.sz.mell. össz köt'!F31+'1.3.sz.mell. össz önként'!F31+'1.4.sz.mell.'!F31</f>
        <v>4150</v>
      </c>
    </row>
    <row r="32" spans="1:6" s="514" customFormat="1" ht="12.75" x14ac:dyDescent="0.2">
      <c r="A32" s="516" t="s">
        <v>61</v>
      </c>
      <c r="B32" s="455" t="s">
        <v>270</v>
      </c>
      <c r="C32" s="456">
        <v>2800</v>
      </c>
      <c r="D32" s="456">
        <f>'1.2.sz.mell. össz köt'!D32+'1.3.sz.mell. össz önként'!D32+'1.4.sz.mell.'!D32</f>
        <v>0</v>
      </c>
      <c r="E32" s="456">
        <f>'1.2.sz.mell. össz köt'!E32+'1.3.sz.mell. össz önként'!E32+'1.4.sz.mell.'!E32</f>
        <v>0</v>
      </c>
      <c r="F32" s="456">
        <f>'1.2.sz.mell. össz köt'!F32+'1.3.sz.mell. össz önként'!F32+'1.4.sz.mell.'!F32</f>
        <v>0</v>
      </c>
    </row>
    <row r="33" spans="1:6" s="514" customFormat="1" ht="13.5" thickBot="1" x14ac:dyDescent="0.25">
      <c r="A33" s="517" t="s">
        <v>63</v>
      </c>
      <c r="B33" s="462" t="s">
        <v>64</v>
      </c>
      <c r="C33" s="459">
        <v>160</v>
      </c>
      <c r="D33" s="459">
        <f>'1.2.sz.mell. össz köt'!D33+'1.3.sz.mell. össz önként'!D33+'1.4.sz.mell.'!D33</f>
        <v>4140</v>
      </c>
      <c r="E33" s="459">
        <f>'1.2.sz.mell. össz köt'!E33+'1.3.sz.mell. össz önként'!E33+'1.4.sz.mell.'!E33</f>
        <v>4202</v>
      </c>
      <c r="F33" s="459">
        <f>'1.2.sz.mell. össz köt'!F33+'1.3.sz.mell. össz önként'!F33+'1.4.sz.mell.'!F33</f>
        <v>5158</v>
      </c>
    </row>
    <row r="34" spans="1:6" s="514" customFormat="1" ht="13.5" thickBot="1" x14ac:dyDescent="0.25">
      <c r="A34" s="29" t="s">
        <v>65</v>
      </c>
      <c r="B34" s="451" t="s">
        <v>66</v>
      </c>
      <c r="C34" s="452">
        <f>SUM(C35:C45)</f>
        <v>24780</v>
      </c>
      <c r="D34" s="452">
        <f>'1.2.sz.mell. össz köt'!D34+'1.3.sz.mell. össz önként'!D34+'1.4.sz.mell.'!D34</f>
        <v>29107</v>
      </c>
      <c r="E34" s="452">
        <f>'1.2.sz.mell. össz köt'!E34+'1.3.sz.mell. össz önként'!E34+'1.4.sz.mell.'!E34</f>
        <v>30783</v>
      </c>
      <c r="F34" s="452">
        <f>'1.2.sz.mell. össz köt'!F34+'1.3.sz.mell. össz önként'!F34+'1.4.sz.mell.'!F34</f>
        <v>30794</v>
      </c>
    </row>
    <row r="35" spans="1:6" s="514" customFormat="1" ht="12.75" x14ac:dyDescent="0.2">
      <c r="A35" s="515" t="s">
        <v>67</v>
      </c>
      <c r="B35" s="453" t="s">
        <v>68</v>
      </c>
      <c r="C35" s="454">
        <v>11500</v>
      </c>
      <c r="D35" s="454">
        <f>'1.2.sz.mell. össz köt'!D35+'1.3.sz.mell. össz önként'!D35+'1.4.sz.mell.'!D35</f>
        <v>12105</v>
      </c>
      <c r="E35" s="454">
        <f>'1.2.sz.mell. össz köt'!E35+'1.3.sz.mell. össz önként'!E35+'1.4.sz.mell.'!E35</f>
        <v>12105</v>
      </c>
      <c r="F35" s="454">
        <f>'1.2.sz.mell. össz köt'!F35+'1.3.sz.mell. össz önként'!F35+'1.4.sz.mell.'!F35</f>
        <v>12588</v>
      </c>
    </row>
    <row r="36" spans="1:6" s="514" customFormat="1" ht="12.75" x14ac:dyDescent="0.2">
      <c r="A36" s="516" t="s">
        <v>69</v>
      </c>
      <c r="B36" s="455" t="s">
        <v>70</v>
      </c>
      <c r="C36" s="456">
        <v>1550</v>
      </c>
      <c r="D36" s="456">
        <f>'1.2.sz.mell. össz köt'!D36+'1.3.sz.mell. össz önként'!D36+'1.4.sz.mell.'!D36</f>
        <v>3147</v>
      </c>
      <c r="E36" s="456">
        <f>'1.2.sz.mell. össz köt'!E36+'1.3.sz.mell. össz önként'!E36+'1.4.sz.mell.'!E36</f>
        <v>4131</v>
      </c>
      <c r="F36" s="456">
        <f>'1.2.sz.mell. össz köt'!F36+'1.3.sz.mell. össz önként'!F36+'1.4.sz.mell.'!F36</f>
        <v>5653</v>
      </c>
    </row>
    <row r="37" spans="1:6" s="514" customFormat="1" ht="12.75" x14ac:dyDescent="0.2">
      <c r="A37" s="516" t="s">
        <v>71</v>
      </c>
      <c r="B37" s="455" t="s">
        <v>72</v>
      </c>
      <c r="C37" s="456">
        <v>480</v>
      </c>
      <c r="D37" s="456">
        <f>'1.2.sz.mell. össz köt'!D37+'1.3.sz.mell. össz önként'!D37+'1.4.sz.mell.'!D37</f>
        <v>1371</v>
      </c>
      <c r="E37" s="456">
        <f>'1.2.sz.mell. össz köt'!E37+'1.3.sz.mell. össz önként'!E37+'1.4.sz.mell.'!E37</f>
        <v>1371</v>
      </c>
      <c r="F37" s="456">
        <f>'1.2.sz.mell. össz köt'!F37+'1.3.sz.mell. össz önként'!F37+'1.4.sz.mell.'!F37</f>
        <v>984</v>
      </c>
    </row>
    <row r="38" spans="1:6" s="514" customFormat="1" ht="12.75" x14ac:dyDescent="0.2">
      <c r="A38" s="516" t="s">
        <v>73</v>
      </c>
      <c r="B38" s="455" t="s">
        <v>74</v>
      </c>
      <c r="C38" s="456">
        <v>4500</v>
      </c>
      <c r="D38" s="456">
        <f>'1.2.sz.mell. össz köt'!D38+'1.3.sz.mell. össz önként'!D38+'1.4.sz.mell.'!D38</f>
        <v>5035</v>
      </c>
      <c r="E38" s="456">
        <f>'1.2.sz.mell. össz köt'!E38+'1.3.sz.mell. össz önként'!E38+'1.4.sz.mell.'!E38</f>
        <v>5035</v>
      </c>
      <c r="F38" s="456">
        <f>'1.2.sz.mell. össz köt'!F38+'1.3.sz.mell. össz önként'!F38+'1.4.sz.mell.'!F38</f>
        <v>1666</v>
      </c>
    </row>
    <row r="39" spans="1:6" s="514" customFormat="1" ht="12.75" x14ac:dyDescent="0.2">
      <c r="A39" s="516" t="s">
        <v>75</v>
      </c>
      <c r="B39" s="455" t="s">
        <v>76</v>
      </c>
      <c r="C39" s="456">
        <v>4000</v>
      </c>
      <c r="D39" s="456">
        <f>'1.2.sz.mell. össz köt'!D39+'1.3.sz.mell. össz önként'!D39+'1.4.sz.mell.'!D39</f>
        <v>4095</v>
      </c>
      <c r="E39" s="456">
        <f>'1.2.sz.mell. össz köt'!E39+'1.3.sz.mell. össz önként'!E39+'1.4.sz.mell.'!E39</f>
        <v>4095</v>
      </c>
      <c r="F39" s="456">
        <f>'1.2.sz.mell. össz köt'!F39+'1.3.sz.mell. össz önként'!F39+'1.4.sz.mell.'!F39</f>
        <v>3787</v>
      </c>
    </row>
    <row r="40" spans="1:6" s="514" customFormat="1" ht="12.75" x14ac:dyDescent="0.2">
      <c r="A40" s="516" t="s">
        <v>77</v>
      </c>
      <c r="B40" s="455" t="s">
        <v>78</v>
      </c>
      <c r="C40" s="456">
        <v>1750</v>
      </c>
      <c r="D40" s="456">
        <f>'1.2.sz.mell. össz köt'!D40+'1.3.sz.mell. össz önként'!D40+'1.4.sz.mell.'!D40</f>
        <v>2250</v>
      </c>
      <c r="E40" s="456">
        <f>'1.2.sz.mell. össz köt'!E40+'1.3.sz.mell. össz önként'!E40+'1.4.sz.mell.'!E40</f>
        <v>2942</v>
      </c>
      <c r="F40" s="456">
        <f>'1.2.sz.mell. össz köt'!F40+'1.3.sz.mell. össz önként'!F40+'1.4.sz.mell.'!F40</f>
        <v>4321</v>
      </c>
    </row>
    <row r="41" spans="1:6" s="514" customFormat="1" ht="12.75" x14ac:dyDescent="0.2">
      <c r="A41" s="516" t="s">
        <v>79</v>
      </c>
      <c r="B41" s="455" t="s">
        <v>80</v>
      </c>
      <c r="C41" s="456"/>
      <c r="D41" s="456">
        <f>'1.2.sz.mell. össz köt'!D41+'1.3.sz.mell. össz önként'!D41+'1.4.sz.mell.'!D41</f>
        <v>0</v>
      </c>
      <c r="E41" s="456">
        <f>'1.2.sz.mell. össz köt'!E41+'1.3.sz.mell. össz önként'!E41+'1.4.sz.mell.'!E41</f>
        <v>0</v>
      </c>
      <c r="F41" s="456">
        <f>'1.2.sz.mell. össz köt'!F41+'1.3.sz.mell. össz önként'!F41+'1.4.sz.mell.'!F41</f>
        <v>0</v>
      </c>
    </row>
    <row r="42" spans="1:6" s="514" customFormat="1" ht="12.75" x14ac:dyDescent="0.2">
      <c r="A42" s="516" t="s">
        <v>81</v>
      </c>
      <c r="B42" s="455" t="s">
        <v>82</v>
      </c>
      <c r="C42" s="456"/>
      <c r="D42" s="456">
        <f>'1.2.sz.mell. össz köt'!D42+'1.3.sz.mell. össz önként'!D42+'1.4.sz.mell.'!D42</f>
        <v>20</v>
      </c>
      <c r="E42" s="456">
        <f>'1.2.sz.mell. össz köt'!E42+'1.3.sz.mell. össz önként'!E42+'1.4.sz.mell.'!E42</f>
        <v>20</v>
      </c>
      <c r="F42" s="456">
        <f>'1.2.sz.mell. össz köt'!F42+'1.3.sz.mell. össz önként'!F42+'1.4.sz.mell.'!F42</f>
        <v>33</v>
      </c>
    </row>
    <row r="43" spans="1:6" s="514" customFormat="1" ht="12.75" x14ac:dyDescent="0.2">
      <c r="A43" s="516" t="s">
        <v>83</v>
      </c>
      <c r="B43" s="455" t="s">
        <v>84</v>
      </c>
      <c r="C43" s="463"/>
      <c r="D43" s="463">
        <f>'1.2.sz.mell. össz köt'!D43+'1.3.sz.mell. össz önként'!D43+'1.4.sz.mell.'!D43</f>
        <v>0</v>
      </c>
      <c r="E43" s="463">
        <f>'1.2.sz.mell. össz köt'!E43+'1.3.sz.mell. össz önként'!E43+'1.4.sz.mell.'!E43</f>
        <v>0</v>
      </c>
      <c r="F43" s="463">
        <f>'1.2.sz.mell. össz köt'!F43+'1.3.sz.mell. össz önként'!F43+'1.4.sz.mell.'!F43</f>
        <v>0</v>
      </c>
    </row>
    <row r="44" spans="1:6" s="514" customFormat="1" ht="12.75" x14ac:dyDescent="0.2">
      <c r="A44" s="517" t="s">
        <v>85</v>
      </c>
      <c r="B44" s="457" t="s">
        <v>86</v>
      </c>
      <c r="C44" s="464"/>
      <c r="D44" s="464">
        <f>'1.2.sz.mell. össz köt'!D44+'1.3.sz.mell. össz önként'!D44+'1.4.sz.mell.'!D44</f>
        <v>0</v>
      </c>
      <c r="E44" s="464">
        <f>'1.2.sz.mell. össz köt'!E44+'1.3.sz.mell. össz önként'!E44+'1.4.sz.mell.'!E44</f>
        <v>0</v>
      </c>
      <c r="F44" s="464">
        <f>'1.2.sz.mell. össz köt'!F44+'1.3.sz.mell. össz önként'!F44+'1.4.sz.mell.'!F44</f>
        <v>0</v>
      </c>
    </row>
    <row r="45" spans="1:6" s="514" customFormat="1" ht="13.5" thickBot="1" x14ac:dyDescent="0.25">
      <c r="A45" s="517" t="s">
        <v>87</v>
      </c>
      <c r="B45" s="457" t="s">
        <v>88</v>
      </c>
      <c r="C45" s="464">
        <v>1000</v>
      </c>
      <c r="D45" s="464">
        <f>'1.2.sz.mell. össz köt'!D45+'1.3.sz.mell. össz önként'!D45+'1.4.sz.mell.'!D45</f>
        <v>1084</v>
      </c>
      <c r="E45" s="464">
        <f>'1.2.sz.mell. össz köt'!E45+'1.3.sz.mell. össz önként'!E45+'1.4.sz.mell.'!E45</f>
        <v>1084</v>
      </c>
      <c r="F45" s="464">
        <f>'1.2.sz.mell. össz köt'!F45+'1.3.sz.mell. össz önként'!F45+'1.4.sz.mell.'!F45</f>
        <v>1762</v>
      </c>
    </row>
    <row r="46" spans="1:6" s="514" customFormat="1" ht="13.5" thickBot="1" x14ac:dyDescent="0.25">
      <c r="A46" s="29" t="s">
        <v>89</v>
      </c>
      <c r="B46" s="451" t="s">
        <v>90</v>
      </c>
      <c r="C46" s="452">
        <f>SUM(C47:C51)</f>
        <v>600</v>
      </c>
      <c r="D46" s="452">
        <f>'1.2.sz.mell. össz köt'!D46+'1.3.sz.mell. össz önként'!D46+'1.4.sz.mell.'!D46</f>
        <v>638</v>
      </c>
      <c r="E46" s="452">
        <f>'1.2.sz.mell. össz köt'!E46+'1.3.sz.mell. össz önként'!E46+'1.4.sz.mell.'!E46</f>
        <v>638</v>
      </c>
      <c r="F46" s="452">
        <f>'1.2.sz.mell. össz köt'!F46+'1.3.sz.mell. össz önként'!F46+'1.4.sz.mell.'!F46</f>
        <v>1528</v>
      </c>
    </row>
    <row r="47" spans="1:6" s="514" customFormat="1" ht="12.75" x14ac:dyDescent="0.2">
      <c r="A47" s="515" t="s">
        <v>91</v>
      </c>
      <c r="B47" s="453" t="s">
        <v>92</v>
      </c>
      <c r="C47" s="465"/>
      <c r="D47" s="465">
        <f>'1.2.sz.mell. össz köt'!D47+'1.3.sz.mell. össz önként'!D47+'1.4.sz.mell.'!D47</f>
        <v>0</v>
      </c>
      <c r="E47" s="465">
        <f>'1.2.sz.mell. össz köt'!E47+'1.3.sz.mell. össz önként'!E47+'1.4.sz.mell.'!E47</f>
        <v>0</v>
      </c>
      <c r="F47" s="465">
        <f>'1.2.sz.mell. össz köt'!F47+'1.3.sz.mell. össz önként'!F47+'1.4.sz.mell.'!F47</f>
        <v>0</v>
      </c>
    </row>
    <row r="48" spans="1:6" s="514" customFormat="1" ht="12.75" x14ac:dyDescent="0.2">
      <c r="A48" s="516" t="s">
        <v>93</v>
      </c>
      <c r="B48" s="455" t="s">
        <v>94</v>
      </c>
      <c r="C48" s="463">
        <v>600</v>
      </c>
      <c r="D48" s="463">
        <f>'1.2.sz.mell. össz köt'!D48+'1.3.sz.mell. össz önként'!D48+'1.4.sz.mell.'!D48</f>
        <v>638</v>
      </c>
      <c r="E48" s="463">
        <f>'1.2.sz.mell. össz köt'!E48+'1.3.sz.mell. össz önként'!E48+'1.4.sz.mell.'!E48</f>
        <v>638</v>
      </c>
      <c r="F48" s="463">
        <f>'1.2.sz.mell. össz köt'!F48+'1.3.sz.mell. össz önként'!F48+'1.4.sz.mell.'!F48</f>
        <v>1438</v>
      </c>
    </row>
    <row r="49" spans="1:6" s="514" customFormat="1" ht="12.75" x14ac:dyDescent="0.2">
      <c r="A49" s="516" t="s">
        <v>95</v>
      </c>
      <c r="B49" s="455" t="s">
        <v>96</v>
      </c>
      <c r="C49" s="463"/>
      <c r="D49" s="463">
        <f>'1.2.sz.mell. össz köt'!D49+'1.3.sz.mell. össz önként'!D49+'1.4.sz.mell.'!D49</f>
        <v>0</v>
      </c>
      <c r="E49" s="463">
        <f>'1.2.sz.mell. össz köt'!E49+'1.3.sz.mell. össz önként'!E49+'1.4.sz.mell.'!E49</f>
        <v>0</v>
      </c>
      <c r="F49" s="463">
        <f>'1.2.sz.mell. össz köt'!F49+'1.3.sz.mell. össz önként'!F49+'1.4.sz.mell.'!F49</f>
        <v>90</v>
      </c>
    </row>
    <row r="50" spans="1:6" s="514" customFormat="1" ht="12.75" x14ac:dyDescent="0.2">
      <c r="A50" s="516" t="s">
        <v>97</v>
      </c>
      <c r="B50" s="455" t="s">
        <v>98</v>
      </c>
      <c r="C50" s="463"/>
      <c r="D50" s="463">
        <f>'1.2.sz.mell. össz köt'!D50+'1.3.sz.mell. össz önként'!D50+'1.4.sz.mell.'!D50</f>
        <v>0</v>
      </c>
      <c r="E50" s="463">
        <f>'1.2.sz.mell. össz köt'!E50+'1.3.sz.mell. össz önként'!E50+'1.4.sz.mell.'!E50</f>
        <v>0</v>
      </c>
      <c r="F50" s="463">
        <f>'1.2.sz.mell. össz köt'!F50+'1.3.sz.mell. össz önként'!F50+'1.4.sz.mell.'!F50</f>
        <v>0</v>
      </c>
    </row>
    <row r="51" spans="1:6" s="514" customFormat="1" ht="13.5" thickBot="1" x14ac:dyDescent="0.25">
      <c r="A51" s="517" t="s">
        <v>99</v>
      </c>
      <c r="B51" s="457" t="s">
        <v>100</v>
      </c>
      <c r="C51" s="464"/>
      <c r="D51" s="464">
        <f>'1.2.sz.mell. össz köt'!D51+'1.3.sz.mell. össz önként'!D51+'1.4.sz.mell.'!D51</f>
        <v>0</v>
      </c>
      <c r="E51" s="464">
        <f>'1.2.sz.mell. össz köt'!E51+'1.3.sz.mell. össz önként'!E51+'1.4.sz.mell.'!E51</f>
        <v>0</v>
      </c>
      <c r="F51" s="464">
        <f>'1.2.sz.mell. össz köt'!F51+'1.3.sz.mell. össz önként'!F51+'1.4.sz.mell.'!F51</f>
        <v>0</v>
      </c>
    </row>
    <row r="52" spans="1:6" s="514" customFormat="1" ht="13.5" thickBot="1" x14ac:dyDescent="0.25">
      <c r="A52" s="29" t="s">
        <v>101</v>
      </c>
      <c r="B52" s="451" t="s">
        <v>102</v>
      </c>
      <c r="C52" s="452">
        <f>SUM(C53:C55)</f>
        <v>600</v>
      </c>
      <c r="D52" s="452">
        <f>'1.2.sz.mell. össz köt'!D52+'1.3.sz.mell. össz önként'!D52+'1.4.sz.mell.'!D52</f>
        <v>706</v>
      </c>
      <c r="E52" s="452">
        <f>'1.2.sz.mell. össz köt'!E52+'1.3.sz.mell. össz önként'!E52+'1.4.sz.mell.'!E52</f>
        <v>706</v>
      </c>
      <c r="F52" s="452">
        <f>'1.2.sz.mell. össz köt'!F52+'1.3.sz.mell. össz önként'!F52+'1.4.sz.mell.'!F52</f>
        <v>2165</v>
      </c>
    </row>
    <row r="53" spans="1:6" s="514" customFormat="1" ht="12.75" x14ac:dyDescent="0.2">
      <c r="A53" s="515" t="s">
        <v>103</v>
      </c>
      <c r="B53" s="453" t="s">
        <v>104</v>
      </c>
      <c r="C53" s="454"/>
      <c r="D53" s="454">
        <f>'1.2.sz.mell. össz köt'!D53+'1.3.sz.mell. össz önként'!D53+'1.4.sz.mell.'!D53</f>
        <v>0</v>
      </c>
      <c r="E53" s="454">
        <f>'1.2.sz.mell. össz köt'!E53+'1.3.sz.mell. össz önként'!E53+'1.4.sz.mell.'!E53</f>
        <v>0</v>
      </c>
      <c r="F53" s="454">
        <f>'1.2.sz.mell. össz köt'!F53+'1.3.sz.mell. össz önként'!F53+'1.4.sz.mell.'!F53</f>
        <v>0</v>
      </c>
    </row>
    <row r="54" spans="1:6" s="514" customFormat="1" ht="12.75" x14ac:dyDescent="0.2">
      <c r="A54" s="516" t="s">
        <v>105</v>
      </c>
      <c r="B54" s="455" t="s">
        <v>106</v>
      </c>
      <c r="C54" s="456"/>
      <c r="D54" s="456">
        <f>'1.2.sz.mell. össz köt'!D54+'1.3.sz.mell. össz önként'!D54+'1.4.sz.mell.'!D54</f>
        <v>0</v>
      </c>
      <c r="E54" s="456">
        <f>'1.2.sz.mell. össz köt'!E54+'1.3.sz.mell. össz önként'!E54+'1.4.sz.mell.'!E54</f>
        <v>0</v>
      </c>
      <c r="F54" s="456">
        <f>'1.2.sz.mell. össz köt'!F54+'1.3.sz.mell. össz önként'!F54+'1.4.sz.mell.'!F54</f>
        <v>0</v>
      </c>
    </row>
    <row r="55" spans="1:6" s="514" customFormat="1" ht="12.75" x14ac:dyDescent="0.2">
      <c r="A55" s="516" t="s">
        <v>107</v>
      </c>
      <c r="B55" s="455" t="s">
        <v>108</v>
      </c>
      <c r="C55" s="456">
        <v>600</v>
      </c>
      <c r="D55" s="456">
        <f>'1.2.sz.mell. össz köt'!D55+'1.3.sz.mell. össz önként'!D55+'1.4.sz.mell.'!D55</f>
        <v>706</v>
      </c>
      <c r="E55" s="456">
        <f>'1.2.sz.mell. össz köt'!E55+'1.3.sz.mell. össz önként'!E55+'1.4.sz.mell.'!E55</f>
        <v>706</v>
      </c>
      <c r="F55" s="456">
        <f>'1.2.sz.mell. össz köt'!F55+'1.3.sz.mell. össz önként'!F55+'1.4.sz.mell.'!F55</f>
        <v>2165</v>
      </c>
    </row>
    <row r="56" spans="1:6" s="514" customFormat="1" ht="13.5" thickBot="1" x14ac:dyDescent="0.25">
      <c r="A56" s="517" t="s">
        <v>109</v>
      </c>
      <c r="B56" s="457" t="s">
        <v>110</v>
      </c>
      <c r="C56" s="459"/>
      <c r="D56" s="459">
        <f>'1.2.sz.mell. össz köt'!D56+'1.3.sz.mell. össz önként'!D56+'1.4.sz.mell.'!D56</f>
        <v>0</v>
      </c>
      <c r="E56" s="459">
        <f>'1.2.sz.mell. össz köt'!E56+'1.3.sz.mell. össz önként'!E56+'1.4.sz.mell.'!E56</f>
        <v>0</v>
      </c>
      <c r="F56" s="459">
        <f>'1.2.sz.mell. össz köt'!F56+'1.3.sz.mell. össz önként'!F56+'1.4.sz.mell.'!F56</f>
        <v>0</v>
      </c>
    </row>
    <row r="57" spans="1:6" s="514" customFormat="1" ht="13.5" thickBot="1" x14ac:dyDescent="0.25">
      <c r="A57" s="29" t="s">
        <v>111</v>
      </c>
      <c r="B57" s="458" t="s">
        <v>112</v>
      </c>
      <c r="C57" s="452">
        <f>SUM(C58:C60)</f>
        <v>0</v>
      </c>
      <c r="D57" s="452">
        <f>'1.2.sz.mell. össz köt'!D57+'1.3.sz.mell. össz önként'!D57+'1.4.sz.mell.'!D57</f>
        <v>0</v>
      </c>
      <c r="E57" s="452">
        <f>'1.2.sz.mell. össz köt'!E57+'1.3.sz.mell. össz önként'!E57+'1.4.sz.mell.'!E57</f>
        <v>0</v>
      </c>
      <c r="F57" s="452">
        <f>'1.2.sz.mell. össz köt'!F57+'1.3.sz.mell. össz önként'!F57+'1.4.sz.mell.'!F57</f>
        <v>0</v>
      </c>
    </row>
    <row r="58" spans="1:6" s="514" customFormat="1" ht="12.75" x14ac:dyDescent="0.2">
      <c r="A58" s="515" t="s">
        <v>113</v>
      </c>
      <c r="B58" s="453" t="s">
        <v>114</v>
      </c>
      <c r="C58" s="463"/>
      <c r="D58" s="463">
        <f>'1.2.sz.mell. össz köt'!D58+'1.3.sz.mell. össz önként'!D58+'1.4.sz.mell.'!D58</f>
        <v>0</v>
      </c>
      <c r="E58" s="463">
        <f>'1.2.sz.mell. össz köt'!E58+'1.3.sz.mell. össz önként'!E58+'1.4.sz.mell.'!E58</f>
        <v>0</v>
      </c>
      <c r="F58" s="463">
        <f>'1.2.sz.mell. össz köt'!F58+'1.3.sz.mell. össz önként'!F58+'1.4.sz.mell.'!F58</f>
        <v>0</v>
      </c>
    </row>
    <row r="59" spans="1:6" s="514" customFormat="1" ht="12.75" x14ac:dyDescent="0.2">
      <c r="A59" s="516" t="s">
        <v>115</v>
      </c>
      <c r="B59" s="455" t="s">
        <v>116</v>
      </c>
      <c r="C59" s="463"/>
      <c r="D59" s="463">
        <f>'1.2.sz.mell. össz köt'!D59+'1.3.sz.mell. össz önként'!D59+'1.4.sz.mell.'!D59</f>
        <v>0</v>
      </c>
      <c r="E59" s="463">
        <f>'1.2.sz.mell. össz köt'!E59+'1.3.sz.mell. össz önként'!E59+'1.4.sz.mell.'!E59</f>
        <v>0</v>
      </c>
      <c r="F59" s="463">
        <f>'1.2.sz.mell. össz köt'!F59+'1.3.sz.mell. össz önként'!F59+'1.4.sz.mell.'!F59</f>
        <v>0</v>
      </c>
    </row>
    <row r="60" spans="1:6" s="514" customFormat="1" ht="12.75" x14ac:dyDescent="0.2">
      <c r="A60" s="516" t="s">
        <v>117</v>
      </c>
      <c r="B60" s="455" t="s">
        <v>118</v>
      </c>
      <c r="C60" s="463"/>
      <c r="D60" s="463">
        <f>'1.2.sz.mell. össz köt'!D60+'1.3.sz.mell. össz önként'!D60+'1.4.sz.mell.'!D60</f>
        <v>0</v>
      </c>
      <c r="E60" s="463">
        <f>'1.2.sz.mell. össz köt'!E60+'1.3.sz.mell. össz önként'!E60+'1.4.sz.mell.'!E60</f>
        <v>0</v>
      </c>
      <c r="F60" s="463">
        <f>'1.2.sz.mell. össz köt'!F60+'1.3.sz.mell. össz önként'!F60+'1.4.sz.mell.'!F60</f>
        <v>0</v>
      </c>
    </row>
    <row r="61" spans="1:6" s="514" customFormat="1" ht="13.5" thickBot="1" x14ac:dyDescent="0.25">
      <c r="A61" s="517" t="s">
        <v>119</v>
      </c>
      <c r="B61" s="457" t="s">
        <v>120</v>
      </c>
      <c r="C61" s="463"/>
      <c r="D61" s="463">
        <f>'1.2.sz.mell. össz köt'!D61+'1.3.sz.mell. össz önként'!D61+'1.4.sz.mell.'!D61</f>
        <v>0</v>
      </c>
      <c r="E61" s="463">
        <f>'1.2.sz.mell. össz köt'!E61+'1.3.sz.mell. össz önként'!E61+'1.4.sz.mell.'!E61</f>
        <v>0</v>
      </c>
      <c r="F61" s="463">
        <f>'1.2.sz.mell. össz köt'!F61+'1.3.sz.mell. össz önként'!F61+'1.4.sz.mell.'!F61</f>
        <v>0</v>
      </c>
    </row>
    <row r="62" spans="1:6" s="514" customFormat="1" ht="13.5" thickBot="1" x14ac:dyDescent="0.25">
      <c r="A62" s="29" t="s">
        <v>121</v>
      </c>
      <c r="B62" s="451" t="s">
        <v>122</v>
      </c>
      <c r="C62" s="460">
        <f>+C5+C12+C19+C26+C34+C46+C52+C57</f>
        <v>375152</v>
      </c>
      <c r="D62" s="460">
        <f>'1.2.sz.mell. össz köt'!D62+'1.3.sz.mell. össz önként'!D62+'1.4.sz.mell.'!D62</f>
        <v>563238</v>
      </c>
      <c r="E62" s="460">
        <f>'1.2.sz.mell. össz köt'!E62+'1.3.sz.mell. össz önként'!E62+'1.4.sz.mell.'!E62</f>
        <v>584223</v>
      </c>
      <c r="F62" s="460">
        <f>'1.2.sz.mell. össz köt'!F62+'1.3.sz.mell. össz önként'!F62+'1.4.sz.mell.'!F62</f>
        <v>1337920</v>
      </c>
    </row>
    <row r="63" spans="1:6" s="514" customFormat="1" ht="13.5" thickBot="1" x14ac:dyDescent="0.25">
      <c r="A63" s="30" t="s">
        <v>123</v>
      </c>
      <c r="B63" s="458" t="s">
        <v>124</v>
      </c>
      <c r="C63" s="452">
        <f>SUM(C64:C66)</f>
        <v>0</v>
      </c>
      <c r="D63" s="452">
        <f>'1.2.sz.mell. össz köt'!D63+'1.3.sz.mell. össz önként'!D63+'1.4.sz.mell.'!D63</f>
        <v>0</v>
      </c>
      <c r="E63" s="452">
        <f>'1.2.sz.mell. össz köt'!E63+'1.3.sz.mell. össz önként'!E63+'1.4.sz.mell.'!E63</f>
        <v>0</v>
      </c>
      <c r="F63" s="452">
        <f>'1.2.sz.mell. össz köt'!F63+'1.3.sz.mell. össz önként'!F63+'1.4.sz.mell.'!F63</f>
        <v>0</v>
      </c>
    </row>
    <row r="64" spans="1:6" s="514" customFormat="1" ht="12.75" x14ac:dyDescent="0.2">
      <c r="A64" s="515" t="s">
        <v>125</v>
      </c>
      <c r="B64" s="453" t="s">
        <v>126</v>
      </c>
      <c r="C64" s="463"/>
      <c r="D64" s="463">
        <f>'1.2.sz.mell. össz köt'!D64+'1.3.sz.mell. össz önként'!D64+'1.4.sz.mell.'!D64</f>
        <v>0</v>
      </c>
      <c r="E64" s="463">
        <f>'1.2.sz.mell. össz köt'!E64+'1.3.sz.mell. össz önként'!E64+'1.4.sz.mell.'!E64</f>
        <v>0</v>
      </c>
      <c r="F64" s="463">
        <f>'1.2.sz.mell. össz köt'!F64+'1.3.sz.mell. össz önként'!F64+'1.4.sz.mell.'!F64</f>
        <v>0</v>
      </c>
    </row>
    <row r="65" spans="1:6" s="514" customFormat="1" ht="12.75" x14ac:dyDescent="0.2">
      <c r="A65" s="516" t="s">
        <v>127</v>
      </c>
      <c r="B65" s="455" t="s">
        <v>128</v>
      </c>
      <c r="C65" s="463"/>
      <c r="D65" s="463">
        <f>'1.2.sz.mell. össz köt'!D65+'1.3.sz.mell. össz önként'!D65+'1.4.sz.mell.'!D65</f>
        <v>0</v>
      </c>
      <c r="E65" s="463">
        <f>'1.2.sz.mell. össz köt'!E65+'1.3.sz.mell. össz önként'!E65+'1.4.sz.mell.'!E65</f>
        <v>0</v>
      </c>
      <c r="F65" s="463">
        <f>'1.2.sz.mell. össz köt'!F65+'1.3.sz.mell. össz önként'!F65+'1.4.sz.mell.'!F65</f>
        <v>0</v>
      </c>
    </row>
    <row r="66" spans="1:6" s="514" customFormat="1" ht="13.5" thickBot="1" x14ac:dyDescent="0.25">
      <c r="A66" s="517" t="s">
        <v>129</v>
      </c>
      <c r="B66" s="31" t="s">
        <v>130</v>
      </c>
      <c r="C66" s="463"/>
      <c r="D66" s="463">
        <f>'1.2.sz.mell. össz köt'!D66+'1.3.sz.mell. össz önként'!D66+'1.4.sz.mell.'!D66</f>
        <v>0</v>
      </c>
      <c r="E66" s="463">
        <f>'1.2.sz.mell. össz köt'!E66+'1.3.sz.mell. össz önként'!E66+'1.4.sz.mell.'!E66</f>
        <v>0</v>
      </c>
      <c r="F66" s="463">
        <f>'1.2.sz.mell. össz köt'!F66+'1.3.sz.mell. össz önként'!F66+'1.4.sz.mell.'!F66</f>
        <v>0</v>
      </c>
    </row>
    <row r="67" spans="1:6" s="514" customFormat="1" ht="13.5" thickBot="1" x14ac:dyDescent="0.25">
      <c r="A67" s="30" t="s">
        <v>131</v>
      </c>
      <c r="B67" s="458" t="s">
        <v>132</v>
      </c>
      <c r="C67" s="452">
        <f>SUM(C68:C71)</f>
        <v>0</v>
      </c>
      <c r="D67" s="452">
        <f>'1.2.sz.mell. össz köt'!D67+'1.3.sz.mell. össz önként'!D67+'1.4.sz.mell.'!D67</f>
        <v>0</v>
      </c>
      <c r="E67" s="452">
        <f>'1.2.sz.mell. össz köt'!E67+'1.3.sz.mell. össz önként'!E67+'1.4.sz.mell.'!E67</f>
        <v>0</v>
      </c>
      <c r="F67" s="452">
        <f>'1.2.sz.mell. össz köt'!F67+'1.3.sz.mell. össz önként'!F67+'1.4.sz.mell.'!F67</f>
        <v>0</v>
      </c>
    </row>
    <row r="68" spans="1:6" s="514" customFormat="1" ht="12.75" x14ac:dyDescent="0.2">
      <c r="A68" s="515" t="s">
        <v>133</v>
      </c>
      <c r="B68" s="453" t="s">
        <v>134</v>
      </c>
      <c r="C68" s="463"/>
      <c r="D68" s="463">
        <f>'1.2.sz.mell. össz köt'!D68+'1.3.sz.mell. össz önként'!D68+'1.4.sz.mell.'!D68</f>
        <v>0</v>
      </c>
      <c r="E68" s="463">
        <f>'1.2.sz.mell. össz köt'!E68+'1.3.sz.mell. össz önként'!E68+'1.4.sz.mell.'!E68</f>
        <v>0</v>
      </c>
      <c r="F68" s="463">
        <f>'1.2.sz.mell. össz köt'!F68+'1.3.sz.mell. össz önként'!F68+'1.4.sz.mell.'!F68</f>
        <v>0</v>
      </c>
    </row>
    <row r="69" spans="1:6" s="514" customFormat="1" ht="12.75" x14ac:dyDescent="0.2">
      <c r="A69" s="516" t="s">
        <v>135</v>
      </c>
      <c r="B69" s="455" t="s">
        <v>136</v>
      </c>
      <c r="C69" s="463"/>
      <c r="D69" s="463">
        <f>'1.2.sz.mell. össz köt'!D69+'1.3.sz.mell. össz önként'!D69+'1.4.sz.mell.'!D69</f>
        <v>0</v>
      </c>
      <c r="E69" s="463">
        <f>'1.2.sz.mell. össz köt'!E69+'1.3.sz.mell. össz önként'!E69+'1.4.sz.mell.'!E69</f>
        <v>0</v>
      </c>
      <c r="F69" s="463">
        <f>'1.2.sz.mell. össz köt'!F69+'1.3.sz.mell. össz önként'!F69+'1.4.sz.mell.'!F69</f>
        <v>0</v>
      </c>
    </row>
    <row r="70" spans="1:6" s="514" customFormat="1" ht="12.75" x14ac:dyDescent="0.2">
      <c r="A70" s="516" t="s">
        <v>137</v>
      </c>
      <c r="B70" s="455" t="s">
        <v>138</v>
      </c>
      <c r="C70" s="463"/>
      <c r="D70" s="463">
        <f>'1.2.sz.mell. össz köt'!D70+'1.3.sz.mell. össz önként'!D70+'1.4.sz.mell.'!D70</f>
        <v>0</v>
      </c>
      <c r="E70" s="463">
        <f>'1.2.sz.mell. össz köt'!E70+'1.3.sz.mell. össz önként'!E70+'1.4.sz.mell.'!E70</f>
        <v>0</v>
      </c>
      <c r="F70" s="463">
        <f>'1.2.sz.mell. össz köt'!F70+'1.3.sz.mell. össz önként'!F70+'1.4.sz.mell.'!F70</f>
        <v>0</v>
      </c>
    </row>
    <row r="71" spans="1:6" s="514" customFormat="1" ht="13.5" thickBot="1" x14ac:dyDescent="0.25">
      <c r="A71" s="517" t="s">
        <v>139</v>
      </c>
      <c r="B71" s="457" t="s">
        <v>140</v>
      </c>
      <c r="C71" s="463"/>
      <c r="D71" s="463">
        <f>'1.2.sz.mell. össz köt'!D71+'1.3.sz.mell. össz önként'!D71+'1.4.sz.mell.'!D71</f>
        <v>0</v>
      </c>
      <c r="E71" s="463">
        <f>'1.2.sz.mell. össz köt'!E71+'1.3.sz.mell. össz önként'!E71+'1.4.sz.mell.'!E71</f>
        <v>0</v>
      </c>
      <c r="F71" s="463">
        <f>'1.2.sz.mell. össz köt'!F71+'1.3.sz.mell. össz önként'!F71+'1.4.sz.mell.'!F71</f>
        <v>0</v>
      </c>
    </row>
    <row r="72" spans="1:6" s="514" customFormat="1" ht="13.5" thickBot="1" x14ac:dyDescent="0.25">
      <c r="A72" s="30" t="s">
        <v>141</v>
      </c>
      <c r="B72" s="458" t="s">
        <v>142</v>
      </c>
      <c r="C72" s="452">
        <f>SUM(C73:C74)</f>
        <v>36195</v>
      </c>
      <c r="D72" s="452">
        <f>'1.2.sz.mell. össz köt'!D72+'1.3.sz.mell. össz önként'!D72+'1.4.sz.mell.'!D72</f>
        <v>36195</v>
      </c>
      <c r="E72" s="452">
        <f>'1.2.sz.mell. össz köt'!E72+'1.3.sz.mell. össz önként'!E72+'1.4.sz.mell.'!E72</f>
        <v>36195</v>
      </c>
      <c r="F72" s="452">
        <f>'1.2.sz.mell. össz köt'!F72+'1.3.sz.mell. össz önként'!F72+'1.4.sz.mell.'!F72</f>
        <v>1879</v>
      </c>
    </row>
    <row r="73" spans="1:6" s="514" customFormat="1" ht="12.75" x14ac:dyDescent="0.2">
      <c r="A73" s="515" t="s">
        <v>143</v>
      </c>
      <c r="B73" s="453" t="s">
        <v>144</v>
      </c>
      <c r="C73" s="463">
        <v>36195</v>
      </c>
      <c r="D73" s="463">
        <f>'1.2.sz.mell. össz köt'!D73+'1.3.sz.mell. össz önként'!D73+'1.4.sz.mell.'!D73</f>
        <v>36195</v>
      </c>
      <c r="E73" s="463">
        <f>'1.2.sz.mell. össz köt'!E73+'1.3.sz.mell. össz önként'!E73+'1.4.sz.mell.'!E73</f>
        <v>36195</v>
      </c>
      <c r="F73" s="463">
        <f>'1.2.sz.mell. össz köt'!F73+'1.3.sz.mell. össz önként'!F73+'1.4.sz.mell.'!F73</f>
        <v>1879</v>
      </c>
    </row>
    <row r="74" spans="1:6" s="514" customFormat="1" ht="13.5" thickBot="1" x14ac:dyDescent="0.25">
      <c r="A74" s="517" t="s">
        <v>145</v>
      </c>
      <c r="B74" s="457" t="s">
        <v>146</v>
      </c>
      <c r="C74" s="463"/>
      <c r="D74" s="463">
        <f>'1.2.sz.mell. össz köt'!D74+'1.3.sz.mell. össz önként'!D74+'1.4.sz.mell.'!D74</f>
        <v>0</v>
      </c>
      <c r="E74" s="463">
        <f>'1.2.sz.mell. össz köt'!E74+'1.3.sz.mell. össz önként'!E74+'1.4.sz.mell.'!E74</f>
        <v>0</v>
      </c>
      <c r="F74" s="463">
        <f>'1.2.sz.mell. össz köt'!F74+'1.3.sz.mell. össz önként'!F74+'1.4.sz.mell.'!F74</f>
        <v>0</v>
      </c>
    </row>
    <row r="75" spans="1:6" s="514" customFormat="1" ht="13.5" thickBot="1" x14ac:dyDescent="0.25">
      <c r="A75" s="30" t="s">
        <v>147</v>
      </c>
      <c r="B75" s="458" t="s">
        <v>148</v>
      </c>
      <c r="C75" s="452">
        <f>SUM(C76:C79)</f>
        <v>0</v>
      </c>
      <c r="D75" s="452">
        <f>'1.2.sz.mell. össz köt'!D75+'1.3.sz.mell. össz önként'!D75+'1.4.sz.mell.'!D75</f>
        <v>2584</v>
      </c>
      <c r="E75" s="452">
        <f>'1.2.sz.mell. össz köt'!E75+'1.3.sz.mell. össz önként'!E75+'1.4.sz.mell.'!E75</f>
        <v>2584</v>
      </c>
      <c r="F75" s="452">
        <f>'1.2.sz.mell. össz köt'!F75+'1.3.sz.mell. össz önként'!F75+'1.4.sz.mell.'!F75</f>
        <v>9537</v>
      </c>
    </row>
    <row r="76" spans="1:6" s="514" customFormat="1" ht="12.75" x14ac:dyDescent="0.2">
      <c r="A76" s="515" t="s">
        <v>149</v>
      </c>
      <c r="B76" s="453" t="s">
        <v>150</v>
      </c>
      <c r="C76" s="463"/>
      <c r="D76" s="463">
        <f>'1.2.sz.mell. össz köt'!D76+'1.3.sz.mell. össz önként'!D76+'1.4.sz.mell.'!D76</f>
        <v>2584</v>
      </c>
      <c r="E76" s="463">
        <f>'1.2.sz.mell. össz köt'!E76+'1.3.sz.mell. össz önként'!E76+'1.4.sz.mell.'!E76</f>
        <v>2584</v>
      </c>
      <c r="F76" s="463">
        <f>'1.2.sz.mell. össz köt'!F76+'1.3.sz.mell. össz önként'!F76+'1.4.sz.mell.'!F76</f>
        <v>9537</v>
      </c>
    </row>
    <row r="77" spans="1:6" s="514" customFormat="1" ht="12.75" x14ac:dyDescent="0.2">
      <c r="A77" s="516" t="s">
        <v>151</v>
      </c>
      <c r="B77" s="455" t="s">
        <v>152</v>
      </c>
      <c r="C77" s="463"/>
      <c r="D77" s="463">
        <f>'1.2.sz.mell. össz köt'!D77+'1.3.sz.mell. össz önként'!D77+'1.4.sz.mell.'!D77</f>
        <v>0</v>
      </c>
      <c r="E77" s="463">
        <f>'1.2.sz.mell. össz köt'!E77+'1.3.sz.mell. össz önként'!E77+'1.4.sz.mell.'!E77</f>
        <v>0</v>
      </c>
      <c r="F77" s="463">
        <f>'1.2.sz.mell. össz köt'!F77+'1.3.sz.mell. össz önként'!F77+'1.4.sz.mell.'!F77</f>
        <v>0</v>
      </c>
    </row>
    <row r="78" spans="1:6" s="514" customFormat="1" ht="12.75" x14ac:dyDescent="0.2">
      <c r="A78" s="516" t="s">
        <v>153</v>
      </c>
      <c r="B78" s="457" t="s">
        <v>503</v>
      </c>
      <c r="C78" s="463"/>
      <c r="D78" s="463">
        <f>'1.2.sz.mell. össz köt'!D78+'1.3.sz.mell. össz önként'!D78+'1.4.sz.mell.'!D78</f>
        <v>0</v>
      </c>
      <c r="E78" s="463">
        <f>'1.2.sz.mell. össz köt'!E78+'1.3.sz.mell. össz önként'!E78+'1.4.sz.mell.'!E78</f>
        <v>0</v>
      </c>
      <c r="F78" s="463">
        <f>'1.2.sz.mell. össz köt'!F78+'1.3.sz.mell. össz önként'!F78+'1.4.sz.mell.'!F78</f>
        <v>0</v>
      </c>
    </row>
    <row r="79" spans="1:6" s="514" customFormat="1" ht="13.5" thickBot="1" x14ac:dyDescent="0.25">
      <c r="A79" s="517" t="s">
        <v>502</v>
      </c>
      <c r="B79" s="457" t="s">
        <v>154</v>
      </c>
      <c r="C79" s="463"/>
      <c r="D79" s="463">
        <f>'1.2.sz.mell. össz köt'!D79+'1.3.sz.mell. össz önként'!D79+'1.4.sz.mell.'!D79</f>
        <v>0</v>
      </c>
      <c r="E79" s="463">
        <f>'1.2.sz.mell. össz köt'!E79+'1.3.sz.mell. össz önként'!E79+'1.4.sz.mell.'!E79</f>
        <v>0</v>
      </c>
      <c r="F79" s="463">
        <f>'1.2.sz.mell. össz köt'!F79+'1.3.sz.mell. össz önként'!F79+'1.4.sz.mell.'!F79</f>
        <v>0</v>
      </c>
    </row>
    <row r="80" spans="1:6" s="514" customFormat="1" ht="13.5" thickBot="1" x14ac:dyDescent="0.25">
      <c r="A80" s="30" t="s">
        <v>155</v>
      </c>
      <c r="B80" s="458" t="s">
        <v>156</v>
      </c>
      <c r="C80" s="452">
        <f>SUM(C81:C84)</f>
        <v>0</v>
      </c>
      <c r="D80" s="452">
        <f>'1.2.sz.mell. össz köt'!D80+'1.3.sz.mell. össz önként'!D80+'1.4.sz.mell.'!D80</f>
        <v>0</v>
      </c>
      <c r="E80" s="452">
        <f>'1.2.sz.mell. össz köt'!E80+'1.3.sz.mell. össz önként'!E80+'1.4.sz.mell.'!E80</f>
        <v>0</v>
      </c>
      <c r="F80" s="452">
        <f>'1.2.sz.mell. össz köt'!F80+'1.3.sz.mell. össz önként'!F80+'1.4.sz.mell.'!F80</f>
        <v>0</v>
      </c>
    </row>
    <row r="81" spans="1:6" s="514" customFormat="1" ht="12.75" x14ac:dyDescent="0.2">
      <c r="A81" s="518" t="s">
        <v>157</v>
      </c>
      <c r="B81" s="453" t="s">
        <v>158</v>
      </c>
      <c r="C81" s="463"/>
      <c r="D81" s="463">
        <f>'1.2.sz.mell. össz köt'!D81+'1.3.sz.mell. össz önként'!D81+'1.4.sz.mell.'!D81</f>
        <v>0</v>
      </c>
      <c r="E81" s="463">
        <f>'1.2.sz.mell. össz köt'!E81+'1.3.sz.mell. össz önként'!E81+'1.4.sz.mell.'!E81</f>
        <v>0</v>
      </c>
      <c r="F81" s="463">
        <f>'1.2.sz.mell. össz köt'!F81+'1.3.sz.mell. össz önként'!F81+'1.4.sz.mell.'!F81</f>
        <v>0</v>
      </c>
    </row>
    <row r="82" spans="1:6" s="514" customFormat="1" ht="12.75" x14ac:dyDescent="0.2">
      <c r="A82" s="519" t="s">
        <v>159</v>
      </c>
      <c r="B82" s="455" t="s">
        <v>160</v>
      </c>
      <c r="C82" s="463"/>
      <c r="D82" s="463">
        <f>'1.2.sz.mell. össz köt'!D82+'1.3.sz.mell. össz önként'!D82+'1.4.sz.mell.'!D82</f>
        <v>0</v>
      </c>
      <c r="E82" s="463">
        <f>'1.2.sz.mell. össz köt'!E82+'1.3.sz.mell. össz önként'!E82+'1.4.sz.mell.'!E82</f>
        <v>0</v>
      </c>
      <c r="F82" s="463">
        <f>'1.2.sz.mell. össz köt'!F82+'1.3.sz.mell. össz önként'!F82+'1.4.sz.mell.'!F82</f>
        <v>0</v>
      </c>
    </row>
    <row r="83" spans="1:6" s="514" customFormat="1" ht="12.75" x14ac:dyDescent="0.2">
      <c r="A83" s="519" t="s">
        <v>161</v>
      </c>
      <c r="B83" s="455" t="s">
        <v>162</v>
      </c>
      <c r="C83" s="463"/>
      <c r="D83" s="463">
        <f>'1.2.sz.mell. össz köt'!D83+'1.3.sz.mell. össz önként'!D83+'1.4.sz.mell.'!D83</f>
        <v>0</v>
      </c>
      <c r="E83" s="463">
        <f>'1.2.sz.mell. össz köt'!E83+'1.3.sz.mell. össz önként'!E83+'1.4.sz.mell.'!E83</f>
        <v>0</v>
      </c>
      <c r="F83" s="463">
        <f>'1.2.sz.mell. össz köt'!F83+'1.3.sz.mell. össz önként'!F83+'1.4.sz.mell.'!F83</f>
        <v>0</v>
      </c>
    </row>
    <row r="84" spans="1:6" s="514" customFormat="1" ht="13.5" thickBot="1" x14ac:dyDescent="0.25">
      <c r="A84" s="520" t="s">
        <v>163</v>
      </c>
      <c r="B84" s="457" t="s">
        <v>164</v>
      </c>
      <c r="C84" s="463"/>
      <c r="D84" s="463">
        <f>'1.2.sz.mell. össz köt'!D84+'1.3.sz.mell. össz önként'!D84+'1.4.sz.mell.'!D84</f>
        <v>0</v>
      </c>
      <c r="E84" s="463">
        <f>'1.2.sz.mell. össz köt'!E84+'1.3.sz.mell. össz önként'!E84+'1.4.sz.mell.'!E84</f>
        <v>0</v>
      </c>
      <c r="F84" s="463">
        <f>'1.2.sz.mell. össz köt'!F84+'1.3.sz.mell. össz önként'!F84+'1.4.sz.mell.'!F84</f>
        <v>0</v>
      </c>
    </row>
    <row r="85" spans="1:6" s="514" customFormat="1" ht="13.5" thickBot="1" x14ac:dyDescent="0.25">
      <c r="A85" s="30" t="s">
        <v>165</v>
      </c>
      <c r="B85" s="458" t="s">
        <v>166</v>
      </c>
      <c r="C85" s="469"/>
      <c r="D85" s="469">
        <f>'1.2.sz.mell. össz köt'!D85+'1.3.sz.mell. össz önként'!D85+'1.4.sz.mell.'!D85</f>
        <v>0</v>
      </c>
      <c r="E85" s="469">
        <f>'1.2.sz.mell. össz köt'!E85+'1.3.sz.mell. össz önként'!E85+'1.4.sz.mell.'!E85</f>
        <v>0</v>
      </c>
      <c r="F85" s="469">
        <f>'1.2.sz.mell. össz köt'!F85+'1.3.sz.mell. össz önként'!F85+'1.4.sz.mell.'!F85</f>
        <v>0</v>
      </c>
    </row>
    <row r="86" spans="1:6" s="514" customFormat="1" ht="13.5" thickBot="1" x14ac:dyDescent="0.25">
      <c r="A86" s="30" t="s">
        <v>167</v>
      </c>
      <c r="B86" s="458" t="s">
        <v>168</v>
      </c>
      <c r="C86" s="469"/>
      <c r="D86" s="469">
        <f>'1.2.sz.mell. össz köt'!D86+'1.3.sz.mell. össz önként'!D86+'1.4.sz.mell.'!D86</f>
        <v>0</v>
      </c>
      <c r="E86" s="469">
        <f>'1.2.sz.mell. össz köt'!E86+'1.3.sz.mell. össz önként'!E86+'1.4.sz.mell.'!E86</f>
        <v>0</v>
      </c>
      <c r="F86" s="469">
        <f>'1.2.sz.mell. össz köt'!F86+'1.3.sz.mell. össz önként'!F86+'1.4.sz.mell.'!F86</f>
        <v>0</v>
      </c>
    </row>
    <row r="87" spans="1:6" s="514" customFormat="1" ht="13.5" thickBot="1" x14ac:dyDescent="0.25">
      <c r="A87" s="30" t="s">
        <v>169</v>
      </c>
      <c r="B87" s="470" t="s">
        <v>170</v>
      </c>
      <c r="C87" s="460">
        <f>+C63+C67+C72+C75+C80+C86+C85</f>
        <v>36195</v>
      </c>
      <c r="D87" s="460">
        <f>'1.2.sz.mell. össz köt'!D87+'1.3.sz.mell. össz önként'!D87+'1.4.sz.mell.'!D87</f>
        <v>38779</v>
      </c>
      <c r="E87" s="460">
        <f>'1.2.sz.mell. össz köt'!E87+'1.3.sz.mell. össz önként'!E87+'1.4.sz.mell.'!E87</f>
        <v>38779</v>
      </c>
      <c r="F87" s="460">
        <f>'1.2.sz.mell. össz köt'!F87+'1.3.sz.mell. össz önként'!F87+'1.4.sz.mell.'!F87</f>
        <v>11416</v>
      </c>
    </row>
    <row r="88" spans="1:6" s="514" customFormat="1" ht="13.5" thickBot="1" x14ac:dyDescent="0.25">
      <c r="A88" s="37" t="s">
        <v>171</v>
      </c>
      <c r="B88" s="471" t="s">
        <v>172</v>
      </c>
      <c r="C88" s="460">
        <f>+C62+C87</f>
        <v>411347</v>
      </c>
      <c r="D88" s="460">
        <f>'1.2.sz.mell. össz köt'!D88+'1.3.sz.mell. össz önként'!D88+'1.4.sz.mell.'!D88</f>
        <v>602017</v>
      </c>
      <c r="E88" s="460">
        <f>'1.2.sz.mell. össz köt'!E88+'1.3.sz.mell. össz önként'!E88+'1.4.sz.mell.'!E88</f>
        <v>623002</v>
      </c>
      <c r="F88" s="460">
        <f>'1.2.sz.mell. össz köt'!F88+'1.3.sz.mell. össz önként'!F88+'1.4.sz.mell.'!F88</f>
        <v>1349336</v>
      </c>
    </row>
    <row r="89" spans="1:6" s="514" customFormat="1" x14ac:dyDescent="0.2">
      <c r="A89" s="39"/>
      <c r="B89" s="40"/>
      <c r="C89" s="521"/>
      <c r="D89" s="521"/>
      <c r="E89" s="521"/>
    </row>
    <row r="90" spans="1:6" ht="16.5" customHeight="1" x14ac:dyDescent="0.2">
      <c r="A90" s="560" t="s">
        <v>173</v>
      </c>
      <c r="B90" s="560"/>
      <c r="C90" s="560"/>
      <c r="D90" s="356"/>
      <c r="E90" s="356"/>
    </row>
    <row r="91" spans="1:6" ht="16.5" customHeight="1" thickBot="1" x14ac:dyDescent="0.25">
      <c r="A91" s="559" t="s">
        <v>174</v>
      </c>
      <c r="B91" s="559"/>
      <c r="C91" s="2"/>
      <c r="D91" s="2"/>
      <c r="E91" s="2"/>
      <c r="F91" s="2" t="s">
        <v>2</v>
      </c>
    </row>
    <row r="92" spans="1:6" ht="38.1" customHeight="1" thickBot="1" x14ac:dyDescent="0.25">
      <c r="A92" s="3" t="s">
        <v>3</v>
      </c>
      <c r="B92" s="4" t="s">
        <v>175</v>
      </c>
      <c r="C92" s="314" t="s">
        <v>504</v>
      </c>
      <c r="D92" s="314" t="s">
        <v>515</v>
      </c>
      <c r="E92" s="314" t="s">
        <v>516</v>
      </c>
      <c r="F92" s="314" t="s">
        <v>518</v>
      </c>
    </row>
    <row r="93" spans="1:6" s="513" customFormat="1" ht="12" customHeight="1" thickBot="1" x14ac:dyDescent="0.25">
      <c r="A93" s="44"/>
      <c r="B93" s="45" t="s">
        <v>5</v>
      </c>
      <c r="C93" s="358" t="s">
        <v>6</v>
      </c>
      <c r="D93" s="237" t="s">
        <v>275</v>
      </c>
      <c r="E93" s="237" t="s">
        <v>276</v>
      </c>
      <c r="F93" s="237" t="s">
        <v>360</v>
      </c>
    </row>
    <row r="94" spans="1:6" ht="12" customHeight="1" thickBot="1" x14ac:dyDescent="0.25">
      <c r="A94" s="522" t="s">
        <v>7</v>
      </c>
      <c r="B94" s="47" t="s">
        <v>176</v>
      </c>
      <c r="C94" s="475">
        <f>C95+C96+C97+C98+C99+C112</f>
        <v>360709</v>
      </c>
      <c r="D94" s="475"/>
      <c r="E94" s="475"/>
      <c r="F94" s="475">
        <f>F95+F96+F97+F98+F99+F112</f>
        <v>526699</v>
      </c>
    </row>
    <row r="95" spans="1:6" ht="12" customHeight="1" x14ac:dyDescent="0.2">
      <c r="A95" s="523" t="s">
        <v>9</v>
      </c>
      <c r="B95" s="476" t="s">
        <v>177</v>
      </c>
      <c r="C95" s="477">
        <v>134526</v>
      </c>
      <c r="D95" s="477">
        <f>'1.2.sz.mell. össz köt'!D95+'1.3.sz.mell. össz önként'!D95+'1.4.sz.mell.'!D94</f>
        <v>244289</v>
      </c>
      <c r="E95" s="477">
        <f>'1.2.sz.mell. össz köt'!E95+'1.3.sz.mell. össz önként'!E95+'1.4.sz.mell.'!E94</f>
        <v>254289</v>
      </c>
      <c r="F95" s="477">
        <f>'1.2.sz.mell. össz köt'!F95+'1.3.sz.mell. össz önként'!F95+'1.4.sz.mell.'!F94</f>
        <v>289240</v>
      </c>
    </row>
    <row r="96" spans="1:6" ht="12" customHeight="1" x14ac:dyDescent="0.2">
      <c r="A96" s="516" t="s">
        <v>11</v>
      </c>
      <c r="B96" s="478" t="s">
        <v>178</v>
      </c>
      <c r="C96" s="456">
        <v>30788</v>
      </c>
      <c r="D96" s="456">
        <f>'1.2.sz.mell. össz köt'!D96+'1.3.sz.mell. össz önként'!D96+'1.4.sz.mell.'!D95</f>
        <v>71573</v>
      </c>
      <c r="E96" s="456">
        <f>'1.2.sz.mell. össz köt'!E96+'1.3.sz.mell. össz önként'!E96+'1.4.sz.mell.'!E95</f>
        <v>73812</v>
      </c>
      <c r="F96" s="456">
        <f>'1.2.sz.mell. össz köt'!F96+'1.3.sz.mell. össz önként'!F96+'1.4.sz.mell.'!F95</f>
        <v>44263</v>
      </c>
    </row>
    <row r="97" spans="1:6" ht="12" customHeight="1" x14ac:dyDescent="0.2">
      <c r="A97" s="516" t="s">
        <v>13</v>
      </c>
      <c r="B97" s="478" t="s">
        <v>179</v>
      </c>
      <c r="C97" s="459">
        <v>159089</v>
      </c>
      <c r="D97" s="459">
        <f>'1.2.sz.mell. össz köt'!D97+'1.3.sz.mell. össz önként'!D97+'1.4.sz.mell.'!D96</f>
        <v>209784</v>
      </c>
      <c r="E97" s="459">
        <f>'1.2.sz.mell. össz köt'!E97+'1.3.sz.mell. össz önként'!E97+'1.4.sz.mell.'!E96</f>
        <v>215231</v>
      </c>
      <c r="F97" s="459">
        <f>'1.2.sz.mell. össz köt'!F97+'1.3.sz.mell. össz önként'!F97+'1.4.sz.mell.'!F96</f>
        <v>170643</v>
      </c>
    </row>
    <row r="98" spans="1:6" ht="12" customHeight="1" x14ac:dyDescent="0.2">
      <c r="A98" s="516" t="s">
        <v>15</v>
      </c>
      <c r="B98" s="479" t="s">
        <v>180</v>
      </c>
      <c r="C98" s="459">
        <v>26975</v>
      </c>
      <c r="D98" s="459">
        <f>'1.2.sz.mell. össz köt'!D98+'1.3.sz.mell. össz önként'!D98+'1.4.sz.mell.'!D97</f>
        <v>27203</v>
      </c>
      <c r="E98" s="459">
        <f>'1.2.sz.mell. össz köt'!E98+'1.3.sz.mell. össz önként'!E98+'1.4.sz.mell.'!E97</f>
        <v>27203</v>
      </c>
      <c r="F98" s="459">
        <f>'1.2.sz.mell. össz köt'!F98+'1.3.sz.mell. össz önként'!F98+'1.4.sz.mell.'!F97</f>
        <v>1691</v>
      </c>
    </row>
    <row r="99" spans="1:6" ht="12" customHeight="1" x14ac:dyDescent="0.2">
      <c r="A99" s="516" t="s">
        <v>181</v>
      </c>
      <c r="B99" s="480" t="s">
        <v>182</v>
      </c>
      <c r="C99" s="459">
        <v>9331</v>
      </c>
      <c r="D99" s="459">
        <f>'1.2.sz.mell. össz köt'!D99+'1.3.sz.mell. össz önként'!D99+'1.4.sz.mell.'!D98</f>
        <v>12598</v>
      </c>
      <c r="E99" s="459">
        <f>'1.2.sz.mell. össz köt'!E99+'1.3.sz.mell. össz önként'!E99+'1.4.sz.mell.'!E98</f>
        <v>12598</v>
      </c>
      <c r="F99" s="459">
        <f>'1.2.sz.mell. össz köt'!F99+'1.3.sz.mell. össz önként'!F99+'1.4.sz.mell.'!F98</f>
        <v>20862</v>
      </c>
    </row>
    <row r="100" spans="1:6" ht="12" customHeight="1" x14ac:dyDescent="0.2">
      <c r="A100" s="516" t="s">
        <v>19</v>
      </c>
      <c r="B100" s="478" t="s">
        <v>183</v>
      </c>
      <c r="C100" s="459">
        <v>6431</v>
      </c>
      <c r="D100" s="459">
        <f>'1.2.sz.mell. össz köt'!D100+'1.3.sz.mell. össz önként'!D100+'1.4.sz.mell.'!D99</f>
        <v>9430</v>
      </c>
      <c r="E100" s="459">
        <f>'1.2.sz.mell. össz köt'!E100+'1.3.sz.mell. össz önként'!E100+'1.4.sz.mell.'!E99</f>
        <v>9430</v>
      </c>
      <c r="F100" s="459">
        <f>'1.2.sz.mell. össz köt'!F100+'1.3.sz.mell. össz önként'!F100+'1.4.sz.mell.'!F99</f>
        <v>6430</v>
      </c>
    </row>
    <row r="101" spans="1:6" ht="12" customHeight="1" x14ac:dyDescent="0.2">
      <c r="A101" s="516" t="s">
        <v>184</v>
      </c>
      <c r="B101" s="482" t="s">
        <v>185</v>
      </c>
      <c r="C101" s="459"/>
      <c r="D101" s="459">
        <f>'1.2.sz.mell. össz köt'!D101+'1.3.sz.mell. össz önként'!D101+'1.4.sz.mell.'!D100</f>
        <v>0</v>
      </c>
      <c r="E101" s="459">
        <f>'1.2.sz.mell. össz köt'!E101+'1.3.sz.mell. össz önként'!E101+'1.4.sz.mell.'!E100</f>
        <v>0</v>
      </c>
      <c r="F101" s="459">
        <f>'1.2.sz.mell. össz köt'!F101+'1.3.sz.mell. össz önként'!F101+'1.4.sz.mell.'!F100</f>
        <v>2999</v>
      </c>
    </row>
    <row r="102" spans="1:6" ht="12" customHeight="1" x14ac:dyDescent="0.2">
      <c r="A102" s="516" t="s">
        <v>186</v>
      </c>
      <c r="B102" s="482" t="s">
        <v>187</v>
      </c>
      <c r="C102" s="459"/>
      <c r="D102" s="459">
        <f>'1.2.sz.mell. össz köt'!D102+'1.3.sz.mell. össz önként'!D102+'1.4.sz.mell.'!D101</f>
        <v>0</v>
      </c>
      <c r="E102" s="459">
        <f>'1.2.sz.mell. össz köt'!E102+'1.3.sz.mell. össz önként'!E102+'1.4.sz.mell.'!E101</f>
        <v>0</v>
      </c>
      <c r="F102" s="459">
        <f>'1.2.sz.mell. össz köt'!F102+'1.3.sz.mell. össz önként'!F102+'1.4.sz.mell.'!F101</f>
        <v>0</v>
      </c>
    </row>
    <row r="103" spans="1:6" ht="12" customHeight="1" x14ac:dyDescent="0.2">
      <c r="A103" s="516" t="s">
        <v>188</v>
      </c>
      <c r="B103" s="481" t="s">
        <v>189</v>
      </c>
      <c r="C103" s="459"/>
      <c r="D103" s="459">
        <f>'1.2.sz.mell. össz köt'!D103+'1.3.sz.mell. össz önként'!D103+'1.4.sz.mell.'!D102</f>
        <v>0</v>
      </c>
      <c r="E103" s="459">
        <f>'1.2.sz.mell. össz köt'!E103+'1.3.sz.mell. össz önként'!E103+'1.4.sz.mell.'!E102</f>
        <v>0</v>
      </c>
      <c r="F103" s="459">
        <f>'1.2.sz.mell. össz köt'!F103+'1.3.sz.mell. össz önként'!F103+'1.4.sz.mell.'!F102</f>
        <v>0</v>
      </c>
    </row>
    <row r="104" spans="1:6" ht="12" customHeight="1" x14ac:dyDescent="0.2">
      <c r="A104" s="516" t="s">
        <v>190</v>
      </c>
      <c r="B104" s="478" t="s">
        <v>191</v>
      </c>
      <c r="C104" s="459"/>
      <c r="D104" s="459">
        <f>'1.2.sz.mell. össz köt'!D104+'1.3.sz.mell. össz önként'!D104+'1.4.sz.mell.'!D103</f>
        <v>0</v>
      </c>
      <c r="E104" s="459">
        <f>'1.2.sz.mell. össz köt'!E104+'1.3.sz.mell. össz önként'!E104+'1.4.sz.mell.'!E103</f>
        <v>0</v>
      </c>
      <c r="F104" s="459">
        <f>'1.2.sz.mell. össz köt'!F104+'1.3.sz.mell. össz önként'!F104+'1.4.sz.mell.'!F103</f>
        <v>0</v>
      </c>
    </row>
    <row r="105" spans="1:6" ht="12" customHeight="1" x14ac:dyDescent="0.2">
      <c r="A105" s="516" t="s">
        <v>192</v>
      </c>
      <c r="B105" s="478" t="s">
        <v>193</v>
      </c>
      <c r="C105" s="459"/>
      <c r="D105" s="459">
        <f>'1.2.sz.mell. össz köt'!D105+'1.3.sz.mell. össz önként'!D105+'1.4.sz.mell.'!D104</f>
        <v>0</v>
      </c>
      <c r="E105" s="459">
        <f>'1.2.sz.mell. össz köt'!E105+'1.3.sz.mell. össz önként'!E105+'1.4.sz.mell.'!E104</f>
        <v>0</v>
      </c>
      <c r="F105" s="459">
        <f>'1.2.sz.mell. össz köt'!F105+'1.3.sz.mell. össz önként'!F105+'1.4.sz.mell.'!F104</f>
        <v>0</v>
      </c>
    </row>
    <row r="106" spans="1:6" ht="12" customHeight="1" x14ac:dyDescent="0.2">
      <c r="A106" s="516" t="s">
        <v>194</v>
      </c>
      <c r="B106" s="481" t="s">
        <v>195</v>
      </c>
      <c r="C106" s="459"/>
      <c r="D106" s="459">
        <f>'1.2.sz.mell. össz köt'!D106+'1.3.sz.mell. össz önként'!D106+'1.4.sz.mell.'!D105</f>
        <v>268</v>
      </c>
      <c r="E106" s="459">
        <f>'1.2.sz.mell. össz köt'!E106+'1.3.sz.mell. össz önként'!E106+'1.4.sz.mell.'!E105</f>
        <v>268</v>
      </c>
      <c r="F106" s="459">
        <f>'1.2.sz.mell. össz köt'!F106+'1.3.sz.mell. össz önként'!F106+'1.4.sz.mell.'!F105</f>
        <v>693</v>
      </c>
    </row>
    <row r="107" spans="1:6" ht="12" customHeight="1" x14ac:dyDescent="0.2">
      <c r="A107" s="516" t="s">
        <v>196</v>
      </c>
      <c r="B107" s="481" t="s">
        <v>197</v>
      </c>
      <c r="C107" s="459"/>
      <c r="D107" s="459">
        <f>'1.2.sz.mell. össz köt'!D107+'1.3.sz.mell. össz önként'!D107+'1.4.sz.mell.'!D106</f>
        <v>0</v>
      </c>
      <c r="E107" s="459">
        <f>'1.2.sz.mell. össz köt'!E107+'1.3.sz.mell. össz önként'!E107+'1.4.sz.mell.'!E106</f>
        <v>0</v>
      </c>
      <c r="F107" s="459">
        <f>'1.2.sz.mell. össz köt'!F107+'1.3.sz.mell. össz önként'!F107+'1.4.sz.mell.'!F106</f>
        <v>0</v>
      </c>
    </row>
    <row r="108" spans="1:6" ht="12" customHeight="1" x14ac:dyDescent="0.2">
      <c r="A108" s="516" t="s">
        <v>198</v>
      </c>
      <c r="B108" s="478" t="s">
        <v>199</v>
      </c>
      <c r="C108" s="459"/>
      <c r="D108" s="459">
        <f>'1.2.sz.mell. össz köt'!D108+'1.3.sz.mell. össz önként'!D108+'1.4.sz.mell.'!D107</f>
        <v>0</v>
      </c>
      <c r="E108" s="459">
        <f>'1.2.sz.mell. össz köt'!E108+'1.3.sz.mell. össz önként'!E108+'1.4.sz.mell.'!E107</f>
        <v>0</v>
      </c>
      <c r="F108" s="459">
        <f>'1.2.sz.mell. össz köt'!F108+'1.3.sz.mell. össz önként'!F108+'1.4.sz.mell.'!F107</f>
        <v>0</v>
      </c>
    </row>
    <row r="109" spans="1:6" ht="12" customHeight="1" x14ac:dyDescent="0.2">
      <c r="A109" s="524" t="s">
        <v>200</v>
      </c>
      <c r="B109" s="482" t="s">
        <v>201</v>
      </c>
      <c r="C109" s="459"/>
      <c r="D109" s="459">
        <f>'1.2.sz.mell. össz köt'!D109+'1.3.sz.mell. össz önként'!D109+'1.4.sz.mell.'!D108</f>
        <v>0</v>
      </c>
      <c r="E109" s="459">
        <f>'1.2.sz.mell. össz köt'!E109+'1.3.sz.mell. össz önként'!E109+'1.4.sz.mell.'!E108</f>
        <v>0</v>
      </c>
      <c r="F109" s="459">
        <f>'1.2.sz.mell. össz köt'!F109+'1.3.sz.mell. össz önként'!F109+'1.4.sz.mell.'!F108</f>
        <v>0</v>
      </c>
    </row>
    <row r="110" spans="1:6" ht="12" customHeight="1" x14ac:dyDescent="0.2">
      <c r="A110" s="516" t="s">
        <v>202</v>
      </c>
      <c r="B110" s="482" t="s">
        <v>203</v>
      </c>
      <c r="C110" s="459"/>
      <c r="D110" s="459">
        <f>'1.2.sz.mell. össz köt'!D110+'1.3.sz.mell. össz önként'!D110+'1.4.sz.mell.'!D109</f>
        <v>0</v>
      </c>
      <c r="E110" s="459">
        <f>'1.2.sz.mell. össz köt'!E110+'1.3.sz.mell. össz önként'!E110+'1.4.sz.mell.'!E109</f>
        <v>0</v>
      </c>
      <c r="F110" s="459">
        <f>'1.2.sz.mell. össz köt'!F110+'1.3.sz.mell. össz önként'!F110+'1.4.sz.mell.'!F109</f>
        <v>0</v>
      </c>
    </row>
    <row r="111" spans="1:6" ht="12" customHeight="1" x14ac:dyDescent="0.2">
      <c r="A111" s="517" t="s">
        <v>204</v>
      </c>
      <c r="B111" s="482" t="s">
        <v>205</v>
      </c>
      <c r="C111" s="459">
        <v>2900</v>
      </c>
      <c r="D111" s="459">
        <f>'1.2.sz.mell. össz köt'!D111+'1.3.sz.mell. össz önként'!D111+'1.4.sz.mell.'!D110</f>
        <v>2900</v>
      </c>
      <c r="E111" s="459">
        <f>'1.2.sz.mell. össz köt'!E111+'1.3.sz.mell. össz önként'!E111+'1.4.sz.mell.'!E110</f>
        <v>2900</v>
      </c>
      <c r="F111" s="459">
        <f>'1.2.sz.mell. össz köt'!F111+'1.3.sz.mell. össz önként'!F111+'1.4.sz.mell.'!F110</f>
        <v>0</v>
      </c>
    </row>
    <row r="112" spans="1:6" ht="12" customHeight="1" x14ac:dyDescent="0.2">
      <c r="A112" s="516" t="s">
        <v>206</v>
      </c>
      <c r="B112" s="479" t="s">
        <v>207</v>
      </c>
      <c r="C112" s="456"/>
      <c r="D112" s="456">
        <f>'1.2.sz.mell. össz köt'!D112+'1.3.sz.mell. össz önként'!D112+'1.4.sz.mell.'!D111</f>
        <v>0</v>
      </c>
      <c r="E112" s="456">
        <f>'1.2.sz.mell. össz köt'!E112+'1.3.sz.mell. össz önként'!E112+'1.4.sz.mell.'!E111</f>
        <v>0</v>
      </c>
      <c r="F112" s="456">
        <f>'1.2.sz.mell. össz köt'!F112+'1.3.sz.mell. össz önként'!F112+'1.4.sz.mell.'!F111</f>
        <v>0</v>
      </c>
    </row>
    <row r="113" spans="1:6" ht="12" customHeight="1" x14ac:dyDescent="0.2">
      <c r="A113" s="516" t="s">
        <v>208</v>
      </c>
      <c r="B113" s="478" t="s">
        <v>209</v>
      </c>
      <c r="C113" s="456"/>
      <c r="D113" s="456">
        <f>'1.2.sz.mell. össz köt'!D113+'1.3.sz.mell. össz önként'!D113+'1.4.sz.mell.'!D112</f>
        <v>0</v>
      </c>
      <c r="E113" s="456">
        <f>'1.2.sz.mell. össz köt'!E113+'1.3.sz.mell. össz önként'!E113+'1.4.sz.mell.'!E112</f>
        <v>0</v>
      </c>
      <c r="F113" s="456">
        <f>'1.2.sz.mell. össz köt'!F113+'1.3.sz.mell. össz önként'!F113+'1.4.sz.mell.'!F112</f>
        <v>0</v>
      </c>
    </row>
    <row r="114" spans="1:6" ht="12" customHeight="1" thickBot="1" x14ac:dyDescent="0.25">
      <c r="A114" s="525" t="s">
        <v>210</v>
      </c>
      <c r="B114" s="483" t="s">
        <v>211</v>
      </c>
      <c r="C114" s="484"/>
      <c r="D114" s="484">
        <f>'1.2.sz.mell. össz köt'!D114+'1.3.sz.mell. össz önként'!D114+'1.4.sz.mell.'!D113</f>
        <v>0</v>
      </c>
      <c r="E114" s="484">
        <f>'1.2.sz.mell. össz köt'!E114+'1.3.sz.mell. össz önként'!E114+'1.4.sz.mell.'!E113</f>
        <v>0</v>
      </c>
      <c r="F114" s="484">
        <f>'1.2.sz.mell. össz köt'!F114+'1.3.sz.mell. össz önként'!F114+'1.4.sz.mell.'!F113</f>
        <v>0</v>
      </c>
    </row>
    <row r="115" spans="1:6" ht="12" customHeight="1" thickBot="1" x14ac:dyDescent="0.25">
      <c r="A115" s="526" t="s">
        <v>21</v>
      </c>
      <c r="B115" s="63" t="s">
        <v>212</v>
      </c>
      <c r="C115" s="527">
        <f>+C116+C118+C120</f>
        <v>14443</v>
      </c>
      <c r="D115" s="527">
        <f>'1.2.sz.mell. össz köt'!D115+'1.3.sz.mell. össz önként'!D115+'1.4.sz.mell.'!D114</f>
        <v>26103</v>
      </c>
      <c r="E115" s="527">
        <f>'1.2.sz.mell. össz köt'!E115+'1.3.sz.mell. össz önként'!E115+'1.4.sz.mell.'!E114</f>
        <v>29403</v>
      </c>
      <c r="F115" s="527">
        <f>'1.2.sz.mell. össz köt'!F115+'1.3.sz.mell. össz önként'!F115+'1.4.sz.mell.'!F114</f>
        <v>811967</v>
      </c>
    </row>
    <row r="116" spans="1:6" ht="12" customHeight="1" x14ac:dyDescent="0.2">
      <c r="A116" s="515" t="s">
        <v>23</v>
      </c>
      <c r="B116" s="478" t="s">
        <v>213</v>
      </c>
      <c r="C116" s="454">
        <v>12643</v>
      </c>
      <c r="D116" s="454">
        <f>'1.2.sz.mell. össz köt'!D116+'1.3.sz.mell. össz önként'!D116+'1.4.sz.mell.'!D115</f>
        <v>24303</v>
      </c>
      <c r="E116" s="454">
        <f>'1.2.sz.mell. össz köt'!E116+'1.3.sz.mell. össz önként'!E116+'1.4.sz.mell.'!E115</f>
        <v>27603</v>
      </c>
      <c r="F116" s="454">
        <f>'1.2.sz.mell. össz köt'!F116+'1.3.sz.mell. össz önként'!F116+'1.4.sz.mell.'!F115</f>
        <v>810525</v>
      </c>
    </row>
    <row r="117" spans="1:6" ht="12" customHeight="1" x14ac:dyDescent="0.2">
      <c r="A117" s="515" t="s">
        <v>25</v>
      </c>
      <c r="B117" s="482" t="s">
        <v>214</v>
      </c>
      <c r="C117" s="454"/>
      <c r="D117" s="454">
        <f>'1.2.sz.mell. össz köt'!D117+'1.3.sz.mell. össz önként'!D117+'1.4.sz.mell.'!D116</f>
        <v>0</v>
      </c>
      <c r="E117" s="454">
        <f>'1.2.sz.mell. össz köt'!E117+'1.3.sz.mell. össz önként'!E117+'1.4.sz.mell.'!E116</f>
        <v>0</v>
      </c>
      <c r="F117" s="454">
        <f>'1.2.sz.mell. össz köt'!F117+'1.3.sz.mell. össz önként'!F117+'1.4.sz.mell.'!F116</f>
        <v>784889</v>
      </c>
    </row>
    <row r="118" spans="1:6" ht="12" customHeight="1" x14ac:dyDescent="0.2">
      <c r="A118" s="515" t="s">
        <v>27</v>
      </c>
      <c r="B118" s="482" t="s">
        <v>215</v>
      </c>
      <c r="C118" s="456">
        <v>1800</v>
      </c>
      <c r="D118" s="456">
        <f>'1.2.sz.mell. össz köt'!D118+'1.3.sz.mell. össz önként'!D118+'1.4.sz.mell.'!D117</f>
        <v>1800</v>
      </c>
      <c r="E118" s="456">
        <f>'1.2.sz.mell. össz köt'!E118+'1.3.sz.mell. össz önként'!E118+'1.4.sz.mell.'!E117</f>
        <v>1800</v>
      </c>
      <c r="F118" s="456">
        <f>'1.2.sz.mell. össz köt'!F118+'1.3.sz.mell. össz önként'!F118+'1.4.sz.mell.'!F117</f>
        <v>1442</v>
      </c>
    </row>
    <row r="119" spans="1:6" ht="12" customHeight="1" x14ac:dyDescent="0.2">
      <c r="A119" s="515" t="s">
        <v>29</v>
      </c>
      <c r="B119" s="482" t="s">
        <v>216</v>
      </c>
      <c r="C119" s="485"/>
      <c r="D119" s="485">
        <f>'1.2.sz.mell. össz köt'!D119+'1.3.sz.mell. össz önként'!D119+'1.4.sz.mell.'!D118</f>
        <v>0</v>
      </c>
      <c r="E119" s="485">
        <f>'1.2.sz.mell. össz köt'!E119+'1.3.sz.mell. össz önként'!E119+'1.4.sz.mell.'!E118</f>
        <v>0</v>
      </c>
      <c r="F119" s="485">
        <f>'1.2.sz.mell. össz köt'!F119+'1.3.sz.mell. össz önként'!F119+'1.4.sz.mell.'!F118</f>
        <v>0</v>
      </c>
    </row>
    <row r="120" spans="1:6" ht="12" customHeight="1" x14ac:dyDescent="0.2">
      <c r="A120" s="515" t="s">
        <v>31</v>
      </c>
      <c r="B120" s="457" t="s">
        <v>217</v>
      </c>
      <c r="C120" s="485"/>
      <c r="D120" s="485">
        <f>'1.2.sz.mell. össz köt'!D120+'1.3.sz.mell. össz önként'!D120+'1.4.sz.mell.'!D119</f>
        <v>0</v>
      </c>
      <c r="E120" s="485">
        <f>'1.2.sz.mell. össz köt'!E120+'1.3.sz.mell. össz önként'!E120+'1.4.sz.mell.'!E119</f>
        <v>0</v>
      </c>
      <c r="F120" s="485">
        <f>'1.2.sz.mell. össz köt'!F120+'1.3.sz.mell. össz önként'!F120+'1.4.sz.mell.'!F119</f>
        <v>0</v>
      </c>
    </row>
    <row r="121" spans="1:6" ht="12" customHeight="1" x14ac:dyDescent="0.2">
      <c r="A121" s="515" t="s">
        <v>33</v>
      </c>
      <c r="B121" s="455" t="s">
        <v>218</v>
      </c>
      <c r="C121" s="485"/>
      <c r="D121" s="485">
        <f>'1.2.sz.mell. össz köt'!D121+'1.3.sz.mell. össz önként'!D121+'1.4.sz.mell.'!D120</f>
        <v>0</v>
      </c>
      <c r="E121" s="485">
        <f>'1.2.sz.mell. össz köt'!E121+'1.3.sz.mell. össz önként'!E121+'1.4.sz.mell.'!E120</f>
        <v>0</v>
      </c>
      <c r="F121" s="485">
        <f>'1.2.sz.mell. össz köt'!F121+'1.3.sz.mell. össz önként'!F121+'1.4.sz.mell.'!F120</f>
        <v>0</v>
      </c>
    </row>
    <row r="122" spans="1:6" ht="12" customHeight="1" x14ac:dyDescent="0.2">
      <c r="A122" s="515" t="s">
        <v>219</v>
      </c>
      <c r="B122" s="486" t="s">
        <v>220</v>
      </c>
      <c r="C122" s="485"/>
      <c r="D122" s="485">
        <f>'1.2.sz.mell. össz köt'!D122+'1.3.sz.mell. össz önként'!D122+'1.4.sz.mell.'!D121</f>
        <v>0</v>
      </c>
      <c r="E122" s="485">
        <f>'1.2.sz.mell. össz köt'!E122+'1.3.sz.mell. össz önként'!E122+'1.4.sz.mell.'!E121</f>
        <v>0</v>
      </c>
      <c r="F122" s="485">
        <f>'1.2.sz.mell. össz köt'!F122+'1.3.sz.mell. össz önként'!F122+'1.4.sz.mell.'!F121</f>
        <v>0</v>
      </c>
    </row>
    <row r="123" spans="1:6" x14ac:dyDescent="0.2">
      <c r="A123" s="515" t="s">
        <v>221</v>
      </c>
      <c r="B123" s="478" t="s">
        <v>193</v>
      </c>
      <c r="C123" s="485"/>
      <c r="D123" s="485">
        <f>'1.2.sz.mell. össz köt'!D123+'1.3.sz.mell. össz önként'!D123+'1.4.sz.mell.'!D122</f>
        <v>0</v>
      </c>
      <c r="E123" s="485">
        <f>'1.2.sz.mell. össz köt'!E123+'1.3.sz.mell. össz önként'!E123+'1.4.sz.mell.'!E122</f>
        <v>0</v>
      </c>
      <c r="F123" s="485">
        <f>'1.2.sz.mell. össz köt'!F123+'1.3.sz.mell. össz önként'!F123+'1.4.sz.mell.'!F122</f>
        <v>0</v>
      </c>
    </row>
    <row r="124" spans="1:6" ht="12" customHeight="1" x14ac:dyDescent="0.2">
      <c r="A124" s="515" t="s">
        <v>222</v>
      </c>
      <c r="B124" s="478" t="s">
        <v>223</v>
      </c>
      <c r="C124" s="485"/>
      <c r="D124" s="485">
        <f>'1.2.sz.mell. össz köt'!D124+'1.3.sz.mell. össz önként'!D124+'1.4.sz.mell.'!D123</f>
        <v>0</v>
      </c>
      <c r="E124" s="485">
        <f>'1.2.sz.mell. össz köt'!E124+'1.3.sz.mell. össz önként'!E124+'1.4.sz.mell.'!E123</f>
        <v>0</v>
      </c>
      <c r="F124" s="485">
        <f>'1.2.sz.mell. össz köt'!F124+'1.3.sz.mell. össz önként'!F124+'1.4.sz.mell.'!F123</f>
        <v>0</v>
      </c>
    </row>
    <row r="125" spans="1:6" ht="12" customHeight="1" x14ac:dyDescent="0.2">
      <c r="A125" s="515" t="s">
        <v>224</v>
      </c>
      <c r="B125" s="478" t="s">
        <v>225</v>
      </c>
      <c r="C125" s="485"/>
      <c r="D125" s="485">
        <f>'1.2.sz.mell. össz köt'!D125+'1.3.sz.mell. össz önként'!D125+'1.4.sz.mell.'!D124</f>
        <v>0</v>
      </c>
      <c r="E125" s="485">
        <f>'1.2.sz.mell. össz köt'!E125+'1.3.sz.mell. össz önként'!E125+'1.4.sz.mell.'!E124</f>
        <v>0</v>
      </c>
      <c r="F125" s="485">
        <f>'1.2.sz.mell. össz köt'!F125+'1.3.sz.mell. össz önként'!F125+'1.4.sz.mell.'!F124</f>
        <v>0</v>
      </c>
    </row>
    <row r="126" spans="1:6" ht="12" customHeight="1" x14ac:dyDescent="0.2">
      <c r="A126" s="515" t="s">
        <v>226</v>
      </c>
      <c r="B126" s="478" t="s">
        <v>199</v>
      </c>
      <c r="C126" s="485"/>
      <c r="D126" s="485">
        <f>'1.2.sz.mell. össz köt'!D126+'1.3.sz.mell. össz önként'!D126+'1.4.sz.mell.'!D125</f>
        <v>0</v>
      </c>
      <c r="E126" s="485">
        <f>'1.2.sz.mell. össz köt'!E126+'1.3.sz.mell. össz önként'!E126+'1.4.sz.mell.'!E125</f>
        <v>0</v>
      </c>
      <c r="F126" s="485">
        <f>'1.2.sz.mell. össz köt'!F126+'1.3.sz.mell. össz önként'!F126+'1.4.sz.mell.'!F125</f>
        <v>0</v>
      </c>
    </row>
    <row r="127" spans="1:6" ht="12" customHeight="1" x14ac:dyDescent="0.2">
      <c r="A127" s="515" t="s">
        <v>227</v>
      </c>
      <c r="B127" s="478" t="s">
        <v>228</v>
      </c>
      <c r="C127" s="485"/>
      <c r="D127" s="485">
        <f>'1.2.sz.mell. össz köt'!D127+'1.3.sz.mell. össz önként'!D127+'1.4.sz.mell.'!D126</f>
        <v>0</v>
      </c>
      <c r="E127" s="485">
        <f>'1.2.sz.mell. össz köt'!E127+'1.3.sz.mell. össz önként'!E127+'1.4.sz.mell.'!E126</f>
        <v>0</v>
      </c>
      <c r="F127" s="485">
        <f>'1.2.sz.mell. össz köt'!F127+'1.3.sz.mell. össz önként'!F127+'1.4.sz.mell.'!F126</f>
        <v>0</v>
      </c>
    </row>
    <row r="128" spans="1:6" ht="16.5" thickBot="1" x14ac:dyDescent="0.25">
      <c r="A128" s="524" t="s">
        <v>229</v>
      </c>
      <c r="B128" s="478" t="s">
        <v>230</v>
      </c>
      <c r="C128" s="487"/>
      <c r="D128" s="487">
        <f>'1.2.sz.mell. össz köt'!D128+'1.3.sz.mell. össz önként'!D128+'1.4.sz.mell.'!D127</f>
        <v>0</v>
      </c>
      <c r="E128" s="487">
        <f>'1.2.sz.mell. össz köt'!E128+'1.3.sz.mell. össz önként'!E128+'1.4.sz.mell.'!E127</f>
        <v>0</v>
      </c>
      <c r="F128" s="487">
        <f>'1.2.sz.mell. össz köt'!F128+'1.3.sz.mell. össz önként'!F128+'1.4.sz.mell.'!F127</f>
        <v>0</v>
      </c>
    </row>
    <row r="129" spans="1:6" ht="12" customHeight="1" thickBot="1" x14ac:dyDescent="0.25">
      <c r="A129" s="29" t="s">
        <v>35</v>
      </c>
      <c r="B129" s="159" t="s">
        <v>231</v>
      </c>
      <c r="C129" s="452">
        <f>+C94+C115</f>
        <v>375152</v>
      </c>
      <c r="D129" s="452">
        <f>'1.2.sz.mell. össz köt'!D129+'1.3.sz.mell. össz önként'!D129+'1.4.sz.mell.'!D128</f>
        <v>591550</v>
      </c>
      <c r="E129" s="452">
        <f>'1.2.sz.mell. össz köt'!E129+'1.3.sz.mell. össz önként'!E129+'1.4.sz.mell.'!E128</f>
        <v>612536</v>
      </c>
      <c r="F129" s="452">
        <f>'1.2.sz.mell. össz köt'!F129+'1.3.sz.mell. össz önként'!F129+'1.4.sz.mell.'!F128</f>
        <v>1338666</v>
      </c>
    </row>
    <row r="130" spans="1:6" ht="12" customHeight="1" thickBot="1" x14ac:dyDescent="0.25">
      <c r="A130" s="29" t="s">
        <v>232</v>
      </c>
      <c r="B130" s="159" t="s">
        <v>233</v>
      </c>
      <c r="C130" s="452">
        <f>+C131+C132+C133</f>
        <v>0</v>
      </c>
      <c r="D130" s="452">
        <f>'1.2.sz.mell. össz köt'!D130+'1.3.sz.mell. össz önként'!D130+'1.4.sz.mell.'!D129</f>
        <v>0</v>
      </c>
      <c r="E130" s="452">
        <f>'1.2.sz.mell. össz köt'!E130+'1.3.sz.mell. össz önként'!E130+'1.4.sz.mell.'!E129</f>
        <v>0</v>
      </c>
      <c r="F130" s="452">
        <f>'1.2.sz.mell. össz köt'!F130+'1.3.sz.mell. össz önként'!F130+'1.4.sz.mell.'!F129</f>
        <v>0</v>
      </c>
    </row>
    <row r="131" spans="1:6" ht="12" customHeight="1" x14ac:dyDescent="0.2">
      <c r="A131" s="515" t="s">
        <v>51</v>
      </c>
      <c r="B131" s="482" t="s">
        <v>234</v>
      </c>
      <c r="C131" s="485"/>
      <c r="D131" s="485">
        <f>'1.2.sz.mell. össz köt'!D131+'1.3.sz.mell. össz önként'!D131+'1.4.sz.mell.'!D130</f>
        <v>0</v>
      </c>
      <c r="E131" s="485">
        <f>'1.2.sz.mell. össz köt'!E131+'1.3.sz.mell. össz önként'!E131+'1.4.sz.mell.'!E130</f>
        <v>0</v>
      </c>
      <c r="F131" s="485">
        <f>'1.2.sz.mell. össz köt'!F131+'1.3.sz.mell. össz önként'!F131+'1.4.sz.mell.'!F130</f>
        <v>0</v>
      </c>
    </row>
    <row r="132" spans="1:6" ht="12" customHeight="1" x14ac:dyDescent="0.2">
      <c r="A132" s="515" t="s">
        <v>53</v>
      </c>
      <c r="B132" s="482" t="s">
        <v>235</v>
      </c>
      <c r="C132" s="485"/>
      <c r="D132" s="485">
        <f>'1.2.sz.mell. össz köt'!D132+'1.3.sz.mell. össz önként'!D132+'1.4.sz.mell.'!D131</f>
        <v>0</v>
      </c>
      <c r="E132" s="485">
        <f>'1.2.sz.mell. össz köt'!E132+'1.3.sz.mell. össz önként'!E132+'1.4.sz.mell.'!E131</f>
        <v>0</v>
      </c>
      <c r="F132" s="485">
        <f>'1.2.sz.mell. össz köt'!F132+'1.3.sz.mell. össz önként'!F132+'1.4.sz.mell.'!F131</f>
        <v>0</v>
      </c>
    </row>
    <row r="133" spans="1:6" ht="12" customHeight="1" thickBot="1" x14ac:dyDescent="0.25">
      <c r="A133" s="524" t="s">
        <v>55</v>
      </c>
      <c r="B133" s="482" t="s">
        <v>236</v>
      </c>
      <c r="C133" s="485"/>
      <c r="D133" s="485">
        <f>'1.2.sz.mell. össz köt'!D133+'1.3.sz.mell. össz önként'!D133+'1.4.sz.mell.'!D132</f>
        <v>0</v>
      </c>
      <c r="E133" s="485">
        <f>'1.2.sz.mell. össz köt'!E133+'1.3.sz.mell. össz önként'!E133+'1.4.sz.mell.'!E132</f>
        <v>0</v>
      </c>
      <c r="F133" s="485">
        <f>'1.2.sz.mell. össz köt'!F133+'1.3.sz.mell. össz önként'!F133+'1.4.sz.mell.'!F132</f>
        <v>0</v>
      </c>
    </row>
    <row r="134" spans="1:6" ht="12" customHeight="1" thickBot="1" x14ac:dyDescent="0.25">
      <c r="A134" s="29" t="s">
        <v>65</v>
      </c>
      <c r="B134" s="159" t="s">
        <v>237</v>
      </c>
      <c r="C134" s="452">
        <f>SUM(C135:C140)</f>
        <v>0</v>
      </c>
      <c r="D134" s="452">
        <f>'1.2.sz.mell. össz köt'!D134+'1.3.sz.mell. össz önként'!D134+'1.4.sz.mell.'!D133</f>
        <v>0</v>
      </c>
      <c r="E134" s="452">
        <f>'1.2.sz.mell. össz köt'!E134+'1.3.sz.mell. össz önként'!E134+'1.4.sz.mell.'!E133</f>
        <v>0</v>
      </c>
      <c r="F134" s="452">
        <f>'1.2.sz.mell. össz köt'!F134+'1.3.sz.mell. össz önként'!F134+'1.4.sz.mell.'!F133</f>
        <v>0</v>
      </c>
    </row>
    <row r="135" spans="1:6" ht="12" customHeight="1" x14ac:dyDescent="0.2">
      <c r="A135" s="515" t="s">
        <v>67</v>
      </c>
      <c r="B135" s="486" t="s">
        <v>238</v>
      </c>
      <c r="C135" s="485"/>
      <c r="D135" s="485">
        <f>'1.2.sz.mell. össz köt'!D135+'1.3.sz.mell. össz önként'!D135+'1.4.sz.mell.'!D134</f>
        <v>0</v>
      </c>
      <c r="E135" s="485">
        <f>'1.2.sz.mell. össz köt'!E135+'1.3.sz.mell. össz önként'!E135+'1.4.sz.mell.'!E134</f>
        <v>0</v>
      </c>
      <c r="F135" s="485">
        <f>'1.2.sz.mell. össz köt'!F135+'1.3.sz.mell. össz önként'!F135+'1.4.sz.mell.'!F134</f>
        <v>0</v>
      </c>
    </row>
    <row r="136" spans="1:6" ht="12" customHeight="1" x14ac:dyDescent="0.2">
      <c r="A136" s="515" t="s">
        <v>69</v>
      </c>
      <c r="B136" s="486" t="s">
        <v>239</v>
      </c>
      <c r="C136" s="485"/>
      <c r="D136" s="485">
        <f>'1.2.sz.mell. össz köt'!D136+'1.3.sz.mell. össz önként'!D136+'1.4.sz.mell.'!D135</f>
        <v>0</v>
      </c>
      <c r="E136" s="485">
        <f>'1.2.sz.mell. össz köt'!E136+'1.3.sz.mell. össz önként'!E136+'1.4.sz.mell.'!E135</f>
        <v>0</v>
      </c>
      <c r="F136" s="485">
        <f>'1.2.sz.mell. össz köt'!F136+'1.3.sz.mell. össz önként'!F136+'1.4.sz.mell.'!F135</f>
        <v>0</v>
      </c>
    </row>
    <row r="137" spans="1:6" ht="12" customHeight="1" x14ac:dyDescent="0.2">
      <c r="A137" s="515" t="s">
        <v>71</v>
      </c>
      <c r="B137" s="486" t="s">
        <v>240</v>
      </c>
      <c r="C137" s="485"/>
      <c r="D137" s="485">
        <f>'1.2.sz.mell. össz köt'!D137+'1.3.sz.mell. össz önként'!D137+'1.4.sz.mell.'!D136</f>
        <v>0</v>
      </c>
      <c r="E137" s="485">
        <f>'1.2.sz.mell. össz köt'!E137+'1.3.sz.mell. össz önként'!E137+'1.4.sz.mell.'!E136</f>
        <v>0</v>
      </c>
      <c r="F137" s="485">
        <f>'1.2.sz.mell. össz köt'!F137+'1.3.sz.mell. össz önként'!F137+'1.4.sz.mell.'!F136</f>
        <v>0</v>
      </c>
    </row>
    <row r="138" spans="1:6" ht="12" customHeight="1" x14ac:dyDescent="0.2">
      <c r="A138" s="515" t="s">
        <v>73</v>
      </c>
      <c r="B138" s="486" t="s">
        <v>241</v>
      </c>
      <c r="C138" s="485"/>
      <c r="D138" s="485">
        <f>'1.2.sz.mell. össz köt'!D138+'1.3.sz.mell. össz önként'!D138+'1.4.sz.mell.'!D137</f>
        <v>0</v>
      </c>
      <c r="E138" s="485">
        <f>'1.2.sz.mell. össz köt'!E138+'1.3.sz.mell. össz önként'!E138+'1.4.sz.mell.'!E137</f>
        <v>0</v>
      </c>
      <c r="F138" s="485">
        <f>'1.2.sz.mell. össz köt'!F138+'1.3.sz.mell. össz önként'!F138+'1.4.sz.mell.'!F137</f>
        <v>0</v>
      </c>
    </row>
    <row r="139" spans="1:6" ht="12" customHeight="1" x14ac:dyDescent="0.2">
      <c r="A139" s="515" t="s">
        <v>75</v>
      </c>
      <c r="B139" s="486" t="s">
        <v>242</v>
      </c>
      <c r="C139" s="485"/>
      <c r="D139" s="485">
        <f>'1.2.sz.mell. össz köt'!D139+'1.3.sz.mell. össz önként'!D139+'1.4.sz.mell.'!D138</f>
        <v>0</v>
      </c>
      <c r="E139" s="485">
        <f>'1.2.sz.mell. össz köt'!E139+'1.3.sz.mell. össz önként'!E139+'1.4.sz.mell.'!E138</f>
        <v>0</v>
      </c>
      <c r="F139" s="485">
        <f>'1.2.sz.mell. össz köt'!F139+'1.3.sz.mell. össz önként'!F139+'1.4.sz.mell.'!F138</f>
        <v>0</v>
      </c>
    </row>
    <row r="140" spans="1:6" ht="12" customHeight="1" thickBot="1" x14ac:dyDescent="0.25">
      <c r="A140" s="524" t="s">
        <v>77</v>
      </c>
      <c r="B140" s="486" t="s">
        <v>243</v>
      </c>
      <c r="C140" s="485"/>
      <c r="D140" s="485">
        <f>'1.2.sz.mell. össz köt'!D140+'1.3.sz.mell. össz önként'!D140+'1.4.sz.mell.'!D139</f>
        <v>0</v>
      </c>
      <c r="E140" s="485">
        <f>'1.2.sz.mell. össz köt'!E140+'1.3.sz.mell. össz önként'!E140+'1.4.sz.mell.'!E139</f>
        <v>0</v>
      </c>
      <c r="F140" s="485">
        <f>'1.2.sz.mell. össz köt'!F140+'1.3.sz.mell. össz önként'!F140+'1.4.sz.mell.'!F139</f>
        <v>0</v>
      </c>
    </row>
    <row r="141" spans="1:6" ht="12" customHeight="1" thickBot="1" x14ac:dyDescent="0.25">
      <c r="A141" s="29" t="s">
        <v>89</v>
      </c>
      <c r="B141" s="159" t="s">
        <v>244</v>
      </c>
      <c r="C141" s="460">
        <f>+C142+C143+C144+C145+C146</f>
        <v>0</v>
      </c>
      <c r="D141" s="460">
        <f>'1.2.sz.mell. össz köt'!D141+'1.3.sz.mell. össz önként'!D141+'1.4.sz.mell.'!D140</f>
        <v>10467</v>
      </c>
      <c r="E141" s="460">
        <f>'1.2.sz.mell. össz köt'!E141+'1.3.sz.mell. össz önként'!E141+'1.4.sz.mell.'!E140</f>
        <v>10467</v>
      </c>
      <c r="F141" s="460">
        <f>'1.2.sz.mell. össz köt'!F141+'1.3.sz.mell. össz önként'!F141+'1.4.sz.mell.'!F140</f>
        <v>10670</v>
      </c>
    </row>
    <row r="142" spans="1:6" ht="12" customHeight="1" x14ac:dyDescent="0.2">
      <c r="A142" s="515" t="s">
        <v>91</v>
      </c>
      <c r="B142" s="486" t="s">
        <v>245</v>
      </c>
      <c r="C142" s="485"/>
      <c r="D142" s="485">
        <f>'1.2.sz.mell. össz köt'!D142+'1.3.sz.mell. össz önként'!D142+'1.4.sz.mell.'!D141</f>
        <v>0</v>
      </c>
      <c r="E142" s="485">
        <f>'1.2.sz.mell. össz köt'!E142+'1.3.sz.mell. össz önként'!E142+'1.4.sz.mell.'!E141</f>
        <v>0</v>
      </c>
      <c r="F142" s="485">
        <f>'1.2.sz.mell. össz köt'!F142+'1.3.sz.mell. össz önként'!F142+'1.4.sz.mell.'!F141</f>
        <v>0</v>
      </c>
    </row>
    <row r="143" spans="1:6" ht="12" customHeight="1" x14ac:dyDescent="0.2">
      <c r="A143" s="515" t="s">
        <v>93</v>
      </c>
      <c r="B143" s="486" t="s">
        <v>498</v>
      </c>
      <c r="C143" s="485"/>
      <c r="D143" s="485">
        <f>'1.2.sz.mell. össz köt'!D143+'1.3.sz.mell. össz önként'!D143+'1.4.sz.mell.'!D142</f>
        <v>0</v>
      </c>
      <c r="E143" s="485">
        <f>'1.2.sz.mell. össz köt'!E143+'1.3.sz.mell. össz önként'!E143+'1.4.sz.mell.'!E142</f>
        <v>0</v>
      </c>
      <c r="F143" s="485">
        <f>'1.2.sz.mell. össz köt'!F143+'1.3.sz.mell. össz önként'!F143+'1.4.sz.mell.'!F142</f>
        <v>0</v>
      </c>
    </row>
    <row r="144" spans="1:6" ht="12" customHeight="1" x14ac:dyDescent="0.2">
      <c r="A144" s="515" t="s">
        <v>95</v>
      </c>
      <c r="B144" s="486" t="s">
        <v>246</v>
      </c>
      <c r="C144" s="485"/>
      <c r="D144" s="485">
        <f>'1.2.sz.mell. össz köt'!D144+'1.3.sz.mell. össz önként'!D144+'1.4.sz.mell.'!D143</f>
        <v>10467</v>
      </c>
      <c r="E144" s="485">
        <f>'1.2.sz.mell. össz köt'!E144+'1.3.sz.mell. össz önként'!E144+'1.4.sz.mell.'!E143</f>
        <v>10467</v>
      </c>
      <c r="F144" s="485">
        <f>'1.2.sz.mell. össz köt'!F144+'1.3.sz.mell. össz önként'!F144+'1.4.sz.mell.'!F143</f>
        <v>10670</v>
      </c>
    </row>
    <row r="145" spans="1:11" ht="12" customHeight="1" x14ac:dyDescent="0.2">
      <c r="A145" s="516" t="s">
        <v>97</v>
      </c>
      <c r="B145" s="486" t="s">
        <v>247</v>
      </c>
      <c r="C145" s="485"/>
      <c r="D145" s="485">
        <f>'1.2.sz.mell. össz köt'!D145+'1.3.sz.mell. össz önként'!D145+'1.4.sz.mell.'!D144</f>
        <v>0</v>
      </c>
      <c r="E145" s="485">
        <f>'1.2.sz.mell. össz köt'!E145+'1.3.sz.mell. össz önként'!E145+'1.4.sz.mell.'!E144</f>
        <v>0</v>
      </c>
      <c r="F145" s="485">
        <f>'1.2.sz.mell. össz köt'!F145+'1.3.sz.mell. össz önként'!F145+'1.4.sz.mell.'!F144</f>
        <v>0</v>
      </c>
    </row>
    <row r="146" spans="1:11" ht="12" customHeight="1" thickBot="1" x14ac:dyDescent="0.25">
      <c r="A146" s="524" t="s">
        <v>99</v>
      </c>
      <c r="B146" s="488" t="s">
        <v>248</v>
      </c>
      <c r="C146" s="485"/>
      <c r="D146" s="485">
        <f>'1.2.sz.mell. össz köt'!D146+'1.3.sz.mell. össz önként'!D146+'1.4.sz.mell.'!D145</f>
        <v>0</v>
      </c>
      <c r="E146" s="485">
        <f>'1.2.sz.mell. össz köt'!E146+'1.3.sz.mell. össz önként'!E146+'1.4.sz.mell.'!E145</f>
        <v>0</v>
      </c>
      <c r="F146" s="485">
        <f>'1.2.sz.mell. össz köt'!F146+'1.3.sz.mell. össz önként'!F146+'1.4.sz.mell.'!F145</f>
        <v>0</v>
      </c>
    </row>
    <row r="147" spans="1:11" ht="12" customHeight="1" thickBot="1" x14ac:dyDescent="0.25">
      <c r="A147" s="29" t="s">
        <v>249</v>
      </c>
      <c r="B147" s="159" t="s">
        <v>250</v>
      </c>
      <c r="C147" s="489">
        <f>SUM(C148:C152)</f>
        <v>0</v>
      </c>
      <c r="D147" s="489">
        <f>'1.2.sz.mell. össz köt'!D147+'1.3.sz.mell. össz önként'!D147+'1.4.sz.mell.'!D146</f>
        <v>0</v>
      </c>
      <c r="E147" s="489">
        <f>'1.2.sz.mell. össz köt'!E147+'1.3.sz.mell. össz önként'!E147+'1.4.sz.mell.'!E146</f>
        <v>0</v>
      </c>
      <c r="F147" s="556">
        <f>'1.2.sz.mell. össz köt'!F147+'1.3.sz.mell. össz önként'!F147+'1.4.sz.mell.'!F146</f>
        <v>0</v>
      </c>
    </row>
    <row r="148" spans="1:11" ht="12" customHeight="1" x14ac:dyDescent="0.2">
      <c r="A148" s="515" t="s">
        <v>103</v>
      </c>
      <c r="B148" s="486" t="s">
        <v>251</v>
      </c>
      <c r="C148" s="485"/>
      <c r="D148" s="485">
        <f>'1.2.sz.mell. össz köt'!D148+'1.3.sz.mell. össz önként'!D148+'1.4.sz.mell.'!D147</f>
        <v>0</v>
      </c>
      <c r="E148" s="485">
        <f>'1.2.sz.mell. össz köt'!E148+'1.3.sz.mell. össz önként'!E148+'1.4.sz.mell.'!E147</f>
        <v>0</v>
      </c>
      <c r="F148" s="485">
        <f>'1.2.sz.mell. össz köt'!F148+'1.3.sz.mell. össz önként'!F148+'1.4.sz.mell.'!F147</f>
        <v>0</v>
      </c>
    </row>
    <row r="149" spans="1:11" ht="15" customHeight="1" x14ac:dyDescent="0.2">
      <c r="A149" s="515" t="s">
        <v>105</v>
      </c>
      <c r="B149" s="486" t="s">
        <v>252</v>
      </c>
      <c r="C149" s="485"/>
      <c r="D149" s="485">
        <f>'1.2.sz.mell. össz köt'!D149+'1.3.sz.mell. össz önként'!D149+'1.4.sz.mell.'!D148</f>
        <v>0</v>
      </c>
      <c r="E149" s="485">
        <f>'1.2.sz.mell. össz köt'!E149+'1.3.sz.mell. össz önként'!E149+'1.4.sz.mell.'!E148</f>
        <v>0</v>
      </c>
      <c r="F149" s="485">
        <f>'1.2.sz.mell. össz köt'!F149+'1.3.sz.mell. össz önként'!F149+'1.4.sz.mell.'!F148</f>
        <v>0</v>
      </c>
      <c r="H149" s="529"/>
      <c r="I149" s="530"/>
      <c r="J149" s="530"/>
      <c r="K149" s="530"/>
    </row>
    <row r="150" spans="1:11" s="514" customFormat="1" ht="12.95" customHeight="1" x14ac:dyDescent="0.2">
      <c r="A150" s="515" t="s">
        <v>107</v>
      </c>
      <c r="B150" s="486" t="s">
        <v>253</v>
      </c>
      <c r="C150" s="485"/>
      <c r="D150" s="485">
        <f>'1.2.sz.mell. össz köt'!D150+'1.3.sz.mell. össz önként'!D150+'1.4.sz.mell.'!D149</f>
        <v>0</v>
      </c>
      <c r="E150" s="485">
        <f>'1.2.sz.mell. össz köt'!E150+'1.3.sz.mell. össz önként'!E150+'1.4.sz.mell.'!E149</f>
        <v>0</v>
      </c>
      <c r="F150" s="485">
        <f>'1.2.sz.mell. össz köt'!F150+'1.3.sz.mell. össz önként'!F150+'1.4.sz.mell.'!F149</f>
        <v>0</v>
      </c>
    </row>
    <row r="151" spans="1:11" ht="7.5" customHeight="1" x14ac:dyDescent="0.2">
      <c r="A151" s="515" t="s">
        <v>109</v>
      </c>
      <c r="B151" s="486" t="s">
        <v>254</v>
      </c>
      <c r="C151" s="485"/>
      <c r="D151" s="485">
        <f>'1.2.sz.mell. össz köt'!D151+'1.3.sz.mell. össz önként'!D151+'1.4.sz.mell.'!D150</f>
        <v>0</v>
      </c>
      <c r="E151" s="485">
        <f>'1.2.sz.mell. össz köt'!E151+'1.3.sz.mell. össz önként'!E151+'1.4.sz.mell.'!E150</f>
        <v>0</v>
      </c>
      <c r="F151" s="485">
        <f>'1.2.sz.mell. össz köt'!F151+'1.3.sz.mell. össz önként'!F151+'1.4.sz.mell.'!F150</f>
        <v>0</v>
      </c>
    </row>
    <row r="152" spans="1:11" ht="16.5" thickBot="1" x14ac:dyDescent="0.25">
      <c r="A152" s="515" t="s">
        <v>255</v>
      </c>
      <c r="B152" s="486" t="s">
        <v>256</v>
      </c>
      <c r="C152" s="485"/>
      <c r="D152" s="485">
        <f>'1.2.sz.mell. össz köt'!D152+'1.3.sz.mell. össz önként'!D152+'1.4.sz.mell.'!D151</f>
        <v>0</v>
      </c>
      <c r="E152" s="485">
        <f>'1.2.sz.mell. össz köt'!E152+'1.3.sz.mell. össz önként'!E152+'1.4.sz.mell.'!E151</f>
        <v>0</v>
      </c>
      <c r="F152" s="485">
        <f>'1.2.sz.mell. össz köt'!F152+'1.3.sz.mell. össz önként'!F152+'1.4.sz.mell.'!F151</f>
        <v>0</v>
      </c>
    </row>
    <row r="153" spans="1:11" ht="15" customHeight="1" thickBot="1" x14ac:dyDescent="0.25">
      <c r="A153" s="29" t="s">
        <v>111</v>
      </c>
      <c r="B153" s="159" t="s">
        <v>257</v>
      </c>
      <c r="C153" s="528"/>
      <c r="D153" s="528">
        <f>'1.2.sz.mell. össz köt'!D153+'1.3.sz.mell. össz önként'!D153+'1.4.sz.mell.'!D152</f>
        <v>0</v>
      </c>
      <c r="E153" s="528">
        <f>'1.2.sz.mell. össz köt'!E153+'1.3.sz.mell. össz önként'!E153+'1.4.sz.mell.'!E152</f>
        <v>0</v>
      </c>
      <c r="F153" s="557">
        <f>'1.2.sz.mell. össz köt'!F153+'1.3.sz.mell. össz önként'!F153+'1.4.sz.mell.'!F152</f>
        <v>0</v>
      </c>
    </row>
    <row r="154" spans="1:11" ht="13.5" customHeight="1" thickBot="1" x14ac:dyDescent="0.25">
      <c r="A154" s="29" t="s">
        <v>258</v>
      </c>
      <c r="B154" s="159" t="s">
        <v>259</v>
      </c>
      <c r="C154" s="528"/>
      <c r="D154" s="528">
        <f>'1.2.sz.mell. össz köt'!D154+'1.3.sz.mell. össz önként'!D154+'1.4.sz.mell.'!D153</f>
        <v>0</v>
      </c>
      <c r="E154" s="528">
        <f>'1.2.sz.mell. össz köt'!E154+'1.3.sz.mell. össz önként'!E154+'1.4.sz.mell.'!E153</f>
        <v>0</v>
      </c>
      <c r="F154" s="557">
        <f>'1.2.sz.mell. össz köt'!F154+'1.3.sz.mell. össz önként'!F154+'1.4.sz.mell.'!F153</f>
        <v>0</v>
      </c>
    </row>
    <row r="155" spans="1:11" ht="27.75" customHeight="1" thickBot="1" x14ac:dyDescent="0.25">
      <c r="A155" s="29" t="s">
        <v>260</v>
      </c>
      <c r="B155" s="159" t="s">
        <v>261</v>
      </c>
      <c r="C155" s="490">
        <v>36195</v>
      </c>
      <c r="D155" s="490">
        <f>'1.2.sz.mell. össz köt'!D155+'1.3.sz.mell. össz önként'!D155+'1.4.sz.mell.'!D154</f>
        <v>10467</v>
      </c>
      <c r="E155" s="490">
        <f>'1.2.sz.mell. össz köt'!E155+'1.3.sz.mell. össz önként'!E155+'1.4.sz.mell.'!E154</f>
        <v>10467</v>
      </c>
      <c r="F155" s="558">
        <f>'1.2.sz.mell. össz köt'!F155+'1.3.sz.mell. össz önként'!F155+'1.4.sz.mell.'!F154</f>
        <v>10670</v>
      </c>
    </row>
    <row r="156" spans="1:11" ht="16.5" thickBot="1" x14ac:dyDescent="0.25">
      <c r="A156" s="531" t="s">
        <v>262</v>
      </c>
      <c r="B156" s="491" t="s">
        <v>263</v>
      </c>
      <c r="C156" s="490">
        <f>+C129+C155</f>
        <v>411347</v>
      </c>
      <c r="D156" s="490">
        <f>'1.2.sz.mell. össz köt'!D156+'1.3.sz.mell. össz önként'!D156+'1.4.sz.mell.'!D155</f>
        <v>602017</v>
      </c>
      <c r="E156" s="490">
        <f>'1.2.sz.mell. össz köt'!E156+'1.3.sz.mell. össz önként'!E156+'1.4.sz.mell.'!E155</f>
        <v>623003</v>
      </c>
      <c r="F156" s="558">
        <f>'1.2.sz.mell. össz köt'!F156+'1.3.sz.mell. össz önként'!F156+'1.4.sz.mell.'!F155</f>
        <v>1349336</v>
      </c>
    </row>
    <row r="158" spans="1:11" x14ac:dyDescent="0.2">
      <c r="A158" s="561" t="s">
        <v>264</v>
      </c>
      <c r="B158" s="561"/>
      <c r="C158" s="561"/>
      <c r="D158" s="534"/>
      <c r="E158" s="534"/>
    </row>
    <row r="159" spans="1:11" ht="16.5" thickBot="1" x14ac:dyDescent="0.25">
      <c r="A159" s="559" t="s">
        <v>265</v>
      </c>
      <c r="B159" s="559"/>
      <c r="C159" s="2">
        <f>C91</f>
        <v>0</v>
      </c>
      <c r="D159" s="536"/>
      <c r="E159" s="536"/>
    </row>
    <row r="160" spans="1:11" ht="16.5" thickBot="1" x14ac:dyDescent="0.25">
      <c r="A160" s="29">
        <v>1</v>
      </c>
      <c r="B160" s="81" t="s">
        <v>266</v>
      </c>
      <c r="C160" s="452">
        <f>+C62-C129</f>
        <v>0</v>
      </c>
      <c r="D160" s="452">
        <f t="shared" ref="D160:E160" si="1">+D62-D129</f>
        <v>-28312</v>
      </c>
      <c r="E160" s="452">
        <f t="shared" si="1"/>
        <v>-28313</v>
      </c>
      <c r="F160" s="452">
        <f>+F62-F129</f>
        <v>-746</v>
      </c>
    </row>
    <row r="161" spans="1:6" ht="32.25" thickBot="1" x14ac:dyDescent="0.25">
      <c r="A161" s="29" t="s">
        <v>21</v>
      </c>
      <c r="B161" s="81" t="s">
        <v>267</v>
      </c>
      <c r="C161" s="452">
        <f>+C87-C155</f>
        <v>0</v>
      </c>
      <c r="D161" s="452">
        <f t="shared" ref="D161:E161" si="2">+D87-D155</f>
        <v>28312</v>
      </c>
      <c r="E161" s="452">
        <f t="shared" si="2"/>
        <v>28312</v>
      </c>
      <c r="F161" s="452">
        <f>+F87-F155</f>
        <v>746</v>
      </c>
    </row>
  </sheetData>
  <mergeCells count="6">
    <mergeCell ref="A159:B159"/>
    <mergeCell ref="A1:C1"/>
    <mergeCell ref="A2:B2"/>
    <mergeCell ref="A90:C90"/>
    <mergeCell ref="A91:B91"/>
    <mergeCell ref="A158:C15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6" fitToHeight="2" orientation="portrait" r:id="rId1"/>
  <headerFooter alignWithMargins="0">
    <oddHeader>&amp;C&amp;"Times New Roman CE,Félkövér"&amp;12
Konyár Község Önkormányzat
2017. ÉVI KÖLTSÉGVETÉSÉNEK ÖSSZEVONT MÉRLEGE&amp;10
&amp;R&amp;"Times New Roman CE,Félkövér dőlt"&amp;11 1.1. melléklet a ........./2017. (.......) önkormányzati rendelethez</oddHeader>
  </headerFooter>
  <rowBreaks count="1" manualBreakCount="1">
    <brk id="89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zoomScale="130" zoomScaleNormal="130" workbookViewId="0">
      <selection activeCell="A6" sqref="A6"/>
    </sheetView>
  </sheetViews>
  <sheetFormatPr defaultRowHeight="12.75" x14ac:dyDescent="0.2"/>
  <cols>
    <col min="1" max="1" width="47.1640625" style="179" customWidth="1"/>
    <col min="2" max="2" width="15.6640625" style="160" customWidth="1"/>
    <col min="3" max="3" width="16.33203125" style="160" customWidth="1"/>
    <col min="4" max="4" width="18" style="160" customWidth="1"/>
    <col min="5" max="5" width="16.6640625" style="160" customWidth="1"/>
    <col min="6" max="6" width="18.83203125" style="83" customWidth="1"/>
    <col min="7" max="8" width="12.83203125" style="160" customWidth="1"/>
    <col min="9" max="9" width="13.83203125" style="160" customWidth="1"/>
    <col min="10" max="16384" width="9.33203125" style="160"/>
  </cols>
  <sheetData>
    <row r="1" spans="1:6" ht="25.5" customHeight="1" x14ac:dyDescent="0.2">
      <c r="A1" s="582" t="s">
        <v>377</v>
      </c>
      <c r="B1" s="582"/>
      <c r="C1" s="582"/>
      <c r="D1" s="582"/>
      <c r="E1" s="582"/>
      <c r="F1" s="582"/>
    </row>
    <row r="2" spans="1:6" ht="22.5" customHeight="1" thickBot="1" x14ac:dyDescent="0.3">
      <c r="A2" s="86"/>
      <c r="B2" s="83"/>
      <c r="C2" s="83"/>
      <c r="D2" s="83"/>
      <c r="E2" s="83"/>
      <c r="F2" s="161" t="str">
        <f>'[5]5.sz.mell.'!C2</f>
        <v>Forintban!</v>
      </c>
    </row>
    <row r="3" spans="1:6" s="162" customFormat="1" ht="44.25" customHeight="1" thickBot="1" x14ac:dyDescent="0.25">
      <c r="A3" s="91" t="s">
        <v>378</v>
      </c>
      <c r="B3" s="92" t="s">
        <v>379</v>
      </c>
      <c r="C3" s="92" t="s">
        <v>380</v>
      </c>
      <c r="D3" s="92" t="str">
        <f>+CONCATENATE("Felhasználás   ",LEFT([5]ÖSSZEFÜGGÉSEK!A5,4)-1,". XII. 31-ig")</f>
        <v>Felhasználás   2016. XII. 31-ig</v>
      </c>
      <c r="E3" s="92" t="str">
        <f>+'[5]1.1.sz.mell.'!C3</f>
        <v>2017. évi előirányzat</v>
      </c>
      <c r="F3" s="93" t="str">
        <f>+CONCATENATE(LEFT([5]ÖSSZEFÜGGÉSEK!A5,4),". utáni szükséglet")</f>
        <v>2017. utáni szükséglet</v>
      </c>
    </row>
    <row r="4" spans="1:6" s="83" customFormat="1" ht="12" customHeight="1" thickBot="1" x14ac:dyDescent="0.25">
      <c r="A4" s="163" t="s">
        <v>5</v>
      </c>
      <c r="B4" s="164" t="s">
        <v>6</v>
      </c>
      <c r="C4" s="164" t="s">
        <v>275</v>
      </c>
      <c r="D4" s="164" t="s">
        <v>276</v>
      </c>
      <c r="E4" s="164" t="s">
        <v>360</v>
      </c>
      <c r="F4" s="165" t="s">
        <v>381</v>
      </c>
    </row>
    <row r="5" spans="1:6" ht="15.95" customHeight="1" x14ac:dyDescent="0.2">
      <c r="A5" s="166" t="s">
        <v>382</v>
      </c>
      <c r="B5" s="167">
        <v>381000</v>
      </c>
      <c r="C5" s="168" t="s">
        <v>383</v>
      </c>
      <c r="D5" s="167"/>
      <c r="E5" s="167">
        <v>381000</v>
      </c>
      <c r="F5" s="169">
        <f t="shared" ref="F5:F22" si="0">B5-D5-E5</f>
        <v>0</v>
      </c>
    </row>
    <row r="6" spans="1:6" ht="15.95" customHeight="1" x14ac:dyDescent="0.2">
      <c r="A6" s="166" t="s">
        <v>384</v>
      </c>
      <c r="B6" s="167">
        <v>3000000</v>
      </c>
      <c r="C6" s="168" t="s">
        <v>383</v>
      </c>
      <c r="D6" s="167"/>
      <c r="E6" s="167">
        <v>3000000</v>
      </c>
      <c r="F6" s="169">
        <f t="shared" si="0"/>
        <v>0</v>
      </c>
    </row>
    <row r="7" spans="1:6" ht="15.95" customHeight="1" x14ac:dyDescent="0.2">
      <c r="A7" s="166" t="s">
        <v>385</v>
      </c>
      <c r="B7" s="167">
        <v>2000000</v>
      </c>
      <c r="C7" s="168" t="s">
        <v>383</v>
      </c>
      <c r="D7" s="167"/>
      <c r="E7" s="167">
        <v>2000000</v>
      </c>
      <c r="F7" s="169">
        <f t="shared" si="0"/>
        <v>0</v>
      </c>
    </row>
    <row r="8" spans="1:6" ht="15.95" customHeight="1" x14ac:dyDescent="0.2">
      <c r="A8" s="170" t="s">
        <v>386</v>
      </c>
      <c r="B8" s="167">
        <v>2000000</v>
      </c>
      <c r="C8" s="168" t="s">
        <v>383</v>
      </c>
      <c r="D8" s="167"/>
      <c r="E8" s="167">
        <v>2000000</v>
      </c>
      <c r="F8" s="169">
        <f t="shared" si="0"/>
        <v>0</v>
      </c>
    </row>
    <row r="9" spans="1:6" ht="15.95" customHeight="1" x14ac:dyDescent="0.2">
      <c r="A9" s="166" t="s">
        <v>387</v>
      </c>
      <c r="B9" s="167">
        <v>4500000</v>
      </c>
      <c r="C9" s="168" t="s">
        <v>383</v>
      </c>
      <c r="D9" s="167"/>
      <c r="E9" s="167">
        <v>4500000</v>
      </c>
      <c r="F9" s="169">
        <f t="shared" si="0"/>
        <v>0</v>
      </c>
    </row>
    <row r="10" spans="1:6" ht="15.95" customHeight="1" x14ac:dyDescent="0.2">
      <c r="A10" s="170" t="s">
        <v>388</v>
      </c>
      <c r="B10" s="167">
        <v>290000</v>
      </c>
      <c r="C10" s="168" t="s">
        <v>383</v>
      </c>
      <c r="D10" s="167"/>
      <c r="E10" s="167">
        <v>290000</v>
      </c>
      <c r="F10" s="169">
        <f t="shared" si="0"/>
        <v>0</v>
      </c>
    </row>
    <row r="11" spans="1:6" ht="15.95" customHeight="1" x14ac:dyDescent="0.2">
      <c r="A11" s="166" t="s">
        <v>389</v>
      </c>
      <c r="B11" s="167">
        <v>472000</v>
      </c>
      <c r="C11" s="168" t="s">
        <v>383</v>
      </c>
      <c r="D11" s="167"/>
      <c r="E11" s="167">
        <v>472000</v>
      </c>
      <c r="F11" s="169">
        <f t="shared" si="0"/>
        <v>0</v>
      </c>
    </row>
    <row r="12" spans="1:6" ht="15.95" customHeight="1" x14ac:dyDescent="0.2">
      <c r="A12" s="166"/>
      <c r="B12" s="167"/>
      <c r="C12" s="168"/>
      <c r="D12" s="167"/>
      <c r="E12" s="167"/>
      <c r="F12" s="169">
        <f t="shared" si="0"/>
        <v>0</v>
      </c>
    </row>
    <row r="13" spans="1:6" ht="15.95" customHeight="1" x14ac:dyDescent="0.2">
      <c r="A13" s="166"/>
      <c r="B13" s="167"/>
      <c r="C13" s="168"/>
      <c r="D13" s="167"/>
      <c r="E13" s="167"/>
      <c r="F13" s="169">
        <f t="shared" si="0"/>
        <v>0</v>
      </c>
    </row>
    <row r="14" spans="1:6" ht="15.95" customHeight="1" x14ac:dyDescent="0.2">
      <c r="A14" s="166"/>
      <c r="B14" s="167"/>
      <c r="C14" s="168"/>
      <c r="D14" s="167"/>
      <c r="E14" s="167"/>
      <c r="F14" s="169">
        <f t="shared" si="0"/>
        <v>0</v>
      </c>
    </row>
    <row r="15" spans="1:6" ht="15.95" customHeight="1" x14ac:dyDescent="0.2">
      <c r="A15" s="166"/>
      <c r="B15" s="167"/>
      <c r="C15" s="168"/>
      <c r="D15" s="167"/>
      <c r="E15" s="167"/>
      <c r="F15" s="169">
        <f t="shared" si="0"/>
        <v>0</v>
      </c>
    </row>
    <row r="16" spans="1:6" ht="15.95" customHeight="1" x14ac:dyDescent="0.2">
      <c r="A16" s="166"/>
      <c r="B16" s="167"/>
      <c r="C16" s="168"/>
      <c r="D16" s="167"/>
      <c r="E16" s="167"/>
      <c r="F16" s="169">
        <f t="shared" si="0"/>
        <v>0</v>
      </c>
    </row>
    <row r="17" spans="1:6" ht="15.95" customHeight="1" x14ac:dyDescent="0.2">
      <c r="A17" s="166"/>
      <c r="B17" s="167"/>
      <c r="C17" s="168"/>
      <c r="D17" s="167"/>
      <c r="E17" s="167"/>
      <c r="F17" s="169">
        <f t="shared" si="0"/>
        <v>0</v>
      </c>
    </row>
    <row r="18" spans="1:6" ht="15.95" customHeight="1" x14ac:dyDescent="0.2">
      <c r="A18" s="166"/>
      <c r="B18" s="167"/>
      <c r="C18" s="168"/>
      <c r="D18" s="167"/>
      <c r="E18" s="167"/>
      <c r="F18" s="169">
        <f t="shared" si="0"/>
        <v>0</v>
      </c>
    </row>
    <row r="19" spans="1:6" ht="15.95" customHeight="1" x14ac:dyDescent="0.2">
      <c r="A19" s="166"/>
      <c r="B19" s="167"/>
      <c r="C19" s="168"/>
      <c r="D19" s="167"/>
      <c r="E19" s="167"/>
      <c r="F19" s="169">
        <f t="shared" si="0"/>
        <v>0</v>
      </c>
    </row>
    <row r="20" spans="1:6" ht="15.95" customHeight="1" x14ac:dyDescent="0.2">
      <c r="A20" s="166"/>
      <c r="B20" s="167"/>
      <c r="C20" s="168"/>
      <c r="D20" s="167"/>
      <c r="E20" s="167"/>
      <c r="F20" s="169">
        <f t="shared" si="0"/>
        <v>0</v>
      </c>
    </row>
    <row r="21" spans="1:6" ht="15.95" customHeight="1" x14ac:dyDescent="0.2">
      <c r="A21" s="166"/>
      <c r="B21" s="167"/>
      <c r="C21" s="168"/>
      <c r="D21" s="167"/>
      <c r="E21" s="167"/>
      <c r="F21" s="169">
        <f t="shared" si="0"/>
        <v>0</v>
      </c>
    </row>
    <row r="22" spans="1:6" ht="15.95" customHeight="1" thickBot="1" x14ac:dyDescent="0.25">
      <c r="A22" s="103"/>
      <c r="B22" s="171"/>
      <c r="C22" s="172"/>
      <c r="D22" s="171"/>
      <c r="E22" s="171"/>
      <c r="F22" s="173">
        <f t="shared" si="0"/>
        <v>0</v>
      </c>
    </row>
    <row r="23" spans="1:6" s="178" customFormat="1" ht="18" customHeight="1" thickBot="1" x14ac:dyDescent="0.25">
      <c r="A23" s="174" t="s">
        <v>390</v>
      </c>
      <c r="B23" s="175">
        <f>SUM(B5:B22)</f>
        <v>12643000</v>
      </c>
      <c r="C23" s="176"/>
      <c r="D23" s="175">
        <f>SUM(D5:D22)</f>
        <v>0</v>
      </c>
      <c r="E23" s="175">
        <f>SUM(E5:E22)</f>
        <v>12643000</v>
      </c>
      <c r="F23" s="177">
        <f>SUM(F5:F22)</f>
        <v>0</v>
      </c>
    </row>
  </sheetData>
  <sheetProtection sheet="1"/>
  <mergeCells count="1">
    <mergeCell ref="A1:F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zoomScaleNormal="100" workbookViewId="0">
      <selection activeCell="F24" sqref="F24"/>
    </sheetView>
  </sheetViews>
  <sheetFormatPr defaultRowHeight="12.75" x14ac:dyDescent="0.2"/>
  <cols>
    <col min="1" max="1" width="60.6640625" style="179" customWidth="1"/>
    <col min="2" max="2" width="15.6640625" style="160" customWidth="1"/>
    <col min="3" max="3" width="16.33203125" style="160" customWidth="1"/>
    <col min="4" max="4" width="18" style="160" customWidth="1"/>
    <col min="5" max="5" width="16.6640625" style="160" customWidth="1"/>
    <col min="6" max="6" width="18.83203125" style="160" customWidth="1"/>
    <col min="7" max="8" width="12.83203125" style="160" customWidth="1"/>
    <col min="9" max="9" width="13.83203125" style="160" customWidth="1"/>
    <col min="10" max="16384" width="9.33203125" style="160"/>
  </cols>
  <sheetData>
    <row r="1" spans="1:6" ht="24.75" customHeight="1" x14ac:dyDescent="0.2">
      <c r="A1" s="582" t="s">
        <v>391</v>
      </c>
      <c r="B1" s="582"/>
      <c r="C1" s="582"/>
      <c r="D1" s="582"/>
      <c r="E1" s="582"/>
      <c r="F1" s="582"/>
    </row>
    <row r="2" spans="1:6" ht="23.25" customHeight="1" thickBot="1" x14ac:dyDescent="0.3">
      <c r="A2" s="86"/>
      <c r="B2" s="83"/>
      <c r="C2" s="83"/>
      <c r="D2" s="83"/>
      <c r="E2" s="83"/>
      <c r="F2" s="161" t="str">
        <f>'[6]6.sz.mell.'!F2</f>
        <v>Forintban!</v>
      </c>
    </row>
    <row r="3" spans="1:6" s="162" customFormat="1" ht="48.75" customHeight="1" thickBot="1" x14ac:dyDescent="0.25">
      <c r="A3" s="91" t="s">
        <v>392</v>
      </c>
      <c r="B3" s="92" t="s">
        <v>379</v>
      </c>
      <c r="C3" s="92" t="s">
        <v>380</v>
      </c>
      <c r="D3" s="92" t="str">
        <f>+'[6]6.sz.mell.'!D3</f>
        <v>Felhasználás   2016. XII. 31-ig</v>
      </c>
      <c r="E3" s="92" t="str">
        <f>+'[6]6.sz.mell.'!E3</f>
        <v>2017. évi előirányzat</v>
      </c>
      <c r="F3" s="180" t="str">
        <f>+CONCATENATE(LEFT([6]ÖSSZEFÜGGÉSEK!A5,4),". utáni szükséglet ",CHAR(10),"")</f>
        <v xml:space="preserve">2017. utáni szükséglet 
</v>
      </c>
    </row>
    <row r="4" spans="1:6" s="83" customFormat="1" ht="15" customHeight="1" thickBot="1" x14ac:dyDescent="0.25">
      <c r="A4" s="163" t="s">
        <v>5</v>
      </c>
      <c r="B4" s="164" t="s">
        <v>6</v>
      </c>
      <c r="C4" s="164" t="s">
        <v>275</v>
      </c>
      <c r="D4" s="164" t="s">
        <v>276</v>
      </c>
      <c r="E4" s="164" t="s">
        <v>360</v>
      </c>
      <c r="F4" s="181" t="s">
        <v>381</v>
      </c>
    </row>
    <row r="5" spans="1:6" ht="15.95" customHeight="1" x14ac:dyDescent="0.2">
      <c r="A5" s="182" t="s">
        <v>393</v>
      </c>
      <c r="B5" s="183">
        <v>1800000</v>
      </c>
      <c r="C5" s="184" t="s">
        <v>383</v>
      </c>
      <c r="D5" s="183"/>
      <c r="E5" s="183">
        <v>1800000</v>
      </c>
      <c r="F5" s="185">
        <f t="shared" ref="F5:F23" si="0">B5-D5-E5</f>
        <v>0</v>
      </c>
    </row>
    <row r="6" spans="1:6" ht="15.95" customHeight="1" x14ac:dyDescent="0.2">
      <c r="A6" s="182"/>
      <c r="B6" s="183"/>
      <c r="C6" s="184"/>
      <c r="D6" s="183"/>
      <c r="E6" s="183"/>
      <c r="F6" s="185">
        <f t="shared" si="0"/>
        <v>0</v>
      </c>
    </row>
    <row r="7" spans="1:6" ht="15.95" customHeight="1" x14ac:dyDescent="0.2">
      <c r="A7" s="182"/>
      <c r="B7" s="183"/>
      <c r="C7" s="184"/>
      <c r="D7" s="183"/>
      <c r="E7" s="183"/>
      <c r="F7" s="185">
        <f t="shared" si="0"/>
        <v>0</v>
      </c>
    </row>
    <row r="8" spans="1:6" ht="15.95" customHeight="1" x14ac:dyDescent="0.2">
      <c r="A8" s="182"/>
      <c r="B8" s="183"/>
      <c r="C8" s="184"/>
      <c r="D8" s="183"/>
      <c r="E8" s="183"/>
      <c r="F8" s="185">
        <f t="shared" si="0"/>
        <v>0</v>
      </c>
    </row>
    <row r="9" spans="1:6" ht="15.95" customHeight="1" x14ac:dyDescent="0.2">
      <c r="A9" s="182"/>
      <c r="B9" s="183"/>
      <c r="C9" s="184"/>
      <c r="D9" s="183"/>
      <c r="E9" s="183"/>
      <c r="F9" s="185">
        <f t="shared" si="0"/>
        <v>0</v>
      </c>
    </row>
    <row r="10" spans="1:6" ht="15.95" customHeight="1" x14ac:dyDescent="0.2">
      <c r="A10" s="182"/>
      <c r="B10" s="183"/>
      <c r="C10" s="184"/>
      <c r="D10" s="183"/>
      <c r="E10" s="183"/>
      <c r="F10" s="185">
        <f t="shared" si="0"/>
        <v>0</v>
      </c>
    </row>
    <row r="11" spans="1:6" ht="15.95" customHeight="1" x14ac:dyDescent="0.2">
      <c r="A11" s="182"/>
      <c r="B11" s="183"/>
      <c r="C11" s="184"/>
      <c r="D11" s="183"/>
      <c r="E11" s="183"/>
      <c r="F11" s="185">
        <f t="shared" si="0"/>
        <v>0</v>
      </c>
    </row>
    <row r="12" spans="1:6" ht="15.95" customHeight="1" x14ac:dyDescent="0.2">
      <c r="A12" s="182"/>
      <c r="B12" s="183"/>
      <c r="C12" s="184"/>
      <c r="D12" s="183"/>
      <c r="E12" s="183"/>
      <c r="F12" s="185">
        <f t="shared" si="0"/>
        <v>0</v>
      </c>
    </row>
    <row r="13" spans="1:6" ht="15.95" customHeight="1" x14ac:dyDescent="0.2">
      <c r="A13" s="182"/>
      <c r="B13" s="183"/>
      <c r="C13" s="184"/>
      <c r="D13" s="183"/>
      <c r="E13" s="183"/>
      <c r="F13" s="185">
        <f t="shared" si="0"/>
        <v>0</v>
      </c>
    </row>
    <row r="14" spans="1:6" ht="15.95" customHeight="1" x14ac:dyDescent="0.2">
      <c r="A14" s="182"/>
      <c r="B14" s="183"/>
      <c r="C14" s="184"/>
      <c r="D14" s="183"/>
      <c r="E14" s="183"/>
      <c r="F14" s="185">
        <f t="shared" si="0"/>
        <v>0</v>
      </c>
    </row>
    <row r="15" spans="1:6" ht="15.95" customHeight="1" x14ac:dyDescent="0.2">
      <c r="A15" s="182"/>
      <c r="B15" s="183"/>
      <c r="C15" s="184"/>
      <c r="D15" s="183"/>
      <c r="E15" s="183"/>
      <c r="F15" s="185">
        <f t="shared" si="0"/>
        <v>0</v>
      </c>
    </row>
    <row r="16" spans="1:6" ht="15.95" customHeight="1" x14ac:dyDescent="0.2">
      <c r="A16" s="182"/>
      <c r="B16" s="183"/>
      <c r="C16" s="184"/>
      <c r="D16" s="183"/>
      <c r="E16" s="183"/>
      <c r="F16" s="185">
        <f t="shared" si="0"/>
        <v>0</v>
      </c>
    </row>
    <row r="17" spans="1:6" ht="15.95" customHeight="1" x14ac:dyDescent="0.2">
      <c r="A17" s="182"/>
      <c r="B17" s="183"/>
      <c r="C17" s="184"/>
      <c r="D17" s="183"/>
      <c r="E17" s="183"/>
      <c r="F17" s="185">
        <f t="shared" si="0"/>
        <v>0</v>
      </c>
    </row>
    <row r="18" spans="1:6" ht="15.95" customHeight="1" x14ac:dyDescent="0.2">
      <c r="A18" s="182"/>
      <c r="B18" s="183"/>
      <c r="C18" s="184"/>
      <c r="D18" s="183"/>
      <c r="E18" s="183"/>
      <c r="F18" s="185">
        <f t="shared" si="0"/>
        <v>0</v>
      </c>
    </row>
    <row r="19" spans="1:6" ht="15.95" customHeight="1" x14ac:dyDescent="0.2">
      <c r="A19" s="182"/>
      <c r="B19" s="183"/>
      <c r="C19" s="184"/>
      <c r="D19" s="183"/>
      <c r="E19" s="183"/>
      <c r="F19" s="185">
        <f t="shared" si="0"/>
        <v>0</v>
      </c>
    </row>
    <row r="20" spans="1:6" ht="15.95" customHeight="1" x14ac:dyDescent="0.2">
      <c r="A20" s="182"/>
      <c r="B20" s="183"/>
      <c r="C20" s="184"/>
      <c r="D20" s="183"/>
      <c r="E20" s="183"/>
      <c r="F20" s="185">
        <f t="shared" si="0"/>
        <v>0</v>
      </c>
    </row>
    <row r="21" spans="1:6" ht="15.95" customHeight="1" x14ac:dyDescent="0.2">
      <c r="A21" s="182"/>
      <c r="B21" s="183"/>
      <c r="C21" s="184"/>
      <c r="D21" s="183"/>
      <c r="E21" s="183"/>
      <c r="F21" s="185">
        <f t="shared" si="0"/>
        <v>0</v>
      </c>
    </row>
    <row r="22" spans="1:6" ht="15.95" customHeight="1" x14ac:dyDescent="0.2">
      <c r="A22" s="182"/>
      <c r="B22" s="183"/>
      <c r="C22" s="184"/>
      <c r="D22" s="183"/>
      <c r="E22" s="183"/>
      <c r="F22" s="185">
        <f t="shared" si="0"/>
        <v>0</v>
      </c>
    </row>
    <row r="23" spans="1:6" ht="15.95" customHeight="1" thickBot="1" x14ac:dyDescent="0.25">
      <c r="A23" s="186"/>
      <c r="B23" s="187"/>
      <c r="C23" s="188"/>
      <c r="D23" s="187"/>
      <c r="E23" s="187"/>
      <c r="F23" s="189">
        <f t="shared" si="0"/>
        <v>0</v>
      </c>
    </row>
    <row r="24" spans="1:6" s="178" customFormat="1" ht="18" customHeight="1" thickBot="1" x14ac:dyDescent="0.25">
      <c r="A24" s="174" t="s">
        <v>390</v>
      </c>
      <c r="B24" s="190">
        <f>SUM(B5:B23)</f>
        <v>1800000</v>
      </c>
      <c r="C24" s="191"/>
      <c r="D24" s="190">
        <f>SUM(D5:D23)</f>
        <v>0</v>
      </c>
      <c r="E24" s="190">
        <f>SUM(E5:E23)</f>
        <v>1800000</v>
      </c>
      <c r="F24" s="192">
        <f>SUM(F5:F23)</f>
        <v>0</v>
      </c>
    </row>
  </sheetData>
  <sheetProtection sheet="1"/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……/2017. (….) önkormányzati rendelethez&amp;"Times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2"/>
  <sheetViews>
    <sheetView zoomScaleNormal="100" workbookViewId="0">
      <selection activeCell="I39" sqref="I39"/>
    </sheetView>
  </sheetViews>
  <sheetFormatPr defaultRowHeight="12.75" x14ac:dyDescent="0.2"/>
  <cols>
    <col min="1" max="1" width="38.6640625" style="194" customWidth="1"/>
    <col min="2" max="5" width="13.83203125" style="194" customWidth="1"/>
    <col min="6" max="16384" width="9.33203125" style="194"/>
  </cols>
  <sheetData>
    <row r="1" spans="1:5" x14ac:dyDescent="0.2">
      <c r="A1" s="193"/>
      <c r="B1" s="193"/>
      <c r="C1" s="193"/>
      <c r="D1" s="193"/>
      <c r="E1" s="193"/>
    </row>
    <row r="2" spans="1:5" ht="15.75" x14ac:dyDescent="0.25">
      <c r="A2" s="195" t="s">
        <v>394</v>
      </c>
      <c r="B2" s="603"/>
      <c r="C2" s="603"/>
      <c r="D2" s="603"/>
      <c r="E2" s="603"/>
    </row>
    <row r="3" spans="1:5" ht="14.25" thickBot="1" x14ac:dyDescent="0.3">
      <c r="A3" s="193"/>
      <c r="B3" s="193"/>
      <c r="C3" s="193"/>
      <c r="D3" s="604" t="str">
        <f>'[7]7.sz.mell.'!F2</f>
        <v>Forintban!</v>
      </c>
      <c r="E3" s="604"/>
    </row>
    <row r="4" spans="1:5" ht="15" customHeight="1" thickBot="1" x14ac:dyDescent="0.25">
      <c r="A4" s="196" t="s">
        <v>395</v>
      </c>
      <c r="B4" s="197" t="str">
        <f>CONCATENATE((LEFT([7]ÖSSZEFÜGGÉSEK!A5,4)),".")</f>
        <v>2017.</v>
      </c>
      <c r="C4" s="197" t="str">
        <f>CONCATENATE((LEFT([7]ÖSSZEFÜGGÉSEK!A5,4))+1,".")</f>
        <v>2018.</v>
      </c>
      <c r="D4" s="197" t="str">
        <f>CONCATENATE((LEFT([7]ÖSSZEFÜGGÉSEK!A5,4))+1,". után")</f>
        <v>2018. után</v>
      </c>
      <c r="E4" s="198" t="s">
        <v>396</v>
      </c>
    </row>
    <row r="5" spans="1:5" x14ac:dyDescent="0.2">
      <c r="A5" s="199" t="s">
        <v>397</v>
      </c>
      <c r="B5" s="200"/>
      <c r="C5" s="200"/>
      <c r="D5" s="200"/>
      <c r="E5" s="201">
        <f t="shared" ref="E5:E11" si="0">SUM(B5:D5)</f>
        <v>0</v>
      </c>
    </row>
    <row r="6" spans="1:5" x14ac:dyDescent="0.2">
      <c r="A6" s="202" t="s">
        <v>398</v>
      </c>
      <c r="B6" s="203"/>
      <c r="C6" s="203"/>
      <c r="D6" s="203"/>
      <c r="E6" s="204">
        <f t="shared" si="0"/>
        <v>0</v>
      </c>
    </row>
    <row r="7" spans="1:5" x14ac:dyDescent="0.2">
      <c r="A7" s="205" t="s">
        <v>399</v>
      </c>
      <c r="B7" s="206"/>
      <c r="C7" s="206"/>
      <c r="D7" s="206"/>
      <c r="E7" s="207">
        <f t="shared" si="0"/>
        <v>0</v>
      </c>
    </row>
    <row r="8" spans="1:5" x14ac:dyDescent="0.2">
      <c r="A8" s="205" t="s">
        <v>400</v>
      </c>
      <c r="B8" s="206"/>
      <c r="C8" s="206"/>
      <c r="D8" s="206"/>
      <c r="E8" s="207">
        <f t="shared" si="0"/>
        <v>0</v>
      </c>
    </row>
    <row r="9" spans="1:5" x14ac:dyDescent="0.2">
      <c r="A9" s="205" t="s">
        <v>401</v>
      </c>
      <c r="B9" s="206"/>
      <c r="C9" s="206"/>
      <c r="D9" s="206"/>
      <c r="E9" s="207">
        <f t="shared" si="0"/>
        <v>0</v>
      </c>
    </row>
    <row r="10" spans="1:5" x14ac:dyDescent="0.2">
      <c r="A10" s="205" t="s">
        <v>402</v>
      </c>
      <c r="B10" s="206"/>
      <c r="C10" s="206"/>
      <c r="D10" s="206"/>
      <c r="E10" s="207">
        <f t="shared" si="0"/>
        <v>0</v>
      </c>
    </row>
    <row r="11" spans="1:5" ht="13.5" thickBot="1" x14ac:dyDescent="0.25">
      <c r="A11" s="208"/>
      <c r="B11" s="209"/>
      <c r="C11" s="209"/>
      <c r="D11" s="209"/>
      <c r="E11" s="207">
        <f t="shared" si="0"/>
        <v>0</v>
      </c>
    </row>
    <row r="12" spans="1:5" ht="13.5" thickBot="1" x14ac:dyDescent="0.25">
      <c r="A12" s="210" t="s">
        <v>403</v>
      </c>
      <c r="B12" s="211">
        <f>B5+SUM(B7:B11)</f>
        <v>0</v>
      </c>
      <c r="C12" s="211">
        <f>C5+SUM(C7:C11)</f>
        <v>0</v>
      </c>
      <c r="D12" s="211">
        <f>D5+SUM(D7:D11)</f>
        <v>0</v>
      </c>
      <c r="E12" s="212">
        <f>E5+SUM(E7:E11)</f>
        <v>0</v>
      </c>
    </row>
    <row r="13" spans="1:5" ht="13.5" thickBot="1" x14ac:dyDescent="0.25">
      <c r="A13" s="213"/>
      <c r="B13" s="213"/>
      <c r="C13" s="213"/>
      <c r="D13" s="213"/>
      <c r="E13" s="213"/>
    </row>
    <row r="14" spans="1:5" ht="15" customHeight="1" thickBot="1" x14ac:dyDescent="0.25">
      <c r="A14" s="196" t="s">
        <v>404</v>
      </c>
      <c r="B14" s="197" t="str">
        <f>+B4</f>
        <v>2017.</v>
      </c>
      <c r="C14" s="197" t="str">
        <f>+C4</f>
        <v>2018.</v>
      </c>
      <c r="D14" s="197" t="str">
        <f>+D4</f>
        <v>2018. után</v>
      </c>
      <c r="E14" s="198" t="s">
        <v>396</v>
      </c>
    </row>
    <row r="15" spans="1:5" x14ac:dyDescent="0.2">
      <c r="A15" s="199" t="s">
        <v>405</v>
      </c>
      <c r="B15" s="200"/>
      <c r="C15" s="200"/>
      <c r="D15" s="200"/>
      <c r="E15" s="201">
        <f t="shared" ref="E15:E21" si="1">SUM(B15:D15)</f>
        <v>0</v>
      </c>
    </row>
    <row r="16" spans="1:5" x14ac:dyDescent="0.2">
      <c r="A16" s="214" t="s">
        <v>406</v>
      </c>
      <c r="B16" s="206"/>
      <c r="C16" s="206"/>
      <c r="D16" s="206"/>
      <c r="E16" s="207">
        <f t="shared" si="1"/>
        <v>0</v>
      </c>
    </row>
    <row r="17" spans="1:5" x14ac:dyDescent="0.2">
      <c r="A17" s="205" t="s">
        <v>407</v>
      </c>
      <c r="B17" s="206"/>
      <c r="C17" s="206"/>
      <c r="D17" s="206"/>
      <c r="E17" s="207">
        <f t="shared" si="1"/>
        <v>0</v>
      </c>
    </row>
    <row r="18" spans="1:5" x14ac:dyDescent="0.2">
      <c r="A18" s="205" t="s">
        <v>408</v>
      </c>
      <c r="B18" s="206"/>
      <c r="C18" s="206"/>
      <c r="D18" s="206"/>
      <c r="E18" s="207">
        <f t="shared" si="1"/>
        <v>0</v>
      </c>
    </row>
    <row r="19" spans="1:5" x14ac:dyDescent="0.2">
      <c r="A19" s="215"/>
      <c r="B19" s="206"/>
      <c r="C19" s="206"/>
      <c r="D19" s="206"/>
      <c r="E19" s="207">
        <f t="shared" si="1"/>
        <v>0</v>
      </c>
    </row>
    <row r="20" spans="1:5" x14ac:dyDescent="0.2">
      <c r="A20" s="215"/>
      <c r="B20" s="206"/>
      <c r="C20" s="206"/>
      <c r="D20" s="206"/>
      <c r="E20" s="207">
        <f t="shared" si="1"/>
        <v>0</v>
      </c>
    </row>
    <row r="21" spans="1:5" ht="13.5" thickBot="1" x14ac:dyDescent="0.25">
      <c r="A21" s="208"/>
      <c r="B21" s="209"/>
      <c r="C21" s="209"/>
      <c r="D21" s="209"/>
      <c r="E21" s="207">
        <f t="shared" si="1"/>
        <v>0</v>
      </c>
    </row>
    <row r="22" spans="1:5" ht="13.5" thickBot="1" x14ac:dyDescent="0.25">
      <c r="A22" s="210" t="s">
        <v>409</v>
      </c>
      <c r="B22" s="211">
        <f>SUM(B15:B21)</f>
        <v>0</v>
      </c>
      <c r="C22" s="211">
        <f>SUM(C15:C21)</f>
        <v>0</v>
      </c>
      <c r="D22" s="211">
        <f>SUM(D15:D21)</f>
        <v>0</v>
      </c>
      <c r="E22" s="212">
        <f>SUM(E15:E21)</f>
        <v>0</v>
      </c>
    </row>
    <row r="23" spans="1:5" x14ac:dyDescent="0.2">
      <c r="A23" s="193"/>
      <c r="B23" s="193"/>
      <c r="C23" s="193"/>
      <c r="D23" s="193"/>
      <c r="E23" s="193"/>
    </row>
    <row r="24" spans="1:5" x14ac:dyDescent="0.2">
      <c r="A24" s="193"/>
      <c r="B24" s="193"/>
      <c r="C24" s="193"/>
      <c r="D24" s="193"/>
      <c r="E24" s="193"/>
    </row>
    <row r="25" spans="1:5" ht="15.75" x14ac:dyDescent="0.25">
      <c r="A25" s="195" t="s">
        <v>394</v>
      </c>
      <c r="B25" s="603"/>
      <c r="C25" s="603"/>
      <c r="D25" s="603"/>
      <c r="E25" s="603"/>
    </row>
    <row r="26" spans="1:5" ht="14.25" thickBot="1" x14ac:dyDescent="0.3">
      <c r="A26" s="193"/>
      <c r="B26" s="193"/>
      <c r="C26" s="193"/>
      <c r="D26" s="604" t="str">
        <f>D3</f>
        <v>Forintban!</v>
      </c>
      <c r="E26" s="604"/>
    </row>
    <row r="27" spans="1:5" ht="13.5" thickBot="1" x14ac:dyDescent="0.25">
      <c r="A27" s="196" t="s">
        <v>395</v>
      </c>
      <c r="B27" s="197" t="str">
        <f>+B14</f>
        <v>2017.</v>
      </c>
      <c r="C27" s="197" t="str">
        <f>+C14</f>
        <v>2018.</v>
      </c>
      <c r="D27" s="197" t="str">
        <f>+D14</f>
        <v>2018. után</v>
      </c>
      <c r="E27" s="198" t="s">
        <v>396</v>
      </c>
    </row>
    <row r="28" spans="1:5" x14ac:dyDescent="0.2">
      <c r="A28" s="199" t="s">
        <v>397</v>
      </c>
      <c r="B28" s="200"/>
      <c r="C28" s="200"/>
      <c r="D28" s="200"/>
      <c r="E28" s="201">
        <f t="shared" ref="E28:E34" si="2">SUM(B28:D28)</f>
        <v>0</v>
      </c>
    </row>
    <row r="29" spans="1:5" x14ac:dyDescent="0.2">
      <c r="A29" s="202" t="s">
        <v>398</v>
      </c>
      <c r="B29" s="203"/>
      <c r="C29" s="203"/>
      <c r="D29" s="203"/>
      <c r="E29" s="204">
        <f t="shared" si="2"/>
        <v>0</v>
      </c>
    </row>
    <row r="30" spans="1:5" x14ac:dyDescent="0.2">
      <c r="A30" s="205" t="s">
        <v>399</v>
      </c>
      <c r="B30" s="206"/>
      <c r="C30" s="206"/>
      <c r="D30" s="206"/>
      <c r="E30" s="207">
        <f t="shared" si="2"/>
        <v>0</v>
      </c>
    </row>
    <row r="31" spans="1:5" x14ac:dyDescent="0.2">
      <c r="A31" s="205" t="s">
        <v>400</v>
      </c>
      <c r="B31" s="206"/>
      <c r="C31" s="206"/>
      <c r="D31" s="206"/>
      <c r="E31" s="207">
        <f t="shared" si="2"/>
        <v>0</v>
      </c>
    </row>
    <row r="32" spans="1:5" x14ac:dyDescent="0.2">
      <c r="A32" s="205" t="s">
        <v>401</v>
      </c>
      <c r="B32" s="206"/>
      <c r="C32" s="206"/>
      <c r="D32" s="206"/>
      <c r="E32" s="207">
        <f t="shared" si="2"/>
        <v>0</v>
      </c>
    </row>
    <row r="33" spans="1:5" x14ac:dyDescent="0.2">
      <c r="A33" s="205" t="s">
        <v>402</v>
      </c>
      <c r="B33" s="206"/>
      <c r="C33" s="206"/>
      <c r="D33" s="206"/>
      <c r="E33" s="207">
        <f t="shared" si="2"/>
        <v>0</v>
      </c>
    </row>
    <row r="34" spans="1:5" ht="13.5" thickBot="1" x14ac:dyDescent="0.25">
      <c r="A34" s="208"/>
      <c r="B34" s="209"/>
      <c r="C34" s="209"/>
      <c r="D34" s="209"/>
      <c r="E34" s="207">
        <f t="shared" si="2"/>
        <v>0</v>
      </c>
    </row>
    <row r="35" spans="1:5" ht="13.5" thickBot="1" x14ac:dyDescent="0.25">
      <c r="A35" s="210" t="s">
        <v>403</v>
      </c>
      <c r="B35" s="211">
        <f>B28+SUM(B30:B34)</f>
        <v>0</v>
      </c>
      <c r="C35" s="211">
        <f>C28+SUM(C30:C34)</f>
        <v>0</v>
      </c>
      <c r="D35" s="211">
        <f>D28+SUM(D30:D34)</f>
        <v>0</v>
      </c>
      <c r="E35" s="212">
        <f>E28+SUM(E30:E34)</f>
        <v>0</v>
      </c>
    </row>
    <row r="36" spans="1:5" ht="13.5" thickBot="1" x14ac:dyDescent="0.25">
      <c r="A36" s="213"/>
      <c r="B36" s="213"/>
      <c r="C36" s="213"/>
      <c r="D36" s="213"/>
      <c r="E36" s="213"/>
    </row>
    <row r="37" spans="1:5" ht="13.5" thickBot="1" x14ac:dyDescent="0.25">
      <c r="A37" s="196" t="s">
        <v>404</v>
      </c>
      <c r="B37" s="197" t="str">
        <f>+B27</f>
        <v>2017.</v>
      </c>
      <c r="C37" s="197" t="str">
        <f>+C27</f>
        <v>2018.</v>
      </c>
      <c r="D37" s="197" t="str">
        <f>+D27</f>
        <v>2018. után</v>
      </c>
      <c r="E37" s="198" t="s">
        <v>396</v>
      </c>
    </row>
    <row r="38" spans="1:5" x14ac:dyDescent="0.2">
      <c r="A38" s="199" t="s">
        <v>405</v>
      </c>
      <c r="B38" s="200"/>
      <c r="C38" s="200"/>
      <c r="D38" s="200"/>
      <c r="E38" s="201">
        <f t="shared" ref="E38:E44" si="3">SUM(B38:D38)</f>
        <v>0</v>
      </c>
    </row>
    <row r="39" spans="1:5" x14ac:dyDescent="0.2">
      <c r="A39" s="214" t="s">
        <v>406</v>
      </c>
      <c r="B39" s="206"/>
      <c r="C39" s="206"/>
      <c r="D39" s="206"/>
      <c r="E39" s="207">
        <f t="shared" si="3"/>
        <v>0</v>
      </c>
    </row>
    <row r="40" spans="1:5" x14ac:dyDescent="0.2">
      <c r="A40" s="205" t="s">
        <v>407</v>
      </c>
      <c r="B40" s="206"/>
      <c r="C40" s="206"/>
      <c r="D40" s="206"/>
      <c r="E40" s="207">
        <f t="shared" si="3"/>
        <v>0</v>
      </c>
    </row>
    <row r="41" spans="1:5" x14ac:dyDescent="0.2">
      <c r="A41" s="205" t="s">
        <v>408</v>
      </c>
      <c r="B41" s="206"/>
      <c r="C41" s="206"/>
      <c r="D41" s="206"/>
      <c r="E41" s="207">
        <f t="shared" si="3"/>
        <v>0</v>
      </c>
    </row>
    <row r="42" spans="1:5" x14ac:dyDescent="0.2">
      <c r="A42" s="215"/>
      <c r="B42" s="206"/>
      <c r="C42" s="206"/>
      <c r="D42" s="206"/>
      <c r="E42" s="207">
        <f t="shared" si="3"/>
        <v>0</v>
      </c>
    </row>
    <row r="43" spans="1:5" x14ac:dyDescent="0.2">
      <c r="A43" s="215"/>
      <c r="B43" s="206"/>
      <c r="C43" s="206"/>
      <c r="D43" s="206"/>
      <c r="E43" s="207">
        <f t="shared" si="3"/>
        <v>0</v>
      </c>
    </row>
    <row r="44" spans="1:5" ht="13.5" thickBot="1" x14ac:dyDescent="0.25">
      <c r="A44" s="208"/>
      <c r="B44" s="209"/>
      <c r="C44" s="209"/>
      <c r="D44" s="209"/>
      <c r="E44" s="207">
        <f t="shared" si="3"/>
        <v>0</v>
      </c>
    </row>
    <row r="45" spans="1:5" ht="13.5" thickBot="1" x14ac:dyDescent="0.25">
      <c r="A45" s="210" t="s">
        <v>409</v>
      </c>
      <c r="B45" s="211">
        <f>SUM(B38:B44)</f>
        <v>0</v>
      </c>
      <c r="C45" s="211">
        <f>SUM(C38:C44)</f>
        <v>0</v>
      </c>
      <c r="D45" s="211">
        <f>SUM(D38:D44)</f>
        <v>0</v>
      </c>
      <c r="E45" s="212">
        <f>SUM(E38:E44)</f>
        <v>0</v>
      </c>
    </row>
    <row r="46" spans="1:5" x14ac:dyDescent="0.2">
      <c r="A46" s="193"/>
      <c r="B46" s="193"/>
      <c r="C46" s="193"/>
      <c r="D46" s="193"/>
      <c r="E46" s="193"/>
    </row>
    <row r="47" spans="1:5" ht="15.75" x14ac:dyDescent="0.2">
      <c r="A47" s="605" t="str">
        <f>+CONCATENATE("Önkormányzaton kívüli EU-s projektekhez történő hozzájárulás ",LEFT([7]ÖSSZEFÜGGÉSEK!A5,4),". évi előirányzat")</f>
        <v>Önkormányzaton kívüli EU-s projektekhez történő hozzájárulás 2017. évi előirányzat</v>
      </c>
      <c r="B47" s="605"/>
      <c r="C47" s="605"/>
      <c r="D47" s="605"/>
      <c r="E47" s="605"/>
    </row>
    <row r="48" spans="1:5" ht="13.5" thickBot="1" x14ac:dyDescent="0.25">
      <c r="A48" s="193"/>
      <c r="B48" s="193"/>
      <c r="C48" s="193"/>
      <c r="D48" s="193"/>
      <c r="E48" s="193"/>
    </row>
    <row r="49" spans="1:8" ht="13.5" thickBot="1" x14ac:dyDescent="0.25">
      <c r="A49" s="598" t="s">
        <v>410</v>
      </c>
      <c r="B49" s="599"/>
      <c r="C49" s="600"/>
      <c r="D49" s="601" t="s">
        <v>411</v>
      </c>
      <c r="E49" s="602"/>
      <c r="H49" s="216"/>
    </row>
    <row r="50" spans="1:8" x14ac:dyDescent="0.2">
      <c r="A50" s="583"/>
      <c r="B50" s="584"/>
      <c r="C50" s="585"/>
      <c r="D50" s="586"/>
      <c r="E50" s="587"/>
    </row>
    <row r="51" spans="1:8" ht="13.5" thickBot="1" x14ac:dyDescent="0.25">
      <c r="A51" s="588"/>
      <c r="B51" s="589"/>
      <c r="C51" s="590"/>
      <c r="D51" s="591"/>
      <c r="E51" s="592"/>
    </row>
    <row r="52" spans="1:8" ht="13.5" thickBot="1" x14ac:dyDescent="0.25">
      <c r="A52" s="593" t="s">
        <v>409</v>
      </c>
      <c r="B52" s="594"/>
      <c r="C52" s="595"/>
      <c r="D52" s="596">
        <f>SUM(D50:E51)</f>
        <v>0</v>
      </c>
      <c r="E52" s="597"/>
    </row>
  </sheetData>
  <mergeCells count="13">
    <mergeCell ref="A49:C49"/>
    <mergeCell ref="D49:E49"/>
    <mergeCell ref="B2:E2"/>
    <mergeCell ref="D3:E3"/>
    <mergeCell ref="B25:E25"/>
    <mergeCell ref="D26:E26"/>
    <mergeCell ref="A47:E47"/>
    <mergeCell ref="A50:C50"/>
    <mergeCell ref="D50:E50"/>
    <mergeCell ref="A51:C51"/>
    <mergeCell ref="D51:E51"/>
    <mergeCell ref="A52:C52"/>
    <mergeCell ref="D52:E52"/>
  </mergeCells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……/2017.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N159"/>
  <sheetViews>
    <sheetView tabSelected="1" zoomScale="130" zoomScaleNormal="130" zoomScaleSheetLayoutView="85" workbookViewId="0">
      <selection activeCell="F5" sqref="F5"/>
    </sheetView>
  </sheetViews>
  <sheetFormatPr defaultRowHeight="12.75" x14ac:dyDescent="0.2"/>
  <cols>
    <col min="1" max="1" width="19.5" style="266" customWidth="1"/>
    <col min="2" max="2" width="72" style="267" customWidth="1"/>
    <col min="3" max="5" width="16.83203125" style="267" customWidth="1"/>
    <col min="6" max="6" width="16.83203125" style="492" customWidth="1"/>
    <col min="7" max="16384" width="9.33203125" style="234"/>
  </cols>
  <sheetData>
    <row r="1" spans="1:6" s="220" customFormat="1" ht="16.5" customHeight="1" thickBot="1" x14ac:dyDescent="0.25">
      <c r="A1" s="217"/>
      <c r="B1" s="218"/>
      <c r="C1" s="218"/>
      <c r="D1" s="218"/>
      <c r="E1" s="218"/>
      <c r="F1" s="448" t="s">
        <v>510</v>
      </c>
    </row>
    <row r="2" spans="1:6" s="224" customFormat="1" ht="21" customHeight="1" x14ac:dyDescent="0.2">
      <c r="A2" s="221" t="s">
        <v>274</v>
      </c>
      <c r="B2" s="222" t="s">
        <v>412</v>
      </c>
      <c r="C2" s="353"/>
      <c r="D2" s="353"/>
      <c r="E2" s="353"/>
      <c r="F2" s="352" t="s">
        <v>413</v>
      </c>
    </row>
    <row r="3" spans="1:6" s="224" customFormat="1" ht="16.5" thickBot="1" x14ac:dyDescent="0.25">
      <c r="A3" s="225" t="s">
        <v>414</v>
      </c>
      <c r="B3" s="226" t="s">
        <v>465</v>
      </c>
      <c r="C3" s="354"/>
      <c r="D3" s="354"/>
      <c r="E3" s="354"/>
      <c r="F3" s="312" t="s">
        <v>413</v>
      </c>
    </row>
    <row r="4" spans="1:6" s="230" customFormat="1" ht="15.95" customHeight="1" thickBot="1" x14ac:dyDescent="0.25">
      <c r="A4" s="228"/>
      <c r="B4" s="228"/>
      <c r="C4" s="228"/>
      <c r="D4" s="228"/>
      <c r="E4" s="228"/>
      <c r="F4" s="449" t="s">
        <v>2</v>
      </c>
    </row>
    <row r="5" spans="1:6" ht="36.75" thickBot="1" x14ac:dyDescent="0.25">
      <c r="A5" s="231" t="s">
        <v>417</v>
      </c>
      <c r="B5" s="232" t="s">
        <v>418</v>
      </c>
      <c r="C5" s="314" t="s">
        <v>504</v>
      </c>
      <c r="D5" s="314" t="s">
        <v>515</v>
      </c>
      <c r="E5" s="314" t="s">
        <v>516</v>
      </c>
      <c r="F5" s="314" t="s">
        <v>518</v>
      </c>
    </row>
    <row r="6" spans="1:6" s="238" customFormat="1" ht="12.95" customHeight="1" thickBot="1" x14ac:dyDescent="0.25">
      <c r="A6" s="235"/>
      <c r="B6" s="236" t="s">
        <v>5</v>
      </c>
      <c r="C6" s="358" t="s">
        <v>6</v>
      </c>
      <c r="D6" s="237" t="s">
        <v>275</v>
      </c>
      <c r="E6" s="237" t="s">
        <v>276</v>
      </c>
      <c r="F6" s="237" t="s">
        <v>360</v>
      </c>
    </row>
    <row r="7" spans="1:6" s="238" customFormat="1" ht="15.95" customHeight="1" thickBot="1" x14ac:dyDescent="0.25">
      <c r="A7" s="239"/>
      <c r="B7" s="240" t="s">
        <v>272</v>
      </c>
      <c r="C7" s="240"/>
      <c r="D7" s="240"/>
      <c r="E7" s="240"/>
      <c r="F7" s="450"/>
    </row>
    <row r="8" spans="1:6" s="238" customFormat="1" ht="12" customHeight="1" thickBot="1" x14ac:dyDescent="0.25">
      <c r="A8" s="44" t="s">
        <v>7</v>
      </c>
      <c r="B8" s="451" t="s">
        <v>8</v>
      </c>
      <c r="C8" s="452">
        <f>+C9+C10+C11+C12+C13+C14</f>
        <v>215738</v>
      </c>
      <c r="D8" s="452">
        <f>+D9+D10+D11+D12+D13+D14</f>
        <v>188445</v>
      </c>
      <c r="E8" s="452">
        <f>+E9+E10+E11+E12+E13+E14</f>
        <v>188525</v>
      </c>
      <c r="F8" s="452">
        <f>+F9+F10+F11+F12+F13+F14</f>
        <v>194050</v>
      </c>
    </row>
    <row r="9" spans="1:6" s="243" customFormat="1" ht="12" customHeight="1" x14ac:dyDescent="0.2">
      <c r="A9" s="242" t="s">
        <v>9</v>
      </c>
      <c r="B9" s="453" t="s">
        <v>10</v>
      </c>
      <c r="C9" s="454">
        <v>104208</v>
      </c>
      <c r="D9" s="454">
        <f>'9.1.1. sz. mell önkorm köt'!D9+'9.1.2. sz. mell önkorm önk'!D9+'9.1.3.a sz. mell önkorm állig'!D9</f>
        <v>77381</v>
      </c>
      <c r="E9" s="454">
        <f>'9.1.1. sz. mell önkorm köt'!E9+'9.1.2. sz. mell önkorm önk'!E9+'9.1.3.a sz. mell önkorm állig'!E9</f>
        <v>77381</v>
      </c>
      <c r="F9" s="454">
        <f>'9.1.1. sz. mell önkorm köt'!F9+'9.1.2. sz. mell önkorm önk'!F9+'9.1.3.a sz. mell önkorm állig'!F9</f>
        <v>78381</v>
      </c>
    </row>
    <row r="10" spans="1:6" s="245" customFormat="1" ht="12" customHeight="1" x14ac:dyDescent="0.2">
      <c r="A10" s="244" t="s">
        <v>11</v>
      </c>
      <c r="B10" s="455" t="s">
        <v>12</v>
      </c>
      <c r="C10" s="456">
        <v>53862</v>
      </c>
      <c r="D10" s="454">
        <f>'9.1.1. sz. mell önkorm köt'!D10+'9.1.2. sz. mell önkorm önk'!D10+'9.1.3.a sz. mell önkorm állig'!D10</f>
        <v>53862</v>
      </c>
      <c r="E10" s="454">
        <f>'9.1.1. sz. mell önkorm köt'!E10+'9.1.2. sz. mell önkorm önk'!E10+'9.1.3.a sz. mell önkorm állig'!E10</f>
        <v>53862</v>
      </c>
      <c r="F10" s="454">
        <f>'9.1.1. sz. mell önkorm köt'!F10+'9.1.2. sz. mell önkorm önk'!F10+'9.1.3.a sz. mell önkorm állig'!F10</f>
        <v>54794</v>
      </c>
    </row>
    <row r="11" spans="1:6" s="245" customFormat="1" ht="12" customHeight="1" x14ac:dyDescent="0.2">
      <c r="A11" s="244" t="s">
        <v>13</v>
      </c>
      <c r="B11" s="455" t="s">
        <v>14</v>
      </c>
      <c r="C11" s="456">
        <v>55136</v>
      </c>
      <c r="D11" s="454">
        <f>'9.1.1. sz. mell önkorm köt'!D11+'9.1.2. sz. mell önkorm önk'!D11+'9.1.3.a sz. mell önkorm állig'!D11</f>
        <v>50278</v>
      </c>
      <c r="E11" s="454">
        <f>'9.1.1. sz. mell önkorm köt'!E11+'9.1.2. sz. mell önkorm önk'!E11+'9.1.3.a sz. mell önkorm állig'!E11</f>
        <v>50278</v>
      </c>
      <c r="F11" s="454">
        <f>'9.1.1. sz. mell önkorm köt'!F11+'9.1.2. sz. mell önkorm önk'!F11+'9.1.3.a sz. mell önkorm állig'!F11</f>
        <v>49356</v>
      </c>
    </row>
    <row r="12" spans="1:6" s="245" customFormat="1" ht="12" customHeight="1" x14ac:dyDescent="0.2">
      <c r="A12" s="244" t="s">
        <v>15</v>
      </c>
      <c r="B12" s="455" t="s">
        <v>16</v>
      </c>
      <c r="C12" s="456">
        <v>2532</v>
      </c>
      <c r="D12" s="454">
        <f>'9.1.1. sz. mell önkorm köt'!D12+'9.1.2. sz. mell önkorm önk'!D12+'9.1.3.a sz. mell önkorm állig'!D12</f>
        <v>2532</v>
      </c>
      <c r="E12" s="454">
        <f>'9.1.1. sz. mell önkorm köt'!E12+'9.1.2. sz. mell önkorm önk'!E12+'9.1.3.a sz. mell önkorm állig'!E12</f>
        <v>2532</v>
      </c>
      <c r="F12" s="454">
        <f>'9.1.1. sz. mell önkorm köt'!F12+'9.1.2. sz. mell önkorm önk'!F12+'9.1.3.a sz. mell önkorm állig'!F12</f>
        <v>3531</v>
      </c>
    </row>
    <row r="13" spans="1:6" s="245" customFormat="1" ht="12" customHeight="1" x14ac:dyDescent="0.2">
      <c r="A13" s="244" t="s">
        <v>17</v>
      </c>
      <c r="B13" s="455" t="s">
        <v>420</v>
      </c>
      <c r="C13" s="456"/>
      <c r="D13" s="454">
        <f>'9.1.1. sz. mell önkorm köt'!D13+'9.1.2. sz. mell önkorm önk'!D13+'9.1.3.a sz. mell önkorm állig'!D13</f>
        <v>4392</v>
      </c>
      <c r="E13" s="454">
        <f>'9.1.1. sz. mell önkorm köt'!E13+'9.1.2. sz. mell önkorm önk'!E13+'9.1.3.a sz. mell önkorm állig'!E13</f>
        <v>4472</v>
      </c>
      <c r="F13" s="454">
        <f>'9.1.1. sz. mell önkorm köt'!F13+'9.1.2. sz. mell önkorm önk'!F13+'9.1.3.a sz. mell önkorm állig'!F13</f>
        <v>7988</v>
      </c>
    </row>
    <row r="14" spans="1:6" s="243" customFormat="1" ht="12" customHeight="1" thickBot="1" x14ac:dyDescent="0.25">
      <c r="A14" s="246" t="s">
        <v>19</v>
      </c>
      <c r="B14" s="457" t="s">
        <v>20</v>
      </c>
      <c r="C14" s="456"/>
      <c r="D14" s="454">
        <f>'9.1.1. sz. mell önkorm köt'!D14+'9.1.2. sz. mell önkorm önk'!D14+'9.1.3.a sz. mell önkorm állig'!D14</f>
        <v>0</v>
      </c>
      <c r="E14" s="454">
        <f>'9.1.1. sz. mell önkorm köt'!E14+'9.1.2. sz. mell önkorm önk'!E14+'9.1.3.a sz. mell önkorm állig'!E14</f>
        <v>0</v>
      </c>
      <c r="F14" s="454">
        <f>'9.1.1. sz. mell önkorm köt'!F14+'9.1.2. sz. mell önkorm önk'!F14+'9.1.3.a sz. mell önkorm állig'!F14</f>
        <v>0</v>
      </c>
    </row>
    <row r="15" spans="1:6" s="243" customFormat="1" ht="12" customHeight="1" thickBot="1" x14ac:dyDescent="0.25">
      <c r="A15" s="44" t="s">
        <v>21</v>
      </c>
      <c r="B15" s="458" t="s">
        <v>22</v>
      </c>
      <c r="C15" s="452">
        <f>+C16+C17+C18+C19+C20</f>
        <v>23892</v>
      </c>
      <c r="D15" s="452">
        <f>+D16+D17+D18+D19+D20</f>
        <v>264390</v>
      </c>
      <c r="E15" s="452">
        <f>+E16+E17+E18+E19+E20</f>
        <v>276549</v>
      </c>
      <c r="F15" s="452">
        <f>+F16+F17+F18+F19+F20</f>
        <v>222172</v>
      </c>
    </row>
    <row r="16" spans="1:6" s="243" customFormat="1" ht="12" customHeight="1" x14ac:dyDescent="0.2">
      <c r="A16" s="242" t="s">
        <v>23</v>
      </c>
      <c r="B16" s="453" t="s">
        <v>24</v>
      </c>
      <c r="C16" s="454"/>
      <c r="D16" s="454">
        <f>'9.1.1. sz. mell önkorm köt'!D16+'9.1.2. sz. mell önkorm önk'!D16+'9.1.3.a sz. mell önkorm állig'!D16</f>
        <v>0</v>
      </c>
      <c r="E16" s="454">
        <f>'9.1.1. sz. mell önkorm köt'!E16+'9.1.2. sz. mell önkorm önk'!E16+'9.1.3.a sz. mell önkorm állig'!E16</f>
        <v>0</v>
      </c>
      <c r="F16" s="454">
        <f>'9.1.1. sz. mell önkorm köt'!F16+'9.1.2. sz. mell önkorm önk'!F16+'9.1.3.a sz. mell önkorm állig'!F16</f>
        <v>0</v>
      </c>
    </row>
    <row r="17" spans="1:6" s="243" customFormat="1" ht="12" customHeight="1" x14ac:dyDescent="0.2">
      <c r="A17" s="244" t="s">
        <v>25</v>
      </c>
      <c r="B17" s="455" t="s">
        <v>26</v>
      </c>
      <c r="C17" s="456"/>
      <c r="D17" s="454">
        <f>'9.1.1. sz. mell önkorm köt'!D17+'9.1.2. sz. mell önkorm önk'!D17+'9.1.3.a sz. mell önkorm állig'!D17</f>
        <v>0</v>
      </c>
      <c r="E17" s="454">
        <f>'9.1.1. sz. mell önkorm köt'!E17+'9.1.2. sz. mell önkorm önk'!E17+'9.1.3.a sz. mell önkorm állig'!E17</f>
        <v>0</v>
      </c>
      <c r="F17" s="454">
        <f>'9.1.1. sz. mell önkorm köt'!F17+'9.1.2. sz. mell önkorm önk'!F17+'9.1.3.a sz. mell önkorm állig'!F17</f>
        <v>0</v>
      </c>
    </row>
    <row r="18" spans="1:6" s="243" customFormat="1" ht="12" customHeight="1" x14ac:dyDescent="0.2">
      <c r="A18" s="244" t="s">
        <v>27</v>
      </c>
      <c r="B18" s="455" t="s">
        <v>28</v>
      </c>
      <c r="C18" s="456"/>
      <c r="D18" s="454">
        <f>'9.1.1. sz. mell önkorm köt'!D18+'9.1.2. sz. mell önkorm önk'!D18+'9.1.3.a sz. mell önkorm állig'!D18</f>
        <v>0</v>
      </c>
      <c r="E18" s="454">
        <f>'9.1.1. sz. mell önkorm köt'!E18+'9.1.2. sz. mell önkorm önk'!E18+'9.1.3.a sz. mell önkorm állig'!E18</f>
        <v>0</v>
      </c>
      <c r="F18" s="454">
        <f>'9.1.1. sz. mell önkorm köt'!F18+'9.1.2. sz. mell önkorm önk'!F18+'9.1.3.a sz. mell önkorm állig'!F18</f>
        <v>0</v>
      </c>
    </row>
    <row r="19" spans="1:6" s="243" customFormat="1" ht="12" customHeight="1" x14ac:dyDescent="0.2">
      <c r="A19" s="244" t="s">
        <v>29</v>
      </c>
      <c r="B19" s="455" t="s">
        <v>30</v>
      </c>
      <c r="C19" s="456"/>
      <c r="D19" s="454">
        <f>'9.1.1. sz. mell önkorm köt'!D19+'9.1.2. sz. mell önkorm önk'!D19+'9.1.3.a sz. mell önkorm állig'!D19</f>
        <v>0</v>
      </c>
      <c r="E19" s="454">
        <f>'9.1.1. sz. mell önkorm köt'!E19+'9.1.2. sz. mell önkorm önk'!E19+'9.1.3.a sz. mell önkorm állig'!E19</f>
        <v>0</v>
      </c>
      <c r="F19" s="454">
        <f>'9.1.1. sz. mell önkorm köt'!F19+'9.1.2. sz. mell önkorm önk'!F19+'9.1.3.a sz. mell önkorm állig'!F19</f>
        <v>0</v>
      </c>
    </row>
    <row r="20" spans="1:6" s="243" customFormat="1" ht="12" customHeight="1" x14ac:dyDescent="0.2">
      <c r="A20" s="244" t="s">
        <v>31</v>
      </c>
      <c r="B20" s="455" t="s">
        <v>32</v>
      </c>
      <c r="C20" s="456">
        <v>23892</v>
      </c>
      <c r="D20" s="454">
        <f>'9.1.1. sz. mell önkorm köt'!D20+'9.1.2. sz. mell önkorm önk'!D20+'9.1.3.a sz. mell önkorm állig'!D20</f>
        <v>264390</v>
      </c>
      <c r="E20" s="454">
        <f>'9.1.1. sz. mell önkorm köt'!E20+'9.1.2. sz. mell önkorm önk'!E20+'9.1.3.a sz. mell önkorm állig'!E20</f>
        <v>276549</v>
      </c>
      <c r="F20" s="454">
        <f>'9.1.1. sz. mell önkorm köt'!F20+'9.1.2. sz. mell önkorm önk'!F20+'9.1.3.a sz. mell önkorm állig'!F20</f>
        <v>222172</v>
      </c>
    </row>
    <row r="21" spans="1:6" s="245" customFormat="1" ht="12" customHeight="1" thickBot="1" x14ac:dyDescent="0.25">
      <c r="A21" s="246" t="s">
        <v>33</v>
      </c>
      <c r="B21" s="457" t="s">
        <v>34</v>
      </c>
      <c r="C21" s="459"/>
      <c r="D21" s="454">
        <f>'9.1.1. sz. mell önkorm köt'!D21+'9.1.2. sz. mell önkorm önk'!D21+'9.1.3.a sz. mell önkorm állig'!D21</f>
        <v>0</v>
      </c>
      <c r="E21" s="454">
        <f>'9.1.1. sz. mell önkorm köt'!E21+'9.1.2. sz. mell önkorm önk'!E21+'9.1.3.a sz. mell önkorm állig'!E21</f>
        <v>0</v>
      </c>
      <c r="F21" s="454">
        <f>'9.1.1. sz. mell önkorm köt'!F21+'9.1.2. sz. mell önkorm önk'!F21+'9.1.3.a sz. mell önkorm állig'!F21</f>
        <v>0</v>
      </c>
    </row>
    <row r="22" spans="1:6" s="245" customFormat="1" ht="12" customHeight="1" thickBot="1" x14ac:dyDescent="0.25">
      <c r="A22" s="44" t="s">
        <v>35</v>
      </c>
      <c r="B22" s="451" t="s">
        <v>36</v>
      </c>
      <c r="C22" s="452">
        <f>+C23+C24+C25+C26+C27</f>
        <v>0</v>
      </c>
      <c r="D22" s="452">
        <f>+D23+D24+D25+D26+D27</f>
        <v>47339</v>
      </c>
      <c r="E22" s="452">
        <f>+E23+E24+E25+E26+E27</f>
        <v>47339</v>
      </c>
      <c r="F22" s="452">
        <f>+F23+F24+F25+F26+F27</f>
        <v>832105</v>
      </c>
    </row>
    <row r="23" spans="1:6" s="245" customFormat="1" ht="12" customHeight="1" x14ac:dyDescent="0.2">
      <c r="A23" s="242" t="s">
        <v>37</v>
      </c>
      <c r="B23" s="453" t="s">
        <v>38</v>
      </c>
      <c r="C23" s="454"/>
      <c r="D23" s="454">
        <f>'9.1.1. sz. mell önkorm köt'!D23+'9.1.2. sz. mell önkorm önk'!D23+'9.1.3.a sz. mell önkorm állig'!D23</f>
        <v>6000</v>
      </c>
      <c r="E23" s="454">
        <f>'9.1.1. sz. mell önkorm köt'!E23+'9.1.2. sz. mell önkorm önk'!E23+'9.1.3.a sz. mell önkorm állig'!E23</f>
        <v>6000</v>
      </c>
      <c r="F23" s="454">
        <f>'9.1.1. sz. mell önkorm köt'!F23+'9.1.2. sz. mell önkorm önk'!F23+'9.1.3.a sz. mell önkorm állig'!F23</f>
        <v>7965</v>
      </c>
    </row>
    <row r="24" spans="1:6" s="243" customFormat="1" ht="12" customHeight="1" x14ac:dyDescent="0.2">
      <c r="A24" s="244" t="s">
        <v>39</v>
      </c>
      <c r="B24" s="455" t="s">
        <v>40</v>
      </c>
      <c r="C24" s="456"/>
      <c r="D24" s="454">
        <f>'9.1.1. sz. mell önkorm köt'!D24+'9.1.2. sz. mell önkorm önk'!D24+'9.1.3.a sz. mell önkorm állig'!D24</f>
        <v>0</v>
      </c>
      <c r="E24" s="454">
        <f>'9.1.1. sz. mell önkorm köt'!E24+'9.1.2. sz. mell önkorm önk'!E24+'9.1.3.a sz. mell önkorm állig'!E24</f>
        <v>0</v>
      </c>
      <c r="F24" s="454">
        <f>'9.1.1. sz. mell önkorm köt'!F24+'9.1.2. sz. mell önkorm önk'!F24+'9.1.3.a sz. mell önkorm állig'!F24</f>
        <v>0</v>
      </c>
    </row>
    <row r="25" spans="1:6" s="245" customFormat="1" ht="12" customHeight="1" x14ac:dyDescent="0.2">
      <c r="A25" s="244" t="s">
        <v>41</v>
      </c>
      <c r="B25" s="455" t="s">
        <v>42</v>
      </c>
      <c r="C25" s="456"/>
      <c r="D25" s="454">
        <f>'9.1.1. sz. mell önkorm köt'!D25+'9.1.2. sz. mell önkorm önk'!D25+'9.1.3.a sz. mell önkorm állig'!D25</f>
        <v>0</v>
      </c>
      <c r="E25" s="454">
        <f>'9.1.1. sz. mell önkorm köt'!E25+'9.1.2. sz. mell önkorm önk'!E25+'9.1.3.a sz. mell önkorm állig'!E25</f>
        <v>0</v>
      </c>
      <c r="F25" s="454">
        <f>'9.1.1. sz. mell önkorm köt'!F25+'9.1.2. sz. mell önkorm önk'!F25+'9.1.3.a sz. mell önkorm állig'!F25</f>
        <v>0</v>
      </c>
    </row>
    <row r="26" spans="1:6" s="245" customFormat="1" ht="12" customHeight="1" x14ac:dyDescent="0.2">
      <c r="A26" s="244" t="s">
        <v>43</v>
      </c>
      <c r="B26" s="455" t="s">
        <v>44</v>
      </c>
      <c r="C26" s="456"/>
      <c r="D26" s="454">
        <f>'9.1.1. sz. mell önkorm köt'!D26+'9.1.2. sz. mell önkorm önk'!D26+'9.1.3.a sz. mell önkorm állig'!D26</f>
        <v>0</v>
      </c>
      <c r="E26" s="454">
        <f>'9.1.1. sz. mell önkorm köt'!E26+'9.1.2. sz. mell önkorm önk'!E26+'9.1.3.a sz. mell önkorm állig'!E26</f>
        <v>0</v>
      </c>
      <c r="F26" s="454">
        <f>'9.1.1. sz. mell önkorm köt'!F26+'9.1.2. sz. mell önkorm önk'!F26+'9.1.3.a sz. mell önkorm állig'!F26</f>
        <v>0</v>
      </c>
    </row>
    <row r="27" spans="1:6" s="245" customFormat="1" ht="12" customHeight="1" x14ac:dyDescent="0.2">
      <c r="A27" s="244" t="s">
        <v>45</v>
      </c>
      <c r="B27" s="455" t="s">
        <v>46</v>
      </c>
      <c r="C27" s="456"/>
      <c r="D27" s="454">
        <f>'9.1.1. sz. mell önkorm köt'!D27+'9.1.2. sz. mell önkorm önk'!D27+'9.1.3.a sz. mell önkorm állig'!D27</f>
        <v>41339</v>
      </c>
      <c r="E27" s="454">
        <f>'9.1.1. sz. mell önkorm köt'!E27+'9.1.2. sz. mell önkorm önk'!E27+'9.1.3.a sz. mell önkorm állig'!E27</f>
        <v>41339</v>
      </c>
      <c r="F27" s="454">
        <f>'9.1.1. sz. mell önkorm köt'!F27+'9.1.2. sz. mell önkorm önk'!F27+'9.1.3.a sz. mell önkorm állig'!F27</f>
        <v>824140</v>
      </c>
    </row>
    <row r="28" spans="1:6" s="245" customFormat="1" ht="12" customHeight="1" thickBot="1" x14ac:dyDescent="0.25">
      <c r="A28" s="246" t="s">
        <v>47</v>
      </c>
      <c r="B28" s="457" t="s">
        <v>48</v>
      </c>
      <c r="C28" s="459"/>
      <c r="D28" s="454">
        <f>'9.1.1. sz. mell önkorm köt'!D28+'9.1.2. sz. mell önkorm önk'!D28+'9.1.3.a sz. mell önkorm állig'!D28</f>
        <v>41339</v>
      </c>
      <c r="E28" s="454">
        <f>'9.1.1. sz. mell önkorm köt'!E28+'9.1.2. sz. mell önkorm önk'!E28+'9.1.3.a sz. mell önkorm állig'!E28</f>
        <v>41339</v>
      </c>
      <c r="F28" s="454">
        <f>'9.1.1. sz. mell önkorm köt'!F28+'9.1.2. sz. mell önkorm önk'!F28+'9.1.3.a sz. mell önkorm állig'!F28</f>
        <v>824140</v>
      </c>
    </row>
    <row r="29" spans="1:6" s="245" customFormat="1" ht="12" customHeight="1" thickBot="1" x14ac:dyDescent="0.25">
      <c r="A29" s="44" t="s">
        <v>49</v>
      </c>
      <c r="B29" s="451" t="s">
        <v>50</v>
      </c>
      <c r="C29" s="460">
        <v>26960</v>
      </c>
      <c r="D29" s="460">
        <f>SUM(D30:D36)</f>
        <v>31413</v>
      </c>
      <c r="E29" s="460">
        <f>SUM(E30:E36)</f>
        <v>38433</v>
      </c>
      <c r="F29" s="460">
        <f>SUM(F30:F36)</f>
        <v>53856</v>
      </c>
    </row>
    <row r="30" spans="1:6" s="245" customFormat="1" ht="12" customHeight="1" x14ac:dyDescent="0.2">
      <c r="A30" s="242" t="s">
        <v>51</v>
      </c>
      <c r="B30" s="453" t="s">
        <v>52</v>
      </c>
      <c r="C30" s="461">
        <v>4000</v>
      </c>
      <c r="D30" s="461">
        <f>'9.1.1. sz. mell önkorm köt'!D30+'9.1.2. sz. mell önkorm önk'!D30+'9.1.3.a sz. mell önkorm állig'!D30</f>
        <v>4000</v>
      </c>
      <c r="E30" s="461">
        <f>'9.1.1. sz. mell önkorm köt'!E30+'9.1.2. sz. mell önkorm önk'!E30+'9.1.3.a sz. mell önkorm állig'!E30</f>
        <v>4634</v>
      </c>
      <c r="F30" s="461">
        <f>'9.1.1. sz. mell önkorm köt'!F30+'9.1.2. sz. mell önkorm önk'!F30+'9.1.3.a sz. mell önkorm állig'!F30</f>
        <v>6080</v>
      </c>
    </row>
    <row r="31" spans="1:6" s="245" customFormat="1" ht="12" customHeight="1" x14ac:dyDescent="0.2">
      <c r="A31" s="244" t="s">
        <v>53</v>
      </c>
      <c r="B31" s="455" t="s">
        <v>54</v>
      </c>
      <c r="C31" s="456"/>
      <c r="D31" s="461">
        <f>'9.1.1. sz. mell önkorm köt'!D31+'9.1.2. sz. mell önkorm önk'!D31+'9.1.3.a sz. mell önkorm állig'!D31</f>
        <v>0</v>
      </c>
      <c r="E31" s="461">
        <f>'9.1.1. sz. mell önkorm köt'!E31+'9.1.2. sz. mell önkorm önk'!E31+'9.1.3.a sz. mell önkorm állig'!E31</f>
        <v>0</v>
      </c>
      <c r="F31" s="461">
        <f>'9.1.1. sz. mell önkorm köt'!F31+'9.1.2. sz. mell önkorm önk'!F31+'9.1.3.a sz. mell önkorm állig'!F31</f>
        <v>0</v>
      </c>
    </row>
    <row r="32" spans="1:6" s="245" customFormat="1" ht="12" customHeight="1" x14ac:dyDescent="0.2">
      <c r="A32" s="244" t="s">
        <v>55</v>
      </c>
      <c r="B32" s="455" t="s">
        <v>56</v>
      </c>
      <c r="C32" s="456">
        <v>17000</v>
      </c>
      <c r="D32" s="461">
        <f>'9.1.1. sz. mell önkorm köt'!D32+'9.1.2. sz. mell önkorm önk'!D32+'9.1.3.a sz. mell önkorm állig'!D32</f>
        <v>17000</v>
      </c>
      <c r="E32" s="461">
        <f>'9.1.1. sz. mell önkorm köt'!E32+'9.1.2. sz. mell önkorm önk'!E32+'9.1.3.a sz. mell önkorm állig'!E32</f>
        <v>20709</v>
      </c>
      <c r="F32" s="461">
        <f>'9.1.1. sz. mell önkorm köt'!F32+'9.1.2. sz. mell önkorm önk'!F32+'9.1.3.a sz. mell önkorm állig'!F32</f>
        <v>38468</v>
      </c>
    </row>
    <row r="33" spans="1:6" s="245" customFormat="1" ht="12" customHeight="1" x14ac:dyDescent="0.2">
      <c r="A33" s="244" t="s">
        <v>57</v>
      </c>
      <c r="B33" s="455" t="s">
        <v>58</v>
      </c>
      <c r="C33" s="456"/>
      <c r="D33" s="461">
        <f>'9.1.1. sz. mell önkorm köt'!D33+'9.1.2. sz. mell önkorm önk'!D33+'9.1.3.a sz. mell önkorm állig'!D33</f>
        <v>0</v>
      </c>
      <c r="E33" s="461">
        <f>'9.1.1. sz. mell önkorm köt'!E33+'9.1.2. sz. mell önkorm önk'!E33+'9.1.3.a sz. mell önkorm állig'!E33</f>
        <v>0</v>
      </c>
      <c r="F33" s="461">
        <f>'9.1.1. sz. mell önkorm köt'!F33+'9.1.2. sz. mell önkorm önk'!F33+'9.1.3.a sz. mell önkorm állig'!F33</f>
        <v>0</v>
      </c>
    </row>
    <row r="34" spans="1:6" s="245" customFormat="1" ht="12" customHeight="1" x14ac:dyDescent="0.2">
      <c r="A34" s="244" t="s">
        <v>59</v>
      </c>
      <c r="B34" s="455" t="s">
        <v>60</v>
      </c>
      <c r="C34" s="456">
        <v>3000</v>
      </c>
      <c r="D34" s="461">
        <f>'9.1.1. sz. mell önkorm köt'!D34+'9.1.2. sz. mell önkorm önk'!D34+'9.1.3.a sz. mell önkorm állig'!D34</f>
        <v>6273</v>
      </c>
      <c r="E34" s="461">
        <f>'9.1.1. sz. mell önkorm köt'!E34+'9.1.2. sz. mell önkorm önk'!E34+'9.1.3.a sz. mell önkorm állig'!E34</f>
        <v>8888</v>
      </c>
      <c r="F34" s="461">
        <f>'9.1.1. sz. mell önkorm köt'!F34+'9.1.2. sz. mell önkorm önk'!F34+'9.1.3.a sz. mell önkorm állig'!F34</f>
        <v>4150</v>
      </c>
    </row>
    <row r="35" spans="1:6" s="245" customFormat="1" ht="12" customHeight="1" x14ac:dyDescent="0.2">
      <c r="A35" s="244" t="s">
        <v>61</v>
      </c>
      <c r="B35" s="455" t="s">
        <v>270</v>
      </c>
      <c r="C35" s="456">
        <v>2800</v>
      </c>
      <c r="D35" s="461">
        <f>'9.1.1. sz. mell önkorm köt'!D35+'9.1.2. sz. mell önkorm önk'!D35+'9.1.3.a sz. mell önkorm állig'!D35</f>
        <v>0</v>
      </c>
      <c r="E35" s="461">
        <f>'9.1.1. sz. mell önkorm köt'!E35+'9.1.2. sz. mell önkorm önk'!E35+'9.1.3.a sz. mell önkorm állig'!E35</f>
        <v>0</v>
      </c>
      <c r="F35" s="461">
        <f>'9.1.1. sz. mell önkorm köt'!F35+'9.1.2. sz. mell önkorm önk'!F35+'9.1.3.a sz. mell önkorm állig'!F35</f>
        <v>0</v>
      </c>
    </row>
    <row r="36" spans="1:6" s="245" customFormat="1" ht="12" customHeight="1" thickBot="1" x14ac:dyDescent="0.25">
      <c r="A36" s="246" t="s">
        <v>63</v>
      </c>
      <c r="B36" s="462" t="s">
        <v>64</v>
      </c>
      <c r="C36" s="459">
        <v>160</v>
      </c>
      <c r="D36" s="461">
        <f>'9.1.1. sz. mell önkorm köt'!D36+'9.1.2. sz. mell önkorm önk'!D36+'9.1.3.a sz. mell önkorm állig'!D36</f>
        <v>4140</v>
      </c>
      <c r="E36" s="461">
        <f>'9.1.1. sz. mell önkorm köt'!E36+'9.1.2. sz. mell önkorm önk'!E36+'9.1.3.a sz. mell önkorm állig'!E36</f>
        <v>4202</v>
      </c>
      <c r="F36" s="461">
        <f>'9.1.1. sz. mell önkorm köt'!F36+'9.1.2. sz. mell önkorm önk'!F36+'9.1.3.a sz. mell önkorm állig'!F36</f>
        <v>5158</v>
      </c>
    </row>
    <row r="37" spans="1:6" s="245" customFormat="1" ht="12" customHeight="1" thickBot="1" x14ac:dyDescent="0.25">
      <c r="A37" s="44" t="s">
        <v>65</v>
      </c>
      <c r="B37" s="451" t="s">
        <v>66</v>
      </c>
      <c r="C37" s="452">
        <f>SUM(C38:C48)</f>
        <v>20580</v>
      </c>
      <c r="D37" s="452">
        <f>SUM(D38:D48)</f>
        <v>27279</v>
      </c>
      <c r="E37" s="452">
        <f>SUM(E38:E48)</f>
        <v>28850</v>
      </c>
      <c r="F37" s="452">
        <f>SUM(F38:F48)</f>
        <v>29428</v>
      </c>
    </row>
    <row r="38" spans="1:6" s="245" customFormat="1" ht="12" customHeight="1" x14ac:dyDescent="0.2">
      <c r="A38" s="242" t="s">
        <v>67</v>
      </c>
      <c r="B38" s="453" t="s">
        <v>68</v>
      </c>
      <c r="C38" s="454">
        <v>8000</v>
      </c>
      <c r="D38" s="454">
        <f>'9.1.1. sz. mell önkorm köt'!D38+'9.1.2. sz. mell önkorm önk'!D38+'9.1.3.a sz. mell önkorm állig'!D38</f>
        <v>11401</v>
      </c>
      <c r="E38" s="454">
        <f>'9.1.1. sz. mell önkorm köt'!E38+'9.1.2. sz. mell önkorm önk'!E38+'9.1.3.a sz. mell önkorm állig'!E38</f>
        <v>11401</v>
      </c>
      <c r="F38" s="454">
        <f>'9.1.1. sz. mell önkorm köt'!F38+'9.1.2. sz. mell önkorm önk'!F38+'9.1.3.a sz. mell önkorm állig'!F38</f>
        <v>12588</v>
      </c>
    </row>
    <row r="39" spans="1:6" s="245" customFormat="1" ht="12" customHeight="1" x14ac:dyDescent="0.2">
      <c r="A39" s="244" t="s">
        <v>69</v>
      </c>
      <c r="B39" s="455" t="s">
        <v>70</v>
      </c>
      <c r="C39" s="456">
        <v>1000</v>
      </c>
      <c r="D39" s="454">
        <f>'9.1.1. sz. mell önkorm köt'!D39+'9.1.2. sz. mell önkorm önk'!D39+'9.1.3.a sz. mell önkorm állig'!D39</f>
        <v>2687</v>
      </c>
      <c r="E39" s="454">
        <f>'9.1.1. sz. mell önkorm köt'!E39+'9.1.2. sz. mell önkorm önk'!E39+'9.1.3.a sz. mell önkorm állig'!E39</f>
        <v>3566</v>
      </c>
      <c r="F39" s="454">
        <f>'9.1.1. sz. mell önkorm köt'!F39+'9.1.2. sz. mell önkorm önk'!F39+'9.1.3.a sz. mell önkorm állig'!F39</f>
        <v>4898</v>
      </c>
    </row>
    <row r="40" spans="1:6" s="245" customFormat="1" ht="12" customHeight="1" x14ac:dyDescent="0.2">
      <c r="A40" s="244" t="s">
        <v>71</v>
      </c>
      <c r="B40" s="455" t="s">
        <v>72</v>
      </c>
      <c r="C40" s="456">
        <v>480</v>
      </c>
      <c r="D40" s="454">
        <f>'9.1.1. sz. mell önkorm köt'!D40+'9.1.2. sz. mell önkorm önk'!D40+'9.1.3.a sz. mell önkorm állig'!D40</f>
        <v>1371</v>
      </c>
      <c r="E40" s="454">
        <f>'9.1.1. sz. mell önkorm köt'!E40+'9.1.2. sz. mell önkorm önk'!E40+'9.1.3.a sz. mell önkorm állig'!E40</f>
        <v>1371</v>
      </c>
      <c r="F40" s="454">
        <f>'9.1.1. sz. mell önkorm köt'!F40+'9.1.2. sz. mell önkorm önk'!F40+'9.1.3.a sz. mell önkorm állig'!F40</f>
        <v>984</v>
      </c>
    </row>
    <row r="41" spans="1:6" s="245" customFormat="1" ht="12" customHeight="1" x14ac:dyDescent="0.2">
      <c r="A41" s="244" t="s">
        <v>73</v>
      </c>
      <c r="B41" s="455" t="s">
        <v>74</v>
      </c>
      <c r="C41" s="456">
        <v>4500</v>
      </c>
      <c r="D41" s="454">
        <f>'9.1.1. sz. mell önkorm köt'!D41+'9.1.2. sz. mell önkorm önk'!D41+'9.1.3.a sz. mell önkorm állig'!D41</f>
        <v>4624</v>
      </c>
      <c r="E41" s="454">
        <f>'9.1.1. sz. mell önkorm köt'!E41+'9.1.2. sz. mell önkorm önk'!E41+'9.1.3.a sz. mell önkorm állig'!E41</f>
        <v>4624</v>
      </c>
      <c r="F41" s="454">
        <f>'9.1.1. sz. mell önkorm köt'!F41+'9.1.2. sz. mell önkorm önk'!F41+'9.1.3.a sz. mell önkorm állig'!F41</f>
        <v>1324</v>
      </c>
    </row>
    <row r="42" spans="1:6" s="245" customFormat="1" ht="12" customHeight="1" x14ac:dyDescent="0.2">
      <c r="A42" s="244" t="s">
        <v>75</v>
      </c>
      <c r="B42" s="455" t="s">
        <v>76</v>
      </c>
      <c r="C42" s="456">
        <v>4000</v>
      </c>
      <c r="D42" s="454">
        <f>'9.1.1. sz. mell önkorm köt'!D42+'9.1.2. sz. mell önkorm önk'!D42+'9.1.3.a sz. mell önkorm állig'!D42</f>
        <v>4095</v>
      </c>
      <c r="E42" s="454">
        <f>'9.1.1. sz. mell önkorm köt'!E42+'9.1.2. sz. mell önkorm önk'!E42+'9.1.3.a sz. mell önkorm állig'!E42</f>
        <v>4095</v>
      </c>
      <c r="F42" s="454">
        <f>'9.1.1. sz. mell önkorm köt'!F42+'9.1.2. sz. mell önkorm önk'!F42+'9.1.3.a sz. mell önkorm állig'!F42</f>
        <v>3787</v>
      </c>
    </row>
    <row r="43" spans="1:6" s="245" customFormat="1" ht="12" customHeight="1" x14ac:dyDescent="0.2">
      <c r="A43" s="244" t="s">
        <v>77</v>
      </c>
      <c r="B43" s="455" t="s">
        <v>78</v>
      </c>
      <c r="C43" s="456">
        <v>1600</v>
      </c>
      <c r="D43" s="454">
        <f>'9.1.1. sz. mell önkorm köt'!D43+'9.1.2. sz. mell önkorm önk'!D43+'9.1.3.a sz. mell önkorm állig'!D43</f>
        <v>2100</v>
      </c>
      <c r="E43" s="454">
        <f>'9.1.1. sz. mell önkorm köt'!E43+'9.1.2. sz. mell önkorm önk'!E43+'9.1.3.a sz. mell önkorm állig'!E43</f>
        <v>2792</v>
      </c>
      <c r="F43" s="454">
        <f>'9.1.1. sz. mell önkorm köt'!F43+'9.1.2. sz. mell önkorm önk'!F43+'9.1.3.a sz. mell önkorm állig'!F43</f>
        <v>4171</v>
      </c>
    </row>
    <row r="44" spans="1:6" s="245" customFormat="1" ht="12" customHeight="1" x14ac:dyDescent="0.2">
      <c r="A44" s="244" t="s">
        <v>79</v>
      </c>
      <c r="B44" s="455" t="s">
        <v>80</v>
      </c>
      <c r="C44" s="456"/>
      <c r="D44" s="454">
        <f>'9.1.1. sz. mell önkorm köt'!D44+'9.1.2. sz. mell önkorm önk'!D44+'9.1.3.a sz. mell önkorm állig'!D44</f>
        <v>0</v>
      </c>
      <c r="E44" s="454">
        <f>'9.1.1. sz. mell önkorm köt'!E44+'9.1.2. sz. mell önkorm önk'!E44+'9.1.3.a sz. mell önkorm állig'!E44</f>
        <v>0</v>
      </c>
      <c r="F44" s="454">
        <f>'9.1.1. sz. mell önkorm köt'!F44+'9.1.2. sz. mell önkorm önk'!F44+'9.1.3.a sz. mell önkorm állig'!F44</f>
        <v>0</v>
      </c>
    </row>
    <row r="45" spans="1:6" s="245" customFormat="1" ht="12" customHeight="1" x14ac:dyDescent="0.2">
      <c r="A45" s="244" t="s">
        <v>81</v>
      </c>
      <c r="B45" s="455" t="s">
        <v>82</v>
      </c>
      <c r="C45" s="456"/>
      <c r="D45" s="454">
        <f>'9.1.1. sz. mell önkorm köt'!D45+'9.1.2. sz. mell önkorm önk'!D45+'9.1.3.a sz. mell önkorm állig'!D45</f>
        <v>1</v>
      </c>
      <c r="E45" s="454">
        <f>'9.1.1. sz. mell önkorm köt'!E45+'9.1.2. sz. mell önkorm önk'!E45+'9.1.3.a sz. mell önkorm állig'!E45</f>
        <v>1</v>
      </c>
      <c r="F45" s="454">
        <f>'9.1.1. sz. mell önkorm köt'!F45+'9.1.2. sz. mell önkorm önk'!F45+'9.1.3.a sz. mell önkorm állig'!F45</f>
        <v>1</v>
      </c>
    </row>
    <row r="46" spans="1:6" s="245" customFormat="1" ht="12" customHeight="1" x14ac:dyDescent="0.2">
      <c r="A46" s="244" t="s">
        <v>83</v>
      </c>
      <c r="B46" s="455" t="s">
        <v>84</v>
      </c>
      <c r="C46" s="463"/>
      <c r="D46" s="454">
        <f>'9.1.1. sz. mell önkorm köt'!D46+'9.1.2. sz. mell önkorm önk'!D46+'9.1.3.a sz. mell önkorm állig'!D46</f>
        <v>0</v>
      </c>
      <c r="E46" s="454">
        <f>'9.1.1. sz. mell önkorm köt'!E46+'9.1.2. sz. mell önkorm önk'!E46+'9.1.3.a sz. mell önkorm állig'!E46</f>
        <v>0</v>
      </c>
      <c r="F46" s="454">
        <f>'9.1.1. sz. mell önkorm köt'!F46+'9.1.2. sz. mell önkorm önk'!F46+'9.1.3.a sz. mell önkorm állig'!F46</f>
        <v>0</v>
      </c>
    </row>
    <row r="47" spans="1:6" s="245" customFormat="1" ht="12" customHeight="1" x14ac:dyDescent="0.2">
      <c r="A47" s="246" t="s">
        <v>85</v>
      </c>
      <c r="B47" s="457" t="s">
        <v>86</v>
      </c>
      <c r="C47" s="464"/>
      <c r="D47" s="454">
        <f>'9.1.1. sz. mell önkorm köt'!D47+'9.1.2. sz. mell önkorm önk'!D47+'9.1.3.a sz. mell önkorm állig'!D47</f>
        <v>0</v>
      </c>
      <c r="E47" s="454">
        <f>'9.1.1. sz. mell önkorm köt'!E47+'9.1.2. sz. mell önkorm önk'!E47+'9.1.3.a sz. mell önkorm állig'!E47</f>
        <v>0</v>
      </c>
      <c r="F47" s="454">
        <f>'9.1.1. sz. mell önkorm köt'!F47+'9.1.2. sz. mell önkorm önk'!F47+'9.1.3.a sz. mell önkorm állig'!F47</f>
        <v>0</v>
      </c>
    </row>
    <row r="48" spans="1:6" s="245" customFormat="1" ht="12" customHeight="1" thickBot="1" x14ac:dyDescent="0.25">
      <c r="A48" s="246" t="s">
        <v>87</v>
      </c>
      <c r="B48" s="457" t="s">
        <v>88</v>
      </c>
      <c r="C48" s="464">
        <v>1000</v>
      </c>
      <c r="D48" s="454">
        <f>'9.1.1. sz. mell önkorm köt'!D48+'9.1.2. sz. mell önkorm önk'!D48+'9.1.3.a sz. mell önkorm állig'!D48</f>
        <v>1000</v>
      </c>
      <c r="E48" s="454">
        <f>'9.1.1. sz. mell önkorm köt'!E48+'9.1.2. sz. mell önkorm önk'!E48+'9.1.3.a sz. mell önkorm állig'!E48</f>
        <v>1000</v>
      </c>
      <c r="F48" s="454">
        <f>'9.1.1. sz. mell önkorm köt'!F48+'9.1.2. sz. mell önkorm önk'!F48+'9.1.3.a sz. mell önkorm állig'!F48</f>
        <v>1675</v>
      </c>
    </row>
    <row r="49" spans="1:6" s="245" customFormat="1" ht="12" customHeight="1" thickBot="1" x14ac:dyDescent="0.25">
      <c r="A49" s="44" t="s">
        <v>89</v>
      </c>
      <c r="B49" s="451" t="s">
        <v>90</v>
      </c>
      <c r="C49" s="452">
        <f>SUM(C50:C54)</f>
        <v>600</v>
      </c>
      <c r="D49" s="452">
        <f>SUM(D50:D54)</f>
        <v>638</v>
      </c>
      <c r="E49" s="452">
        <f>SUM(E50:E54)</f>
        <v>638</v>
      </c>
      <c r="F49" s="452">
        <f>SUM(F50:F54)</f>
        <v>1528</v>
      </c>
    </row>
    <row r="50" spans="1:6" s="245" customFormat="1" ht="12" customHeight="1" x14ac:dyDescent="0.2">
      <c r="A50" s="242" t="s">
        <v>91</v>
      </c>
      <c r="B50" s="453" t="s">
        <v>92</v>
      </c>
      <c r="C50" s="465"/>
      <c r="D50" s="465">
        <f>'9.1.1. sz. mell önkorm köt'!D50+'9.1.2. sz. mell önkorm önk'!D50+'9.1.3.a sz. mell önkorm állig'!D50</f>
        <v>0</v>
      </c>
      <c r="E50" s="465">
        <f>'9.1.1. sz. mell önkorm köt'!E50+'9.1.2. sz. mell önkorm önk'!E50+'9.1.3.a sz. mell önkorm állig'!E50</f>
        <v>0</v>
      </c>
      <c r="F50" s="465">
        <f>'9.1.1. sz. mell önkorm köt'!F50+'9.1.2. sz. mell önkorm önk'!F50+'9.1.3.a sz. mell önkorm állig'!F50</f>
        <v>0</v>
      </c>
    </row>
    <row r="51" spans="1:6" s="245" customFormat="1" ht="12" customHeight="1" x14ac:dyDescent="0.2">
      <c r="A51" s="244" t="s">
        <v>93</v>
      </c>
      <c r="B51" s="455" t="s">
        <v>94</v>
      </c>
      <c r="C51" s="463">
        <v>600</v>
      </c>
      <c r="D51" s="465">
        <f>'9.1.1. sz. mell önkorm köt'!D51+'9.1.2. sz. mell önkorm önk'!D51+'9.1.3.a sz. mell önkorm állig'!D51</f>
        <v>638</v>
      </c>
      <c r="E51" s="465">
        <f>'9.1.1. sz. mell önkorm köt'!E51+'9.1.2. sz. mell önkorm önk'!E51+'9.1.3.a sz. mell önkorm állig'!E51</f>
        <v>638</v>
      </c>
      <c r="F51" s="465">
        <f>'9.1.1. sz. mell önkorm köt'!F51+'9.1.2. sz. mell önkorm önk'!F51+'9.1.3.a sz. mell önkorm állig'!F51</f>
        <v>1438</v>
      </c>
    </row>
    <row r="52" spans="1:6" s="245" customFormat="1" ht="12" customHeight="1" x14ac:dyDescent="0.2">
      <c r="A52" s="244" t="s">
        <v>95</v>
      </c>
      <c r="B52" s="455" t="s">
        <v>96</v>
      </c>
      <c r="C52" s="463"/>
      <c r="D52" s="465">
        <f>'9.1.1. sz. mell önkorm köt'!D52+'9.1.2. sz. mell önkorm önk'!D52+'9.1.3.a sz. mell önkorm állig'!D52</f>
        <v>0</v>
      </c>
      <c r="E52" s="465">
        <f>'9.1.1. sz. mell önkorm köt'!E52+'9.1.2. sz. mell önkorm önk'!E52+'9.1.3.a sz. mell önkorm állig'!E52</f>
        <v>0</v>
      </c>
      <c r="F52" s="465">
        <f>'9.1.1. sz. mell önkorm köt'!F52+'9.1.2. sz. mell önkorm önk'!F52+'9.1.3.a sz. mell önkorm állig'!F52</f>
        <v>90</v>
      </c>
    </row>
    <row r="53" spans="1:6" s="245" customFormat="1" ht="12" customHeight="1" x14ac:dyDescent="0.2">
      <c r="A53" s="244" t="s">
        <v>97</v>
      </c>
      <c r="B53" s="455" t="s">
        <v>98</v>
      </c>
      <c r="C53" s="463"/>
      <c r="D53" s="465">
        <f>'9.1.1. sz. mell önkorm köt'!D53+'9.1.2. sz. mell önkorm önk'!D53+'9.1.3.a sz. mell önkorm állig'!D53</f>
        <v>0</v>
      </c>
      <c r="E53" s="465">
        <f>'9.1.1. sz. mell önkorm köt'!E53+'9.1.2. sz. mell önkorm önk'!E53+'9.1.3.a sz. mell önkorm állig'!E53</f>
        <v>0</v>
      </c>
      <c r="F53" s="465">
        <f>'9.1.1. sz. mell önkorm köt'!F53+'9.1.2. sz. mell önkorm önk'!F53+'9.1.3.a sz. mell önkorm állig'!F53</f>
        <v>0</v>
      </c>
    </row>
    <row r="54" spans="1:6" s="245" customFormat="1" ht="12" customHeight="1" thickBot="1" x14ac:dyDescent="0.25">
      <c r="A54" s="246" t="s">
        <v>99</v>
      </c>
      <c r="B54" s="457" t="s">
        <v>100</v>
      </c>
      <c r="C54" s="464"/>
      <c r="D54" s="465">
        <f>'9.1.1. sz. mell önkorm köt'!D54+'9.1.2. sz. mell önkorm önk'!D54+'9.1.3.a sz. mell önkorm állig'!D54</f>
        <v>0</v>
      </c>
      <c r="E54" s="465">
        <f>'9.1.1. sz. mell önkorm köt'!E54+'9.1.2. sz. mell önkorm önk'!E54+'9.1.3.a sz. mell önkorm állig'!E54</f>
        <v>0</v>
      </c>
      <c r="F54" s="465">
        <f>'9.1.1. sz. mell önkorm köt'!F54+'9.1.2. sz. mell önkorm önk'!F54+'9.1.3.a sz. mell önkorm állig'!F54</f>
        <v>0</v>
      </c>
    </row>
    <row r="55" spans="1:6" s="245" customFormat="1" ht="12" customHeight="1" thickBot="1" x14ac:dyDescent="0.25">
      <c r="A55" s="44" t="s">
        <v>101</v>
      </c>
      <c r="B55" s="451" t="s">
        <v>102</v>
      </c>
      <c r="C55" s="452">
        <f>SUM(C56:C58)</f>
        <v>600</v>
      </c>
      <c r="D55" s="452">
        <f>SUM(D56:D58)</f>
        <v>562</v>
      </c>
      <c r="E55" s="452">
        <f>SUM(E56:E58)</f>
        <v>562</v>
      </c>
      <c r="F55" s="452">
        <f>SUM(F56:F58)</f>
        <v>800</v>
      </c>
    </row>
    <row r="56" spans="1:6" s="245" customFormat="1" ht="12" customHeight="1" x14ac:dyDescent="0.2">
      <c r="A56" s="242" t="s">
        <v>103</v>
      </c>
      <c r="B56" s="453" t="s">
        <v>104</v>
      </c>
      <c r="C56" s="454"/>
      <c r="D56" s="454">
        <f>'9.1.1. sz. mell önkorm köt'!D56+'9.1.2. sz. mell önkorm önk'!D56+'9.1.3.a sz. mell önkorm állig'!D56</f>
        <v>0</v>
      </c>
      <c r="E56" s="454">
        <f>'9.1.1. sz. mell önkorm köt'!E56+'9.1.2. sz. mell önkorm önk'!E56+'9.1.3.a sz. mell önkorm állig'!E56</f>
        <v>0</v>
      </c>
      <c r="F56" s="454">
        <f>'9.1.1. sz. mell önkorm köt'!F56+'9.1.2. sz. mell önkorm önk'!F56+'9.1.3.a sz. mell önkorm állig'!F56</f>
        <v>0</v>
      </c>
    </row>
    <row r="57" spans="1:6" s="245" customFormat="1" ht="12" customHeight="1" x14ac:dyDescent="0.2">
      <c r="A57" s="244" t="s">
        <v>105</v>
      </c>
      <c r="B57" s="455" t="s">
        <v>106</v>
      </c>
      <c r="C57" s="456"/>
      <c r="D57" s="454">
        <f>'9.1.1. sz. mell önkorm köt'!D57+'9.1.2. sz. mell önkorm önk'!D57+'9.1.3.a sz. mell önkorm állig'!D57</f>
        <v>0</v>
      </c>
      <c r="E57" s="454">
        <f>'9.1.1. sz. mell önkorm köt'!E57+'9.1.2. sz. mell önkorm önk'!E57+'9.1.3.a sz. mell önkorm állig'!E57</f>
        <v>0</v>
      </c>
      <c r="F57" s="454">
        <f>'9.1.1. sz. mell önkorm köt'!F57+'9.1.2. sz. mell önkorm önk'!F57+'9.1.3.a sz. mell önkorm állig'!F57</f>
        <v>0</v>
      </c>
    </row>
    <row r="58" spans="1:6" s="245" customFormat="1" ht="12" customHeight="1" x14ac:dyDescent="0.2">
      <c r="A58" s="244" t="s">
        <v>107</v>
      </c>
      <c r="B58" s="455" t="s">
        <v>108</v>
      </c>
      <c r="C58" s="456">
        <v>600</v>
      </c>
      <c r="D58" s="454">
        <f>'9.1.1. sz. mell önkorm köt'!D58+'9.1.2. sz. mell önkorm önk'!D58+'9.1.3.a sz. mell önkorm állig'!D58</f>
        <v>562</v>
      </c>
      <c r="E58" s="454">
        <f>'9.1.1. sz. mell önkorm köt'!E58+'9.1.2. sz. mell önkorm önk'!E58+'9.1.3.a sz. mell önkorm állig'!E58</f>
        <v>562</v>
      </c>
      <c r="F58" s="454">
        <f>'9.1.1. sz. mell önkorm köt'!F58+'9.1.2. sz. mell önkorm önk'!F58+'9.1.3.a sz. mell önkorm állig'!F58</f>
        <v>800</v>
      </c>
    </row>
    <row r="59" spans="1:6" s="245" customFormat="1" ht="12" customHeight="1" thickBot="1" x14ac:dyDescent="0.25">
      <c r="A59" s="246" t="s">
        <v>109</v>
      </c>
      <c r="B59" s="457" t="s">
        <v>110</v>
      </c>
      <c r="C59" s="459"/>
      <c r="D59" s="454">
        <f>'9.1.1. sz. mell önkorm köt'!D59+'9.1.2. sz. mell önkorm önk'!D59+'9.1.3.a sz. mell önkorm állig'!D59</f>
        <v>0</v>
      </c>
      <c r="E59" s="454">
        <f>'9.1.1. sz. mell önkorm köt'!E59+'9.1.2. sz. mell önkorm önk'!E59+'9.1.3.a sz. mell önkorm állig'!E59</f>
        <v>0</v>
      </c>
      <c r="F59" s="454">
        <f>'9.1.1. sz. mell önkorm köt'!F59+'9.1.2. sz. mell önkorm önk'!F59+'9.1.3.a sz. mell önkorm állig'!F59</f>
        <v>0</v>
      </c>
    </row>
    <row r="60" spans="1:6" s="245" customFormat="1" ht="12" customHeight="1" thickBot="1" x14ac:dyDescent="0.25">
      <c r="A60" s="44" t="s">
        <v>111</v>
      </c>
      <c r="B60" s="458" t="s">
        <v>112</v>
      </c>
      <c r="C60" s="452">
        <f>SUM(C61:C63)</f>
        <v>0</v>
      </c>
      <c r="D60" s="452">
        <f>SUM(D61:D63)</f>
        <v>0</v>
      </c>
      <c r="E60" s="452"/>
      <c r="F60" s="452">
        <f>SUM(F61:F63)</f>
        <v>0</v>
      </c>
    </row>
    <row r="61" spans="1:6" s="245" customFormat="1" ht="12" customHeight="1" x14ac:dyDescent="0.2">
      <c r="A61" s="242" t="s">
        <v>113</v>
      </c>
      <c r="B61" s="453" t="s">
        <v>114</v>
      </c>
      <c r="C61" s="463"/>
      <c r="D61" s="463">
        <f>'9.1.1. sz. mell önkorm köt'!D61+'9.1.2. sz. mell önkorm önk'!D61+'9.1.3.a sz. mell önkorm állig'!D61</f>
        <v>0</v>
      </c>
      <c r="E61" s="463">
        <f>'9.1.1. sz. mell önkorm köt'!E61+'9.1.2. sz. mell önkorm önk'!E61+'9.1.3.a sz. mell önkorm állig'!E61</f>
        <v>0</v>
      </c>
      <c r="F61" s="463">
        <f>'9.1.1. sz. mell önkorm köt'!F61+'9.1.2. sz. mell önkorm önk'!F61+'9.1.3.a sz. mell önkorm állig'!F61</f>
        <v>0</v>
      </c>
    </row>
    <row r="62" spans="1:6" s="245" customFormat="1" ht="12" customHeight="1" x14ac:dyDescent="0.2">
      <c r="A62" s="244" t="s">
        <v>115</v>
      </c>
      <c r="B62" s="455" t="s">
        <v>116</v>
      </c>
      <c r="C62" s="463"/>
      <c r="D62" s="463">
        <f>'9.1.1. sz. mell önkorm köt'!D62+'9.1.2. sz. mell önkorm önk'!D62+'9.1.3.a sz. mell önkorm állig'!D62</f>
        <v>0</v>
      </c>
      <c r="E62" s="463">
        <f>'9.1.1. sz. mell önkorm köt'!E62+'9.1.2. sz. mell önkorm önk'!E62+'9.1.3.a sz. mell önkorm állig'!E62</f>
        <v>0</v>
      </c>
      <c r="F62" s="463">
        <f>'9.1.1. sz. mell önkorm köt'!F62+'9.1.2. sz. mell önkorm önk'!F62+'9.1.3.a sz. mell önkorm állig'!F62</f>
        <v>0</v>
      </c>
    </row>
    <row r="63" spans="1:6" s="245" customFormat="1" ht="12" customHeight="1" x14ac:dyDescent="0.2">
      <c r="A63" s="244" t="s">
        <v>117</v>
      </c>
      <c r="B63" s="455" t="s">
        <v>118</v>
      </c>
      <c r="C63" s="463"/>
      <c r="D63" s="463">
        <f>'9.1.1. sz. mell önkorm köt'!D63+'9.1.2. sz. mell önkorm önk'!D63+'9.1.3.a sz. mell önkorm állig'!D63</f>
        <v>0</v>
      </c>
      <c r="E63" s="463">
        <f>'9.1.1. sz. mell önkorm köt'!E63+'9.1.2. sz. mell önkorm önk'!E63+'9.1.3.a sz. mell önkorm állig'!E63</f>
        <v>0</v>
      </c>
      <c r="F63" s="463">
        <f>'9.1.1. sz. mell önkorm köt'!F63+'9.1.2. sz. mell önkorm önk'!F63+'9.1.3.a sz. mell önkorm állig'!F63</f>
        <v>0</v>
      </c>
    </row>
    <row r="64" spans="1:6" s="245" customFormat="1" ht="12" customHeight="1" thickBot="1" x14ac:dyDescent="0.25">
      <c r="A64" s="246" t="s">
        <v>119</v>
      </c>
      <c r="B64" s="457" t="s">
        <v>120</v>
      </c>
      <c r="C64" s="463"/>
      <c r="D64" s="463">
        <f>'9.1.1. sz. mell önkorm köt'!D64+'9.1.2. sz. mell önkorm önk'!D64+'9.1.3.a sz. mell önkorm állig'!D64</f>
        <v>0</v>
      </c>
      <c r="E64" s="463">
        <f>'9.1.1. sz. mell önkorm köt'!E64+'9.1.2. sz. mell önkorm önk'!E64+'9.1.3.a sz. mell önkorm állig'!E64</f>
        <v>0</v>
      </c>
      <c r="F64" s="463">
        <f>'9.1.1. sz. mell önkorm köt'!F64+'9.1.2. sz. mell önkorm önk'!F64+'9.1.3.a sz. mell önkorm állig'!F64</f>
        <v>0</v>
      </c>
    </row>
    <row r="65" spans="1:6" s="245" customFormat="1" ht="12" customHeight="1" thickBot="1" x14ac:dyDescent="0.25">
      <c r="A65" s="44" t="s">
        <v>258</v>
      </c>
      <c r="B65" s="451" t="s">
        <v>122</v>
      </c>
      <c r="C65" s="460">
        <f>+C8+C15+C22+C29+C37+C49+C55+C60</f>
        <v>288370</v>
      </c>
      <c r="D65" s="460">
        <f>+D8+D15+D22+D29+D37+D49+D55+D60</f>
        <v>560066</v>
      </c>
      <c r="E65" s="460">
        <f>+E8+E15+E22+E29+E37+E49+E55+E60</f>
        <v>580896</v>
      </c>
      <c r="F65" s="460">
        <f>+F8+F15+F22+F29+F37+F49+F55+F60</f>
        <v>1333939</v>
      </c>
    </row>
    <row r="66" spans="1:6" s="245" customFormat="1" ht="12" customHeight="1" thickBot="1" x14ac:dyDescent="0.25">
      <c r="A66" s="333" t="s">
        <v>421</v>
      </c>
      <c r="B66" s="458" t="s">
        <v>124</v>
      </c>
      <c r="C66" s="452">
        <f>SUM(C67:C69)</f>
        <v>0</v>
      </c>
      <c r="D66" s="452">
        <f>SUM(D67:D69)</f>
        <v>0</v>
      </c>
      <c r="E66" s="452"/>
      <c r="F66" s="452">
        <f>SUM(F67:F69)</f>
        <v>0</v>
      </c>
    </row>
    <row r="67" spans="1:6" s="245" customFormat="1" ht="12" customHeight="1" x14ac:dyDescent="0.2">
      <c r="A67" s="242" t="s">
        <v>125</v>
      </c>
      <c r="B67" s="453" t="s">
        <v>126</v>
      </c>
      <c r="C67" s="463"/>
      <c r="D67" s="463">
        <f>'9.1.1. sz. mell önkorm köt'!D67+'9.1.2. sz. mell önkorm önk'!D67+'9.1.3.a sz. mell önkorm állig'!D67</f>
        <v>0</v>
      </c>
      <c r="E67" s="463">
        <f>'9.1.1. sz. mell önkorm köt'!E67+'9.1.2. sz. mell önkorm önk'!E67+'9.1.3.a sz. mell önkorm állig'!E67</f>
        <v>0</v>
      </c>
      <c r="F67" s="463">
        <f>'9.1.1. sz. mell önkorm köt'!F67+'9.1.2. sz. mell önkorm önk'!F67+'9.1.3.a sz. mell önkorm állig'!F67</f>
        <v>0</v>
      </c>
    </row>
    <row r="68" spans="1:6" s="245" customFormat="1" ht="12" customHeight="1" x14ac:dyDescent="0.2">
      <c r="A68" s="244" t="s">
        <v>127</v>
      </c>
      <c r="B68" s="455" t="s">
        <v>128</v>
      </c>
      <c r="C68" s="463"/>
      <c r="D68" s="463">
        <f>'9.1.1. sz. mell önkorm köt'!D68+'9.1.2. sz. mell önkorm önk'!D68+'9.1.3.a sz. mell önkorm állig'!D68</f>
        <v>0</v>
      </c>
      <c r="E68" s="463">
        <f>'9.1.1. sz. mell önkorm köt'!E68+'9.1.2. sz. mell önkorm önk'!E68+'9.1.3.a sz. mell önkorm állig'!E68</f>
        <v>0</v>
      </c>
      <c r="F68" s="463">
        <f>'9.1.1. sz. mell önkorm köt'!F68+'9.1.2. sz. mell önkorm önk'!F68+'9.1.3.a sz. mell önkorm állig'!F68</f>
        <v>0</v>
      </c>
    </row>
    <row r="69" spans="1:6" s="245" customFormat="1" ht="12" customHeight="1" thickBot="1" x14ac:dyDescent="0.25">
      <c r="A69" s="246" t="s">
        <v>129</v>
      </c>
      <c r="B69" s="31" t="s">
        <v>422</v>
      </c>
      <c r="C69" s="463"/>
      <c r="D69" s="463">
        <f>'9.1.1. sz. mell önkorm köt'!D69+'9.1.2. sz. mell önkorm önk'!D69+'9.1.3.a sz. mell önkorm állig'!D69</f>
        <v>0</v>
      </c>
      <c r="E69" s="463">
        <f>'9.1.1. sz. mell önkorm köt'!E69+'9.1.2. sz. mell önkorm önk'!E69+'9.1.3.a sz. mell önkorm állig'!E69</f>
        <v>0</v>
      </c>
      <c r="F69" s="463">
        <f>'9.1.1. sz. mell önkorm köt'!F69+'9.1.2. sz. mell önkorm önk'!F69+'9.1.3.a sz. mell önkorm állig'!F69</f>
        <v>0</v>
      </c>
    </row>
    <row r="70" spans="1:6" s="245" customFormat="1" ht="12" customHeight="1" thickBot="1" x14ac:dyDescent="0.25">
      <c r="A70" s="333" t="s">
        <v>131</v>
      </c>
      <c r="B70" s="458" t="s">
        <v>132</v>
      </c>
      <c r="C70" s="452">
        <f>SUM(C71:C74)</f>
        <v>0</v>
      </c>
      <c r="D70" s="452">
        <f>SUM(D71:D74)</f>
        <v>0</v>
      </c>
      <c r="E70" s="452"/>
      <c r="F70" s="452">
        <f>SUM(F71:F74)</f>
        <v>0</v>
      </c>
    </row>
    <row r="71" spans="1:6" s="245" customFormat="1" ht="12" customHeight="1" x14ac:dyDescent="0.2">
      <c r="A71" s="242" t="s">
        <v>133</v>
      </c>
      <c r="B71" s="453" t="s">
        <v>134</v>
      </c>
      <c r="C71" s="463"/>
      <c r="D71" s="463">
        <f>'9.1.1. sz. mell önkorm köt'!D71+'9.1.2. sz. mell önkorm önk'!D71+'9.1.3.a sz. mell önkorm állig'!D71</f>
        <v>0</v>
      </c>
      <c r="E71" s="463">
        <f>'9.1.1. sz. mell önkorm köt'!E71+'9.1.2. sz. mell önkorm önk'!E71+'9.1.3.a sz. mell önkorm állig'!E71</f>
        <v>0</v>
      </c>
      <c r="F71" s="463">
        <f>'9.1.1. sz. mell önkorm köt'!F71+'9.1.2. sz. mell önkorm önk'!F71+'9.1.3.a sz. mell önkorm állig'!F71</f>
        <v>0</v>
      </c>
    </row>
    <row r="72" spans="1:6" s="245" customFormat="1" ht="12" customHeight="1" x14ac:dyDescent="0.2">
      <c r="A72" s="244" t="s">
        <v>135</v>
      </c>
      <c r="B72" s="455" t="s">
        <v>136</v>
      </c>
      <c r="C72" s="463"/>
      <c r="D72" s="463">
        <f>'9.1.1. sz. mell önkorm köt'!D72+'9.1.2. sz. mell önkorm önk'!D72+'9.1.3.a sz. mell önkorm állig'!D72</f>
        <v>0</v>
      </c>
      <c r="E72" s="463">
        <f>'9.1.1. sz. mell önkorm köt'!E72+'9.1.2. sz. mell önkorm önk'!E72+'9.1.3.a sz. mell önkorm állig'!E72</f>
        <v>0</v>
      </c>
      <c r="F72" s="463">
        <f>'9.1.1. sz. mell önkorm köt'!F72+'9.1.2. sz. mell önkorm önk'!F72+'9.1.3.a sz. mell önkorm állig'!F72</f>
        <v>0</v>
      </c>
    </row>
    <row r="73" spans="1:6" s="245" customFormat="1" ht="12" customHeight="1" x14ac:dyDescent="0.2">
      <c r="A73" s="244" t="s">
        <v>137</v>
      </c>
      <c r="B73" s="455" t="s">
        <v>138</v>
      </c>
      <c r="C73" s="463"/>
      <c r="D73" s="463">
        <f>'9.1.1. sz. mell önkorm köt'!D73+'9.1.2. sz. mell önkorm önk'!D73+'9.1.3.a sz. mell önkorm állig'!D73</f>
        <v>0</v>
      </c>
      <c r="E73" s="463">
        <f>'9.1.1. sz. mell önkorm köt'!E73+'9.1.2. sz. mell önkorm önk'!E73+'9.1.3.a sz. mell önkorm állig'!E73</f>
        <v>0</v>
      </c>
      <c r="F73" s="463">
        <f>'9.1.1. sz. mell önkorm köt'!F73+'9.1.2. sz. mell önkorm önk'!F73+'9.1.3.a sz. mell önkorm állig'!F73</f>
        <v>0</v>
      </c>
    </row>
    <row r="74" spans="1:6" s="245" customFormat="1" ht="12" customHeight="1" thickBot="1" x14ac:dyDescent="0.25">
      <c r="A74" s="246" t="s">
        <v>139</v>
      </c>
      <c r="B74" s="457" t="s">
        <v>140</v>
      </c>
      <c r="C74" s="463"/>
      <c r="D74" s="463">
        <f>'9.1.1. sz. mell önkorm köt'!D74+'9.1.2. sz. mell önkorm önk'!D74+'9.1.3.a sz. mell önkorm állig'!D74</f>
        <v>0</v>
      </c>
      <c r="E74" s="463">
        <f>'9.1.1. sz. mell önkorm köt'!E74+'9.1.2. sz. mell önkorm önk'!E74+'9.1.3.a sz. mell önkorm állig'!E74</f>
        <v>0</v>
      </c>
      <c r="F74" s="463">
        <f>'9.1.1. sz. mell önkorm köt'!F74+'9.1.2. sz. mell önkorm önk'!F74+'9.1.3.a sz. mell önkorm állig'!F74</f>
        <v>0</v>
      </c>
    </row>
    <row r="75" spans="1:6" s="245" customFormat="1" ht="12" customHeight="1" thickBot="1" x14ac:dyDescent="0.25">
      <c r="A75" s="333" t="s">
        <v>141</v>
      </c>
      <c r="B75" s="458" t="s">
        <v>142</v>
      </c>
      <c r="C75" s="452">
        <f>SUM(C76:C77)</f>
        <v>35423</v>
      </c>
      <c r="D75" s="452">
        <f>SUM(D76:D77)</f>
        <v>35469</v>
      </c>
      <c r="E75" s="452">
        <f>SUM(E76:E77)</f>
        <v>35469</v>
      </c>
      <c r="F75" s="452">
        <f>SUM(F76:F77)</f>
        <v>0</v>
      </c>
    </row>
    <row r="76" spans="1:6" s="245" customFormat="1" ht="12" customHeight="1" x14ac:dyDescent="0.2">
      <c r="A76" s="242" t="s">
        <v>143</v>
      </c>
      <c r="B76" s="453" t="s">
        <v>144</v>
      </c>
      <c r="C76" s="463">
        <v>35423</v>
      </c>
      <c r="D76" s="463">
        <f>'9.1.1. sz. mell önkorm köt'!D76+'9.1.2. sz. mell önkorm önk'!D76+'9.1.3.a sz. mell önkorm állig'!D76</f>
        <v>35469</v>
      </c>
      <c r="E76" s="463">
        <f>'9.1.1. sz. mell önkorm köt'!E76+'9.1.2. sz. mell önkorm önk'!E76+'9.1.3.a sz. mell önkorm állig'!E76</f>
        <v>35469</v>
      </c>
      <c r="F76" s="463">
        <f>'9.1.1. sz. mell önkorm köt'!F76+'9.1.2. sz. mell önkorm önk'!F76+'9.1.3.a sz. mell önkorm állig'!F76</f>
        <v>0</v>
      </c>
    </row>
    <row r="77" spans="1:6" s="245" customFormat="1" ht="12" customHeight="1" thickBot="1" x14ac:dyDescent="0.25">
      <c r="A77" s="246" t="s">
        <v>145</v>
      </c>
      <c r="B77" s="457" t="s">
        <v>146</v>
      </c>
      <c r="C77" s="463"/>
      <c r="D77" s="463">
        <f>'9.1.1. sz. mell önkorm köt'!D77+'9.1.2. sz. mell önkorm önk'!D77+'9.1.3.a sz. mell önkorm állig'!D77</f>
        <v>0</v>
      </c>
      <c r="E77" s="463">
        <f>'9.1.1. sz. mell önkorm köt'!E77+'9.1.2. sz. mell önkorm önk'!E77+'9.1.3.a sz. mell önkorm állig'!E77</f>
        <v>0</v>
      </c>
      <c r="F77" s="463">
        <f>'9.1.1. sz. mell önkorm köt'!F77+'9.1.2. sz. mell önkorm önk'!F77+'9.1.3.a sz. mell önkorm állig'!F77</f>
        <v>0</v>
      </c>
    </row>
    <row r="78" spans="1:6" s="243" customFormat="1" ht="12" customHeight="1" thickBot="1" x14ac:dyDescent="0.25">
      <c r="A78" s="333" t="s">
        <v>147</v>
      </c>
      <c r="B78" s="458" t="s">
        <v>148</v>
      </c>
      <c r="C78" s="452">
        <f>SUM(C79:C82)</f>
        <v>0</v>
      </c>
      <c r="D78" s="452">
        <f>SUM(D79:D82)</f>
        <v>2584</v>
      </c>
      <c r="E78" s="452">
        <f>SUM(E79:E82)</f>
        <v>2584</v>
      </c>
      <c r="F78" s="452">
        <f>SUM(F79:F82)</f>
        <v>9537</v>
      </c>
    </row>
    <row r="79" spans="1:6" s="245" customFormat="1" ht="12" customHeight="1" x14ac:dyDescent="0.2">
      <c r="A79" s="242" t="s">
        <v>149</v>
      </c>
      <c r="B79" s="453" t="s">
        <v>150</v>
      </c>
      <c r="C79" s="463"/>
      <c r="D79" s="463">
        <f>'9.1.1. sz. mell önkorm köt'!D79+'9.1.2. sz. mell önkorm önk'!D79+'9.1.3.a sz. mell önkorm állig'!D79</f>
        <v>2584</v>
      </c>
      <c r="E79" s="463">
        <f>'9.1.1. sz. mell önkorm köt'!E79+'9.1.2. sz. mell önkorm önk'!E79+'9.1.3.a sz. mell önkorm állig'!E79</f>
        <v>2584</v>
      </c>
      <c r="F79" s="463">
        <f>'9.1.1. sz. mell önkorm köt'!F79+'9.1.2. sz. mell önkorm önk'!F79+'9.1.3.a sz. mell önkorm állig'!F79</f>
        <v>9537</v>
      </c>
    </row>
    <row r="80" spans="1:6" s="245" customFormat="1" ht="12" customHeight="1" x14ac:dyDescent="0.2">
      <c r="A80" s="244" t="s">
        <v>151</v>
      </c>
      <c r="B80" s="455" t="s">
        <v>152</v>
      </c>
      <c r="C80" s="463"/>
      <c r="D80" s="463">
        <f>'9.1.1. sz. mell önkorm köt'!D80+'9.1.2. sz. mell önkorm önk'!D80+'9.1.3.a sz. mell önkorm állig'!D80</f>
        <v>0</v>
      </c>
      <c r="E80" s="463">
        <f>'9.1.1. sz. mell önkorm köt'!E80+'9.1.2. sz. mell önkorm önk'!E80+'9.1.3.a sz. mell önkorm állig'!E80</f>
        <v>0</v>
      </c>
      <c r="F80" s="463">
        <f>'9.1.1. sz. mell önkorm köt'!F80+'9.1.2. sz. mell önkorm önk'!F80+'9.1.3.a sz. mell önkorm állig'!F80</f>
        <v>0</v>
      </c>
    </row>
    <row r="81" spans="1:6" s="245" customFormat="1" ht="12" customHeight="1" x14ac:dyDescent="0.2">
      <c r="A81" s="244" t="s">
        <v>153</v>
      </c>
      <c r="B81" s="457" t="s">
        <v>503</v>
      </c>
      <c r="C81" s="463"/>
      <c r="D81" s="463">
        <f>'9.1.1. sz. mell önkorm köt'!D81+'9.1.2. sz. mell önkorm önk'!D81+'9.1.3.a sz. mell önkorm állig'!D81</f>
        <v>0</v>
      </c>
      <c r="E81" s="463">
        <f>'9.1.1. sz. mell önkorm köt'!E81+'9.1.2. sz. mell önkorm önk'!E81+'9.1.3.a sz. mell önkorm állig'!E81</f>
        <v>0</v>
      </c>
      <c r="F81" s="463">
        <f>'9.1.1. sz. mell önkorm köt'!F81+'9.1.2. sz. mell önkorm önk'!F81+'9.1.3.a sz. mell önkorm állig'!F81</f>
        <v>0</v>
      </c>
    </row>
    <row r="82" spans="1:6" s="245" customFormat="1" ht="12" customHeight="1" thickBot="1" x14ac:dyDescent="0.25">
      <c r="A82" s="246" t="s">
        <v>502</v>
      </c>
      <c r="B82" s="457" t="s">
        <v>154</v>
      </c>
      <c r="C82" s="463"/>
      <c r="D82" s="463">
        <f>'9.1.1. sz. mell önkorm köt'!D82+'9.1.2. sz. mell önkorm önk'!D82+'9.1.3.a sz. mell önkorm állig'!D82</f>
        <v>0</v>
      </c>
      <c r="E82" s="463">
        <f>'9.1.1. sz. mell önkorm köt'!E82+'9.1.2. sz. mell önkorm önk'!E82+'9.1.3.a sz. mell önkorm állig'!E82</f>
        <v>0</v>
      </c>
      <c r="F82" s="463">
        <f>'9.1.1. sz. mell önkorm köt'!F82+'9.1.2. sz. mell önkorm önk'!F82+'9.1.3.a sz. mell önkorm állig'!F82</f>
        <v>0</v>
      </c>
    </row>
    <row r="83" spans="1:6" s="245" customFormat="1" ht="12" customHeight="1" thickBot="1" x14ac:dyDescent="0.25">
      <c r="A83" s="333" t="s">
        <v>155</v>
      </c>
      <c r="B83" s="458" t="s">
        <v>156</v>
      </c>
      <c r="C83" s="452">
        <f>SUM(C84:C87)</f>
        <v>0</v>
      </c>
      <c r="D83" s="452">
        <f>SUM(D84:D87)</f>
        <v>0</v>
      </c>
      <c r="E83" s="452"/>
      <c r="F83" s="452">
        <f>SUM(F84:F87)</f>
        <v>0</v>
      </c>
    </row>
    <row r="84" spans="1:6" s="245" customFormat="1" ht="12" customHeight="1" x14ac:dyDescent="0.2">
      <c r="A84" s="466" t="s">
        <v>157</v>
      </c>
      <c r="B84" s="453" t="s">
        <v>158</v>
      </c>
      <c r="C84" s="463"/>
      <c r="D84" s="463">
        <f>'9.1.1. sz. mell önkorm köt'!D84+'9.1.2. sz. mell önkorm önk'!D84+'9.1.3.a sz. mell önkorm állig'!D84</f>
        <v>0</v>
      </c>
      <c r="E84" s="463">
        <f>'9.1.1. sz. mell önkorm köt'!E84+'9.1.2. sz. mell önkorm önk'!E84+'9.1.3.a sz. mell önkorm állig'!E84</f>
        <v>0</v>
      </c>
      <c r="F84" s="463">
        <f>'9.1.1. sz. mell önkorm köt'!F84+'9.1.2. sz. mell önkorm önk'!F84+'9.1.3.a sz. mell önkorm állig'!F84</f>
        <v>0</v>
      </c>
    </row>
    <row r="85" spans="1:6" s="245" customFormat="1" ht="12" customHeight="1" x14ac:dyDescent="0.2">
      <c r="A85" s="467" t="s">
        <v>159</v>
      </c>
      <c r="B85" s="455" t="s">
        <v>160</v>
      </c>
      <c r="C85" s="463"/>
      <c r="D85" s="463">
        <f>'9.1.1. sz. mell önkorm köt'!D85+'9.1.2. sz. mell önkorm önk'!D85+'9.1.3.a sz. mell önkorm állig'!D85</f>
        <v>0</v>
      </c>
      <c r="E85" s="463">
        <f>'9.1.1. sz. mell önkorm köt'!E85+'9.1.2. sz. mell önkorm önk'!E85+'9.1.3.a sz. mell önkorm állig'!E85</f>
        <v>0</v>
      </c>
      <c r="F85" s="463">
        <f>'9.1.1. sz. mell önkorm köt'!F85+'9.1.2. sz. mell önkorm önk'!F85+'9.1.3.a sz. mell önkorm állig'!F85</f>
        <v>0</v>
      </c>
    </row>
    <row r="86" spans="1:6" s="245" customFormat="1" ht="12" customHeight="1" x14ac:dyDescent="0.2">
      <c r="A86" s="467" t="s">
        <v>161</v>
      </c>
      <c r="B86" s="455" t="s">
        <v>162</v>
      </c>
      <c r="C86" s="463"/>
      <c r="D86" s="463">
        <f>'9.1.1. sz. mell önkorm köt'!D86+'9.1.2. sz. mell önkorm önk'!D86+'9.1.3.a sz. mell önkorm állig'!D86</f>
        <v>0</v>
      </c>
      <c r="E86" s="463">
        <f>'9.1.1. sz. mell önkorm köt'!E86+'9.1.2. sz. mell önkorm önk'!E86+'9.1.3.a sz. mell önkorm állig'!E86</f>
        <v>0</v>
      </c>
      <c r="F86" s="463">
        <f>'9.1.1. sz. mell önkorm köt'!F86+'9.1.2. sz. mell önkorm önk'!F86+'9.1.3.a sz. mell önkorm állig'!F86</f>
        <v>0</v>
      </c>
    </row>
    <row r="87" spans="1:6" s="243" customFormat="1" ht="12" customHeight="1" thickBot="1" x14ac:dyDescent="0.25">
      <c r="A87" s="468" t="s">
        <v>163</v>
      </c>
      <c r="B87" s="457" t="s">
        <v>164</v>
      </c>
      <c r="C87" s="463"/>
      <c r="D87" s="463">
        <f>'9.1.1. sz. mell önkorm köt'!D87+'9.1.2. sz. mell önkorm önk'!D87+'9.1.3.a sz. mell önkorm állig'!D87</f>
        <v>0</v>
      </c>
      <c r="E87" s="463">
        <f>'9.1.1. sz. mell önkorm köt'!E87+'9.1.2. sz. mell önkorm önk'!E87+'9.1.3.a sz. mell önkorm állig'!E87</f>
        <v>0</v>
      </c>
      <c r="F87" s="463">
        <f>'9.1.1. sz. mell önkorm köt'!F87+'9.1.2. sz. mell önkorm önk'!F87+'9.1.3.a sz. mell önkorm állig'!F87</f>
        <v>0</v>
      </c>
    </row>
    <row r="88" spans="1:6" s="243" customFormat="1" ht="12" customHeight="1" thickBot="1" x14ac:dyDescent="0.25">
      <c r="A88" s="333" t="s">
        <v>165</v>
      </c>
      <c r="B88" s="458" t="s">
        <v>166</v>
      </c>
      <c r="C88" s="469"/>
      <c r="D88" s="469">
        <f>'9.1.1. sz. mell önkorm köt'!D88+'9.1.2. sz. mell önkorm önk'!D88+'9.1.3.a sz. mell önkorm állig'!D88</f>
        <v>0</v>
      </c>
      <c r="E88" s="469">
        <f>'9.1.1. sz. mell önkorm köt'!E88+'9.1.2. sz. mell önkorm önk'!E88+'9.1.3.a sz. mell önkorm állig'!E88</f>
        <v>0</v>
      </c>
      <c r="F88" s="469">
        <f>'9.1.1. sz. mell önkorm köt'!F88+'9.1.2. sz. mell önkorm önk'!F88+'9.1.3.a sz. mell önkorm állig'!F88</f>
        <v>0</v>
      </c>
    </row>
    <row r="89" spans="1:6" s="243" customFormat="1" ht="12" customHeight="1" thickBot="1" x14ac:dyDescent="0.25">
      <c r="A89" s="333" t="s">
        <v>423</v>
      </c>
      <c r="B89" s="458" t="s">
        <v>168</v>
      </c>
      <c r="C89" s="469"/>
      <c r="D89" s="469">
        <f>'9.1.1. sz. mell önkorm köt'!D89+'9.1.2. sz. mell önkorm önk'!D89+'9.1.3.a sz. mell önkorm állig'!D89</f>
        <v>0</v>
      </c>
      <c r="E89" s="469">
        <f>'9.1.1. sz. mell önkorm köt'!E89+'9.1.2. sz. mell önkorm önk'!E89+'9.1.3.a sz. mell önkorm állig'!E89</f>
        <v>0</v>
      </c>
      <c r="F89" s="469">
        <f>'9.1.1. sz. mell önkorm köt'!F89+'9.1.2. sz. mell önkorm önk'!F89+'9.1.3.a sz. mell önkorm állig'!F89</f>
        <v>0</v>
      </c>
    </row>
    <row r="90" spans="1:6" s="243" customFormat="1" ht="12" customHeight="1" thickBot="1" x14ac:dyDescent="0.25">
      <c r="A90" s="333" t="s">
        <v>424</v>
      </c>
      <c r="B90" s="470" t="s">
        <v>170</v>
      </c>
      <c r="C90" s="460">
        <f>+C66+C70+C75+C78+C83+C89+C88</f>
        <v>35423</v>
      </c>
      <c r="D90" s="460">
        <f>+D66+D70+D75+D78+D83+D89+D88</f>
        <v>38053</v>
      </c>
      <c r="E90" s="460">
        <f>+E66+E70+E75+E78+E83+E89+E88</f>
        <v>38053</v>
      </c>
      <c r="F90" s="460">
        <f>+F66+F70+F75+F78+F83+F89+F88</f>
        <v>9537</v>
      </c>
    </row>
    <row r="91" spans="1:6" s="243" customFormat="1" ht="12" customHeight="1" thickBot="1" x14ac:dyDescent="0.25">
      <c r="A91" s="265" t="s">
        <v>425</v>
      </c>
      <c r="B91" s="471" t="s">
        <v>426</v>
      </c>
      <c r="C91" s="460">
        <f>+C65+C90</f>
        <v>323793</v>
      </c>
      <c r="D91" s="460">
        <f>+D65+D90</f>
        <v>598119</v>
      </c>
      <c r="E91" s="460">
        <f>+E65+E90</f>
        <v>618949</v>
      </c>
      <c r="F91" s="460">
        <f>+F65+F90</f>
        <v>1343476</v>
      </c>
    </row>
    <row r="92" spans="1:6" s="245" customFormat="1" ht="15" customHeight="1" thickBot="1" x14ac:dyDescent="0.25">
      <c r="A92" s="252"/>
      <c r="B92" s="472"/>
      <c r="C92" s="473"/>
      <c r="D92" s="473"/>
      <c r="E92" s="473"/>
      <c r="F92" s="473"/>
    </row>
    <row r="93" spans="1:6" s="238" customFormat="1" ht="16.5" customHeight="1" thickBot="1" x14ac:dyDescent="0.25">
      <c r="A93" s="255"/>
      <c r="B93" s="256" t="s">
        <v>273</v>
      </c>
      <c r="C93" s="474"/>
      <c r="D93" s="474"/>
      <c r="E93" s="474"/>
      <c r="F93" s="474"/>
    </row>
    <row r="94" spans="1:6" s="258" customFormat="1" ht="12" customHeight="1" thickBot="1" x14ac:dyDescent="0.25">
      <c r="A94" s="5" t="s">
        <v>7</v>
      </c>
      <c r="B94" s="47" t="s">
        <v>427</v>
      </c>
      <c r="C94" s="475">
        <f>+C95+C96+C97+C98+C99+C112</f>
        <v>273927</v>
      </c>
      <c r="D94" s="475">
        <f>+D95+D96+D97+D98+D99+D112</f>
        <v>444676</v>
      </c>
      <c r="E94" s="475">
        <f>+E95+E96+E97+E98+E99+E112</f>
        <v>461685</v>
      </c>
      <c r="F94" s="475">
        <f>+F95+F96+F97+F98+F99+F112</f>
        <v>401948</v>
      </c>
    </row>
    <row r="95" spans="1:6" ht="12" customHeight="1" x14ac:dyDescent="0.2">
      <c r="A95" s="259" t="s">
        <v>9</v>
      </c>
      <c r="B95" s="476" t="s">
        <v>177</v>
      </c>
      <c r="C95" s="477">
        <v>56045</v>
      </c>
      <c r="D95" s="477">
        <f>'9.1.1. sz. mell önkorm köt'!D95+'9.1.2. sz. mell önkorm önk'!D95+'9.1.3.a sz. mell önkorm állig'!D95</f>
        <v>163354</v>
      </c>
      <c r="E95" s="477">
        <f>'9.1.1. sz. mell önkorm köt'!E95+'9.1.2. sz. mell önkorm önk'!E95+'9.1.3.a sz. mell önkorm állig'!E95</f>
        <v>173354</v>
      </c>
      <c r="F95" s="477">
        <f>'9.1.1. sz. mell önkorm köt'!F95+'9.1.2. sz. mell önkorm önk'!F95+'9.1.3.a sz. mell önkorm állig'!F95</f>
        <v>204339</v>
      </c>
    </row>
    <row r="96" spans="1:6" ht="12" customHeight="1" x14ac:dyDescent="0.2">
      <c r="A96" s="244" t="s">
        <v>11</v>
      </c>
      <c r="B96" s="478" t="s">
        <v>178</v>
      </c>
      <c r="C96" s="456">
        <v>12100</v>
      </c>
      <c r="D96" s="456">
        <f>'9.1.1. sz. mell önkorm köt'!D96+'9.1.2. sz. mell önkorm önk'!D96+'9.1.3.a sz. mell önkorm állig'!D96</f>
        <v>52243</v>
      </c>
      <c r="E96" s="456">
        <f>'9.1.1. sz. mell önkorm köt'!E96+'9.1.2. sz. mell önkorm önk'!E96+'9.1.3.a sz. mell önkorm állig'!E96</f>
        <v>54482</v>
      </c>
      <c r="F96" s="456">
        <f>'9.1.1. sz. mell önkorm köt'!F96+'9.1.2. sz. mell önkorm önk'!F96+'9.1.3.a sz. mell önkorm állig'!F96</f>
        <v>26194</v>
      </c>
    </row>
    <row r="97" spans="1:6" ht="12" customHeight="1" x14ac:dyDescent="0.2">
      <c r="A97" s="244" t="s">
        <v>13</v>
      </c>
      <c r="B97" s="478" t="s">
        <v>179</v>
      </c>
      <c r="C97" s="459">
        <v>169476</v>
      </c>
      <c r="D97" s="456">
        <f>'9.1.1. sz. mell önkorm köt'!D97+'9.1.2. sz. mell önkorm önk'!D97+'9.1.3.a sz. mell önkorm állig'!D97</f>
        <v>189278</v>
      </c>
      <c r="E97" s="456">
        <f>'9.1.1. sz. mell önkorm köt'!E97+'9.1.2. sz. mell önkorm önk'!E97+'9.1.3.a sz. mell önkorm állig'!E97</f>
        <v>194048</v>
      </c>
      <c r="F97" s="456">
        <f>'9.1.1. sz. mell önkorm köt'!F97+'9.1.2. sz. mell önkorm önk'!F97+'9.1.3.a sz. mell önkorm állig'!F97</f>
        <v>148862</v>
      </c>
    </row>
    <row r="98" spans="1:6" ht="12" customHeight="1" x14ac:dyDescent="0.2">
      <c r="A98" s="244" t="s">
        <v>15</v>
      </c>
      <c r="B98" s="479" t="s">
        <v>180</v>
      </c>
      <c r="C98" s="459">
        <v>26975</v>
      </c>
      <c r="D98" s="456">
        <f>'9.1.1. sz. mell önkorm köt'!D98+'9.1.2. sz. mell önkorm önk'!D98+'9.1.3.a sz. mell önkorm állig'!D98</f>
        <v>27203</v>
      </c>
      <c r="E98" s="456">
        <f>'9.1.1. sz. mell önkorm köt'!E98+'9.1.2. sz. mell önkorm önk'!E98+'9.1.3.a sz. mell önkorm állig'!E98</f>
        <v>27203</v>
      </c>
      <c r="F98" s="456">
        <f>'9.1.1. sz. mell önkorm köt'!F98+'9.1.2. sz. mell önkorm önk'!F98+'9.1.3.a sz. mell önkorm állig'!F98</f>
        <v>1691</v>
      </c>
    </row>
    <row r="99" spans="1:6" ht="12" customHeight="1" x14ac:dyDescent="0.2">
      <c r="A99" s="244" t="s">
        <v>181</v>
      </c>
      <c r="B99" s="480" t="s">
        <v>182</v>
      </c>
      <c r="C99" s="459">
        <v>9331</v>
      </c>
      <c r="D99" s="456">
        <f>'9.1.1. sz. mell önkorm köt'!D99+'9.1.2. sz. mell önkorm önk'!D99+'9.1.3.a sz. mell önkorm állig'!D99</f>
        <v>12598</v>
      </c>
      <c r="E99" s="456">
        <f>'9.1.1. sz. mell önkorm köt'!E99+'9.1.2. sz. mell önkorm önk'!E99+'9.1.3.a sz. mell önkorm állig'!E99</f>
        <v>12598</v>
      </c>
      <c r="F99" s="456">
        <f>'9.1.1. sz. mell önkorm köt'!F99+'9.1.2. sz. mell önkorm önk'!F99+'9.1.3.a sz. mell önkorm állig'!F99</f>
        <v>20862</v>
      </c>
    </row>
    <row r="100" spans="1:6" ht="12" customHeight="1" x14ac:dyDescent="0.2">
      <c r="A100" s="244" t="s">
        <v>19</v>
      </c>
      <c r="B100" s="478" t="s">
        <v>428</v>
      </c>
      <c r="C100" s="459"/>
      <c r="D100" s="456">
        <f>'9.1.1. sz. mell önkorm köt'!D100+'9.1.2. sz. mell önkorm önk'!D100+'9.1.3.a sz. mell önkorm állig'!D100</f>
        <v>9430</v>
      </c>
      <c r="E100" s="456">
        <f>'9.1.1. sz. mell önkorm köt'!E100+'9.1.2. sz. mell önkorm önk'!E100+'9.1.3.a sz. mell önkorm állig'!E100</f>
        <v>9430</v>
      </c>
      <c r="F100" s="456">
        <f>'9.1.1. sz. mell önkorm köt'!F100+'9.1.2. sz. mell önkorm önk'!F100+'9.1.3.a sz. mell önkorm állig'!F100</f>
        <v>6430</v>
      </c>
    </row>
    <row r="101" spans="1:6" ht="12" customHeight="1" x14ac:dyDescent="0.2">
      <c r="A101" s="244" t="s">
        <v>184</v>
      </c>
      <c r="B101" s="481" t="s">
        <v>185</v>
      </c>
      <c r="C101" s="459">
        <v>6431</v>
      </c>
      <c r="D101" s="456">
        <f>'9.1.1. sz. mell önkorm köt'!D101+'9.1.2. sz. mell önkorm önk'!D101+'9.1.3.a sz. mell önkorm állig'!D101</f>
        <v>0</v>
      </c>
      <c r="E101" s="456">
        <f>'9.1.1. sz. mell önkorm köt'!E101+'9.1.2. sz. mell önkorm önk'!E101+'9.1.3.a sz. mell önkorm állig'!E101</f>
        <v>0</v>
      </c>
      <c r="F101" s="456">
        <f>'9.1.1. sz. mell önkorm köt'!F101+'9.1.2. sz. mell önkorm önk'!F101+'9.1.3.a sz. mell önkorm állig'!F101</f>
        <v>2999</v>
      </c>
    </row>
    <row r="102" spans="1:6" ht="12" customHeight="1" x14ac:dyDescent="0.2">
      <c r="A102" s="244" t="s">
        <v>186</v>
      </c>
      <c r="B102" s="481" t="s">
        <v>187</v>
      </c>
      <c r="C102" s="459"/>
      <c r="D102" s="456">
        <f>'9.1.1. sz. mell önkorm köt'!D102+'9.1.2. sz. mell önkorm önk'!D102+'9.1.3.a sz. mell önkorm állig'!D102</f>
        <v>0</v>
      </c>
      <c r="E102" s="456">
        <f>'9.1.1. sz. mell önkorm köt'!E102+'9.1.2. sz. mell önkorm önk'!E102+'9.1.3.a sz. mell önkorm állig'!E102</f>
        <v>0</v>
      </c>
      <c r="F102" s="456">
        <f>'9.1.1. sz. mell önkorm köt'!F102+'9.1.2. sz. mell önkorm önk'!F102+'9.1.3.a sz. mell önkorm állig'!F102</f>
        <v>0</v>
      </c>
    </row>
    <row r="103" spans="1:6" ht="12" customHeight="1" x14ac:dyDescent="0.2">
      <c r="A103" s="244" t="s">
        <v>188</v>
      </c>
      <c r="B103" s="481" t="s">
        <v>189</v>
      </c>
      <c r="C103" s="459"/>
      <c r="D103" s="456">
        <f>'9.1.1. sz. mell önkorm köt'!D103+'9.1.2. sz. mell önkorm önk'!D103+'9.1.3.a sz. mell önkorm állig'!D103</f>
        <v>0</v>
      </c>
      <c r="E103" s="456">
        <f>'9.1.1. sz. mell önkorm köt'!E103+'9.1.2. sz. mell önkorm önk'!E103+'9.1.3.a sz. mell önkorm állig'!E103</f>
        <v>0</v>
      </c>
      <c r="F103" s="456">
        <f>'9.1.1. sz. mell önkorm köt'!F103+'9.1.2. sz. mell önkorm önk'!F103+'9.1.3.a sz. mell önkorm állig'!F103</f>
        <v>0</v>
      </c>
    </row>
    <row r="104" spans="1:6" ht="12" customHeight="1" x14ac:dyDescent="0.2">
      <c r="A104" s="244" t="s">
        <v>190</v>
      </c>
      <c r="B104" s="478" t="s">
        <v>191</v>
      </c>
      <c r="C104" s="459"/>
      <c r="D104" s="456">
        <f>'9.1.1. sz. mell önkorm köt'!D104+'9.1.2. sz. mell önkorm önk'!D104+'9.1.3.a sz. mell önkorm állig'!D104</f>
        <v>0</v>
      </c>
      <c r="E104" s="456">
        <f>'9.1.1. sz. mell önkorm köt'!E104+'9.1.2. sz. mell önkorm önk'!E104+'9.1.3.a sz. mell önkorm állig'!E104</f>
        <v>0</v>
      </c>
      <c r="F104" s="456">
        <f>'9.1.1. sz. mell önkorm köt'!F104+'9.1.2. sz. mell önkorm önk'!F104+'9.1.3.a sz. mell önkorm állig'!F104</f>
        <v>0</v>
      </c>
    </row>
    <row r="105" spans="1:6" ht="12" customHeight="1" x14ac:dyDescent="0.2">
      <c r="A105" s="244" t="s">
        <v>192</v>
      </c>
      <c r="B105" s="478" t="s">
        <v>193</v>
      </c>
      <c r="C105" s="459"/>
      <c r="D105" s="456">
        <f>'9.1.1. sz. mell önkorm köt'!D105+'9.1.2. sz. mell önkorm önk'!D105+'9.1.3.a sz. mell önkorm állig'!D105</f>
        <v>0</v>
      </c>
      <c r="E105" s="456">
        <f>'9.1.1. sz. mell önkorm köt'!E105+'9.1.2. sz. mell önkorm önk'!E105+'9.1.3.a sz. mell önkorm állig'!E105</f>
        <v>0</v>
      </c>
      <c r="F105" s="456">
        <f>'9.1.1. sz. mell önkorm köt'!F105+'9.1.2. sz. mell önkorm önk'!F105+'9.1.3.a sz. mell önkorm állig'!F105</f>
        <v>0</v>
      </c>
    </row>
    <row r="106" spans="1:6" ht="12" customHeight="1" x14ac:dyDescent="0.2">
      <c r="A106" s="244" t="s">
        <v>194</v>
      </c>
      <c r="B106" s="481" t="s">
        <v>195</v>
      </c>
      <c r="C106" s="459"/>
      <c r="D106" s="456">
        <f>'9.1.1. sz. mell önkorm köt'!D106+'9.1.2. sz. mell önkorm önk'!D106+'9.1.3.a sz. mell önkorm állig'!D106</f>
        <v>268</v>
      </c>
      <c r="E106" s="456">
        <f>'9.1.1. sz. mell önkorm köt'!E106+'9.1.2. sz. mell önkorm önk'!E106+'9.1.3.a sz. mell önkorm állig'!E106</f>
        <v>268</v>
      </c>
      <c r="F106" s="456">
        <f>'9.1.1. sz. mell önkorm köt'!F106+'9.1.2. sz. mell önkorm önk'!F106+'9.1.3.a sz. mell önkorm állig'!F106</f>
        <v>693</v>
      </c>
    </row>
    <row r="107" spans="1:6" ht="12" customHeight="1" x14ac:dyDescent="0.2">
      <c r="A107" s="244" t="s">
        <v>196</v>
      </c>
      <c r="B107" s="481" t="s">
        <v>197</v>
      </c>
      <c r="C107" s="459"/>
      <c r="D107" s="456">
        <f>'9.1.1. sz. mell önkorm köt'!D107+'9.1.2. sz. mell önkorm önk'!D107+'9.1.3.a sz. mell önkorm állig'!D107</f>
        <v>0</v>
      </c>
      <c r="E107" s="456">
        <f>'9.1.1. sz. mell önkorm köt'!E107+'9.1.2. sz. mell önkorm önk'!E107+'9.1.3.a sz. mell önkorm állig'!E107</f>
        <v>0</v>
      </c>
      <c r="F107" s="456">
        <f>'9.1.1. sz. mell önkorm köt'!F107+'9.1.2. sz. mell önkorm önk'!F107+'9.1.3.a sz. mell önkorm állig'!F107</f>
        <v>0</v>
      </c>
    </row>
    <row r="108" spans="1:6" ht="12" customHeight="1" x14ac:dyDescent="0.2">
      <c r="A108" s="244" t="s">
        <v>198</v>
      </c>
      <c r="B108" s="478" t="s">
        <v>199</v>
      </c>
      <c r="C108" s="459"/>
      <c r="D108" s="456">
        <f>'9.1.1. sz. mell önkorm köt'!D108+'9.1.2. sz. mell önkorm önk'!D108+'9.1.3.a sz. mell önkorm állig'!D108</f>
        <v>0</v>
      </c>
      <c r="E108" s="456">
        <f>'9.1.1. sz. mell önkorm köt'!E108+'9.1.2. sz. mell önkorm önk'!E108+'9.1.3.a sz. mell önkorm állig'!E108</f>
        <v>0</v>
      </c>
      <c r="F108" s="456">
        <f>'9.1.1. sz. mell önkorm köt'!F108+'9.1.2. sz. mell önkorm önk'!F108+'9.1.3.a sz. mell önkorm állig'!F108</f>
        <v>0</v>
      </c>
    </row>
    <row r="109" spans="1:6" ht="12" customHeight="1" x14ac:dyDescent="0.2">
      <c r="A109" s="260" t="s">
        <v>200</v>
      </c>
      <c r="B109" s="482" t="s">
        <v>201</v>
      </c>
      <c r="C109" s="459"/>
      <c r="D109" s="456">
        <f>'9.1.1. sz. mell önkorm köt'!D109+'9.1.2. sz. mell önkorm önk'!D109+'9.1.3.a sz. mell önkorm állig'!D109</f>
        <v>0</v>
      </c>
      <c r="E109" s="456">
        <f>'9.1.1. sz. mell önkorm köt'!E109+'9.1.2. sz. mell önkorm önk'!E109+'9.1.3.a sz. mell önkorm állig'!E109</f>
        <v>0</v>
      </c>
      <c r="F109" s="456">
        <f>'9.1.1. sz. mell önkorm köt'!F109+'9.1.2. sz. mell önkorm önk'!F109+'9.1.3.a sz. mell önkorm állig'!F109</f>
        <v>0</v>
      </c>
    </row>
    <row r="110" spans="1:6" ht="12" customHeight="1" x14ac:dyDescent="0.2">
      <c r="A110" s="244" t="s">
        <v>202</v>
      </c>
      <c r="B110" s="482" t="s">
        <v>203</v>
      </c>
      <c r="C110" s="459"/>
      <c r="D110" s="456">
        <f>'9.1.1. sz. mell önkorm köt'!D110+'9.1.2. sz. mell önkorm önk'!D110+'9.1.3.a sz. mell önkorm állig'!D110</f>
        <v>0</v>
      </c>
      <c r="E110" s="456">
        <f>'9.1.1. sz. mell önkorm köt'!E110+'9.1.2. sz. mell önkorm önk'!E110+'9.1.3.a sz. mell önkorm állig'!E110</f>
        <v>0</v>
      </c>
      <c r="F110" s="456">
        <f>'9.1.1. sz. mell önkorm köt'!F110+'9.1.2. sz. mell önkorm önk'!F110+'9.1.3.a sz. mell önkorm állig'!F110</f>
        <v>0</v>
      </c>
    </row>
    <row r="111" spans="1:6" ht="12" customHeight="1" x14ac:dyDescent="0.2">
      <c r="A111" s="244" t="s">
        <v>204</v>
      </c>
      <c r="B111" s="478" t="s">
        <v>205</v>
      </c>
      <c r="C111" s="456">
        <v>2900</v>
      </c>
      <c r="D111" s="456">
        <f>'9.1.1. sz. mell önkorm köt'!D111+'9.1.2. sz. mell önkorm önk'!D111+'9.1.3.a sz. mell önkorm állig'!D111</f>
        <v>2900</v>
      </c>
      <c r="E111" s="456">
        <f>'9.1.1. sz. mell önkorm köt'!E111+'9.1.2. sz. mell önkorm önk'!E111+'9.1.3.a sz. mell önkorm állig'!E111</f>
        <v>2900</v>
      </c>
      <c r="F111" s="456">
        <f>'9.1.1. sz. mell önkorm köt'!F111+'9.1.2. sz. mell önkorm önk'!F111+'9.1.3.a sz. mell önkorm állig'!F111</f>
        <v>0</v>
      </c>
    </row>
    <row r="112" spans="1:6" ht="12" customHeight="1" x14ac:dyDescent="0.2">
      <c r="A112" s="244" t="s">
        <v>206</v>
      </c>
      <c r="B112" s="479" t="s">
        <v>207</v>
      </c>
      <c r="C112" s="456"/>
      <c r="D112" s="456">
        <f>'9.1.1. sz. mell önkorm köt'!D112+'9.1.2. sz. mell önkorm önk'!D112+'9.1.3.a sz. mell önkorm állig'!D112</f>
        <v>0</v>
      </c>
      <c r="E112" s="456">
        <f>'9.1.1. sz. mell önkorm köt'!E112+'9.1.2. sz. mell önkorm önk'!E112+'9.1.3.a sz. mell önkorm állig'!E112</f>
        <v>0</v>
      </c>
      <c r="F112" s="456">
        <f>'9.1.1. sz. mell önkorm köt'!F112+'9.1.2. sz. mell önkorm önk'!F112+'9.1.3.a sz. mell önkorm állig'!F112</f>
        <v>0</v>
      </c>
    </row>
    <row r="113" spans="1:6" ht="12" customHeight="1" x14ac:dyDescent="0.2">
      <c r="A113" s="246" t="s">
        <v>208</v>
      </c>
      <c r="B113" s="478" t="s">
        <v>429</v>
      </c>
      <c r="C113" s="459"/>
      <c r="D113" s="456">
        <f>'9.1.1. sz. mell önkorm köt'!D113+'9.1.2. sz. mell önkorm önk'!D113+'9.1.3.a sz. mell önkorm állig'!D113</f>
        <v>0</v>
      </c>
      <c r="E113" s="456">
        <f>'9.1.1. sz. mell önkorm köt'!E113+'9.1.2. sz. mell önkorm önk'!E113+'9.1.3.a sz. mell önkorm állig'!E113</f>
        <v>0</v>
      </c>
      <c r="F113" s="456">
        <f>'9.1.1. sz. mell önkorm köt'!F113+'9.1.2. sz. mell önkorm önk'!F113+'9.1.3.a sz. mell önkorm állig'!F113</f>
        <v>0</v>
      </c>
    </row>
    <row r="114" spans="1:6" ht="12" customHeight="1" thickBot="1" x14ac:dyDescent="0.25">
      <c r="A114" s="261" t="s">
        <v>210</v>
      </c>
      <c r="B114" s="483" t="s">
        <v>430</v>
      </c>
      <c r="C114" s="484"/>
      <c r="D114" s="456">
        <f>'9.1.1. sz. mell önkorm köt'!D114+'9.1.2. sz. mell önkorm önk'!D114+'9.1.3.a sz. mell önkorm állig'!D114</f>
        <v>0</v>
      </c>
      <c r="E114" s="456">
        <f>'9.1.1. sz. mell önkorm köt'!E114+'9.1.2. sz. mell önkorm önk'!E114+'9.1.3.a sz. mell önkorm állig'!E114</f>
        <v>0</v>
      </c>
      <c r="F114" s="456">
        <f>'9.1.1. sz. mell önkorm köt'!F114+'9.1.2. sz. mell önkorm önk'!F114+'9.1.3.a sz. mell önkorm állig'!F114</f>
        <v>0</v>
      </c>
    </row>
    <row r="115" spans="1:6" ht="12" customHeight="1" thickBot="1" x14ac:dyDescent="0.25">
      <c r="A115" s="44" t="s">
        <v>21</v>
      </c>
      <c r="B115" s="81" t="s">
        <v>212</v>
      </c>
      <c r="C115" s="452">
        <f>+C116+C118+C120</f>
        <v>14443</v>
      </c>
      <c r="D115" s="452">
        <f>+D116+D118+D120</f>
        <v>22103</v>
      </c>
      <c r="E115" s="452">
        <f>+E116+E118+E120</f>
        <v>25403</v>
      </c>
      <c r="F115" s="452">
        <f>+F116+F118+F120</f>
        <v>810240</v>
      </c>
    </row>
    <row r="116" spans="1:6" ht="12" customHeight="1" x14ac:dyDescent="0.2">
      <c r="A116" s="242" t="s">
        <v>23</v>
      </c>
      <c r="B116" s="478" t="s">
        <v>213</v>
      </c>
      <c r="C116" s="454">
        <v>12643</v>
      </c>
      <c r="D116" s="454">
        <f>'9.1.1. sz. mell önkorm köt'!D116+'9.1.2. sz. mell önkorm önk'!D116+'9.1.3.a sz. mell önkorm állig'!D116</f>
        <v>20303</v>
      </c>
      <c r="E116" s="454">
        <f>'9.1.1. sz. mell önkorm köt'!E116+'9.1.2. sz. mell önkorm önk'!E116+'9.1.3.a sz. mell önkorm állig'!E116</f>
        <v>23603</v>
      </c>
      <c r="F116" s="454">
        <f>'9.1.1. sz. mell önkorm köt'!F116+'9.1.2. sz. mell önkorm önk'!F116+'9.1.3.a sz. mell önkorm állig'!F116</f>
        <v>808798</v>
      </c>
    </row>
    <row r="117" spans="1:6" ht="12" customHeight="1" x14ac:dyDescent="0.2">
      <c r="A117" s="242" t="s">
        <v>25</v>
      </c>
      <c r="B117" s="482" t="s">
        <v>214</v>
      </c>
      <c r="C117" s="454"/>
      <c r="D117" s="454">
        <f>'9.1.1. sz. mell önkorm köt'!D117+'9.1.2. sz. mell önkorm önk'!D117+'9.1.3.a sz. mell önkorm állig'!D117</f>
        <v>0</v>
      </c>
      <c r="E117" s="454">
        <f>'9.1.1. sz. mell önkorm köt'!E117+'9.1.2. sz. mell önkorm önk'!E117+'9.1.3.a sz. mell önkorm állig'!E117</f>
        <v>0</v>
      </c>
      <c r="F117" s="454">
        <f>'9.1.1. sz. mell önkorm köt'!F117+'9.1.2. sz. mell önkorm önk'!F117+'9.1.3.a sz. mell önkorm állig'!F117</f>
        <v>784889</v>
      </c>
    </row>
    <row r="118" spans="1:6" ht="12" customHeight="1" x14ac:dyDescent="0.2">
      <c r="A118" s="242" t="s">
        <v>27</v>
      </c>
      <c r="B118" s="482" t="s">
        <v>215</v>
      </c>
      <c r="C118" s="456">
        <v>1800</v>
      </c>
      <c r="D118" s="454">
        <f>'9.1.1. sz. mell önkorm köt'!D118+'9.1.2. sz. mell önkorm önk'!D118+'9.1.3.a sz. mell önkorm állig'!D118</f>
        <v>1800</v>
      </c>
      <c r="E118" s="454">
        <f>'9.1.1. sz. mell önkorm köt'!E118+'9.1.2. sz. mell önkorm önk'!E118+'9.1.3.a sz. mell önkorm állig'!E118</f>
        <v>1800</v>
      </c>
      <c r="F118" s="454">
        <f>'9.1.1. sz. mell önkorm köt'!F118+'9.1.2. sz. mell önkorm önk'!F118+'9.1.3.a sz. mell önkorm állig'!F118</f>
        <v>1442</v>
      </c>
    </row>
    <row r="119" spans="1:6" ht="12" customHeight="1" x14ac:dyDescent="0.2">
      <c r="A119" s="242" t="s">
        <v>29</v>
      </c>
      <c r="B119" s="482" t="s">
        <v>216</v>
      </c>
      <c r="C119" s="485"/>
      <c r="D119" s="454">
        <f>'9.1.1. sz. mell önkorm köt'!D119+'9.1.2. sz. mell önkorm önk'!D119+'9.1.3.a sz. mell önkorm állig'!D119</f>
        <v>0</v>
      </c>
      <c r="E119" s="454">
        <f>'9.1.1. sz. mell önkorm köt'!E119+'9.1.2. sz. mell önkorm önk'!E119+'9.1.3.a sz. mell önkorm állig'!E119</f>
        <v>0</v>
      </c>
      <c r="F119" s="454">
        <f>'9.1.1. sz. mell önkorm köt'!F119+'9.1.2. sz. mell önkorm önk'!F119+'9.1.3.a sz. mell önkorm állig'!F119</f>
        <v>0</v>
      </c>
    </row>
    <row r="120" spans="1:6" ht="12" customHeight="1" x14ac:dyDescent="0.2">
      <c r="A120" s="242" t="s">
        <v>31</v>
      </c>
      <c r="B120" s="457" t="s">
        <v>217</v>
      </c>
      <c r="C120" s="485"/>
      <c r="D120" s="454">
        <f>'9.1.1. sz. mell önkorm köt'!D120+'9.1.2. sz. mell önkorm önk'!D120+'9.1.3.a sz. mell önkorm állig'!D120</f>
        <v>0</v>
      </c>
      <c r="E120" s="454">
        <f>'9.1.1. sz. mell önkorm köt'!E120+'9.1.2. sz. mell önkorm önk'!E120+'9.1.3.a sz. mell önkorm állig'!E120</f>
        <v>0</v>
      </c>
      <c r="F120" s="454">
        <f>'9.1.1. sz. mell önkorm köt'!F120+'9.1.2. sz. mell önkorm önk'!F120+'9.1.3.a sz. mell önkorm állig'!F120</f>
        <v>0</v>
      </c>
    </row>
    <row r="121" spans="1:6" ht="12" customHeight="1" x14ac:dyDescent="0.2">
      <c r="A121" s="242" t="s">
        <v>33</v>
      </c>
      <c r="B121" s="455" t="s">
        <v>218</v>
      </c>
      <c r="C121" s="485"/>
      <c r="D121" s="454">
        <f>'9.1.1. sz. mell önkorm köt'!D121+'9.1.2. sz. mell önkorm önk'!D121+'9.1.3.a sz. mell önkorm állig'!D121</f>
        <v>0</v>
      </c>
      <c r="E121" s="454">
        <f>'9.1.1. sz. mell önkorm köt'!E121+'9.1.2. sz. mell önkorm önk'!E121+'9.1.3.a sz. mell önkorm állig'!E121</f>
        <v>0</v>
      </c>
      <c r="F121" s="454">
        <f>'9.1.1. sz. mell önkorm köt'!F121+'9.1.2. sz. mell önkorm önk'!F121+'9.1.3.a sz. mell önkorm állig'!F121</f>
        <v>0</v>
      </c>
    </row>
    <row r="122" spans="1:6" ht="12" customHeight="1" x14ac:dyDescent="0.2">
      <c r="A122" s="242" t="s">
        <v>219</v>
      </c>
      <c r="B122" s="486" t="s">
        <v>220</v>
      </c>
      <c r="C122" s="485"/>
      <c r="D122" s="454">
        <f>'9.1.1. sz. mell önkorm köt'!D122+'9.1.2. sz. mell önkorm önk'!D122+'9.1.3.a sz. mell önkorm állig'!D122</f>
        <v>0</v>
      </c>
      <c r="E122" s="454">
        <f>'9.1.1. sz. mell önkorm köt'!E122+'9.1.2. sz. mell önkorm önk'!E122+'9.1.3.a sz. mell önkorm állig'!E122</f>
        <v>0</v>
      </c>
      <c r="F122" s="454">
        <f>'9.1.1. sz. mell önkorm köt'!F122+'9.1.2. sz. mell önkorm önk'!F122+'9.1.3.a sz. mell önkorm állig'!F122</f>
        <v>0</v>
      </c>
    </row>
    <row r="123" spans="1:6" ht="12" customHeight="1" x14ac:dyDescent="0.2">
      <c r="A123" s="242" t="s">
        <v>221</v>
      </c>
      <c r="B123" s="478" t="s">
        <v>193</v>
      </c>
      <c r="C123" s="485"/>
      <c r="D123" s="454">
        <f>'9.1.1. sz. mell önkorm köt'!D123+'9.1.2. sz. mell önkorm önk'!D123+'9.1.3.a sz. mell önkorm állig'!D123</f>
        <v>0</v>
      </c>
      <c r="E123" s="454">
        <f>'9.1.1. sz. mell önkorm köt'!E123+'9.1.2. sz. mell önkorm önk'!E123+'9.1.3.a sz. mell önkorm állig'!E123</f>
        <v>0</v>
      </c>
      <c r="F123" s="454">
        <f>'9.1.1. sz. mell önkorm köt'!F123+'9.1.2. sz. mell önkorm önk'!F123+'9.1.3.a sz. mell önkorm állig'!F123</f>
        <v>0</v>
      </c>
    </row>
    <row r="124" spans="1:6" ht="12" customHeight="1" x14ac:dyDescent="0.2">
      <c r="A124" s="242" t="s">
        <v>222</v>
      </c>
      <c r="B124" s="478" t="s">
        <v>223</v>
      </c>
      <c r="C124" s="485"/>
      <c r="D124" s="454">
        <f>'9.1.1. sz. mell önkorm köt'!D124+'9.1.2. sz. mell önkorm önk'!D124+'9.1.3.a sz. mell önkorm állig'!D124</f>
        <v>0</v>
      </c>
      <c r="E124" s="454">
        <f>'9.1.1. sz. mell önkorm köt'!E124+'9.1.2. sz. mell önkorm önk'!E124+'9.1.3.a sz. mell önkorm állig'!E124</f>
        <v>0</v>
      </c>
      <c r="F124" s="454">
        <f>'9.1.1. sz. mell önkorm köt'!F124+'9.1.2. sz. mell önkorm önk'!F124+'9.1.3.a sz. mell önkorm állig'!F124</f>
        <v>0</v>
      </c>
    </row>
    <row r="125" spans="1:6" ht="12" customHeight="1" x14ac:dyDescent="0.2">
      <c r="A125" s="242" t="s">
        <v>224</v>
      </c>
      <c r="B125" s="478" t="s">
        <v>225</v>
      </c>
      <c r="C125" s="485"/>
      <c r="D125" s="454">
        <f>'9.1.1. sz. mell önkorm köt'!D125+'9.1.2. sz. mell önkorm önk'!D125+'9.1.3.a sz. mell önkorm állig'!D125</f>
        <v>0</v>
      </c>
      <c r="E125" s="454">
        <f>'9.1.1. sz. mell önkorm köt'!E125+'9.1.2. sz. mell önkorm önk'!E125+'9.1.3.a sz. mell önkorm állig'!E125</f>
        <v>0</v>
      </c>
      <c r="F125" s="454">
        <f>'9.1.1. sz. mell önkorm köt'!F125+'9.1.2. sz. mell önkorm önk'!F125+'9.1.3.a sz. mell önkorm állig'!F125</f>
        <v>0</v>
      </c>
    </row>
    <row r="126" spans="1:6" ht="12" customHeight="1" x14ac:dyDescent="0.2">
      <c r="A126" s="242" t="s">
        <v>226</v>
      </c>
      <c r="B126" s="478" t="s">
        <v>199</v>
      </c>
      <c r="C126" s="485"/>
      <c r="D126" s="454">
        <f>'9.1.1. sz. mell önkorm köt'!D126+'9.1.2. sz. mell önkorm önk'!D126+'9.1.3.a sz. mell önkorm állig'!D126</f>
        <v>0</v>
      </c>
      <c r="E126" s="454">
        <f>'9.1.1. sz. mell önkorm köt'!E126+'9.1.2. sz. mell önkorm önk'!E126+'9.1.3.a sz. mell önkorm állig'!E126</f>
        <v>0</v>
      </c>
      <c r="F126" s="454">
        <f>'9.1.1. sz. mell önkorm köt'!F126+'9.1.2. sz. mell önkorm önk'!F126+'9.1.3.a sz. mell önkorm állig'!F126</f>
        <v>0</v>
      </c>
    </row>
    <row r="127" spans="1:6" ht="12" customHeight="1" x14ac:dyDescent="0.2">
      <c r="A127" s="242" t="s">
        <v>227</v>
      </c>
      <c r="B127" s="478" t="s">
        <v>228</v>
      </c>
      <c r="C127" s="485"/>
      <c r="D127" s="454">
        <f>'9.1.1. sz. mell önkorm köt'!D127+'9.1.2. sz. mell önkorm önk'!D127+'9.1.3.a sz. mell önkorm állig'!D127</f>
        <v>0</v>
      </c>
      <c r="E127" s="454">
        <f>'9.1.1. sz. mell önkorm köt'!E127+'9.1.2. sz. mell önkorm önk'!E127+'9.1.3.a sz. mell önkorm állig'!E127</f>
        <v>0</v>
      </c>
      <c r="F127" s="454">
        <f>'9.1.1. sz. mell önkorm köt'!F127+'9.1.2. sz. mell önkorm önk'!F127+'9.1.3.a sz. mell önkorm állig'!F127</f>
        <v>0</v>
      </c>
    </row>
    <row r="128" spans="1:6" ht="12" customHeight="1" thickBot="1" x14ac:dyDescent="0.25">
      <c r="A128" s="260" t="s">
        <v>229</v>
      </c>
      <c r="B128" s="478" t="s">
        <v>230</v>
      </c>
      <c r="C128" s="487"/>
      <c r="D128" s="454">
        <f>'9.1.1. sz. mell önkorm köt'!D128+'9.1.2. sz. mell önkorm önk'!D128+'9.1.3.a sz. mell önkorm állig'!D128</f>
        <v>0</v>
      </c>
      <c r="E128" s="454">
        <f>'9.1.1. sz. mell önkorm köt'!E128+'9.1.2. sz. mell önkorm önk'!E128+'9.1.3.a sz. mell önkorm állig'!E128</f>
        <v>0</v>
      </c>
      <c r="F128" s="454">
        <f>'9.1.1. sz. mell önkorm köt'!F128+'9.1.2. sz. mell önkorm önk'!F128+'9.1.3.a sz. mell önkorm állig'!F128</f>
        <v>0</v>
      </c>
    </row>
    <row r="129" spans="1:14" ht="12" customHeight="1" thickBot="1" x14ac:dyDescent="0.25">
      <c r="A129" s="44" t="s">
        <v>35</v>
      </c>
      <c r="B129" s="159" t="s">
        <v>231</v>
      </c>
      <c r="C129" s="452">
        <f>+C94+C115</f>
        <v>288370</v>
      </c>
      <c r="D129" s="452">
        <f>+D94+D115</f>
        <v>466779</v>
      </c>
      <c r="E129" s="452">
        <f>+E94+E115</f>
        <v>487088</v>
      </c>
      <c r="F129" s="452">
        <f>+F94+F115</f>
        <v>1212188</v>
      </c>
    </row>
    <row r="130" spans="1:14" ht="12" customHeight="1" thickBot="1" x14ac:dyDescent="0.25">
      <c r="A130" s="44" t="s">
        <v>232</v>
      </c>
      <c r="B130" s="159" t="s">
        <v>233</v>
      </c>
      <c r="C130" s="452">
        <f>+C131+C132+C133</f>
        <v>0</v>
      </c>
      <c r="D130" s="452">
        <f>+D131+D132+D133</f>
        <v>0</v>
      </c>
      <c r="E130" s="452"/>
      <c r="F130" s="452">
        <f>+F131+F132+F133</f>
        <v>0</v>
      </c>
    </row>
    <row r="131" spans="1:14" s="258" customFormat="1" ht="12" customHeight="1" x14ac:dyDescent="0.2">
      <c r="A131" s="242" t="s">
        <v>51</v>
      </c>
      <c r="B131" s="486" t="s">
        <v>431</v>
      </c>
      <c r="C131" s="485"/>
      <c r="D131" s="485">
        <f>'9.1.1. sz. mell önkorm köt'!D131+'9.1.2. sz. mell önkorm önk'!D131+'9.1.3.a sz. mell önkorm állig'!D131</f>
        <v>0</v>
      </c>
      <c r="E131" s="485">
        <f>'9.1.1. sz. mell önkorm köt'!E131+'9.1.2. sz. mell önkorm önk'!E131+'9.1.3.a sz. mell önkorm állig'!E131</f>
        <v>0</v>
      </c>
      <c r="F131" s="485">
        <f>'9.1.1. sz. mell önkorm köt'!F131+'9.1.2. sz. mell önkorm önk'!F131+'9.1.3.a sz. mell önkorm állig'!F131</f>
        <v>0</v>
      </c>
    </row>
    <row r="132" spans="1:14" ht="12" customHeight="1" x14ac:dyDescent="0.2">
      <c r="A132" s="242" t="s">
        <v>53</v>
      </c>
      <c r="B132" s="486" t="s">
        <v>235</v>
      </c>
      <c r="C132" s="485"/>
      <c r="D132" s="485">
        <f>'9.1.1. sz. mell önkorm köt'!D132+'9.1.2. sz. mell önkorm önk'!D132+'9.1.3.a sz. mell önkorm állig'!D132</f>
        <v>0</v>
      </c>
      <c r="E132" s="485">
        <f>'9.1.1. sz. mell önkorm köt'!E132+'9.1.2. sz. mell önkorm önk'!E132+'9.1.3.a sz. mell önkorm állig'!E132</f>
        <v>0</v>
      </c>
      <c r="F132" s="485">
        <f>'9.1.1. sz. mell önkorm köt'!F132+'9.1.2. sz. mell önkorm önk'!F132+'9.1.3.a sz. mell önkorm állig'!F132</f>
        <v>0</v>
      </c>
    </row>
    <row r="133" spans="1:14" ht="12" customHeight="1" thickBot="1" x14ac:dyDescent="0.25">
      <c r="A133" s="260" t="s">
        <v>55</v>
      </c>
      <c r="B133" s="488" t="s">
        <v>432</v>
      </c>
      <c r="C133" s="485"/>
      <c r="D133" s="485">
        <f>'9.1.1. sz. mell önkorm köt'!D133+'9.1.2. sz. mell önkorm önk'!D133+'9.1.3.a sz. mell önkorm állig'!D133</f>
        <v>0</v>
      </c>
      <c r="E133" s="485">
        <f>'9.1.1. sz. mell önkorm köt'!E133+'9.1.2. sz. mell önkorm önk'!E133+'9.1.3.a sz. mell önkorm állig'!E133</f>
        <v>0</v>
      </c>
      <c r="F133" s="485">
        <f>'9.1.1. sz. mell önkorm köt'!F133+'9.1.2. sz. mell önkorm önk'!F133+'9.1.3.a sz. mell önkorm állig'!F133</f>
        <v>0</v>
      </c>
    </row>
    <row r="134" spans="1:14" ht="12" customHeight="1" thickBot="1" x14ac:dyDescent="0.25">
      <c r="A134" s="44" t="s">
        <v>65</v>
      </c>
      <c r="B134" s="159" t="s">
        <v>237</v>
      </c>
      <c r="C134" s="452">
        <f>+C135+C136+C137+C138+C139+C140</f>
        <v>0</v>
      </c>
      <c r="D134" s="452">
        <f>+D135+D136+D137+D138+D139+D140</f>
        <v>0</v>
      </c>
      <c r="E134" s="452"/>
      <c r="F134" s="452">
        <f>+F135+F136+F137+F138+F139+F140</f>
        <v>0</v>
      </c>
    </row>
    <row r="135" spans="1:14" ht="12" customHeight="1" x14ac:dyDescent="0.2">
      <c r="A135" s="242" t="s">
        <v>67</v>
      </c>
      <c r="B135" s="486" t="s">
        <v>238</v>
      </c>
      <c r="C135" s="485"/>
      <c r="D135" s="485">
        <f>'9.1.1. sz. mell önkorm köt'!D135+'9.1.2. sz. mell önkorm önk'!D135+'9.1.3.a sz. mell önkorm állig'!D135</f>
        <v>0</v>
      </c>
      <c r="E135" s="485">
        <f>'9.1.1. sz. mell önkorm köt'!E135+'9.1.2. sz. mell önkorm önk'!E135+'9.1.3.a sz. mell önkorm állig'!E135</f>
        <v>0</v>
      </c>
      <c r="F135" s="485">
        <f>'9.1.1. sz. mell önkorm köt'!F135+'9.1.2. sz. mell önkorm önk'!F135+'9.1.3.a sz. mell önkorm állig'!F135</f>
        <v>0</v>
      </c>
    </row>
    <row r="136" spans="1:14" ht="12" customHeight="1" x14ac:dyDescent="0.2">
      <c r="A136" s="242" t="s">
        <v>69</v>
      </c>
      <c r="B136" s="486" t="s">
        <v>239</v>
      </c>
      <c r="C136" s="485"/>
      <c r="D136" s="485">
        <f>'9.1.1. sz. mell önkorm köt'!D136+'9.1.2. sz. mell önkorm önk'!D136+'9.1.3.a sz. mell önkorm állig'!D136</f>
        <v>0</v>
      </c>
      <c r="E136" s="485">
        <f>'9.1.1. sz. mell önkorm köt'!E136+'9.1.2. sz. mell önkorm önk'!E136+'9.1.3.a sz. mell önkorm állig'!E136</f>
        <v>0</v>
      </c>
      <c r="F136" s="485">
        <f>'9.1.1. sz. mell önkorm köt'!F136+'9.1.2. sz. mell önkorm önk'!F136+'9.1.3.a sz. mell önkorm állig'!F136</f>
        <v>0</v>
      </c>
    </row>
    <row r="137" spans="1:14" ht="12" customHeight="1" x14ac:dyDescent="0.2">
      <c r="A137" s="242" t="s">
        <v>71</v>
      </c>
      <c r="B137" s="486" t="s">
        <v>240</v>
      </c>
      <c r="C137" s="485"/>
      <c r="D137" s="485">
        <f>'9.1.1. sz. mell önkorm köt'!D137+'9.1.2. sz. mell önkorm önk'!D137+'9.1.3.a sz. mell önkorm állig'!D137</f>
        <v>0</v>
      </c>
      <c r="E137" s="485">
        <f>'9.1.1. sz. mell önkorm köt'!E137+'9.1.2. sz. mell önkorm önk'!E137+'9.1.3.a sz. mell önkorm állig'!E137</f>
        <v>0</v>
      </c>
      <c r="F137" s="485">
        <f>'9.1.1. sz. mell önkorm köt'!F137+'9.1.2. sz. mell önkorm önk'!F137+'9.1.3.a sz. mell önkorm állig'!F137</f>
        <v>0</v>
      </c>
    </row>
    <row r="138" spans="1:14" ht="12" customHeight="1" x14ac:dyDescent="0.2">
      <c r="A138" s="242" t="s">
        <v>73</v>
      </c>
      <c r="B138" s="486" t="s">
        <v>433</v>
      </c>
      <c r="C138" s="485"/>
      <c r="D138" s="485">
        <f>'9.1.1. sz. mell önkorm köt'!D138+'9.1.2. sz. mell önkorm önk'!D138+'9.1.3.a sz. mell önkorm állig'!D138</f>
        <v>0</v>
      </c>
      <c r="E138" s="485">
        <f>'9.1.1. sz. mell önkorm köt'!E138+'9.1.2. sz. mell önkorm önk'!E138+'9.1.3.a sz. mell önkorm állig'!E138</f>
        <v>0</v>
      </c>
      <c r="F138" s="485">
        <f>'9.1.1. sz. mell önkorm köt'!F138+'9.1.2. sz. mell önkorm önk'!F138+'9.1.3.a sz. mell önkorm állig'!F138</f>
        <v>0</v>
      </c>
    </row>
    <row r="139" spans="1:14" ht="12" customHeight="1" x14ac:dyDescent="0.2">
      <c r="A139" s="242" t="s">
        <v>75</v>
      </c>
      <c r="B139" s="486" t="s">
        <v>242</v>
      </c>
      <c r="C139" s="485"/>
      <c r="D139" s="485">
        <f>'9.1.1. sz. mell önkorm köt'!D139+'9.1.2. sz. mell önkorm önk'!D139+'9.1.3.a sz. mell önkorm állig'!D139</f>
        <v>0</v>
      </c>
      <c r="E139" s="485">
        <f>'9.1.1. sz. mell önkorm köt'!E139+'9.1.2. sz. mell önkorm önk'!E139+'9.1.3.a sz. mell önkorm állig'!E139</f>
        <v>0</v>
      </c>
      <c r="F139" s="485">
        <f>'9.1.1. sz. mell önkorm köt'!F139+'9.1.2. sz. mell önkorm önk'!F139+'9.1.3.a sz. mell önkorm állig'!F139</f>
        <v>0</v>
      </c>
    </row>
    <row r="140" spans="1:14" s="258" customFormat="1" ht="12" customHeight="1" thickBot="1" x14ac:dyDescent="0.25">
      <c r="A140" s="260" t="s">
        <v>77</v>
      </c>
      <c r="B140" s="488" t="s">
        <v>243</v>
      </c>
      <c r="C140" s="485"/>
      <c r="D140" s="485">
        <f>'9.1.1. sz. mell önkorm köt'!D140+'9.1.2. sz. mell önkorm önk'!D140+'9.1.3.a sz. mell önkorm állig'!D140</f>
        <v>0</v>
      </c>
      <c r="E140" s="485">
        <f>'9.1.1. sz. mell önkorm köt'!E140+'9.1.2. sz. mell önkorm önk'!E140+'9.1.3.a sz. mell önkorm állig'!E140</f>
        <v>0</v>
      </c>
      <c r="F140" s="485">
        <f>'9.1.1. sz. mell önkorm köt'!F140+'9.1.2. sz. mell önkorm önk'!F140+'9.1.3.a sz. mell önkorm állig'!F140</f>
        <v>0</v>
      </c>
    </row>
    <row r="141" spans="1:14" ht="12" customHeight="1" thickBot="1" x14ac:dyDescent="0.25">
      <c r="A141" s="44" t="s">
        <v>89</v>
      </c>
      <c r="B141" s="159" t="s">
        <v>434</v>
      </c>
      <c r="C141" s="460">
        <f>+C142+C143+C145+C146+C144</f>
        <v>35423</v>
      </c>
      <c r="D141" s="460">
        <f>+D142+D143+D145+D146+D144</f>
        <v>131340</v>
      </c>
      <c r="E141" s="460">
        <f>+E142+E143+E145+E146+E144</f>
        <v>131861</v>
      </c>
      <c r="F141" s="460">
        <f>+F142+F143+F145+F146+F144</f>
        <v>131288</v>
      </c>
      <c r="N141" s="263"/>
    </row>
    <row r="142" spans="1:14" x14ac:dyDescent="0.2">
      <c r="A142" s="242" t="s">
        <v>91</v>
      </c>
      <c r="B142" s="486" t="s">
        <v>245</v>
      </c>
      <c r="C142" s="485"/>
      <c r="D142" s="485">
        <f>'9.1.1. sz. mell önkorm köt'!D142+'9.1.2. sz. mell önkorm önk'!D142+'9.1.3.a sz. mell önkorm állig'!D142</f>
        <v>0</v>
      </c>
      <c r="E142" s="485">
        <f>'9.1.1. sz. mell önkorm köt'!E142+'9.1.2. sz. mell önkorm önk'!E142+'9.1.3.a sz. mell önkorm állig'!E142</f>
        <v>0</v>
      </c>
      <c r="F142" s="485">
        <f>'9.1.1. sz. mell önkorm köt'!F142+'9.1.2. sz. mell önkorm önk'!F142+'9.1.3.a sz. mell önkorm állig'!F142</f>
        <v>0</v>
      </c>
    </row>
    <row r="143" spans="1:14" ht="12" customHeight="1" x14ac:dyDescent="0.2">
      <c r="A143" s="242" t="s">
        <v>93</v>
      </c>
      <c r="B143" s="486" t="s">
        <v>246</v>
      </c>
      <c r="C143" s="485"/>
      <c r="D143" s="485">
        <f>'9.1.1. sz. mell önkorm köt'!D143+'9.1.2. sz. mell önkorm önk'!D143+'9.1.3.a sz. mell önkorm állig'!D143</f>
        <v>10467</v>
      </c>
      <c r="E143" s="485">
        <f>'9.1.1. sz. mell önkorm köt'!E143+'9.1.2. sz. mell önkorm önk'!E143+'9.1.3.a sz. mell önkorm állig'!E143</f>
        <v>10467</v>
      </c>
      <c r="F143" s="485">
        <f>'9.1.1. sz. mell önkorm köt'!F143+'9.1.2. sz. mell önkorm önk'!F143+'9.1.3.a sz. mell önkorm állig'!F143</f>
        <v>10670</v>
      </c>
    </row>
    <row r="144" spans="1:14" ht="12" customHeight="1" x14ac:dyDescent="0.2">
      <c r="A144" s="242" t="s">
        <v>95</v>
      </c>
      <c r="B144" s="486" t="s">
        <v>435</v>
      </c>
      <c r="C144" s="485">
        <v>35423</v>
      </c>
      <c r="D144" s="485">
        <f>'9.1.1. sz. mell önkorm köt'!D144+'9.1.2. sz. mell önkorm önk'!D144+'9.1.3.a sz. mell önkorm állig'!D144</f>
        <v>120873</v>
      </c>
      <c r="E144" s="485">
        <f>'9.1.1. sz. mell önkorm köt'!E144+'9.1.2. sz. mell önkorm önk'!E144+'9.1.3.a sz. mell önkorm állig'!E144</f>
        <v>121394</v>
      </c>
      <c r="F144" s="485">
        <f>'9.1.1. sz. mell önkorm köt'!F144+'9.1.2. sz. mell önkorm önk'!F144+'9.1.3.a sz. mell önkorm állig'!F144</f>
        <v>120618</v>
      </c>
    </row>
    <row r="145" spans="1:6" s="258" customFormat="1" ht="12" customHeight="1" x14ac:dyDescent="0.2">
      <c r="A145" s="242" t="s">
        <v>97</v>
      </c>
      <c r="B145" s="486" t="s">
        <v>247</v>
      </c>
      <c r="C145" s="485"/>
      <c r="D145" s="485">
        <f>'9.1.1. sz. mell önkorm köt'!D145+'9.1.2. sz. mell önkorm önk'!D145+'9.1.3.a sz. mell önkorm állig'!D145</f>
        <v>0</v>
      </c>
      <c r="E145" s="485">
        <f>'9.1.1. sz. mell önkorm köt'!E145+'9.1.2. sz. mell önkorm önk'!E145+'9.1.3.a sz. mell önkorm állig'!E145</f>
        <v>0</v>
      </c>
      <c r="F145" s="485">
        <f>'9.1.1. sz. mell önkorm köt'!F145+'9.1.2. sz. mell önkorm önk'!F145+'9.1.3.a sz. mell önkorm állig'!F145</f>
        <v>0</v>
      </c>
    </row>
    <row r="146" spans="1:6" s="258" customFormat="1" ht="12" customHeight="1" thickBot="1" x14ac:dyDescent="0.25">
      <c r="A146" s="260" t="s">
        <v>99</v>
      </c>
      <c r="B146" s="488" t="s">
        <v>248</v>
      </c>
      <c r="C146" s="485"/>
      <c r="D146" s="485">
        <f>'9.1.1. sz. mell önkorm köt'!D146+'9.1.2. sz. mell önkorm önk'!D146+'9.1.3.a sz. mell önkorm állig'!D146</f>
        <v>0</v>
      </c>
      <c r="E146" s="485">
        <f>'9.1.1. sz. mell önkorm köt'!E146+'9.1.2. sz. mell önkorm önk'!E146+'9.1.3.a sz. mell önkorm állig'!E146</f>
        <v>0</v>
      </c>
      <c r="F146" s="485">
        <f>'9.1.1. sz. mell önkorm köt'!F146+'9.1.2. sz. mell önkorm önk'!F146+'9.1.3.a sz. mell önkorm állig'!F146</f>
        <v>0</v>
      </c>
    </row>
    <row r="147" spans="1:6" s="258" customFormat="1" ht="12" customHeight="1" thickBot="1" x14ac:dyDescent="0.25">
      <c r="A147" s="44" t="s">
        <v>249</v>
      </c>
      <c r="B147" s="159" t="s">
        <v>250</v>
      </c>
      <c r="C147" s="489">
        <f>+C148+C149+C150+C151+C152</f>
        <v>0</v>
      </c>
      <c r="D147" s="489">
        <f>+D148+D149+D150+D151+D152</f>
        <v>0</v>
      </c>
      <c r="E147" s="489"/>
      <c r="F147" s="489">
        <f>+F148+F149+F150+F151+F152</f>
        <v>0</v>
      </c>
    </row>
    <row r="148" spans="1:6" s="258" customFormat="1" ht="12" customHeight="1" x14ac:dyDescent="0.2">
      <c r="A148" s="242" t="s">
        <v>103</v>
      </c>
      <c r="B148" s="486" t="s">
        <v>251</v>
      </c>
      <c r="C148" s="485"/>
      <c r="D148" s="485">
        <f>'9.1.1. sz. mell önkorm köt'!D148+'9.1.2. sz. mell önkorm önk'!D148+'9.1.3.a sz. mell önkorm állig'!D148</f>
        <v>0</v>
      </c>
      <c r="E148" s="485">
        <f>'9.1.1. sz. mell önkorm köt'!E148+'9.1.2. sz. mell önkorm önk'!E148+'9.1.3.a sz. mell önkorm állig'!E148</f>
        <v>0</v>
      </c>
      <c r="F148" s="485">
        <f>'9.1.1. sz. mell önkorm köt'!F148+'9.1.2. sz. mell önkorm önk'!F148+'9.1.3.a sz. mell önkorm állig'!F148</f>
        <v>0</v>
      </c>
    </row>
    <row r="149" spans="1:6" s="258" customFormat="1" ht="12" customHeight="1" x14ac:dyDescent="0.2">
      <c r="A149" s="242" t="s">
        <v>105</v>
      </c>
      <c r="B149" s="486" t="s">
        <v>252</v>
      </c>
      <c r="C149" s="485"/>
      <c r="D149" s="485">
        <f>'9.1.1. sz. mell önkorm köt'!D149+'9.1.2. sz. mell önkorm önk'!D149+'9.1.3.a sz. mell önkorm állig'!D149</f>
        <v>0</v>
      </c>
      <c r="E149" s="485">
        <f>'9.1.1. sz. mell önkorm köt'!E149+'9.1.2. sz. mell önkorm önk'!E149+'9.1.3.a sz. mell önkorm állig'!E149</f>
        <v>0</v>
      </c>
      <c r="F149" s="485">
        <f>'9.1.1. sz. mell önkorm köt'!F149+'9.1.2. sz. mell önkorm önk'!F149+'9.1.3.a sz. mell önkorm állig'!F149</f>
        <v>0</v>
      </c>
    </row>
    <row r="150" spans="1:6" s="258" customFormat="1" ht="12" customHeight="1" x14ac:dyDescent="0.2">
      <c r="A150" s="242" t="s">
        <v>107</v>
      </c>
      <c r="B150" s="486" t="s">
        <v>253</v>
      </c>
      <c r="C150" s="485"/>
      <c r="D150" s="485">
        <f>'9.1.1. sz. mell önkorm köt'!D150+'9.1.2. sz. mell önkorm önk'!D150+'9.1.3.a sz. mell önkorm állig'!D150</f>
        <v>0</v>
      </c>
      <c r="E150" s="485">
        <f>'9.1.1. sz. mell önkorm köt'!E150+'9.1.2. sz. mell önkorm önk'!E150+'9.1.3.a sz. mell önkorm állig'!E150</f>
        <v>0</v>
      </c>
      <c r="F150" s="485">
        <f>'9.1.1. sz. mell önkorm köt'!F150+'9.1.2. sz. mell önkorm önk'!F150+'9.1.3.a sz. mell önkorm állig'!F150</f>
        <v>0</v>
      </c>
    </row>
    <row r="151" spans="1:6" s="258" customFormat="1" ht="12" customHeight="1" x14ac:dyDescent="0.2">
      <c r="A151" s="242" t="s">
        <v>109</v>
      </c>
      <c r="B151" s="486" t="s">
        <v>436</v>
      </c>
      <c r="C151" s="485"/>
      <c r="D151" s="485">
        <f>'9.1.1. sz. mell önkorm köt'!D151+'9.1.2. sz. mell önkorm önk'!D151+'9.1.3.a sz. mell önkorm állig'!D151</f>
        <v>0</v>
      </c>
      <c r="E151" s="485">
        <f>'9.1.1. sz. mell önkorm köt'!E151+'9.1.2. sz. mell önkorm önk'!E151+'9.1.3.a sz. mell önkorm állig'!E151</f>
        <v>0</v>
      </c>
      <c r="F151" s="485">
        <f>'9.1.1. sz. mell önkorm köt'!F151+'9.1.2. sz. mell önkorm önk'!F151+'9.1.3.a sz. mell önkorm állig'!F151</f>
        <v>0</v>
      </c>
    </row>
    <row r="152" spans="1:6" ht="12.75" customHeight="1" thickBot="1" x14ac:dyDescent="0.25">
      <c r="A152" s="260" t="s">
        <v>255</v>
      </c>
      <c r="B152" s="488" t="s">
        <v>256</v>
      </c>
      <c r="C152" s="487"/>
      <c r="D152" s="485">
        <f>'9.1.1. sz. mell önkorm köt'!D152+'9.1.2. sz. mell önkorm önk'!D152+'9.1.3.a sz. mell önkorm állig'!D152</f>
        <v>0</v>
      </c>
      <c r="E152" s="485">
        <f>'9.1.1. sz. mell önkorm köt'!E152+'9.1.2. sz. mell önkorm önk'!E152+'9.1.3.a sz. mell önkorm állig'!E152</f>
        <v>0</v>
      </c>
      <c r="F152" s="485">
        <f>'9.1.1. sz. mell önkorm köt'!F152+'9.1.2. sz. mell önkorm önk'!F152+'9.1.3.a sz. mell önkorm állig'!F152</f>
        <v>0</v>
      </c>
    </row>
    <row r="153" spans="1:6" ht="12.75" customHeight="1" thickBot="1" x14ac:dyDescent="0.25">
      <c r="A153" s="264" t="s">
        <v>111</v>
      </c>
      <c r="B153" s="159" t="s">
        <v>257</v>
      </c>
      <c r="C153" s="489"/>
      <c r="D153" s="489">
        <f>'9.1.1. sz. mell önkorm köt'!D153+'9.1.2. sz. mell önkorm önk'!D153+'9.1.3.a sz. mell önkorm állig'!D153</f>
        <v>0</v>
      </c>
      <c r="E153" s="489">
        <f>'9.1.1. sz. mell önkorm köt'!E153+'9.1.2. sz. mell önkorm önk'!E153+'9.1.3.a sz. mell önkorm állig'!E153</f>
        <v>0</v>
      </c>
      <c r="F153" s="489">
        <f>'9.1.1. sz. mell önkorm köt'!F153+'9.1.2. sz. mell önkorm önk'!F153+'9.1.3.a sz. mell önkorm állig'!F153</f>
        <v>0</v>
      </c>
    </row>
    <row r="154" spans="1:6" ht="12.75" customHeight="1" thickBot="1" x14ac:dyDescent="0.25">
      <c r="A154" s="264" t="s">
        <v>258</v>
      </c>
      <c r="B154" s="159" t="s">
        <v>259</v>
      </c>
      <c r="C154" s="489"/>
      <c r="D154" s="489">
        <f>'9.1.1. sz. mell önkorm köt'!D154+'9.1.2. sz. mell önkorm önk'!D154+'9.1.3.a sz. mell önkorm állig'!D154</f>
        <v>0</v>
      </c>
      <c r="E154" s="489">
        <f>'9.1.1. sz. mell önkorm köt'!E154+'9.1.2. sz. mell önkorm önk'!E154+'9.1.3.a sz. mell önkorm állig'!E154</f>
        <v>0</v>
      </c>
      <c r="F154" s="489">
        <f>'9.1.1. sz. mell önkorm köt'!F154+'9.1.2. sz. mell önkorm önk'!F154+'9.1.3.a sz. mell önkorm állig'!F154</f>
        <v>0</v>
      </c>
    </row>
    <row r="155" spans="1:6" ht="12" customHeight="1" thickBot="1" x14ac:dyDescent="0.25">
      <c r="A155" s="44" t="s">
        <v>260</v>
      </c>
      <c r="B155" s="159" t="s">
        <v>261</v>
      </c>
      <c r="C155" s="490">
        <f>+C130+C134+C141+C147+C153+C154</f>
        <v>35423</v>
      </c>
      <c r="D155" s="490">
        <f>+D130+D134+D141+D147+D153+D154</f>
        <v>131340</v>
      </c>
      <c r="E155" s="490">
        <f>+E130+E134+E141+E147+E153+E154</f>
        <v>131861</v>
      </c>
      <c r="F155" s="490">
        <f>+F130+F134+F141+F147+F153+F154</f>
        <v>131288</v>
      </c>
    </row>
    <row r="156" spans="1:6" ht="15" customHeight="1" thickBot="1" x14ac:dyDescent="0.25">
      <c r="A156" s="265" t="s">
        <v>262</v>
      </c>
      <c r="B156" s="491" t="s">
        <v>263</v>
      </c>
      <c r="C156" s="490">
        <f>+C129+C155</f>
        <v>323793</v>
      </c>
      <c r="D156" s="490">
        <f>+D129+D155</f>
        <v>598119</v>
      </c>
      <c r="E156" s="490">
        <f>+E129+E155</f>
        <v>618949</v>
      </c>
      <c r="F156" s="490">
        <f>+F129+F155</f>
        <v>1343476</v>
      </c>
    </row>
    <row r="157" spans="1:6" ht="13.5" thickBot="1" x14ac:dyDescent="0.25">
      <c r="D157" s="492"/>
    </row>
    <row r="158" spans="1:6" ht="15" customHeight="1" thickBot="1" x14ac:dyDescent="0.25">
      <c r="A158" s="269" t="s">
        <v>437</v>
      </c>
      <c r="B158" s="270"/>
      <c r="C158" s="385">
        <v>12</v>
      </c>
      <c r="D158" s="493">
        <v>12</v>
      </c>
      <c r="E158" s="493">
        <v>12</v>
      </c>
      <c r="F158" s="493">
        <v>19</v>
      </c>
    </row>
    <row r="159" spans="1:6" ht="14.25" customHeight="1" thickBot="1" x14ac:dyDescent="0.25">
      <c r="A159" s="269" t="s">
        <v>438</v>
      </c>
      <c r="B159" s="270"/>
      <c r="C159" s="385">
        <v>148</v>
      </c>
      <c r="D159" s="493">
        <v>148</v>
      </c>
      <c r="E159" s="385">
        <v>148</v>
      </c>
      <c r="F159" s="493">
        <v>148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4" orientation="portrait" verticalDpi="300" r:id="rId1"/>
  <headerFooter alignWithMargins="0"/>
  <rowBreaks count="1" manualBreakCount="1">
    <brk id="9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M159"/>
  <sheetViews>
    <sheetView zoomScale="130" zoomScaleNormal="130" zoomScaleSheetLayoutView="85" workbookViewId="0">
      <selection activeCell="F100" sqref="F100"/>
    </sheetView>
  </sheetViews>
  <sheetFormatPr defaultRowHeight="12.75" x14ac:dyDescent="0.2"/>
  <cols>
    <col min="1" max="1" width="19.5" style="266" customWidth="1"/>
    <col min="2" max="2" width="72" style="267" customWidth="1"/>
    <col min="3" max="5" width="16.83203125" style="492" customWidth="1"/>
    <col min="6" max="6" width="16.83203125" style="234" customWidth="1"/>
    <col min="7" max="16384" width="9.33203125" style="234"/>
  </cols>
  <sheetData>
    <row r="1" spans="1:6" s="220" customFormat="1" ht="16.5" customHeight="1" thickBot="1" x14ac:dyDescent="0.25">
      <c r="A1" s="217"/>
      <c r="B1" s="218"/>
      <c r="C1" s="494"/>
      <c r="D1" s="494"/>
      <c r="E1" s="494"/>
      <c r="F1" s="448" t="s">
        <v>509</v>
      </c>
    </row>
    <row r="2" spans="1:6" s="224" customFormat="1" ht="21" customHeight="1" x14ac:dyDescent="0.2">
      <c r="A2" s="221" t="s">
        <v>274</v>
      </c>
      <c r="B2" s="222" t="s">
        <v>412</v>
      </c>
      <c r="C2" s="606" t="s">
        <v>413</v>
      </c>
      <c r="D2" s="607"/>
      <c r="E2" s="607"/>
      <c r="F2" s="608"/>
    </row>
    <row r="3" spans="1:6" s="224" customFormat="1" ht="16.5" thickBot="1" x14ac:dyDescent="0.25">
      <c r="A3" s="225" t="s">
        <v>414</v>
      </c>
      <c r="B3" s="226" t="s">
        <v>415</v>
      </c>
      <c r="C3" s="609" t="s">
        <v>416</v>
      </c>
      <c r="D3" s="610"/>
      <c r="E3" s="610"/>
      <c r="F3" s="611"/>
    </row>
    <row r="4" spans="1:6" s="230" customFormat="1" ht="15.95" customHeight="1" thickBot="1" x14ac:dyDescent="0.25">
      <c r="A4" s="228"/>
      <c r="B4" s="228"/>
      <c r="C4" s="449"/>
      <c r="D4" s="449"/>
      <c r="E4" s="449"/>
      <c r="F4" s="449" t="s">
        <v>2</v>
      </c>
    </row>
    <row r="5" spans="1:6" ht="36.75" thickBot="1" x14ac:dyDescent="0.25">
      <c r="A5" s="231" t="s">
        <v>417</v>
      </c>
      <c r="B5" s="232" t="s">
        <v>418</v>
      </c>
      <c r="C5" s="314" t="s">
        <v>504</v>
      </c>
      <c r="D5" s="314" t="s">
        <v>515</v>
      </c>
      <c r="E5" s="314" t="s">
        <v>516</v>
      </c>
      <c r="F5" s="314" t="s">
        <v>518</v>
      </c>
    </row>
    <row r="6" spans="1:6" s="238" customFormat="1" ht="12.95" customHeight="1" thickBot="1" x14ac:dyDescent="0.25">
      <c r="A6" s="235"/>
      <c r="B6" s="236" t="s">
        <v>5</v>
      </c>
      <c r="C6" s="237" t="s">
        <v>6</v>
      </c>
      <c r="D6" s="237" t="s">
        <v>275</v>
      </c>
      <c r="E6" s="237" t="s">
        <v>276</v>
      </c>
      <c r="F6" s="237" t="s">
        <v>360</v>
      </c>
    </row>
    <row r="7" spans="1:6" s="238" customFormat="1" ht="15.95" customHeight="1" thickBot="1" x14ac:dyDescent="0.25">
      <c r="A7" s="239"/>
      <c r="B7" s="240" t="s">
        <v>272</v>
      </c>
      <c r="C7" s="450"/>
      <c r="D7" s="450"/>
      <c r="E7" s="450"/>
      <c r="F7" s="450"/>
    </row>
    <row r="8" spans="1:6" s="238" customFormat="1" ht="12" customHeight="1" thickBot="1" x14ac:dyDescent="0.25">
      <c r="A8" s="44" t="s">
        <v>7</v>
      </c>
      <c r="B8" s="451" t="s">
        <v>8</v>
      </c>
      <c r="C8" s="452">
        <f>+C9+C10+C11+C12+C13+C14</f>
        <v>108998</v>
      </c>
      <c r="D8" s="452">
        <f>+D9+D10+D11+D12+D13+D14</f>
        <v>188445</v>
      </c>
      <c r="E8" s="452">
        <f>+E9+E10+E11+E12+E13+E14</f>
        <v>188525</v>
      </c>
      <c r="F8" s="452">
        <f>+F9+F10+F11+F12+F13+F14</f>
        <v>194050</v>
      </c>
    </row>
    <row r="9" spans="1:6" s="243" customFormat="1" ht="12" customHeight="1" x14ac:dyDescent="0.2">
      <c r="A9" s="242" t="s">
        <v>9</v>
      </c>
      <c r="B9" s="453" t="s">
        <v>10</v>
      </c>
      <c r="C9" s="454"/>
      <c r="D9" s="454">
        <v>77381</v>
      </c>
      <c r="E9" s="454">
        <v>77381</v>
      </c>
      <c r="F9" s="454">
        <v>78381</v>
      </c>
    </row>
    <row r="10" spans="1:6" s="245" customFormat="1" ht="12" customHeight="1" x14ac:dyDescent="0.2">
      <c r="A10" s="244" t="s">
        <v>11</v>
      </c>
      <c r="B10" s="455" t="s">
        <v>12</v>
      </c>
      <c r="C10" s="456">
        <v>53862</v>
      </c>
      <c r="D10" s="456">
        <v>53862</v>
      </c>
      <c r="E10" s="456">
        <v>53862</v>
      </c>
      <c r="F10" s="456">
        <v>54794</v>
      </c>
    </row>
    <row r="11" spans="1:6" s="245" customFormat="1" ht="12" customHeight="1" x14ac:dyDescent="0.2">
      <c r="A11" s="244" t="s">
        <v>13</v>
      </c>
      <c r="B11" s="455" t="s">
        <v>14</v>
      </c>
      <c r="C11" s="456">
        <v>55136</v>
      </c>
      <c r="D11" s="456">
        <v>50278</v>
      </c>
      <c r="E11" s="456">
        <v>50278</v>
      </c>
      <c r="F11" s="456">
        <v>49356</v>
      </c>
    </row>
    <row r="12" spans="1:6" s="245" customFormat="1" ht="12" customHeight="1" x14ac:dyDescent="0.2">
      <c r="A12" s="244" t="s">
        <v>15</v>
      </c>
      <c r="B12" s="455" t="s">
        <v>16</v>
      </c>
      <c r="C12" s="456"/>
      <c r="D12" s="456">
        <v>2532</v>
      </c>
      <c r="E12" s="456">
        <v>2532</v>
      </c>
      <c r="F12" s="456">
        <v>3531</v>
      </c>
    </row>
    <row r="13" spans="1:6" s="245" customFormat="1" ht="12" customHeight="1" x14ac:dyDescent="0.2">
      <c r="A13" s="244" t="s">
        <v>17</v>
      </c>
      <c r="B13" s="455" t="s">
        <v>420</v>
      </c>
      <c r="C13" s="456"/>
      <c r="D13" s="456">
        <v>4392</v>
      </c>
      <c r="E13" s="456">
        <v>4472</v>
      </c>
      <c r="F13" s="456">
        <v>7988</v>
      </c>
    </row>
    <row r="14" spans="1:6" s="243" customFormat="1" ht="12" customHeight="1" thickBot="1" x14ac:dyDescent="0.25">
      <c r="A14" s="246" t="s">
        <v>19</v>
      </c>
      <c r="B14" s="457" t="s">
        <v>20</v>
      </c>
      <c r="C14" s="456"/>
      <c r="D14" s="456"/>
      <c r="E14" s="456"/>
      <c r="F14" s="456"/>
    </row>
    <row r="15" spans="1:6" s="243" customFormat="1" ht="12" customHeight="1" thickBot="1" x14ac:dyDescent="0.25">
      <c r="A15" s="44" t="s">
        <v>21</v>
      </c>
      <c r="B15" s="458" t="s">
        <v>22</v>
      </c>
      <c r="C15" s="452">
        <f>+C16+C17+C18+C19+C20</f>
        <v>5220</v>
      </c>
      <c r="D15" s="452">
        <f>+D16+D17+D18+D19+D20</f>
        <v>264390</v>
      </c>
      <c r="E15" s="452">
        <f>+E16+E17+E18+E19+E20</f>
        <v>276549</v>
      </c>
      <c r="F15" s="452">
        <f>+F16+F17+F18+F19+F20</f>
        <v>222172</v>
      </c>
    </row>
    <row r="16" spans="1:6" s="243" customFormat="1" ht="12" customHeight="1" x14ac:dyDescent="0.2">
      <c r="A16" s="242" t="s">
        <v>23</v>
      </c>
      <c r="B16" s="453" t="s">
        <v>24</v>
      </c>
      <c r="C16" s="454"/>
      <c r="D16" s="454"/>
      <c r="E16" s="454"/>
      <c r="F16" s="454"/>
    </row>
    <row r="17" spans="1:11" s="243" customFormat="1" ht="12" customHeight="1" x14ac:dyDescent="0.2">
      <c r="A17" s="244" t="s">
        <v>25</v>
      </c>
      <c r="B17" s="455" t="s">
        <v>26</v>
      </c>
      <c r="C17" s="456"/>
      <c r="D17" s="456"/>
      <c r="E17" s="456"/>
      <c r="F17" s="456"/>
    </row>
    <row r="18" spans="1:11" s="243" customFormat="1" ht="12" customHeight="1" x14ac:dyDescent="0.2">
      <c r="A18" s="244" t="s">
        <v>27</v>
      </c>
      <c r="B18" s="455" t="s">
        <v>28</v>
      </c>
      <c r="C18" s="456"/>
      <c r="D18" s="456"/>
      <c r="E18" s="456"/>
      <c r="F18" s="456"/>
    </row>
    <row r="19" spans="1:11" s="243" customFormat="1" ht="12" customHeight="1" x14ac:dyDescent="0.2">
      <c r="A19" s="244" t="s">
        <v>29</v>
      </c>
      <c r="B19" s="455" t="s">
        <v>30</v>
      </c>
      <c r="C19" s="456"/>
      <c r="D19" s="456"/>
      <c r="E19" s="456"/>
      <c r="F19" s="456"/>
    </row>
    <row r="20" spans="1:11" s="243" customFormat="1" ht="12" customHeight="1" x14ac:dyDescent="0.2">
      <c r="A20" s="244" t="s">
        <v>31</v>
      </c>
      <c r="B20" s="455" t="s">
        <v>32</v>
      </c>
      <c r="C20" s="456">
        <v>5220</v>
      </c>
      <c r="D20" s="456">
        <v>264390</v>
      </c>
      <c r="E20" s="456">
        <v>276549</v>
      </c>
      <c r="F20" s="456">
        <v>222172</v>
      </c>
    </row>
    <row r="21" spans="1:11" s="245" customFormat="1" ht="12" customHeight="1" thickBot="1" x14ac:dyDescent="0.25">
      <c r="A21" s="246" t="s">
        <v>33</v>
      </c>
      <c r="B21" s="457" t="s">
        <v>34</v>
      </c>
      <c r="C21" s="459"/>
      <c r="D21" s="459"/>
      <c r="E21" s="459"/>
      <c r="F21" s="459"/>
    </row>
    <row r="22" spans="1:11" s="245" customFormat="1" ht="12" customHeight="1" thickBot="1" x14ac:dyDescent="0.25">
      <c r="A22" s="44" t="s">
        <v>35</v>
      </c>
      <c r="B22" s="451" t="s">
        <v>36</v>
      </c>
      <c r="C22" s="452">
        <f>+C23+C24+C25+C26+C27</f>
        <v>0</v>
      </c>
      <c r="D22" s="452">
        <f>+D23+D24+D25+D26+D27</f>
        <v>47339</v>
      </c>
      <c r="E22" s="452">
        <f>+E23+E24+E25+E26+E27</f>
        <v>47339</v>
      </c>
      <c r="F22" s="452">
        <f>+F23+F24+F25+F26+F27</f>
        <v>832105</v>
      </c>
    </row>
    <row r="23" spans="1:11" s="245" customFormat="1" ht="12" customHeight="1" x14ac:dyDescent="0.2">
      <c r="A23" s="242" t="s">
        <v>37</v>
      </c>
      <c r="B23" s="453" t="s">
        <v>38</v>
      </c>
      <c r="C23" s="454"/>
      <c r="D23" s="454">
        <v>6000</v>
      </c>
      <c r="E23" s="454">
        <v>6000</v>
      </c>
      <c r="F23" s="454">
        <v>7965</v>
      </c>
    </row>
    <row r="24" spans="1:11" s="243" customFormat="1" ht="12" customHeight="1" x14ac:dyDescent="0.2">
      <c r="A24" s="244" t="s">
        <v>39</v>
      </c>
      <c r="B24" s="455" t="s">
        <v>40</v>
      </c>
      <c r="C24" s="456"/>
      <c r="D24" s="456"/>
      <c r="E24" s="456"/>
      <c r="F24" s="456"/>
    </row>
    <row r="25" spans="1:11" s="245" customFormat="1" ht="12" customHeight="1" x14ac:dyDescent="0.2">
      <c r="A25" s="244" t="s">
        <v>41</v>
      </c>
      <c r="B25" s="455" t="s">
        <v>42</v>
      </c>
      <c r="C25" s="456"/>
      <c r="D25" s="456"/>
      <c r="E25" s="456"/>
      <c r="F25" s="456"/>
    </row>
    <row r="26" spans="1:11" s="245" customFormat="1" ht="12" customHeight="1" x14ac:dyDescent="0.2">
      <c r="A26" s="244" t="s">
        <v>43</v>
      </c>
      <c r="B26" s="455" t="s">
        <v>44</v>
      </c>
      <c r="C26" s="456"/>
      <c r="D26" s="456"/>
      <c r="E26" s="456"/>
      <c r="F26" s="456"/>
    </row>
    <row r="27" spans="1:11" s="245" customFormat="1" ht="12" customHeight="1" x14ac:dyDescent="0.2">
      <c r="A27" s="244" t="s">
        <v>45</v>
      </c>
      <c r="B27" s="455" t="s">
        <v>46</v>
      </c>
      <c r="C27" s="456"/>
      <c r="D27" s="456">
        <v>41339</v>
      </c>
      <c r="E27" s="456">
        <v>41339</v>
      </c>
      <c r="F27" s="456">
        <v>824140</v>
      </c>
    </row>
    <row r="28" spans="1:11" s="245" customFormat="1" ht="12" customHeight="1" thickBot="1" x14ac:dyDescent="0.25">
      <c r="A28" s="246" t="s">
        <v>47</v>
      </c>
      <c r="B28" s="457" t="s">
        <v>48</v>
      </c>
      <c r="C28" s="459"/>
      <c r="D28" s="459">
        <v>41339</v>
      </c>
      <c r="E28" s="459">
        <v>41339</v>
      </c>
      <c r="F28" s="459">
        <v>824140</v>
      </c>
      <c r="H28" s="542"/>
      <c r="I28" s="542"/>
      <c r="J28" s="542"/>
      <c r="K28" s="542"/>
    </row>
    <row r="29" spans="1:11" s="245" customFormat="1" ht="12" customHeight="1" thickBot="1" x14ac:dyDescent="0.25">
      <c r="A29" s="44" t="s">
        <v>49</v>
      </c>
      <c r="B29" s="451" t="s">
        <v>50</v>
      </c>
      <c r="C29" s="460">
        <f>SUM(C30:C36)</f>
        <v>0</v>
      </c>
      <c r="D29" s="460">
        <f>SUM(D30:D36)</f>
        <v>0</v>
      </c>
      <c r="E29" s="460"/>
      <c r="F29" s="460">
        <f>SUM(F30:F36)</f>
        <v>0</v>
      </c>
      <c r="H29" s="542"/>
      <c r="I29" s="542"/>
      <c r="J29" s="542"/>
      <c r="K29" s="542"/>
    </row>
    <row r="30" spans="1:11" s="245" customFormat="1" ht="12" customHeight="1" x14ac:dyDescent="0.2">
      <c r="A30" s="242" t="s">
        <v>51</v>
      </c>
      <c r="B30" s="540" t="s">
        <v>52</v>
      </c>
      <c r="C30" s="454"/>
      <c r="D30" s="454"/>
      <c r="E30" s="454"/>
      <c r="F30" s="454"/>
      <c r="H30" s="543"/>
      <c r="I30" s="542"/>
      <c r="J30" s="542"/>
      <c r="K30" s="542"/>
    </row>
    <row r="31" spans="1:11" s="245" customFormat="1" ht="12" customHeight="1" x14ac:dyDescent="0.2">
      <c r="A31" s="244" t="s">
        <v>53</v>
      </c>
      <c r="B31" s="455" t="s">
        <v>54</v>
      </c>
      <c r="C31" s="456"/>
      <c r="D31" s="456"/>
      <c r="E31" s="456"/>
      <c r="F31" s="456"/>
      <c r="H31" s="543"/>
      <c r="I31" s="542"/>
      <c r="J31" s="543"/>
      <c r="K31" s="542"/>
    </row>
    <row r="32" spans="1:11" s="245" customFormat="1" ht="12" customHeight="1" x14ac:dyDescent="0.2">
      <c r="A32" s="244" t="s">
        <v>55</v>
      </c>
      <c r="B32" s="455" t="s">
        <v>56</v>
      </c>
      <c r="C32" s="456"/>
      <c r="D32" s="456"/>
      <c r="E32" s="456"/>
      <c r="F32" s="456"/>
      <c r="H32" s="543"/>
      <c r="I32" s="542"/>
      <c r="J32" s="543"/>
      <c r="K32" s="542"/>
    </row>
    <row r="33" spans="1:11" s="245" customFormat="1" ht="12" customHeight="1" x14ac:dyDescent="0.2">
      <c r="A33" s="244" t="s">
        <v>57</v>
      </c>
      <c r="B33" s="455" t="s">
        <v>58</v>
      </c>
      <c r="C33" s="456"/>
      <c r="D33" s="456"/>
      <c r="E33" s="456"/>
      <c r="F33" s="456"/>
      <c r="H33" s="543"/>
      <c r="I33" s="542"/>
      <c r="J33" s="543"/>
      <c r="K33" s="542"/>
    </row>
    <row r="34" spans="1:11" s="245" customFormat="1" ht="12" customHeight="1" x14ac:dyDescent="0.2">
      <c r="A34" s="244" t="s">
        <v>59</v>
      </c>
      <c r="B34" s="455" t="s">
        <v>60</v>
      </c>
      <c r="C34" s="456"/>
      <c r="D34" s="456"/>
      <c r="E34" s="456"/>
      <c r="F34" s="456"/>
      <c r="H34" s="543"/>
      <c r="I34" s="542"/>
      <c r="J34" s="543"/>
      <c r="K34" s="542"/>
    </row>
    <row r="35" spans="1:11" s="245" customFormat="1" ht="12" customHeight="1" x14ac:dyDescent="0.2">
      <c r="A35" s="244" t="s">
        <v>61</v>
      </c>
      <c r="B35" s="541" t="s">
        <v>270</v>
      </c>
      <c r="C35" s="456"/>
      <c r="D35" s="456"/>
      <c r="E35" s="456"/>
      <c r="F35" s="456"/>
      <c r="H35" s="543"/>
      <c r="I35" s="542"/>
      <c r="J35" s="542"/>
      <c r="K35" s="542"/>
    </row>
    <row r="36" spans="1:11" s="245" customFormat="1" ht="12" customHeight="1" thickBot="1" x14ac:dyDescent="0.25">
      <c r="A36" s="246" t="s">
        <v>63</v>
      </c>
      <c r="B36" s="462" t="s">
        <v>64</v>
      </c>
      <c r="C36" s="459"/>
      <c r="D36" s="459"/>
      <c r="E36" s="459"/>
      <c r="F36" s="459"/>
      <c r="H36" s="543"/>
      <c r="I36" s="542"/>
      <c r="J36" s="543"/>
      <c r="K36" s="542"/>
    </row>
    <row r="37" spans="1:11" s="245" customFormat="1" ht="12" customHeight="1" thickBot="1" x14ac:dyDescent="0.25">
      <c r="A37" s="44" t="s">
        <v>65</v>
      </c>
      <c r="B37" s="451" t="s">
        <v>66</v>
      </c>
      <c r="C37" s="452">
        <f>SUM(C38:C48)</f>
        <v>0</v>
      </c>
      <c r="D37" s="452">
        <f>SUM(D38:D48)</f>
        <v>27279</v>
      </c>
      <c r="E37" s="452">
        <f>SUM(E38:E48)</f>
        <v>28850</v>
      </c>
      <c r="F37" s="452">
        <f>SUM(F38:F48)</f>
        <v>29428</v>
      </c>
      <c r="H37" s="542"/>
      <c r="I37" s="542"/>
      <c r="J37" s="542"/>
      <c r="K37" s="542"/>
    </row>
    <row r="38" spans="1:11" s="245" customFormat="1" ht="12" customHeight="1" x14ac:dyDescent="0.2">
      <c r="A38" s="242" t="s">
        <v>67</v>
      </c>
      <c r="B38" s="453" t="s">
        <v>68</v>
      </c>
      <c r="C38" s="454"/>
      <c r="D38" s="454">
        <v>11401</v>
      </c>
      <c r="E38" s="454">
        <v>11401</v>
      </c>
      <c r="F38" s="454">
        <v>12588</v>
      </c>
    </row>
    <row r="39" spans="1:11" s="245" customFormat="1" ht="12" customHeight="1" x14ac:dyDescent="0.2">
      <c r="A39" s="244" t="s">
        <v>69</v>
      </c>
      <c r="B39" s="455" t="s">
        <v>70</v>
      </c>
      <c r="C39" s="456"/>
      <c r="D39" s="456">
        <v>2687</v>
      </c>
      <c r="E39" s="456">
        <v>3566</v>
      </c>
      <c r="F39" s="456">
        <v>4898</v>
      </c>
    </row>
    <row r="40" spans="1:11" s="245" customFormat="1" ht="12" customHeight="1" x14ac:dyDescent="0.2">
      <c r="A40" s="244" t="s">
        <v>71</v>
      </c>
      <c r="B40" s="455" t="s">
        <v>72</v>
      </c>
      <c r="C40" s="456"/>
      <c r="D40" s="456">
        <v>1371</v>
      </c>
      <c r="E40" s="456">
        <v>1371</v>
      </c>
      <c r="F40" s="456">
        <v>984</v>
      </c>
    </row>
    <row r="41" spans="1:11" s="245" customFormat="1" ht="12" customHeight="1" x14ac:dyDescent="0.2">
      <c r="A41" s="244" t="s">
        <v>73</v>
      </c>
      <c r="B41" s="455" t="s">
        <v>74</v>
      </c>
      <c r="C41" s="456"/>
      <c r="D41" s="456">
        <v>4624</v>
      </c>
      <c r="E41" s="456">
        <v>4624</v>
      </c>
      <c r="F41" s="456">
        <v>1324</v>
      </c>
    </row>
    <row r="42" spans="1:11" s="245" customFormat="1" ht="12" customHeight="1" x14ac:dyDescent="0.2">
      <c r="A42" s="244" t="s">
        <v>75</v>
      </c>
      <c r="B42" s="455" t="s">
        <v>76</v>
      </c>
      <c r="C42" s="456"/>
      <c r="D42" s="456">
        <v>4095</v>
      </c>
      <c r="E42" s="456">
        <v>4095</v>
      </c>
      <c r="F42" s="456">
        <v>3787</v>
      </c>
    </row>
    <row r="43" spans="1:11" s="245" customFormat="1" ht="12" customHeight="1" x14ac:dyDescent="0.2">
      <c r="A43" s="244" t="s">
        <v>77</v>
      </c>
      <c r="B43" s="455" t="s">
        <v>78</v>
      </c>
      <c r="C43" s="456"/>
      <c r="D43" s="456">
        <v>2100</v>
      </c>
      <c r="E43" s="456">
        <v>2792</v>
      </c>
      <c r="F43" s="456">
        <v>4171</v>
      </c>
    </row>
    <row r="44" spans="1:11" s="245" customFormat="1" ht="12" customHeight="1" x14ac:dyDescent="0.2">
      <c r="A44" s="244" t="s">
        <v>79</v>
      </c>
      <c r="B44" s="455" t="s">
        <v>80</v>
      </c>
      <c r="C44" s="456"/>
      <c r="D44" s="456"/>
      <c r="E44" s="456"/>
      <c r="F44" s="456"/>
    </row>
    <row r="45" spans="1:11" s="245" customFormat="1" ht="12" customHeight="1" x14ac:dyDescent="0.2">
      <c r="A45" s="244" t="s">
        <v>81</v>
      </c>
      <c r="B45" s="455" t="s">
        <v>82</v>
      </c>
      <c r="C45" s="456"/>
      <c r="D45" s="456">
        <v>1</v>
      </c>
      <c r="E45" s="456">
        <v>1</v>
      </c>
      <c r="F45" s="456">
        <v>1</v>
      </c>
    </row>
    <row r="46" spans="1:11" s="245" customFormat="1" ht="12" customHeight="1" x14ac:dyDescent="0.2">
      <c r="A46" s="244" t="s">
        <v>83</v>
      </c>
      <c r="B46" s="455" t="s">
        <v>84</v>
      </c>
      <c r="C46" s="463"/>
      <c r="D46" s="463"/>
      <c r="E46" s="463"/>
      <c r="F46" s="463"/>
    </row>
    <row r="47" spans="1:11" s="245" customFormat="1" ht="12" customHeight="1" x14ac:dyDescent="0.2">
      <c r="A47" s="246" t="s">
        <v>85</v>
      </c>
      <c r="B47" s="457" t="s">
        <v>86</v>
      </c>
      <c r="C47" s="464"/>
      <c r="D47" s="464"/>
      <c r="E47" s="464"/>
      <c r="F47" s="464"/>
    </row>
    <row r="48" spans="1:11" s="245" customFormat="1" ht="12" customHeight="1" thickBot="1" x14ac:dyDescent="0.25">
      <c r="A48" s="246" t="s">
        <v>87</v>
      </c>
      <c r="B48" s="457" t="s">
        <v>88</v>
      </c>
      <c r="C48" s="464"/>
      <c r="D48" s="464">
        <v>1000</v>
      </c>
      <c r="E48" s="464">
        <v>1000</v>
      </c>
      <c r="F48" s="464">
        <v>1675</v>
      </c>
    </row>
    <row r="49" spans="1:6" s="245" customFormat="1" ht="12" customHeight="1" thickBot="1" x14ac:dyDescent="0.25">
      <c r="A49" s="44" t="s">
        <v>89</v>
      </c>
      <c r="B49" s="451" t="s">
        <v>90</v>
      </c>
      <c r="C49" s="452">
        <f>SUM(C50:C54)</f>
        <v>0</v>
      </c>
      <c r="D49" s="452">
        <f>SUM(D50:D54)</f>
        <v>638</v>
      </c>
      <c r="E49" s="452">
        <f>SUM(E50:E54)</f>
        <v>638</v>
      </c>
      <c r="F49" s="452">
        <f>SUM(F50:F54)</f>
        <v>1528</v>
      </c>
    </row>
    <row r="50" spans="1:6" s="245" customFormat="1" ht="12" customHeight="1" x14ac:dyDescent="0.2">
      <c r="A50" s="242" t="s">
        <v>91</v>
      </c>
      <c r="B50" s="453" t="s">
        <v>92</v>
      </c>
      <c r="C50" s="465"/>
      <c r="D50" s="465"/>
      <c r="E50" s="465"/>
      <c r="F50" s="465"/>
    </row>
    <row r="51" spans="1:6" s="245" customFormat="1" ht="12" customHeight="1" x14ac:dyDescent="0.2">
      <c r="A51" s="244" t="s">
        <v>93</v>
      </c>
      <c r="B51" s="455" t="s">
        <v>94</v>
      </c>
      <c r="C51" s="463"/>
      <c r="D51" s="463">
        <v>638</v>
      </c>
      <c r="E51" s="463">
        <v>638</v>
      </c>
      <c r="F51" s="463">
        <v>1438</v>
      </c>
    </row>
    <row r="52" spans="1:6" s="245" customFormat="1" ht="12" customHeight="1" x14ac:dyDescent="0.2">
      <c r="A52" s="244" t="s">
        <v>95</v>
      </c>
      <c r="B52" s="455" t="s">
        <v>96</v>
      </c>
      <c r="C52" s="463"/>
      <c r="D52" s="463"/>
      <c r="E52" s="463"/>
      <c r="F52" s="463">
        <v>90</v>
      </c>
    </row>
    <row r="53" spans="1:6" s="245" customFormat="1" ht="12" customHeight="1" x14ac:dyDescent="0.2">
      <c r="A53" s="244" t="s">
        <v>97</v>
      </c>
      <c r="B53" s="455" t="s">
        <v>98</v>
      </c>
      <c r="C53" s="463"/>
      <c r="D53" s="463"/>
      <c r="E53" s="463"/>
      <c r="F53" s="463"/>
    </row>
    <row r="54" spans="1:6" s="245" customFormat="1" ht="12" customHeight="1" thickBot="1" x14ac:dyDescent="0.25">
      <c r="A54" s="246" t="s">
        <v>99</v>
      </c>
      <c r="B54" s="457" t="s">
        <v>100</v>
      </c>
      <c r="C54" s="464"/>
      <c r="D54" s="464"/>
      <c r="E54" s="464"/>
      <c r="F54" s="464"/>
    </row>
    <row r="55" spans="1:6" s="245" customFormat="1" ht="12" customHeight="1" thickBot="1" x14ac:dyDescent="0.25">
      <c r="A55" s="44" t="s">
        <v>101</v>
      </c>
      <c r="B55" s="451" t="s">
        <v>102</v>
      </c>
      <c r="C55" s="452">
        <f>SUM(C56:C58)</f>
        <v>0</v>
      </c>
      <c r="D55" s="452">
        <f>SUM(D56:D58)</f>
        <v>562</v>
      </c>
      <c r="E55" s="452">
        <f>SUM(E56:E58)</f>
        <v>562</v>
      </c>
      <c r="F55" s="452">
        <f>SUM(F56:F58)</f>
        <v>800</v>
      </c>
    </row>
    <row r="56" spans="1:6" s="245" customFormat="1" ht="12" customHeight="1" x14ac:dyDescent="0.2">
      <c r="A56" s="242" t="s">
        <v>103</v>
      </c>
      <c r="B56" s="453" t="s">
        <v>104</v>
      </c>
      <c r="C56" s="454"/>
      <c r="D56" s="454"/>
      <c r="E56" s="454"/>
      <c r="F56" s="454"/>
    </row>
    <row r="57" spans="1:6" s="245" customFormat="1" ht="12" customHeight="1" x14ac:dyDescent="0.2">
      <c r="A57" s="244" t="s">
        <v>105</v>
      </c>
      <c r="B57" s="455" t="s">
        <v>106</v>
      </c>
      <c r="C57" s="456"/>
      <c r="D57" s="456"/>
      <c r="E57" s="456"/>
      <c r="F57" s="456"/>
    </row>
    <row r="58" spans="1:6" s="245" customFormat="1" ht="12" customHeight="1" x14ac:dyDescent="0.2">
      <c r="A58" s="244" t="s">
        <v>107</v>
      </c>
      <c r="B58" s="455" t="s">
        <v>108</v>
      </c>
      <c r="C58" s="456"/>
      <c r="D58" s="456">
        <v>562</v>
      </c>
      <c r="E58" s="456">
        <v>562</v>
      </c>
      <c r="F58" s="456">
        <v>800</v>
      </c>
    </row>
    <row r="59" spans="1:6" s="245" customFormat="1" ht="12" customHeight="1" thickBot="1" x14ac:dyDescent="0.25">
      <c r="A59" s="246" t="s">
        <v>109</v>
      </c>
      <c r="B59" s="457" t="s">
        <v>110</v>
      </c>
      <c r="C59" s="459"/>
      <c r="D59" s="459"/>
      <c r="E59" s="459"/>
      <c r="F59" s="459"/>
    </row>
    <row r="60" spans="1:6" s="245" customFormat="1" ht="12" customHeight="1" thickBot="1" x14ac:dyDescent="0.25">
      <c r="A60" s="44" t="s">
        <v>111</v>
      </c>
      <c r="B60" s="458" t="s">
        <v>112</v>
      </c>
      <c r="C60" s="452">
        <f>SUM(C61:C63)</f>
        <v>0</v>
      </c>
      <c r="D60" s="452">
        <f>SUM(D61:D63)</f>
        <v>0</v>
      </c>
      <c r="E60" s="452"/>
      <c r="F60" s="452">
        <f>SUM(F61:F63)</f>
        <v>0</v>
      </c>
    </row>
    <row r="61" spans="1:6" s="245" customFormat="1" ht="12" customHeight="1" x14ac:dyDescent="0.2">
      <c r="A61" s="242" t="s">
        <v>113</v>
      </c>
      <c r="B61" s="453" t="s">
        <v>114</v>
      </c>
      <c r="C61" s="463"/>
      <c r="D61" s="463"/>
      <c r="E61" s="463"/>
      <c r="F61" s="463"/>
    </row>
    <row r="62" spans="1:6" s="245" customFormat="1" ht="12" customHeight="1" x14ac:dyDescent="0.2">
      <c r="A62" s="244" t="s">
        <v>115</v>
      </c>
      <c r="B62" s="455" t="s">
        <v>116</v>
      </c>
      <c r="C62" s="463"/>
      <c r="D62" s="463"/>
      <c r="E62" s="463"/>
      <c r="F62" s="463"/>
    </row>
    <row r="63" spans="1:6" s="245" customFormat="1" ht="12" customHeight="1" x14ac:dyDescent="0.2">
      <c r="A63" s="244" t="s">
        <v>117</v>
      </c>
      <c r="B63" s="455" t="s">
        <v>118</v>
      </c>
      <c r="C63" s="463"/>
      <c r="D63" s="463"/>
      <c r="E63" s="463"/>
      <c r="F63" s="463"/>
    </row>
    <row r="64" spans="1:6" s="245" customFormat="1" ht="12" customHeight="1" thickBot="1" x14ac:dyDescent="0.25">
      <c r="A64" s="246" t="s">
        <v>119</v>
      </c>
      <c r="B64" s="457" t="s">
        <v>120</v>
      </c>
      <c r="C64" s="463"/>
      <c r="D64" s="463"/>
      <c r="E64" s="463"/>
      <c r="F64" s="463"/>
    </row>
    <row r="65" spans="1:6" s="245" customFormat="1" ht="12" customHeight="1" thickBot="1" x14ac:dyDescent="0.25">
      <c r="A65" s="44" t="s">
        <v>258</v>
      </c>
      <c r="B65" s="451" t="s">
        <v>122</v>
      </c>
      <c r="C65" s="460">
        <f>+C8+C15+C22+C29+C37+C49+C55+C60</f>
        <v>114218</v>
      </c>
      <c r="D65" s="460">
        <f>+D8+D15+D22+D29+D37+D49+D55+D60</f>
        <v>528653</v>
      </c>
      <c r="E65" s="460">
        <f>+E8+E15+E22+E29+E37+E49+E55+E60</f>
        <v>542463</v>
      </c>
      <c r="F65" s="460">
        <f>+F8+F15+F22+F29+F37+F49+F55+F60</f>
        <v>1280083</v>
      </c>
    </row>
    <row r="66" spans="1:6" s="245" customFormat="1" ht="12" customHeight="1" thickBot="1" x14ac:dyDescent="0.25">
      <c r="A66" s="333" t="s">
        <v>421</v>
      </c>
      <c r="B66" s="458" t="s">
        <v>124</v>
      </c>
      <c r="C66" s="452">
        <f>SUM(C67:C69)</f>
        <v>0</v>
      </c>
      <c r="D66" s="452">
        <f>SUM(D67:D69)</f>
        <v>0</v>
      </c>
      <c r="E66" s="452"/>
      <c r="F66" s="452">
        <f>SUM(F67:F69)</f>
        <v>0</v>
      </c>
    </row>
    <row r="67" spans="1:6" s="245" customFormat="1" ht="12" customHeight="1" x14ac:dyDescent="0.2">
      <c r="A67" s="242" t="s">
        <v>125</v>
      </c>
      <c r="B67" s="453" t="s">
        <v>126</v>
      </c>
      <c r="C67" s="463"/>
      <c r="D67" s="463"/>
      <c r="E67" s="463"/>
      <c r="F67" s="463"/>
    </row>
    <row r="68" spans="1:6" s="245" customFormat="1" ht="12" customHeight="1" x14ac:dyDescent="0.2">
      <c r="A68" s="244" t="s">
        <v>127</v>
      </c>
      <c r="B68" s="455" t="s">
        <v>128</v>
      </c>
      <c r="C68" s="463"/>
      <c r="D68" s="463"/>
      <c r="E68" s="463"/>
      <c r="F68" s="463"/>
    </row>
    <row r="69" spans="1:6" s="245" customFormat="1" ht="12" customHeight="1" thickBot="1" x14ac:dyDescent="0.25">
      <c r="A69" s="246" t="s">
        <v>129</v>
      </c>
      <c r="B69" s="31" t="s">
        <v>422</v>
      </c>
      <c r="C69" s="463"/>
      <c r="D69" s="463"/>
      <c r="E69" s="463"/>
      <c r="F69" s="463"/>
    </row>
    <row r="70" spans="1:6" s="245" customFormat="1" ht="12" customHeight="1" thickBot="1" x14ac:dyDescent="0.25">
      <c r="A70" s="333" t="s">
        <v>131</v>
      </c>
      <c r="B70" s="458" t="s">
        <v>132</v>
      </c>
      <c r="C70" s="452">
        <f>SUM(C71:C74)</f>
        <v>0</v>
      </c>
      <c r="D70" s="452">
        <f>SUM(D71:D74)</f>
        <v>0</v>
      </c>
      <c r="E70" s="452"/>
      <c r="F70" s="452">
        <f>SUM(F71:F74)</f>
        <v>0</v>
      </c>
    </row>
    <row r="71" spans="1:6" s="245" customFormat="1" ht="12" customHeight="1" x14ac:dyDescent="0.2">
      <c r="A71" s="242" t="s">
        <v>133</v>
      </c>
      <c r="B71" s="453" t="s">
        <v>134</v>
      </c>
      <c r="C71" s="463"/>
      <c r="D71" s="463"/>
      <c r="E71" s="463"/>
      <c r="F71" s="463"/>
    </row>
    <row r="72" spans="1:6" s="245" customFormat="1" ht="12" customHeight="1" x14ac:dyDescent="0.2">
      <c r="A72" s="244" t="s">
        <v>135</v>
      </c>
      <c r="B72" s="455" t="s">
        <v>136</v>
      </c>
      <c r="C72" s="463"/>
      <c r="D72" s="463"/>
      <c r="E72" s="463"/>
      <c r="F72" s="463"/>
    </row>
    <row r="73" spans="1:6" s="245" customFormat="1" ht="12" customHeight="1" x14ac:dyDescent="0.2">
      <c r="A73" s="244" t="s">
        <v>137</v>
      </c>
      <c r="B73" s="455" t="s">
        <v>138</v>
      </c>
      <c r="C73" s="463"/>
      <c r="D73" s="463"/>
      <c r="E73" s="463"/>
      <c r="F73" s="463"/>
    </row>
    <row r="74" spans="1:6" s="245" customFormat="1" ht="12" customHeight="1" thickBot="1" x14ac:dyDescent="0.25">
      <c r="A74" s="246" t="s">
        <v>139</v>
      </c>
      <c r="B74" s="457" t="s">
        <v>140</v>
      </c>
      <c r="C74" s="463"/>
      <c r="D74" s="463"/>
      <c r="E74" s="463"/>
      <c r="F74" s="463"/>
    </row>
    <row r="75" spans="1:6" s="245" customFormat="1" ht="12" customHeight="1" thickBot="1" x14ac:dyDescent="0.25">
      <c r="A75" s="333" t="s">
        <v>141</v>
      </c>
      <c r="B75" s="458" t="s">
        <v>142</v>
      </c>
      <c r="C75" s="452">
        <f>SUM(C76:C77)</f>
        <v>0</v>
      </c>
      <c r="D75" s="452">
        <f>SUM(D76:D77)</f>
        <v>35469</v>
      </c>
      <c r="E75" s="452">
        <f>SUM(E76:E77)</f>
        <v>35469</v>
      </c>
      <c r="F75" s="452">
        <f>SUM(F76:F77)</f>
        <v>0</v>
      </c>
    </row>
    <row r="76" spans="1:6" s="245" customFormat="1" ht="12" customHeight="1" x14ac:dyDescent="0.2">
      <c r="A76" s="242" t="s">
        <v>143</v>
      </c>
      <c r="B76" s="453" t="s">
        <v>144</v>
      </c>
      <c r="C76" s="463"/>
      <c r="D76" s="463">
        <v>35469</v>
      </c>
      <c r="E76" s="463">
        <v>35469</v>
      </c>
      <c r="F76" s="463">
        <v>0</v>
      </c>
    </row>
    <row r="77" spans="1:6" s="245" customFormat="1" ht="12" customHeight="1" thickBot="1" x14ac:dyDescent="0.25">
      <c r="A77" s="246" t="s">
        <v>145</v>
      </c>
      <c r="B77" s="457" t="s">
        <v>146</v>
      </c>
      <c r="C77" s="463"/>
      <c r="D77" s="463"/>
      <c r="E77" s="463"/>
      <c r="F77" s="463"/>
    </row>
    <row r="78" spans="1:6" s="243" customFormat="1" ht="12" customHeight="1" thickBot="1" x14ac:dyDescent="0.25">
      <c r="A78" s="333" t="s">
        <v>147</v>
      </c>
      <c r="B78" s="458" t="s">
        <v>148</v>
      </c>
      <c r="C78" s="452">
        <f>SUM(C79:C82)</f>
        <v>0</v>
      </c>
      <c r="D78" s="452">
        <f>SUM(D79:D82)</f>
        <v>2584</v>
      </c>
      <c r="E78" s="452">
        <f>SUM(E79:E82)</f>
        <v>2584</v>
      </c>
      <c r="F78" s="452">
        <f>SUM(F79:F82)</f>
        <v>9537</v>
      </c>
    </row>
    <row r="79" spans="1:6" s="245" customFormat="1" ht="12" customHeight="1" x14ac:dyDescent="0.2">
      <c r="A79" s="242" t="s">
        <v>149</v>
      </c>
      <c r="B79" s="453" t="s">
        <v>150</v>
      </c>
      <c r="C79" s="463"/>
      <c r="D79" s="463">
        <v>2584</v>
      </c>
      <c r="E79" s="463">
        <v>2584</v>
      </c>
      <c r="F79" s="463">
        <v>9537</v>
      </c>
    </row>
    <row r="80" spans="1:6" s="245" customFormat="1" ht="12" customHeight="1" x14ac:dyDescent="0.2">
      <c r="A80" s="244" t="s">
        <v>151</v>
      </c>
      <c r="B80" s="455" t="s">
        <v>152</v>
      </c>
      <c r="C80" s="463"/>
      <c r="D80" s="463"/>
      <c r="E80" s="463"/>
      <c r="F80" s="463"/>
    </row>
    <row r="81" spans="1:6" s="245" customFormat="1" ht="12" customHeight="1" x14ac:dyDescent="0.2">
      <c r="A81" s="244" t="s">
        <v>153</v>
      </c>
      <c r="B81" s="457" t="s">
        <v>503</v>
      </c>
      <c r="C81" s="463"/>
      <c r="D81" s="463"/>
      <c r="E81" s="463"/>
      <c r="F81" s="463"/>
    </row>
    <row r="82" spans="1:6" s="245" customFormat="1" ht="12" customHeight="1" thickBot="1" x14ac:dyDescent="0.25">
      <c r="A82" s="246" t="s">
        <v>502</v>
      </c>
      <c r="B82" s="457" t="s">
        <v>154</v>
      </c>
      <c r="C82" s="463"/>
      <c r="D82" s="463"/>
      <c r="E82" s="463"/>
      <c r="F82" s="463"/>
    </row>
    <row r="83" spans="1:6" s="245" customFormat="1" ht="12" customHeight="1" thickBot="1" x14ac:dyDescent="0.25">
      <c r="A83" s="333" t="s">
        <v>155</v>
      </c>
      <c r="B83" s="458" t="s">
        <v>156</v>
      </c>
      <c r="C83" s="452">
        <f>SUM(C84:C87)</f>
        <v>0</v>
      </c>
      <c r="D83" s="452">
        <f>SUM(D84:D87)</f>
        <v>0</v>
      </c>
      <c r="E83" s="452"/>
      <c r="F83" s="452">
        <f>SUM(F84:F87)</f>
        <v>0</v>
      </c>
    </row>
    <row r="84" spans="1:6" s="245" customFormat="1" ht="12" customHeight="1" x14ac:dyDescent="0.2">
      <c r="A84" s="466" t="s">
        <v>157</v>
      </c>
      <c r="B84" s="453" t="s">
        <v>158</v>
      </c>
      <c r="C84" s="463"/>
      <c r="D84" s="463"/>
      <c r="E84" s="463"/>
      <c r="F84" s="463"/>
    </row>
    <row r="85" spans="1:6" s="245" customFormat="1" ht="12" customHeight="1" x14ac:dyDescent="0.2">
      <c r="A85" s="467" t="s">
        <v>159</v>
      </c>
      <c r="B85" s="455" t="s">
        <v>160</v>
      </c>
      <c r="C85" s="463"/>
      <c r="D85" s="463"/>
      <c r="E85" s="463"/>
      <c r="F85" s="463"/>
    </row>
    <row r="86" spans="1:6" s="243" customFormat="1" ht="12" customHeight="1" x14ac:dyDescent="0.2">
      <c r="A86" s="467" t="s">
        <v>161</v>
      </c>
      <c r="B86" s="455" t="s">
        <v>162</v>
      </c>
      <c r="C86" s="463"/>
      <c r="D86" s="463"/>
      <c r="E86" s="463"/>
      <c r="F86" s="463"/>
    </row>
    <row r="87" spans="1:6" s="243" customFormat="1" ht="12" customHeight="1" thickBot="1" x14ac:dyDescent="0.25">
      <c r="A87" s="468" t="s">
        <v>163</v>
      </c>
      <c r="B87" s="457" t="s">
        <v>164</v>
      </c>
      <c r="C87" s="463"/>
      <c r="D87" s="463"/>
      <c r="E87" s="463"/>
      <c r="F87" s="463"/>
    </row>
    <row r="88" spans="1:6" s="243" customFormat="1" ht="12" customHeight="1" thickBot="1" x14ac:dyDescent="0.25">
      <c r="A88" s="333" t="s">
        <v>165</v>
      </c>
      <c r="B88" s="458" t="s">
        <v>166</v>
      </c>
      <c r="C88" s="469"/>
      <c r="D88" s="469"/>
      <c r="E88" s="469"/>
      <c r="F88" s="469"/>
    </row>
    <row r="89" spans="1:6" s="243" customFormat="1" ht="12" customHeight="1" thickBot="1" x14ac:dyDescent="0.25">
      <c r="A89" s="333" t="s">
        <v>423</v>
      </c>
      <c r="B89" s="458" t="s">
        <v>168</v>
      </c>
      <c r="C89" s="469"/>
      <c r="D89" s="469"/>
      <c r="E89" s="469"/>
      <c r="F89" s="469"/>
    </row>
    <row r="90" spans="1:6" s="243" customFormat="1" ht="12" customHeight="1" thickBot="1" x14ac:dyDescent="0.25">
      <c r="A90" s="333" t="s">
        <v>424</v>
      </c>
      <c r="B90" s="470" t="s">
        <v>170</v>
      </c>
      <c r="C90" s="460">
        <f>+C66+C70+C75+C78+C83+C89+C88</f>
        <v>0</v>
      </c>
      <c r="D90" s="460">
        <f>+D66+D70+D75+D78+D83+D89+D88</f>
        <v>38053</v>
      </c>
      <c r="E90" s="460">
        <f>+E66+E70+E75+E78+E83+E89+E88</f>
        <v>38053</v>
      </c>
      <c r="F90" s="460">
        <f>+F66+F70+F75+F78+F83+F89+F88</f>
        <v>9537</v>
      </c>
    </row>
    <row r="91" spans="1:6" s="245" customFormat="1" ht="15" customHeight="1" thickBot="1" x14ac:dyDescent="0.25">
      <c r="A91" s="265" t="s">
        <v>425</v>
      </c>
      <c r="B91" s="471" t="s">
        <v>426</v>
      </c>
      <c r="C91" s="460">
        <f>+C65+C90</f>
        <v>114218</v>
      </c>
      <c r="D91" s="460">
        <f>+D65+D90</f>
        <v>566706</v>
      </c>
      <c r="E91" s="460">
        <f>+E65+E90</f>
        <v>580516</v>
      </c>
      <c r="F91" s="460">
        <f>+F65+F90</f>
        <v>1289620</v>
      </c>
    </row>
    <row r="92" spans="1:6" s="238" customFormat="1" ht="16.5" customHeight="1" thickBot="1" x14ac:dyDescent="0.25">
      <c r="A92" s="252"/>
      <c r="B92" s="472"/>
      <c r="C92" s="473"/>
      <c r="D92" s="473"/>
      <c r="E92" s="473"/>
      <c r="F92" s="473"/>
    </row>
    <row r="93" spans="1:6" s="258" customFormat="1" ht="12" customHeight="1" thickBot="1" x14ac:dyDescent="0.25">
      <c r="A93" s="255"/>
      <c r="B93" s="256" t="s">
        <v>273</v>
      </c>
      <c r="C93" s="474"/>
      <c r="D93" s="474"/>
      <c r="E93" s="474"/>
      <c r="F93" s="474"/>
    </row>
    <row r="94" spans="1:6" ht="12" customHeight="1" thickBot="1" x14ac:dyDescent="0.25">
      <c r="A94" s="5" t="s">
        <v>7</v>
      </c>
      <c r="B94" s="47" t="s">
        <v>427</v>
      </c>
      <c r="C94" s="475">
        <f>+C95+C96+C97+C98+C99+C112</f>
        <v>114218</v>
      </c>
      <c r="D94" s="475">
        <f>+D95+D96+D97+D98+D99+D112</f>
        <v>413263</v>
      </c>
      <c r="E94" s="475">
        <f>+E95+E96+E97+E98+E99+E112</f>
        <v>430272</v>
      </c>
      <c r="F94" s="475">
        <f>+F95+F96+F97+F98+F99+F112</f>
        <v>401948</v>
      </c>
    </row>
    <row r="95" spans="1:6" ht="12" customHeight="1" x14ac:dyDescent="0.2">
      <c r="A95" s="259" t="s">
        <v>9</v>
      </c>
      <c r="B95" s="476" t="s">
        <v>177</v>
      </c>
      <c r="C95" s="477">
        <v>16051</v>
      </c>
      <c r="D95" s="477">
        <v>163354</v>
      </c>
      <c r="E95" s="477">
        <v>173354</v>
      </c>
      <c r="F95" s="477">
        <v>204339</v>
      </c>
    </row>
    <row r="96" spans="1:6" ht="12" customHeight="1" x14ac:dyDescent="0.2">
      <c r="A96" s="244" t="s">
        <v>11</v>
      </c>
      <c r="B96" s="478" t="s">
        <v>178</v>
      </c>
      <c r="C96" s="456">
        <v>3531</v>
      </c>
      <c r="D96" s="456">
        <v>52243</v>
      </c>
      <c r="E96" s="456">
        <v>54482</v>
      </c>
      <c r="F96" s="456">
        <v>26194</v>
      </c>
    </row>
    <row r="97" spans="1:6" ht="12" customHeight="1" x14ac:dyDescent="0.2">
      <c r="A97" s="244" t="s">
        <v>13</v>
      </c>
      <c r="B97" s="478" t="s">
        <v>179</v>
      </c>
      <c r="C97" s="459">
        <v>67661</v>
      </c>
      <c r="D97" s="459">
        <v>160765</v>
      </c>
      <c r="E97" s="459">
        <f>194048-'9.1.2. sz. mell önkorm önk'!E97</f>
        <v>165535</v>
      </c>
      <c r="F97" s="459">
        <v>148862</v>
      </c>
    </row>
    <row r="98" spans="1:6" ht="12" customHeight="1" x14ac:dyDescent="0.2">
      <c r="A98" s="244" t="s">
        <v>15</v>
      </c>
      <c r="B98" s="479" t="s">
        <v>180</v>
      </c>
      <c r="C98" s="459">
        <v>26975</v>
      </c>
      <c r="D98" s="459">
        <v>27203</v>
      </c>
      <c r="E98" s="459">
        <v>27203</v>
      </c>
      <c r="F98" s="459">
        <v>1691</v>
      </c>
    </row>
    <row r="99" spans="1:6" ht="12" customHeight="1" x14ac:dyDescent="0.2">
      <c r="A99" s="244" t="s">
        <v>181</v>
      </c>
      <c r="B99" s="480" t="s">
        <v>182</v>
      </c>
      <c r="C99" s="459"/>
      <c r="D99" s="459">
        <v>9698</v>
      </c>
      <c r="E99" s="459">
        <f>12598-2900</f>
        <v>9698</v>
      </c>
      <c r="F99" s="459">
        <v>20862</v>
      </c>
    </row>
    <row r="100" spans="1:6" ht="12" customHeight="1" x14ac:dyDescent="0.2">
      <c r="A100" s="244" t="s">
        <v>19</v>
      </c>
      <c r="B100" s="478" t="s">
        <v>428</v>
      </c>
      <c r="C100" s="459"/>
      <c r="D100" s="459">
        <v>9430</v>
      </c>
      <c r="E100" s="459">
        <v>9430</v>
      </c>
      <c r="F100" s="459">
        <v>6430</v>
      </c>
    </row>
    <row r="101" spans="1:6" ht="12" customHeight="1" x14ac:dyDescent="0.2">
      <c r="A101" s="244" t="s">
        <v>184</v>
      </c>
      <c r="B101" s="481" t="s">
        <v>185</v>
      </c>
      <c r="C101" s="459"/>
      <c r="D101" s="459"/>
      <c r="E101" s="459"/>
      <c r="F101" s="459">
        <v>2999</v>
      </c>
    </row>
    <row r="102" spans="1:6" ht="12" customHeight="1" x14ac:dyDescent="0.2">
      <c r="A102" s="244" t="s">
        <v>186</v>
      </c>
      <c r="B102" s="481" t="s">
        <v>187</v>
      </c>
      <c r="C102" s="459"/>
      <c r="D102" s="459"/>
      <c r="E102" s="459"/>
      <c r="F102" s="459"/>
    </row>
    <row r="103" spans="1:6" ht="12" customHeight="1" x14ac:dyDescent="0.2">
      <c r="A103" s="244" t="s">
        <v>188</v>
      </c>
      <c r="B103" s="481" t="s">
        <v>189</v>
      </c>
      <c r="C103" s="459"/>
      <c r="D103" s="459"/>
      <c r="E103" s="459"/>
      <c r="F103" s="459"/>
    </row>
    <row r="104" spans="1:6" ht="12" customHeight="1" x14ac:dyDescent="0.2">
      <c r="A104" s="244" t="s">
        <v>190</v>
      </c>
      <c r="B104" s="478" t="s">
        <v>191</v>
      </c>
      <c r="C104" s="459"/>
      <c r="D104" s="459"/>
      <c r="E104" s="459"/>
      <c r="F104" s="459"/>
    </row>
    <row r="105" spans="1:6" ht="12" customHeight="1" x14ac:dyDescent="0.2">
      <c r="A105" s="244" t="s">
        <v>192</v>
      </c>
      <c r="B105" s="478" t="s">
        <v>193</v>
      </c>
      <c r="C105" s="459"/>
      <c r="D105" s="459"/>
      <c r="E105" s="459"/>
      <c r="F105" s="459"/>
    </row>
    <row r="106" spans="1:6" ht="12" customHeight="1" x14ac:dyDescent="0.2">
      <c r="A106" s="244" t="s">
        <v>194</v>
      </c>
      <c r="B106" s="481" t="s">
        <v>195</v>
      </c>
      <c r="C106" s="459"/>
      <c r="D106" s="459">
        <v>268</v>
      </c>
      <c r="E106" s="459">
        <v>268</v>
      </c>
      <c r="F106" s="459">
        <v>693</v>
      </c>
    </row>
    <row r="107" spans="1:6" ht="12" customHeight="1" x14ac:dyDescent="0.2">
      <c r="A107" s="244" t="s">
        <v>196</v>
      </c>
      <c r="B107" s="481" t="s">
        <v>197</v>
      </c>
      <c r="C107" s="459"/>
      <c r="D107" s="459"/>
      <c r="E107" s="459"/>
      <c r="F107" s="459"/>
    </row>
    <row r="108" spans="1:6" ht="12" customHeight="1" x14ac:dyDescent="0.2">
      <c r="A108" s="244" t="s">
        <v>198</v>
      </c>
      <c r="B108" s="478" t="s">
        <v>199</v>
      </c>
      <c r="C108" s="459"/>
      <c r="D108" s="459"/>
      <c r="E108" s="459"/>
      <c r="F108" s="459"/>
    </row>
    <row r="109" spans="1:6" ht="12" customHeight="1" x14ac:dyDescent="0.2">
      <c r="A109" s="260" t="s">
        <v>200</v>
      </c>
      <c r="B109" s="482" t="s">
        <v>201</v>
      </c>
      <c r="C109" s="459"/>
      <c r="D109" s="459"/>
      <c r="E109" s="459"/>
      <c r="F109" s="459"/>
    </row>
    <row r="110" spans="1:6" ht="12" customHeight="1" x14ac:dyDescent="0.2">
      <c r="A110" s="244" t="s">
        <v>202</v>
      </c>
      <c r="B110" s="482" t="s">
        <v>203</v>
      </c>
      <c r="C110" s="459"/>
      <c r="D110" s="459"/>
      <c r="E110" s="459"/>
      <c r="F110" s="459"/>
    </row>
    <row r="111" spans="1:6" ht="12" customHeight="1" x14ac:dyDescent="0.2">
      <c r="A111" s="244" t="s">
        <v>204</v>
      </c>
      <c r="B111" s="478" t="s">
        <v>205</v>
      </c>
      <c r="C111" s="456"/>
      <c r="D111" s="456"/>
      <c r="E111" s="456"/>
      <c r="F111" s="456"/>
    </row>
    <row r="112" spans="1:6" ht="12" customHeight="1" x14ac:dyDescent="0.2">
      <c r="A112" s="244" t="s">
        <v>206</v>
      </c>
      <c r="B112" s="479" t="s">
        <v>207</v>
      </c>
      <c r="C112" s="456"/>
      <c r="D112" s="456"/>
      <c r="E112" s="456"/>
      <c r="F112" s="456"/>
    </row>
    <row r="113" spans="1:6" ht="12" customHeight="1" x14ac:dyDescent="0.2">
      <c r="A113" s="246" t="s">
        <v>208</v>
      </c>
      <c r="B113" s="478" t="s">
        <v>429</v>
      </c>
      <c r="C113" s="459"/>
      <c r="D113" s="459"/>
      <c r="E113" s="459"/>
      <c r="F113" s="459"/>
    </row>
    <row r="114" spans="1:6" ht="12" customHeight="1" thickBot="1" x14ac:dyDescent="0.25">
      <c r="A114" s="261" t="s">
        <v>210</v>
      </c>
      <c r="B114" s="483" t="s">
        <v>430</v>
      </c>
      <c r="C114" s="484"/>
      <c r="D114" s="484"/>
      <c r="E114" s="484"/>
      <c r="F114" s="484"/>
    </row>
    <row r="115" spans="1:6" ht="12" customHeight="1" thickBot="1" x14ac:dyDescent="0.25">
      <c r="A115" s="44" t="s">
        <v>21</v>
      </c>
      <c r="B115" s="81" t="s">
        <v>212</v>
      </c>
      <c r="C115" s="452">
        <f>+C116+C118+C120</f>
        <v>0</v>
      </c>
      <c r="D115" s="452">
        <f>+D116+D118+D120</f>
        <v>22103</v>
      </c>
      <c r="E115" s="452">
        <f>+E116+E118+E120</f>
        <v>25403</v>
      </c>
      <c r="F115" s="452">
        <f>+F116+F118+F120</f>
        <v>810240</v>
      </c>
    </row>
    <row r="116" spans="1:6" ht="12" customHeight="1" x14ac:dyDescent="0.2">
      <c r="A116" s="242" t="s">
        <v>23</v>
      </c>
      <c r="B116" s="478" t="s">
        <v>213</v>
      </c>
      <c r="C116" s="454"/>
      <c r="D116" s="454">
        <v>20303</v>
      </c>
      <c r="E116" s="454">
        <v>23603</v>
      </c>
      <c r="F116" s="454">
        <v>808798</v>
      </c>
    </row>
    <row r="117" spans="1:6" ht="12" customHeight="1" x14ac:dyDescent="0.2">
      <c r="A117" s="242" t="s">
        <v>25</v>
      </c>
      <c r="B117" s="482" t="s">
        <v>214</v>
      </c>
      <c r="C117" s="454"/>
      <c r="D117" s="454"/>
      <c r="E117" s="454"/>
      <c r="F117" s="555">
        <v>784889</v>
      </c>
    </row>
    <row r="118" spans="1:6" ht="12" customHeight="1" x14ac:dyDescent="0.2">
      <c r="A118" s="242" t="s">
        <v>27</v>
      </c>
      <c r="B118" s="482" t="s">
        <v>215</v>
      </c>
      <c r="C118" s="456"/>
      <c r="D118" s="456">
        <v>1800</v>
      </c>
      <c r="E118" s="456">
        <v>1800</v>
      </c>
      <c r="F118" s="456">
        <v>1442</v>
      </c>
    </row>
    <row r="119" spans="1:6" ht="12" customHeight="1" x14ac:dyDescent="0.2">
      <c r="A119" s="242" t="s">
        <v>29</v>
      </c>
      <c r="B119" s="482" t="s">
        <v>216</v>
      </c>
      <c r="C119" s="485"/>
      <c r="D119" s="485"/>
      <c r="E119" s="485"/>
      <c r="F119" s="485"/>
    </row>
    <row r="120" spans="1:6" ht="12" customHeight="1" x14ac:dyDescent="0.2">
      <c r="A120" s="242" t="s">
        <v>31</v>
      </c>
      <c r="B120" s="457" t="s">
        <v>217</v>
      </c>
      <c r="C120" s="485"/>
      <c r="D120" s="485"/>
      <c r="E120" s="485"/>
      <c r="F120" s="485"/>
    </row>
    <row r="121" spans="1:6" ht="12" customHeight="1" x14ac:dyDescent="0.2">
      <c r="A121" s="242" t="s">
        <v>33</v>
      </c>
      <c r="B121" s="455" t="s">
        <v>218</v>
      </c>
      <c r="C121" s="485"/>
      <c r="D121" s="485"/>
      <c r="E121" s="485"/>
      <c r="F121" s="485"/>
    </row>
    <row r="122" spans="1:6" ht="12" customHeight="1" x14ac:dyDescent="0.2">
      <c r="A122" s="242" t="s">
        <v>219</v>
      </c>
      <c r="B122" s="486" t="s">
        <v>220</v>
      </c>
      <c r="C122" s="485"/>
      <c r="D122" s="485"/>
      <c r="E122" s="485"/>
      <c r="F122" s="485"/>
    </row>
    <row r="123" spans="1:6" ht="12" customHeight="1" x14ac:dyDescent="0.2">
      <c r="A123" s="242" t="s">
        <v>221</v>
      </c>
      <c r="B123" s="478" t="s">
        <v>193</v>
      </c>
      <c r="C123" s="485"/>
      <c r="D123" s="485"/>
      <c r="E123" s="485"/>
      <c r="F123" s="485"/>
    </row>
    <row r="124" spans="1:6" ht="12" customHeight="1" x14ac:dyDescent="0.2">
      <c r="A124" s="242" t="s">
        <v>222</v>
      </c>
      <c r="B124" s="478" t="s">
        <v>223</v>
      </c>
      <c r="C124" s="485"/>
      <c r="D124" s="485"/>
      <c r="E124" s="485"/>
      <c r="F124" s="485"/>
    </row>
    <row r="125" spans="1:6" ht="12" customHeight="1" x14ac:dyDescent="0.2">
      <c r="A125" s="242" t="s">
        <v>224</v>
      </c>
      <c r="B125" s="478" t="s">
        <v>225</v>
      </c>
      <c r="C125" s="485"/>
      <c r="D125" s="485"/>
      <c r="E125" s="485"/>
      <c r="F125" s="485"/>
    </row>
    <row r="126" spans="1:6" ht="12" customHeight="1" x14ac:dyDescent="0.2">
      <c r="A126" s="242" t="s">
        <v>226</v>
      </c>
      <c r="B126" s="478" t="s">
        <v>199</v>
      </c>
      <c r="C126" s="485"/>
      <c r="D126" s="485"/>
      <c r="E126" s="485"/>
      <c r="F126" s="485"/>
    </row>
    <row r="127" spans="1:6" ht="12" customHeight="1" x14ac:dyDescent="0.2">
      <c r="A127" s="242" t="s">
        <v>227</v>
      </c>
      <c r="B127" s="478" t="s">
        <v>228</v>
      </c>
      <c r="C127" s="485"/>
      <c r="D127" s="485"/>
      <c r="E127" s="485"/>
      <c r="F127" s="485"/>
    </row>
    <row r="128" spans="1:6" ht="12" customHeight="1" thickBot="1" x14ac:dyDescent="0.25">
      <c r="A128" s="260" t="s">
        <v>229</v>
      </c>
      <c r="B128" s="478" t="s">
        <v>230</v>
      </c>
      <c r="C128" s="487"/>
      <c r="D128" s="487"/>
      <c r="E128" s="487"/>
      <c r="F128" s="487"/>
    </row>
    <row r="129" spans="1:13" ht="12" customHeight="1" thickBot="1" x14ac:dyDescent="0.25">
      <c r="A129" s="44" t="s">
        <v>35</v>
      </c>
      <c r="B129" s="159" t="s">
        <v>231</v>
      </c>
      <c r="C129" s="452">
        <f>+C94+C115</f>
        <v>114218</v>
      </c>
      <c r="D129" s="452">
        <f>+D94+D115</f>
        <v>435366</v>
      </c>
      <c r="E129" s="452">
        <f>+E94+E115</f>
        <v>455675</v>
      </c>
      <c r="F129" s="452">
        <f>+F94+F115</f>
        <v>1212188</v>
      </c>
    </row>
    <row r="130" spans="1:13" s="258" customFormat="1" ht="12" customHeight="1" thickBot="1" x14ac:dyDescent="0.25">
      <c r="A130" s="44" t="s">
        <v>232</v>
      </c>
      <c r="B130" s="159" t="s">
        <v>233</v>
      </c>
      <c r="C130" s="452">
        <f>+C131+C132+C133</f>
        <v>0</v>
      </c>
      <c r="D130" s="452">
        <f>+D131+D132+D133</f>
        <v>0</v>
      </c>
      <c r="E130" s="452"/>
      <c r="F130" s="452">
        <f>+F131+F132+F133</f>
        <v>0</v>
      </c>
    </row>
    <row r="131" spans="1:13" ht="12" customHeight="1" x14ac:dyDescent="0.2">
      <c r="A131" s="242" t="s">
        <v>51</v>
      </c>
      <c r="B131" s="486" t="s">
        <v>431</v>
      </c>
      <c r="C131" s="485"/>
      <c r="D131" s="485"/>
      <c r="E131" s="485"/>
      <c r="F131" s="485"/>
    </row>
    <row r="132" spans="1:13" ht="12" customHeight="1" x14ac:dyDescent="0.2">
      <c r="A132" s="242" t="s">
        <v>53</v>
      </c>
      <c r="B132" s="486" t="s">
        <v>235</v>
      </c>
      <c r="C132" s="485"/>
      <c r="D132" s="485"/>
      <c r="E132" s="485"/>
      <c r="F132" s="485"/>
    </row>
    <row r="133" spans="1:13" ht="12" customHeight="1" thickBot="1" x14ac:dyDescent="0.25">
      <c r="A133" s="260" t="s">
        <v>55</v>
      </c>
      <c r="B133" s="488" t="s">
        <v>432</v>
      </c>
      <c r="C133" s="485"/>
      <c r="D133" s="485"/>
      <c r="E133" s="485"/>
      <c r="F133" s="485"/>
    </row>
    <row r="134" spans="1:13" ht="12" customHeight="1" thickBot="1" x14ac:dyDescent="0.25">
      <c r="A134" s="44" t="s">
        <v>65</v>
      </c>
      <c r="B134" s="159" t="s">
        <v>237</v>
      </c>
      <c r="C134" s="452">
        <f>+C135+C136+C137+C138+C139+C140</f>
        <v>0</v>
      </c>
      <c r="D134" s="452">
        <f>+D135+D136+D137+D138+D139+D140</f>
        <v>0</v>
      </c>
      <c r="E134" s="452"/>
      <c r="F134" s="452">
        <f>+F135+F136+F137+F138+F139+F140</f>
        <v>0</v>
      </c>
    </row>
    <row r="135" spans="1:13" ht="12" customHeight="1" x14ac:dyDescent="0.2">
      <c r="A135" s="242" t="s">
        <v>67</v>
      </c>
      <c r="B135" s="486" t="s">
        <v>238</v>
      </c>
      <c r="C135" s="485"/>
      <c r="D135" s="485"/>
      <c r="E135" s="485"/>
      <c r="F135" s="485"/>
    </row>
    <row r="136" spans="1:13" ht="12" customHeight="1" x14ac:dyDescent="0.2">
      <c r="A136" s="242" t="s">
        <v>69</v>
      </c>
      <c r="B136" s="486" t="s">
        <v>239</v>
      </c>
      <c r="C136" s="485"/>
      <c r="D136" s="485"/>
      <c r="E136" s="485"/>
      <c r="F136" s="485"/>
    </row>
    <row r="137" spans="1:13" ht="12" customHeight="1" x14ac:dyDescent="0.2">
      <c r="A137" s="242" t="s">
        <v>71</v>
      </c>
      <c r="B137" s="486" t="s">
        <v>240</v>
      </c>
      <c r="C137" s="485"/>
      <c r="D137" s="485"/>
      <c r="E137" s="485"/>
      <c r="F137" s="485"/>
    </row>
    <row r="138" spans="1:13" ht="12" customHeight="1" x14ac:dyDescent="0.2">
      <c r="A138" s="242" t="s">
        <v>73</v>
      </c>
      <c r="B138" s="486" t="s">
        <v>433</v>
      </c>
      <c r="C138" s="485"/>
      <c r="D138" s="485"/>
      <c r="E138" s="485"/>
      <c r="F138" s="485"/>
    </row>
    <row r="139" spans="1:13" s="258" customFormat="1" ht="12" customHeight="1" x14ac:dyDescent="0.2">
      <c r="A139" s="242" t="s">
        <v>75</v>
      </c>
      <c r="B139" s="486" t="s">
        <v>242</v>
      </c>
      <c r="C139" s="485"/>
      <c r="D139" s="485"/>
      <c r="E139" s="485"/>
      <c r="F139" s="485"/>
    </row>
    <row r="140" spans="1:13" ht="12" customHeight="1" thickBot="1" x14ac:dyDescent="0.25">
      <c r="A140" s="260" t="s">
        <v>77</v>
      </c>
      <c r="B140" s="488" t="s">
        <v>243</v>
      </c>
      <c r="C140" s="485"/>
      <c r="D140" s="485"/>
      <c r="E140" s="485"/>
      <c r="F140" s="485"/>
      <c r="M140" s="263"/>
    </row>
    <row r="141" spans="1:13" ht="13.5" thickBot="1" x14ac:dyDescent="0.25">
      <c r="A141" s="44" t="s">
        <v>89</v>
      </c>
      <c r="B141" s="159" t="s">
        <v>434</v>
      </c>
      <c r="C141" s="460">
        <f>+C142+C143+C145+C146+C144</f>
        <v>0</v>
      </c>
      <c r="D141" s="460">
        <f>+D142+D143+D145+D146+D144</f>
        <v>131340</v>
      </c>
      <c r="E141" s="460">
        <f>+E142+E143+E145+E146+E144</f>
        <v>131861</v>
      </c>
      <c r="F141" s="460">
        <f>+F142+F143+F145+F146+F144</f>
        <v>131288</v>
      </c>
    </row>
    <row r="142" spans="1:13" ht="12" customHeight="1" x14ac:dyDescent="0.2">
      <c r="A142" s="242" t="s">
        <v>91</v>
      </c>
      <c r="B142" s="486" t="s">
        <v>245</v>
      </c>
      <c r="C142" s="485"/>
      <c r="D142" s="485"/>
      <c r="E142" s="485"/>
      <c r="F142" s="485"/>
    </row>
    <row r="143" spans="1:13" s="258" customFormat="1" ht="12" customHeight="1" x14ac:dyDescent="0.2">
      <c r="A143" s="242" t="s">
        <v>93</v>
      </c>
      <c r="B143" s="486" t="s">
        <v>246</v>
      </c>
      <c r="C143" s="485"/>
      <c r="D143" s="485">
        <v>10467</v>
      </c>
      <c r="E143" s="485">
        <v>10467</v>
      </c>
      <c r="F143" s="485">
        <v>10670</v>
      </c>
    </row>
    <row r="144" spans="1:13" s="258" customFormat="1" ht="12" customHeight="1" x14ac:dyDescent="0.2">
      <c r="A144" s="242" t="s">
        <v>95</v>
      </c>
      <c r="B144" s="486" t="s">
        <v>435</v>
      </c>
      <c r="C144" s="485"/>
      <c r="D144" s="485">
        <v>120873</v>
      </c>
      <c r="E144" s="485">
        <v>121394</v>
      </c>
      <c r="F144" s="485">
        <v>120618</v>
      </c>
    </row>
    <row r="145" spans="1:6" s="258" customFormat="1" ht="12" customHeight="1" x14ac:dyDescent="0.2">
      <c r="A145" s="242" t="s">
        <v>97</v>
      </c>
      <c r="B145" s="486" t="s">
        <v>247</v>
      </c>
      <c r="C145" s="485"/>
      <c r="D145" s="485"/>
      <c r="E145" s="485"/>
      <c r="F145" s="485"/>
    </row>
    <row r="146" spans="1:6" s="258" customFormat="1" ht="12" customHeight="1" thickBot="1" x14ac:dyDescent="0.25">
      <c r="A146" s="260" t="s">
        <v>99</v>
      </c>
      <c r="B146" s="488" t="s">
        <v>248</v>
      </c>
      <c r="C146" s="485"/>
      <c r="D146" s="485"/>
      <c r="E146" s="485"/>
      <c r="F146" s="485"/>
    </row>
    <row r="147" spans="1:6" s="258" customFormat="1" ht="12" customHeight="1" thickBot="1" x14ac:dyDescent="0.25">
      <c r="A147" s="44" t="s">
        <v>249</v>
      </c>
      <c r="B147" s="159" t="s">
        <v>250</v>
      </c>
      <c r="C147" s="489">
        <f>+C148+C149+C150+C151+C152</f>
        <v>0</v>
      </c>
      <c r="D147" s="489">
        <f>+D148+D149+D150+D151+D152</f>
        <v>0</v>
      </c>
      <c r="E147" s="489"/>
      <c r="F147" s="489">
        <f>+F148+F149+F150+F151+F152</f>
        <v>0</v>
      </c>
    </row>
    <row r="148" spans="1:6" s="258" customFormat="1" ht="12" customHeight="1" x14ac:dyDescent="0.2">
      <c r="A148" s="242" t="s">
        <v>103</v>
      </c>
      <c r="B148" s="486" t="s">
        <v>251</v>
      </c>
      <c r="C148" s="485"/>
      <c r="D148" s="485"/>
      <c r="E148" s="485"/>
      <c r="F148" s="485"/>
    </row>
    <row r="149" spans="1:6" s="258" customFormat="1" ht="12" customHeight="1" x14ac:dyDescent="0.2">
      <c r="A149" s="242" t="s">
        <v>105</v>
      </c>
      <c r="B149" s="486" t="s">
        <v>252</v>
      </c>
      <c r="C149" s="485"/>
      <c r="D149" s="485"/>
      <c r="E149" s="485"/>
      <c r="F149" s="485"/>
    </row>
    <row r="150" spans="1:6" ht="12.75" customHeight="1" x14ac:dyDescent="0.2">
      <c r="A150" s="242" t="s">
        <v>107</v>
      </c>
      <c r="B150" s="486" t="s">
        <v>253</v>
      </c>
      <c r="C150" s="485"/>
      <c r="D150" s="485"/>
      <c r="E150" s="485"/>
      <c r="F150" s="485"/>
    </row>
    <row r="151" spans="1:6" ht="12.75" customHeight="1" x14ac:dyDescent="0.2">
      <c r="A151" s="242" t="s">
        <v>109</v>
      </c>
      <c r="B151" s="486" t="s">
        <v>436</v>
      </c>
      <c r="C151" s="485"/>
      <c r="D151" s="485"/>
      <c r="E151" s="485"/>
      <c r="F151" s="485"/>
    </row>
    <row r="152" spans="1:6" ht="12.75" customHeight="1" thickBot="1" x14ac:dyDescent="0.25">
      <c r="A152" s="260" t="s">
        <v>255</v>
      </c>
      <c r="B152" s="488" t="s">
        <v>256</v>
      </c>
      <c r="C152" s="487"/>
      <c r="D152" s="487"/>
      <c r="E152" s="487"/>
      <c r="F152" s="487"/>
    </row>
    <row r="153" spans="1:6" ht="12" customHeight="1" thickBot="1" x14ac:dyDescent="0.25">
      <c r="A153" s="264" t="s">
        <v>111</v>
      </c>
      <c r="B153" s="159" t="s">
        <v>257</v>
      </c>
      <c r="C153" s="489"/>
      <c r="D153" s="489"/>
      <c r="E153" s="489"/>
      <c r="F153" s="489"/>
    </row>
    <row r="154" spans="1:6" ht="15" customHeight="1" thickBot="1" x14ac:dyDescent="0.25">
      <c r="A154" s="264" t="s">
        <v>258</v>
      </c>
      <c r="B154" s="159" t="s">
        <v>259</v>
      </c>
      <c r="C154" s="489"/>
      <c r="D154" s="489"/>
      <c r="E154" s="489"/>
      <c r="F154" s="489"/>
    </row>
    <row r="155" spans="1:6" ht="13.5" thickBot="1" x14ac:dyDescent="0.25">
      <c r="A155" s="44" t="s">
        <v>260</v>
      </c>
      <c r="B155" s="159" t="s">
        <v>261</v>
      </c>
      <c r="C155" s="490">
        <f>+C130+C134+C141+C147+C153+C154</f>
        <v>0</v>
      </c>
      <c r="D155" s="490">
        <f>+D130+D134+D141+D147+D153+D154</f>
        <v>131340</v>
      </c>
      <c r="E155" s="490">
        <f>+E130+E134+E141+E147+E153+E154</f>
        <v>131861</v>
      </c>
      <c r="F155" s="490">
        <f>+F130+F134+F141+F147+F153+F154</f>
        <v>131288</v>
      </c>
    </row>
    <row r="156" spans="1:6" ht="15" customHeight="1" thickBot="1" x14ac:dyDescent="0.25">
      <c r="A156" s="265" t="s">
        <v>262</v>
      </c>
      <c r="B156" s="491" t="s">
        <v>263</v>
      </c>
      <c r="C156" s="490">
        <f>+C129+C155</f>
        <v>114218</v>
      </c>
      <c r="D156" s="490">
        <f>+D129+D155</f>
        <v>566706</v>
      </c>
      <c r="E156" s="490">
        <f>+E129+E155</f>
        <v>587536</v>
      </c>
      <c r="F156" s="490">
        <f>+F129+F155</f>
        <v>1343476</v>
      </c>
    </row>
    <row r="157" spans="1:6" ht="14.25" customHeight="1" thickBot="1" x14ac:dyDescent="0.25">
      <c r="F157" s="492"/>
    </row>
    <row r="158" spans="1:6" ht="13.5" thickBot="1" x14ac:dyDescent="0.25">
      <c r="A158" s="269" t="s">
        <v>437</v>
      </c>
      <c r="B158" s="270"/>
      <c r="C158" s="493">
        <v>12</v>
      </c>
      <c r="D158" s="493">
        <v>12</v>
      </c>
      <c r="E158" s="493">
        <v>12</v>
      </c>
      <c r="F158" s="493">
        <v>12</v>
      </c>
    </row>
    <row r="159" spans="1:6" ht="13.5" thickBot="1" x14ac:dyDescent="0.25">
      <c r="A159" s="269" t="s">
        <v>438</v>
      </c>
      <c r="B159" s="270"/>
      <c r="C159" s="493"/>
      <c r="D159" s="493"/>
      <c r="E159" s="493"/>
      <c r="F159" s="493">
        <v>148</v>
      </c>
    </row>
  </sheetData>
  <sheetProtection formatCells="0"/>
  <mergeCells count="2">
    <mergeCell ref="C2:F2"/>
    <mergeCell ref="C3:F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r:id="rId1"/>
  <headerFooter alignWithMargins="0"/>
  <rowBreaks count="1" manualBreakCount="1"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N159"/>
  <sheetViews>
    <sheetView zoomScale="130" zoomScaleNormal="130" zoomScaleSheetLayoutView="85" workbookViewId="0">
      <selection activeCell="F111" sqref="F111"/>
    </sheetView>
  </sheetViews>
  <sheetFormatPr defaultRowHeight="12.75" x14ac:dyDescent="0.2"/>
  <cols>
    <col min="1" max="1" width="19.5" style="266" customWidth="1"/>
    <col min="2" max="2" width="72" style="267" customWidth="1"/>
    <col min="3" max="5" width="16.83203125" style="267" customWidth="1"/>
    <col min="6" max="6" width="16.83203125" style="492" customWidth="1"/>
    <col min="7" max="16384" width="9.33203125" style="234"/>
  </cols>
  <sheetData>
    <row r="1" spans="1:6" s="220" customFormat="1" ht="16.5" customHeight="1" thickBot="1" x14ac:dyDescent="0.25">
      <c r="A1" s="217"/>
      <c r="B1" s="218"/>
      <c r="C1" s="218"/>
      <c r="D1" s="218"/>
      <c r="E1" s="218"/>
      <c r="F1" s="448" t="s">
        <v>511</v>
      </c>
    </row>
    <row r="2" spans="1:6" s="224" customFormat="1" ht="21" customHeight="1" x14ac:dyDescent="0.2">
      <c r="A2" s="221" t="s">
        <v>274</v>
      </c>
      <c r="B2" s="222" t="s">
        <v>412</v>
      </c>
      <c r="C2" s="607" t="s">
        <v>413</v>
      </c>
      <c r="D2" s="612"/>
      <c r="E2" s="612"/>
      <c r="F2" s="613"/>
    </row>
    <row r="3" spans="1:6" s="224" customFormat="1" ht="16.5" thickBot="1" x14ac:dyDescent="0.25">
      <c r="A3" s="225" t="s">
        <v>414</v>
      </c>
      <c r="B3" s="226" t="s">
        <v>439</v>
      </c>
      <c r="C3" s="610" t="s">
        <v>440</v>
      </c>
      <c r="D3" s="614"/>
      <c r="E3" s="614"/>
      <c r="F3" s="615"/>
    </row>
    <row r="4" spans="1:6" s="230" customFormat="1" ht="15.95" customHeight="1" thickBot="1" x14ac:dyDescent="0.25">
      <c r="A4" s="228"/>
      <c r="B4" s="228"/>
      <c r="C4" s="228"/>
      <c r="D4" s="228"/>
      <c r="E4" s="228"/>
      <c r="F4" s="449" t="str">
        <f>'[8]9.1.1. sz. mell '!C4</f>
        <v>ezer Forintban</v>
      </c>
    </row>
    <row r="5" spans="1:6" ht="36.75" thickBot="1" x14ac:dyDescent="0.25">
      <c r="A5" s="231" t="s">
        <v>417</v>
      </c>
      <c r="B5" s="232" t="s">
        <v>418</v>
      </c>
      <c r="C5" s="314" t="s">
        <v>504</v>
      </c>
      <c r="D5" s="314" t="s">
        <v>515</v>
      </c>
      <c r="E5" s="314" t="s">
        <v>516</v>
      </c>
      <c r="F5" s="314" t="s">
        <v>518</v>
      </c>
    </row>
    <row r="6" spans="1:6" s="238" customFormat="1" ht="12.95" customHeight="1" thickBot="1" x14ac:dyDescent="0.25">
      <c r="A6" s="235"/>
      <c r="B6" s="236" t="s">
        <v>5</v>
      </c>
      <c r="C6" s="237" t="s">
        <v>6</v>
      </c>
      <c r="D6" s="237" t="s">
        <v>275</v>
      </c>
      <c r="E6" s="237" t="s">
        <v>276</v>
      </c>
      <c r="F6" s="237" t="s">
        <v>360</v>
      </c>
    </row>
    <row r="7" spans="1:6" s="238" customFormat="1" ht="15.95" customHeight="1" thickBot="1" x14ac:dyDescent="0.25">
      <c r="A7" s="239"/>
      <c r="B7" s="240" t="s">
        <v>272</v>
      </c>
      <c r="C7" s="450"/>
      <c r="D7" s="450"/>
      <c r="E7" s="450"/>
      <c r="F7" s="450"/>
    </row>
    <row r="8" spans="1:6" s="238" customFormat="1" ht="12" customHeight="1" thickBot="1" x14ac:dyDescent="0.25">
      <c r="A8" s="44" t="s">
        <v>7</v>
      </c>
      <c r="B8" s="451" t="s">
        <v>8</v>
      </c>
      <c r="C8" s="452">
        <f>+C9+C10+C11+C12+C13+C14</f>
        <v>106740</v>
      </c>
      <c r="D8" s="452">
        <f>+D9+D10+D11+D12+D13+D14</f>
        <v>0</v>
      </c>
      <c r="E8" s="452"/>
      <c r="F8" s="452">
        <f>+F9+F10+F11+F12+F13+F14</f>
        <v>0</v>
      </c>
    </row>
    <row r="9" spans="1:6" s="243" customFormat="1" ht="12" customHeight="1" x14ac:dyDescent="0.2">
      <c r="A9" s="242" t="s">
        <v>9</v>
      </c>
      <c r="B9" s="453" t="s">
        <v>10</v>
      </c>
      <c r="C9" s="454">
        <v>104208</v>
      </c>
      <c r="D9" s="454"/>
      <c r="E9" s="454"/>
      <c r="F9" s="454"/>
    </row>
    <row r="10" spans="1:6" s="245" customFormat="1" ht="12" customHeight="1" x14ac:dyDescent="0.2">
      <c r="A10" s="244" t="s">
        <v>11</v>
      </c>
      <c r="B10" s="455" t="s">
        <v>12</v>
      </c>
      <c r="C10" s="456"/>
      <c r="D10" s="456"/>
      <c r="E10" s="456"/>
      <c r="F10" s="456"/>
    </row>
    <row r="11" spans="1:6" s="245" customFormat="1" ht="12" customHeight="1" x14ac:dyDescent="0.2">
      <c r="A11" s="244" t="s">
        <v>13</v>
      </c>
      <c r="B11" s="455" t="s">
        <v>14</v>
      </c>
      <c r="C11" s="456"/>
      <c r="D11" s="456"/>
      <c r="E11" s="456"/>
      <c r="F11" s="456"/>
    </row>
    <row r="12" spans="1:6" s="245" customFormat="1" ht="12" customHeight="1" x14ac:dyDescent="0.2">
      <c r="A12" s="244" t="s">
        <v>15</v>
      </c>
      <c r="B12" s="455" t="s">
        <v>16</v>
      </c>
      <c r="C12" s="456">
        <v>2532</v>
      </c>
      <c r="D12" s="456"/>
      <c r="E12" s="456"/>
      <c r="F12" s="456"/>
    </row>
    <row r="13" spans="1:6" s="245" customFormat="1" ht="12" customHeight="1" x14ac:dyDescent="0.2">
      <c r="A13" s="244" t="s">
        <v>17</v>
      </c>
      <c r="B13" s="455" t="s">
        <v>420</v>
      </c>
      <c r="C13" s="456"/>
      <c r="D13" s="456"/>
      <c r="E13" s="456"/>
      <c r="F13" s="456"/>
    </row>
    <row r="14" spans="1:6" s="243" customFormat="1" ht="12" customHeight="1" thickBot="1" x14ac:dyDescent="0.25">
      <c r="A14" s="246" t="s">
        <v>19</v>
      </c>
      <c r="B14" s="457" t="s">
        <v>20</v>
      </c>
      <c r="C14" s="456"/>
      <c r="D14" s="456"/>
      <c r="E14" s="456"/>
      <c r="F14" s="456"/>
    </row>
    <row r="15" spans="1:6" s="243" customFormat="1" ht="12" customHeight="1" thickBot="1" x14ac:dyDescent="0.25">
      <c r="A15" s="44" t="s">
        <v>21</v>
      </c>
      <c r="B15" s="458" t="s">
        <v>22</v>
      </c>
      <c r="C15" s="452">
        <f>+C16+C17+C18+C19+C20</f>
        <v>18672</v>
      </c>
      <c r="D15" s="452">
        <f>+D16+D17+D18+D19+D20</f>
        <v>0</v>
      </c>
      <c r="E15" s="452"/>
      <c r="F15" s="452">
        <f>+F16+F17+F18+F19+F20</f>
        <v>0</v>
      </c>
    </row>
    <row r="16" spans="1:6" s="243" customFormat="1" ht="12" customHeight="1" x14ac:dyDescent="0.2">
      <c r="A16" s="242" t="s">
        <v>23</v>
      </c>
      <c r="B16" s="453" t="s">
        <v>24</v>
      </c>
      <c r="C16" s="454"/>
      <c r="D16" s="454"/>
      <c r="E16" s="454"/>
      <c r="F16" s="454"/>
    </row>
    <row r="17" spans="1:6" s="243" customFormat="1" ht="12" customHeight="1" x14ac:dyDescent="0.2">
      <c r="A17" s="244" t="s">
        <v>25</v>
      </c>
      <c r="B17" s="455" t="s">
        <v>26</v>
      </c>
      <c r="C17" s="456"/>
      <c r="D17" s="456"/>
      <c r="E17" s="456"/>
      <c r="F17" s="456"/>
    </row>
    <row r="18" spans="1:6" s="243" customFormat="1" ht="12" customHeight="1" x14ac:dyDescent="0.2">
      <c r="A18" s="244" t="s">
        <v>27</v>
      </c>
      <c r="B18" s="455" t="s">
        <v>28</v>
      </c>
      <c r="C18" s="456"/>
      <c r="D18" s="456"/>
      <c r="E18" s="456"/>
      <c r="F18" s="456"/>
    </row>
    <row r="19" spans="1:6" s="243" customFormat="1" ht="12" customHeight="1" x14ac:dyDescent="0.2">
      <c r="A19" s="244" t="s">
        <v>29</v>
      </c>
      <c r="B19" s="455" t="s">
        <v>30</v>
      </c>
      <c r="C19" s="456"/>
      <c r="D19" s="456"/>
      <c r="E19" s="456"/>
      <c r="F19" s="456"/>
    </row>
    <row r="20" spans="1:6" s="243" customFormat="1" ht="12" customHeight="1" x14ac:dyDescent="0.2">
      <c r="A20" s="244" t="s">
        <v>31</v>
      </c>
      <c r="B20" s="455" t="s">
        <v>32</v>
      </c>
      <c r="C20" s="456">
        <v>18672</v>
      </c>
      <c r="D20" s="456"/>
      <c r="E20" s="456"/>
      <c r="F20" s="456"/>
    </row>
    <row r="21" spans="1:6" s="245" customFormat="1" ht="12" customHeight="1" thickBot="1" x14ac:dyDescent="0.25">
      <c r="A21" s="246" t="s">
        <v>33</v>
      </c>
      <c r="B21" s="457" t="s">
        <v>34</v>
      </c>
      <c r="C21" s="459"/>
      <c r="D21" s="459"/>
      <c r="E21" s="459"/>
      <c r="F21" s="459"/>
    </row>
    <row r="22" spans="1:6" s="245" customFormat="1" ht="12" customHeight="1" thickBot="1" x14ac:dyDescent="0.25">
      <c r="A22" s="44" t="s">
        <v>35</v>
      </c>
      <c r="B22" s="451" t="s">
        <v>36</v>
      </c>
      <c r="C22" s="452">
        <f>+C23+C24+C25+C26+C27</f>
        <v>0</v>
      </c>
      <c r="D22" s="452">
        <f>+D23+D24+D25+D26+D27</f>
        <v>0</v>
      </c>
      <c r="E22" s="452"/>
      <c r="F22" s="452">
        <f>+F23+F24+F25+F26+F27</f>
        <v>0</v>
      </c>
    </row>
    <row r="23" spans="1:6" s="245" customFormat="1" ht="12" customHeight="1" x14ac:dyDescent="0.2">
      <c r="A23" s="242" t="s">
        <v>37</v>
      </c>
      <c r="B23" s="453" t="s">
        <v>38</v>
      </c>
      <c r="C23" s="454"/>
      <c r="D23" s="454"/>
      <c r="E23" s="454"/>
      <c r="F23" s="454"/>
    </row>
    <row r="24" spans="1:6" s="243" customFormat="1" ht="12" customHeight="1" x14ac:dyDescent="0.2">
      <c r="A24" s="244" t="s">
        <v>39</v>
      </c>
      <c r="B24" s="455" t="s">
        <v>40</v>
      </c>
      <c r="C24" s="456"/>
      <c r="D24" s="456"/>
      <c r="E24" s="456"/>
      <c r="F24" s="456"/>
    </row>
    <row r="25" spans="1:6" s="245" customFormat="1" ht="12" customHeight="1" x14ac:dyDescent="0.2">
      <c r="A25" s="244" t="s">
        <v>41</v>
      </c>
      <c r="B25" s="455" t="s">
        <v>42</v>
      </c>
      <c r="C25" s="456"/>
      <c r="D25" s="456"/>
      <c r="E25" s="456"/>
      <c r="F25" s="456"/>
    </row>
    <row r="26" spans="1:6" s="245" customFormat="1" ht="12" customHeight="1" x14ac:dyDescent="0.2">
      <c r="A26" s="244" t="s">
        <v>43</v>
      </c>
      <c r="B26" s="455" t="s">
        <v>44</v>
      </c>
      <c r="C26" s="456"/>
      <c r="D26" s="456"/>
      <c r="E26" s="456"/>
      <c r="F26" s="456"/>
    </row>
    <row r="27" spans="1:6" s="245" customFormat="1" ht="12" customHeight="1" x14ac:dyDescent="0.2">
      <c r="A27" s="244" t="s">
        <v>45</v>
      </c>
      <c r="B27" s="455" t="s">
        <v>46</v>
      </c>
      <c r="C27" s="456"/>
      <c r="D27" s="456"/>
      <c r="E27" s="456"/>
      <c r="F27" s="456"/>
    </row>
    <row r="28" spans="1:6" s="245" customFormat="1" ht="12" customHeight="1" thickBot="1" x14ac:dyDescent="0.25">
      <c r="A28" s="246" t="s">
        <v>47</v>
      </c>
      <c r="B28" s="457" t="s">
        <v>48</v>
      </c>
      <c r="C28" s="459"/>
      <c r="D28" s="459"/>
      <c r="E28" s="459"/>
      <c r="F28" s="459"/>
    </row>
    <row r="29" spans="1:6" s="245" customFormat="1" ht="12" customHeight="1" thickBot="1" x14ac:dyDescent="0.25">
      <c r="A29" s="44" t="s">
        <v>49</v>
      </c>
      <c r="B29" s="451" t="s">
        <v>441</v>
      </c>
      <c r="C29" s="460">
        <f>SUM(C30:C36)</f>
        <v>26960</v>
      </c>
      <c r="D29" s="460">
        <f>SUM(D30:D36)</f>
        <v>31413</v>
      </c>
      <c r="E29" s="460">
        <f>SUM(E30:E36)</f>
        <v>38433</v>
      </c>
      <c r="F29" s="460">
        <f>SUM(F30:F36)</f>
        <v>53856</v>
      </c>
    </row>
    <row r="30" spans="1:6" s="245" customFormat="1" ht="12" customHeight="1" x14ac:dyDescent="0.2">
      <c r="A30" s="242" t="s">
        <v>51</v>
      </c>
      <c r="B30" s="453" t="s">
        <v>52</v>
      </c>
      <c r="C30" s="454">
        <v>4000</v>
      </c>
      <c r="D30" s="454">
        <v>4000</v>
      </c>
      <c r="E30" s="454">
        <v>4634</v>
      </c>
      <c r="F30" s="454">
        <v>6080</v>
      </c>
    </row>
    <row r="31" spans="1:6" s="245" customFormat="1" ht="12" customHeight="1" x14ac:dyDescent="0.2">
      <c r="A31" s="244" t="s">
        <v>53</v>
      </c>
      <c r="B31" s="455" t="s">
        <v>54</v>
      </c>
      <c r="C31" s="456"/>
      <c r="D31" s="456">
        <v>0</v>
      </c>
      <c r="E31" s="456"/>
      <c r="F31" s="456"/>
    </row>
    <row r="32" spans="1:6" s="245" customFormat="1" ht="12" customHeight="1" x14ac:dyDescent="0.2">
      <c r="A32" s="244" t="s">
        <v>55</v>
      </c>
      <c r="B32" s="455" t="s">
        <v>56</v>
      </c>
      <c r="C32" s="456">
        <v>17000</v>
      </c>
      <c r="D32" s="456">
        <v>17000</v>
      </c>
      <c r="E32" s="456">
        <v>20709</v>
      </c>
      <c r="F32" s="456">
        <v>38468</v>
      </c>
    </row>
    <row r="33" spans="1:6" s="245" customFormat="1" ht="12" customHeight="1" x14ac:dyDescent="0.2">
      <c r="A33" s="244" t="s">
        <v>57</v>
      </c>
      <c r="B33" s="455" t="s">
        <v>58</v>
      </c>
      <c r="C33" s="456"/>
      <c r="D33" s="456">
        <v>0</v>
      </c>
      <c r="E33" s="456"/>
      <c r="F33" s="456"/>
    </row>
    <row r="34" spans="1:6" s="245" customFormat="1" ht="12" customHeight="1" x14ac:dyDescent="0.2">
      <c r="A34" s="244" t="s">
        <v>59</v>
      </c>
      <c r="B34" s="455" t="s">
        <v>60</v>
      </c>
      <c r="C34" s="456">
        <v>3000</v>
      </c>
      <c r="D34" s="456">
        <v>6273</v>
      </c>
      <c r="E34" s="456">
        <v>8888</v>
      </c>
      <c r="F34" s="456">
        <v>4150</v>
      </c>
    </row>
    <row r="35" spans="1:6" s="245" customFormat="1" ht="12" customHeight="1" x14ac:dyDescent="0.2">
      <c r="A35" s="244" t="s">
        <v>61</v>
      </c>
      <c r="B35" s="455" t="s">
        <v>270</v>
      </c>
      <c r="C35" s="456">
        <v>2800</v>
      </c>
      <c r="D35" s="456"/>
      <c r="E35" s="456"/>
      <c r="F35" s="456"/>
    </row>
    <row r="36" spans="1:6" s="245" customFormat="1" ht="12" customHeight="1" thickBot="1" x14ac:dyDescent="0.25">
      <c r="A36" s="246" t="s">
        <v>63</v>
      </c>
      <c r="B36" s="457" t="s">
        <v>64</v>
      </c>
      <c r="C36" s="459">
        <v>160</v>
      </c>
      <c r="D36" s="459">
        <v>4140</v>
      </c>
      <c r="E36" s="459">
        <v>4202</v>
      </c>
      <c r="F36" s="459">
        <v>5158</v>
      </c>
    </row>
    <row r="37" spans="1:6" s="245" customFormat="1" ht="12" customHeight="1" thickBot="1" x14ac:dyDescent="0.25">
      <c r="A37" s="44" t="s">
        <v>65</v>
      </c>
      <c r="B37" s="451" t="s">
        <v>66</v>
      </c>
      <c r="C37" s="452">
        <f>SUM(C38:C48)</f>
        <v>20580</v>
      </c>
      <c r="D37" s="452">
        <f t="shared" ref="D37:E37" si="0">SUM(D38:D48)</f>
        <v>0</v>
      </c>
      <c r="E37" s="452">
        <f t="shared" si="0"/>
        <v>0</v>
      </c>
      <c r="F37" s="452">
        <f>SUM(F38:F48)</f>
        <v>0</v>
      </c>
    </row>
    <row r="38" spans="1:6" s="245" customFormat="1" ht="12" customHeight="1" x14ac:dyDescent="0.2">
      <c r="A38" s="242" t="s">
        <v>67</v>
      </c>
      <c r="B38" s="453" t="s">
        <v>68</v>
      </c>
      <c r="C38" s="454">
        <v>8000</v>
      </c>
      <c r="D38" s="454"/>
      <c r="E38" s="454"/>
      <c r="F38" s="454"/>
    </row>
    <row r="39" spans="1:6" s="245" customFormat="1" ht="12" customHeight="1" x14ac:dyDescent="0.2">
      <c r="A39" s="244" t="s">
        <v>69</v>
      </c>
      <c r="B39" s="455" t="s">
        <v>70</v>
      </c>
      <c r="C39" s="456">
        <v>1000</v>
      </c>
      <c r="D39" s="456"/>
      <c r="E39" s="456"/>
      <c r="F39" s="456"/>
    </row>
    <row r="40" spans="1:6" s="245" customFormat="1" ht="12" customHeight="1" x14ac:dyDescent="0.2">
      <c r="A40" s="244" t="s">
        <v>71</v>
      </c>
      <c r="B40" s="455" t="s">
        <v>72</v>
      </c>
      <c r="C40" s="456">
        <v>480</v>
      </c>
      <c r="D40" s="456"/>
      <c r="E40" s="456"/>
      <c r="F40" s="456"/>
    </row>
    <row r="41" spans="1:6" s="245" customFormat="1" ht="12" customHeight="1" x14ac:dyDescent="0.2">
      <c r="A41" s="244" t="s">
        <v>73</v>
      </c>
      <c r="B41" s="455" t="s">
        <v>74</v>
      </c>
      <c r="C41" s="456">
        <v>4500</v>
      </c>
      <c r="D41" s="456"/>
      <c r="E41" s="456"/>
      <c r="F41" s="456"/>
    </row>
    <row r="42" spans="1:6" s="245" customFormat="1" ht="12" customHeight="1" x14ac:dyDescent="0.2">
      <c r="A42" s="244" t="s">
        <v>75</v>
      </c>
      <c r="B42" s="455" t="s">
        <v>76</v>
      </c>
      <c r="C42" s="456">
        <v>4000</v>
      </c>
      <c r="D42" s="456"/>
      <c r="E42" s="456"/>
      <c r="F42" s="456"/>
    </row>
    <row r="43" spans="1:6" s="245" customFormat="1" ht="12" customHeight="1" x14ac:dyDescent="0.2">
      <c r="A43" s="244" t="s">
        <v>77</v>
      </c>
      <c r="B43" s="455" t="s">
        <v>78</v>
      </c>
      <c r="C43" s="456">
        <v>1600</v>
      </c>
      <c r="D43" s="456"/>
      <c r="E43" s="456"/>
      <c r="F43" s="456"/>
    </row>
    <row r="44" spans="1:6" s="245" customFormat="1" ht="12" customHeight="1" x14ac:dyDescent="0.2">
      <c r="A44" s="244" t="s">
        <v>79</v>
      </c>
      <c r="B44" s="455" t="s">
        <v>80</v>
      </c>
      <c r="C44" s="456"/>
      <c r="D44" s="456"/>
      <c r="E44" s="456"/>
      <c r="F44" s="456"/>
    </row>
    <row r="45" spans="1:6" s="245" customFormat="1" ht="12" customHeight="1" x14ac:dyDescent="0.2">
      <c r="A45" s="244" t="s">
        <v>81</v>
      </c>
      <c r="B45" s="455" t="s">
        <v>442</v>
      </c>
      <c r="C45" s="456"/>
      <c r="D45" s="456"/>
      <c r="E45" s="456"/>
      <c r="F45" s="456"/>
    </row>
    <row r="46" spans="1:6" s="245" customFormat="1" ht="12" customHeight="1" x14ac:dyDescent="0.2">
      <c r="A46" s="244" t="s">
        <v>83</v>
      </c>
      <c r="B46" s="455" t="s">
        <v>84</v>
      </c>
      <c r="C46" s="463"/>
      <c r="D46" s="463"/>
      <c r="E46" s="463"/>
      <c r="F46" s="463"/>
    </row>
    <row r="47" spans="1:6" s="245" customFormat="1" ht="12" customHeight="1" x14ac:dyDescent="0.2">
      <c r="A47" s="246" t="s">
        <v>85</v>
      </c>
      <c r="B47" s="457" t="s">
        <v>86</v>
      </c>
      <c r="C47" s="464"/>
      <c r="D47" s="464"/>
      <c r="E47" s="464"/>
      <c r="F47" s="464"/>
    </row>
    <row r="48" spans="1:6" s="245" customFormat="1" ht="12" customHeight="1" thickBot="1" x14ac:dyDescent="0.25">
      <c r="A48" s="246" t="s">
        <v>87</v>
      </c>
      <c r="B48" s="457" t="s">
        <v>88</v>
      </c>
      <c r="C48" s="464">
        <v>1000</v>
      </c>
      <c r="D48" s="464"/>
      <c r="E48" s="464"/>
      <c r="F48" s="464"/>
    </row>
    <row r="49" spans="1:6" s="245" customFormat="1" ht="12" customHeight="1" thickBot="1" x14ac:dyDescent="0.25">
      <c r="A49" s="44" t="s">
        <v>89</v>
      </c>
      <c r="B49" s="451" t="s">
        <v>90</v>
      </c>
      <c r="C49" s="452">
        <f>SUM(C50:C54)</f>
        <v>600</v>
      </c>
      <c r="D49" s="452">
        <f>SUM(D50:D54)</f>
        <v>0</v>
      </c>
      <c r="E49" s="452"/>
      <c r="F49" s="452">
        <f>SUM(F50:F54)</f>
        <v>0</v>
      </c>
    </row>
    <row r="50" spans="1:6" s="245" customFormat="1" ht="12" customHeight="1" x14ac:dyDescent="0.2">
      <c r="A50" s="242" t="s">
        <v>91</v>
      </c>
      <c r="B50" s="453" t="s">
        <v>92</v>
      </c>
      <c r="C50" s="465"/>
      <c r="D50" s="465"/>
      <c r="E50" s="465"/>
      <c r="F50" s="465"/>
    </row>
    <row r="51" spans="1:6" s="245" customFormat="1" ht="12" customHeight="1" x14ac:dyDescent="0.2">
      <c r="A51" s="244" t="s">
        <v>93</v>
      </c>
      <c r="B51" s="455" t="s">
        <v>94</v>
      </c>
      <c r="C51" s="463">
        <v>600</v>
      </c>
      <c r="D51" s="463"/>
      <c r="E51" s="463"/>
      <c r="F51" s="463"/>
    </row>
    <row r="52" spans="1:6" s="245" customFormat="1" ht="12" customHeight="1" x14ac:dyDescent="0.2">
      <c r="A52" s="244" t="s">
        <v>95</v>
      </c>
      <c r="B52" s="455" t="s">
        <v>96</v>
      </c>
      <c r="C52" s="463"/>
      <c r="D52" s="463"/>
      <c r="E52" s="463"/>
      <c r="F52" s="463"/>
    </row>
    <row r="53" spans="1:6" s="245" customFormat="1" ht="12" customHeight="1" x14ac:dyDescent="0.2">
      <c r="A53" s="244" t="s">
        <v>97</v>
      </c>
      <c r="B53" s="455" t="s">
        <v>98</v>
      </c>
      <c r="C53" s="463"/>
      <c r="D53" s="463"/>
      <c r="E53" s="463"/>
      <c r="F53" s="463"/>
    </row>
    <row r="54" spans="1:6" s="245" customFormat="1" ht="12" customHeight="1" thickBot="1" x14ac:dyDescent="0.25">
      <c r="A54" s="246" t="s">
        <v>99</v>
      </c>
      <c r="B54" s="457" t="s">
        <v>100</v>
      </c>
      <c r="C54" s="464"/>
      <c r="D54" s="464"/>
      <c r="E54" s="464"/>
      <c r="F54" s="464"/>
    </row>
    <row r="55" spans="1:6" s="245" customFormat="1" ht="12" customHeight="1" thickBot="1" x14ac:dyDescent="0.25">
      <c r="A55" s="44" t="s">
        <v>101</v>
      </c>
      <c r="B55" s="451" t="s">
        <v>102</v>
      </c>
      <c r="C55" s="452">
        <f>SUM(C56:C58)</f>
        <v>600</v>
      </c>
      <c r="D55" s="452">
        <f>SUM(D56:D58)</f>
        <v>0</v>
      </c>
      <c r="E55" s="452"/>
      <c r="F55" s="452">
        <f>SUM(F56:F58)</f>
        <v>0</v>
      </c>
    </row>
    <row r="56" spans="1:6" s="245" customFormat="1" ht="12" customHeight="1" x14ac:dyDescent="0.2">
      <c r="A56" s="242" t="s">
        <v>103</v>
      </c>
      <c r="B56" s="453" t="s">
        <v>104</v>
      </c>
      <c r="C56" s="454"/>
      <c r="D56" s="454"/>
      <c r="E56" s="454"/>
      <c r="F56" s="454"/>
    </row>
    <row r="57" spans="1:6" s="245" customFormat="1" ht="12" customHeight="1" x14ac:dyDescent="0.2">
      <c r="A57" s="244" t="s">
        <v>105</v>
      </c>
      <c r="B57" s="455" t="s">
        <v>106</v>
      </c>
      <c r="C57" s="456"/>
      <c r="D57" s="456"/>
      <c r="E57" s="456"/>
      <c r="F57" s="456"/>
    </row>
    <row r="58" spans="1:6" s="245" customFormat="1" ht="12" customHeight="1" x14ac:dyDescent="0.2">
      <c r="A58" s="244" t="s">
        <v>107</v>
      </c>
      <c r="B58" s="455" t="s">
        <v>108</v>
      </c>
      <c r="C58" s="456">
        <v>600</v>
      </c>
      <c r="D58" s="456"/>
      <c r="E58" s="456"/>
      <c r="F58" s="456"/>
    </row>
    <row r="59" spans="1:6" s="245" customFormat="1" ht="12" customHeight="1" thickBot="1" x14ac:dyDescent="0.25">
      <c r="A59" s="246" t="s">
        <v>109</v>
      </c>
      <c r="B59" s="457" t="s">
        <v>110</v>
      </c>
      <c r="C59" s="459"/>
      <c r="D59" s="459"/>
      <c r="E59" s="459"/>
      <c r="F59" s="459"/>
    </row>
    <row r="60" spans="1:6" s="245" customFormat="1" ht="12" customHeight="1" thickBot="1" x14ac:dyDescent="0.25">
      <c r="A60" s="44" t="s">
        <v>111</v>
      </c>
      <c r="B60" s="458" t="s">
        <v>112</v>
      </c>
      <c r="C60" s="452">
        <f>SUM(C61:C63)</f>
        <v>0</v>
      </c>
      <c r="D60" s="452">
        <f>SUM(D61:D63)</f>
        <v>0</v>
      </c>
      <c r="E60" s="452"/>
      <c r="F60" s="452">
        <f>SUM(F61:F63)</f>
        <v>0</v>
      </c>
    </row>
    <row r="61" spans="1:6" s="245" customFormat="1" ht="12" customHeight="1" x14ac:dyDescent="0.2">
      <c r="A61" s="242" t="s">
        <v>113</v>
      </c>
      <c r="B61" s="453" t="s">
        <v>114</v>
      </c>
      <c r="C61" s="463"/>
      <c r="D61" s="463"/>
      <c r="E61" s="463"/>
      <c r="F61" s="463"/>
    </row>
    <row r="62" spans="1:6" s="245" customFormat="1" ht="12" customHeight="1" x14ac:dyDescent="0.2">
      <c r="A62" s="244" t="s">
        <v>115</v>
      </c>
      <c r="B62" s="455" t="s">
        <v>116</v>
      </c>
      <c r="C62" s="463"/>
      <c r="D62" s="463"/>
      <c r="E62" s="463"/>
      <c r="F62" s="463"/>
    </row>
    <row r="63" spans="1:6" s="245" customFormat="1" ht="12" customHeight="1" x14ac:dyDescent="0.2">
      <c r="A63" s="244" t="s">
        <v>117</v>
      </c>
      <c r="B63" s="455" t="s">
        <v>118</v>
      </c>
      <c r="C63" s="463"/>
      <c r="D63" s="463"/>
      <c r="E63" s="463"/>
      <c r="F63" s="463"/>
    </row>
    <row r="64" spans="1:6" s="245" customFormat="1" ht="12" customHeight="1" thickBot="1" x14ac:dyDescent="0.25">
      <c r="A64" s="246" t="s">
        <v>119</v>
      </c>
      <c r="B64" s="457" t="s">
        <v>120</v>
      </c>
      <c r="C64" s="463"/>
      <c r="D64" s="463"/>
      <c r="E64" s="463"/>
      <c r="F64" s="463"/>
    </row>
    <row r="65" spans="1:6" s="245" customFormat="1" ht="12" customHeight="1" thickBot="1" x14ac:dyDescent="0.25">
      <c r="A65" s="44" t="s">
        <v>258</v>
      </c>
      <c r="B65" s="451" t="s">
        <v>122</v>
      </c>
      <c r="C65" s="460">
        <f>+C8+C15+C22+C29+C37+C49+C55+C60</f>
        <v>174152</v>
      </c>
      <c r="D65" s="460">
        <f>+D8+D15+D22+D29+D37+D49+D55+D60</f>
        <v>31413</v>
      </c>
      <c r="E65" s="460">
        <f>+E8+E15+E22+E29+E37+E49+E55+E60</f>
        <v>38433</v>
      </c>
      <c r="F65" s="460">
        <f>+F8+F15+F22+F29+F37+F49+F55+F60</f>
        <v>53856</v>
      </c>
    </row>
    <row r="66" spans="1:6" s="245" customFormat="1" ht="12" customHeight="1" thickBot="1" x14ac:dyDescent="0.25">
      <c r="A66" s="333" t="s">
        <v>421</v>
      </c>
      <c r="B66" s="458" t="s">
        <v>124</v>
      </c>
      <c r="C66" s="452">
        <f>SUM(C67:C69)</f>
        <v>0</v>
      </c>
      <c r="D66" s="452">
        <f>SUM(D67:D69)</f>
        <v>0</v>
      </c>
      <c r="E66" s="452"/>
      <c r="F66" s="452">
        <f>SUM(F67:F69)</f>
        <v>0</v>
      </c>
    </row>
    <row r="67" spans="1:6" s="245" customFormat="1" ht="12" customHeight="1" x14ac:dyDescent="0.2">
      <c r="A67" s="242" t="s">
        <v>125</v>
      </c>
      <c r="B67" s="453" t="s">
        <v>126</v>
      </c>
      <c r="C67" s="463"/>
      <c r="D67" s="463"/>
      <c r="E67" s="463"/>
      <c r="F67" s="463"/>
    </row>
    <row r="68" spans="1:6" s="245" customFormat="1" ht="12" customHeight="1" x14ac:dyDescent="0.2">
      <c r="A68" s="244" t="s">
        <v>127</v>
      </c>
      <c r="B68" s="455" t="s">
        <v>128</v>
      </c>
      <c r="C68" s="463"/>
      <c r="D68" s="463"/>
      <c r="E68" s="463"/>
      <c r="F68" s="463"/>
    </row>
    <row r="69" spans="1:6" s="245" customFormat="1" ht="12" customHeight="1" thickBot="1" x14ac:dyDescent="0.25">
      <c r="A69" s="246" t="s">
        <v>129</v>
      </c>
      <c r="B69" s="31" t="s">
        <v>422</v>
      </c>
      <c r="C69" s="463"/>
      <c r="D69" s="463"/>
      <c r="E69" s="463"/>
      <c r="F69" s="463"/>
    </row>
    <row r="70" spans="1:6" s="245" customFormat="1" ht="12" customHeight="1" thickBot="1" x14ac:dyDescent="0.25">
      <c r="A70" s="333" t="s">
        <v>131</v>
      </c>
      <c r="B70" s="458" t="s">
        <v>132</v>
      </c>
      <c r="C70" s="452">
        <f>SUM(C71:C74)</f>
        <v>0</v>
      </c>
      <c r="D70" s="452">
        <f>SUM(D71:D74)</f>
        <v>0</v>
      </c>
      <c r="E70" s="452"/>
      <c r="F70" s="452">
        <f>SUM(F71:F74)</f>
        <v>0</v>
      </c>
    </row>
    <row r="71" spans="1:6" s="245" customFormat="1" ht="12" customHeight="1" x14ac:dyDescent="0.2">
      <c r="A71" s="242" t="s">
        <v>133</v>
      </c>
      <c r="B71" s="453" t="s">
        <v>134</v>
      </c>
      <c r="C71" s="463"/>
      <c r="D71" s="463"/>
      <c r="E71" s="463"/>
      <c r="F71" s="463"/>
    </row>
    <row r="72" spans="1:6" s="245" customFormat="1" ht="12" customHeight="1" x14ac:dyDescent="0.2">
      <c r="A72" s="244" t="s">
        <v>135</v>
      </c>
      <c r="B72" s="455" t="s">
        <v>136</v>
      </c>
      <c r="C72" s="463"/>
      <c r="D72" s="463"/>
      <c r="E72" s="463"/>
      <c r="F72" s="463"/>
    </row>
    <row r="73" spans="1:6" s="245" customFormat="1" ht="12" customHeight="1" x14ac:dyDescent="0.2">
      <c r="A73" s="244" t="s">
        <v>137</v>
      </c>
      <c r="B73" s="455" t="s">
        <v>138</v>
      </c>
      <c r="C73" s="463"/>
      <c r="D73" s="463"/>
      <c r="E73" s="463"/>
      <c r="F73" s="463"/>
    </row>
    <row r="74" spans="1:6" s="245" customFormat="1" ht="12" customHeight="1" thickBot="1" x14ac:dyDescent="0.25">
      <c r="A74" s="246" t="s">
        <v>139</v>
      </c>
      <c r="B74" s="457" t="s">
        <v>140</v>
      </c>
      <c r="C74" s="463"/>
      <c r="D74" s="463"/>
      <c r="E74" s="463"/>
      <c r="F74" s="463"/>
    </row>
    <row r="75" spans="1:6" s="245" customFormat="1" ht="12" customHeight="1" thickBot="1" x14ac:dyDescent="0.25">
      <c r="A75" s="333" t="s">
        <v>141</v>
      </c>
      <c r="B75" s="458" t="s">
        <v>142</v>
      </c>
      <c r="C75" s="452">
        <f>SUM(C76:C77)</f>
        <v>35423</v>
      </c>
      <c r="D75" s="452">
        <f>SUM(D76:D77)</f>
        <v>0</v>
      </c>
      <c r="E75" s="452"/>
      <c r="F75" s="452">
        <f>SUM(F76:F77)</f>
        <v>0</v>
      </c>
    </row>
    <row r="76" spans="1:6" s="245" customFormat="1" ht="12" customHeight="1" x14ac:dyDescent="0.2">
      <c r="A76" s="242" t="s">
        <v>143</v>
      </c>
      <c r="B76" s="453" t="s">
        <v>144</v>
      </c>
      <c r="C76" s="463">
        <v>35423</v>
      </c>
      <c r="D76" s="463"/>
      <c r="E76" s="463"/>
      <c r="F76" s="463"/>
    </row>
    <row r="77" spans="1:6" s="245" customFormat="1" ht="12" customHeight="1" thickBot="1" x14ac:dyDescent="0.25">
      <c r="A77" s="246" t="s">
        <v>145</v>
      </c>
      <c r="B77" s="457" t="s">
        <v>146</v>
      </c>
      <c r="C77" s="463"/>
      <c r="D77" s="463"/>
      <c r="E77" s="463"/>
      <c r="F77" s="463"/>
    </row>
    <row r="78" spans="1:6" s="243" customFormat="1" ht="12" customHeight="1" thickBot="1" x14ac:dyDescent="0.25">
      <c r="A78" s="333" t="s">
        <v>147</v>
      </c>
      <c r="B78" s="458" t="s">
        <v>148</v>
      </c>
      <c r="C78" s="452">
        <f>SUM(C79:C82)</f>
        <v>0</v>
      </c>
      <c r="D78" s="452">
        <f>SUM(D79:D82)</f>
        <v>0</v>
      </c>
      <c r="E78" s="452"/>
      <c r="F78" s="452">
        <f>SUM(F79:F82)</f>
        <v>0</v>
      </c>
    </row>
    <row r="79" spans="1:6" s="245" customFormat="1" ht="12" customHeight="1" x14ac:dyDescent="0.2">
      <c r="A79" s="242" t="s">
        <v>149</v>
      </c>
      <c r="B79" s="453" t="s">
        <v>150</v>
      </c>
      <c r="C79" s="463"/>
      <c r="D79" s="463"/>
      <c r="E79" s="463"/>
      <c r="F79" s="463"/>
    </row>
    <row r="80" spans="1:6" s="245" customFormat="1" ht="12" customHeight="1" x14ac:dyDescent="0.2">
      <c r="A80" s="244" t="s">
        <v>151</v>
      </c>
      <c r="B80" s="455" t="s">
        <v>152</v>
      </c>
      <c r="C80" s="463"/>
      <c r="D80" s="463"/>
      <c r="E80" s="463"/>
      <c r="F80" s="463"/>
    </row>
    <row r="81" spans="1:6" s="245" customFormat="1" ht="12" customHeight="1" x14ac:dyDescent="0.2">
      <c r="A81" s="244" t="s">
        <v>153</v>
      </c>
      <c r="B81" s="457" t="s">
        <v>503</v>
      </c>
      <c r="C81" s="463"/>
      <c r="D81" s="463"/>
      <c r="E81" s="463"/>
      <c r="F81" s="463"/>
    </row>
    <row r="82" spans="1:6" s="245" customFormat="1" ht="12" customHeight="1" thickBot="1" x14ac:dyDescent="0.25">
      <c r="A82" s="246" t="s">
        <v>502</v>
      </c>
      <c r="B82" s="457" t="s">
        <v>154</v>
      </c>
      <c r="C82" s="463"/>
      <c r="D82" s="463"/>
      <c r="E82" s="463"/>
      <c r="F82" s="463"/>
    </row>
    <row r="83" spans="1:6" s="245" customFormat="1" ht="12" customHeight="1" thickBot="1" x14ac:dyDescent="0.25">
      <c r="A83" s="333" t="s">
        <v>155</v>
      </c>
      <c r="B83" s="458" t="s">
        <v>156</v>
      </c>
      <c r="C83" s="452">
        <f>SUM(C84:C87)</f>
        <v>0</v>
      </c>
      <c r="D83" s="452">
        <f>SUM(D84:D87)</f>
        <v>0</v>
      </c>
      <c r="E83" s="452"/>
      <c r="F83" s="452">
        <f>SUM(F84:F87)</f>
        <v>0</v>
      </c>
    </row>
    <row r="84" spans="1:6" s="245" customFormat="1" ht="12" customHeight="1" x14ac:dyDescent="0.2">
      <c r="A84" s="466" t="s">
        <v>157</v>
      </c>
      <c r="B84" s="453" t="s">
        <v>158</v>
      </c>
      <c r="C84" s="463"/>
      <c r="D84" s="463"/>
      <c r="E84" s="463"/>
      <c r="F84" s="463"/>
    </row>
    <row r="85" spans="1:6" s="245" customFormat="1" ht="12" customHeight="1" x14ac:dyDescent="0.2">
      <c r="A85" s="467" t="s">
        <v>159</v>
      </c>
      <c r="B85" s="455" t="s">
        <v>160</v>
      </c>
      <c r="C85" s="463"/>
      <c r="D85" s="463"/>
      <c r="E85" s="463"/>
      <c r="F85" s="463"/>
    </row>
    <row r="86" spans="1:6" s="243" customFormat="1" ht="12" customHeight="1" x14ac:dyDescent="0.2">
      <c r="A86" s="467" t="s">
        <v>161</v>
      </c>
      <c r="B86" s="455" t="s">
        <v>162</v>
      </c>
      <c r="C86" s="463"/>
      <c r="D86" s="463"/>
      <c r="E86" s="463"/>
      <c r="F86" s="463"/>
    </row>
    <row r="87" spans="1:6" s="243" customFormat="1" ht="12" customHeight="1" thickBot="1" x14ac:dyDescent="0.25">
      <c r="A87" s="468" t="s">
        <v>163</v>
      </c>
      <c r="B87" s="457" t="s">
        <v>164</v>
      </c>
      <c r="C87" s="463"/>
      <c r="D87" s="463"/>
      <c r="E87" s="463"/>
      <c r="F87" s="463"/>
    </row>
    <row r="88" spans="1:6" s="243" customFormat="1" ht="12" customHeight="1" thickBot="1" x14ac:dyDescent="0.25">
      <c r="A88" s="333" t="s">
        <v>165</v>
      </c>
      <c r="B88" s="458" t="s">
        <v>166</v>
      </c>
      <c r="C88" s="469"/>
      <c r="D88" s="469"/>
      <c r="E88" s="469"/>
      <c r="F88" s="469"/>
    </row>
    <row r="89" spans="1:6" s="243" customFormat="1" ht="12" customHeight="1" thickBot="1" x14ac:dyDescent="0.25">
      <c r="A89" s="333" t="s">
        <v>423</v>
      </c>
      <c r="B89" s="458" t="s">
        <v>168</v>
      </c>
      <c r="C89" s="469"/>
      <c r="D89" s="469"/>
      <c r="E89" s="469"/>
      <c r="F89" s="469"/>
    </row>
    <row r="90" spans="1:6" s="243" customFormat="1" ht="12" customHeight="1" thickBot="1" x14ac:dyDescent="0.25">
      <c r="A90" s="333" t="s">
        <v>424</v>
      </c>
      <c r="B90" s="470" t="s">
        <v>170</v>
      </c>
      <c r="C90" s="460">
        <f>+C66+C70+C75+C78+C83+C89+C88</f>
        <v>35423</v>
      </c>
      <c r="D90" s="460">
        <f>+D66+D70+D75+D78+D83+D89+D88</f>
        <v>0</v>
      </c>
      <c r="E90" s="460"/>
      <c r="F90" s="460">
        <f>+F66+F70+F75+F78+F83+F89+F88</f>
        <v>0</v>
      </c>
    </row>
    <row r="91" spans="1:6" s="245" customFormat="1" ht="15" customHeight="1" thickBot="1" x14ac:dyDescent="0.25">
      <c r="A91" s="265" t="s">
        <v>425</v>
      </c>
      <c r="B91" s="471" t="s">
        <v>426</v>
      </c>
      <c r="C91" s="460">
        <f>+C65+C90</f>
        <v>209575</v>
      </c>
      <c r="D91" s="460">
        <f>+D65+D90</f>
        <v>31413</v>
      </c>
      <c r="E91" s="460">
        <f>+E65+E90</f>
        <v>38433</v>
      </c>
      <c r="F91" s="460">
        <f>+F65+F90</f>
        <v>53856</v>
      </c>
    </row>
    <row r="92" spans="1:6" s="238" customFormat="1" ht="16.5" customHeight="1" thickBot="1" x14ac:dyDescent="0.25">
      <c r="A92" s="252"/>
      <c r="B92" s="472"/>
      <c r="C92" s="473"/>
      <c r="D92" s="473"/>
      <c r="E92" s="473"/>
      <c r="F92" s="473"/>
    </row>
    <row r="93" spans="1:6" s="258" customFormat="1" ht="12" customHeight="1" thickBot="1" x14ac:dyDescent="0.25">
      <c r="A93" s="255"/>
      <c r="B93" s="256" t="s">
        <v>273</v>
      </c>
      <c r="C93" s="474"/>
      <c r="D93" s="474"/>
      <c r="E93" s="474"/>
      <c r="F93" s="474"/>
    </row>
    <row r="94" spans="1:6" ht="12" customHeight="1" thickBot="1" x14ac:dyDescent="0.25">
      <c r="A94" s="5" t="s">
        <v>7</v>
      </c>
      <c r="B94" s="47" t="s">
        <v>427</v>
      </c>
      <c r="C94" s="475">
        <f>+C95+C96+C97+C98+C99+C112</f>
        <v>159709</v>
      </c>
      <c r="D94" s="475">
        <f>+D95+D96+D97+D98+D99+D112</f>
        <v>31413</v>
      </c>
      <c r="E94" s="475">
        <f>+E95+E96+E97+E98+E99+E112</f>
        <v>31413</v>
      </c>
      <c r="F94" s="475">
        <f>+F95+F96+F97+F98+F99+F112</f>
        <v>0</v>
      </c>
    </row>
    <row r="95" spans="1:6" ht="12" customHeight="1" x14ac:dyDescent="0.2">
      <c r="A95" s="259" t="s">
        <v>9</v>
      </c>
      <c r="B95" s="476" t="s">
        <v>177</v>
      </c>
      <c r="C95" s="477">
        <v>39994</v>
      </c>
      <c r="D95" s="477"/>
      <c r="E95" s="477"/>
      <c r="F95" s="477"/>
    </row>
    <row r="96" spans="1:6" ht="12" customHeight="1" x14ac:dyDescent="0.2">
      <c r="A96" s="244" t="s">
        <v>11</v>
      </c>
      <c r="B96" s="478" t="s">
        <v>178</v>
      </c>
      <c r="C96" s="456">
        <v>8569</v>
      </c>
      <c r="D96" s="456"/>
      <c r="E96" s="456"/>
      <c r="F96" s="456"/>
    </row>
    <row r="97" spans="1:6" ht="12" customHeight="1" x14ac:dyDescent="0.2">
      <c r="A97" s="244" t="s">
        <v>13</v>
      </c>
      <c r="B97" s="478" t="s">
        <v>179</v>
      </c>
      <c r="C97" s="459">
        <v>101815</v>
      </c>
      <c r="D97" s="459">
        <v>28513</v>
      </c>
      <c r="E97" s="459">
        <v>28513</v>
      </c>
      <c r="F97" s="459"/>
    </row>
    <row r="98" spans="1:6" ht="12" customHeight="1" x14ac:dyDescent="0.2">
      <c r="A98" s="244" t="s">
        <v>15</v>
      </c>
      <c r="B98" s="479" t="s">
        <v>180</v>
      </c>
      <c r="C98" s="459"/>
      <c r="D98" s="459"/>
      <c r="E98" s="459"/>
      <c r="F98" s="459"/>
    </row>
    <row r="99" spans="1:6" ht="12" customHeight="1" x14ac:dyDescent="0.2">
      <c r="A99" s="244" t="s">
        <v>181</v>
      </c>
      <c r="B99" s="480" t="s">
        <v>182</v>
      </c>
      <c r="C99" s="459">
        <v>9331</v>
      </c>
      <c r="D99" s="459">
        <v>2900</v>
      </c>
      <c r="E99" s="459">
        <v>2900</v>
      </c>
      <c r="F99" s="459"/>
    </row>
    <row r="100" spans="1:6" ht="12" customHeight="1" x14ac:dyDescent="0.2">
      <c r="A100" s="244" t="s">
        <v>19</v>
      </c>
      <c r="B100" s="478" t="s">
        <v>428</v>
      </c>
      <c r="C100" s="459">
        <v>6431</v>
      </c>
      <c r="D100" s="459"/>
      <c r="E100" s="459"/>
      <c r="F100" s="459"/>
    </row>
    <row r="101" spans="1:6" ht="12" customHeight="1" x14ac:dyDescent="0.2">
      <c r="A101" s="244" t="s">
        <v>184</v>
      </c>
      <c r="B101" s="481" t="s">
        <v>185</v>
      </c>
      <c r="C101" s="459"/>
      <c r="D101" s="459"/>
      <c r="E101" s="459"/>
      <c r="F101" s="459"/>
    </row>
    <row r="102" spans="1:6" ht="12" customHeight="1" x14ac:dyDescent="0.2">
      <c r="A102" s="244" t="s">
        <v>186</v>
      </c>
      <c r="B102" s="481" t="s">
        <v>187</v>
      </c>
      <c r="C102" s="459"/>
      <c r="D102" s="459"/>
      <c r="E102" s="459"/>
      <c r="F102" s="459"/>
    </row>
    <row r="103" spans="1:6" ht="12" customHeight="1" x14ac:dyDescent="0.2">
      <c r="A103" s="244" t="s">
        <v>188</v>
      </c>
      <c r="B103" s="481" t="s">
        <v>189</v>
      </c>
      <c r="C103" s="459"/>
      <c r="D103" s="459"/>
      <c r="E103" s="459"/>
      <c r="F103" s="459"/>
    </row>
    <row r="104" spans="1:6" ht="12" customHeight="1" x14ac:dyDescent="0.2">
      <c r="A104" s="244" t="s">
        <v>190</v>
      </c>
      <c r="B104" s="478" t="s">
        <v>191</v>
      </c>
      <c r="C104" s="459"/>
      <c r="D104" s="459"/>
      <c r="E104" s="459"/>
      <c r="F104" s="459"/>
    </row>
    <row r="105" spans="1:6" ht="12" customHeight="1" x14ac:dyDescent="0.2">
      <c r="A105" s="244" t="s">
        <v>192</v>
      </c>
      <c r="B105" s="478" t="s">
        <v>193</v>
      </c>
      <c r="C105" s="459"/>
      <c r="D105" s="459"/>
      <c r="E105" s="459"/>
      <c r="F105" s="459"/>
    </row>
    <row r="106" spans="1:6" ht="12" customHeight="1" x14ac:dyDescent="0.2">
      <c r="A106" s="244" t="s">
        <v>194</v>
      </c>
      <c r="B106" s="481" t="s">
        <v>195</v>
      </c>
      <c r="C106" s="459"/>
      <c r="D106" s="459"/>
      <c r="E106" s="459"/>
      <c r="F106" s="459"/>
    </row>
    <row r="107" spans="1:6" ht="12" customHeight="1" x14ac:dyDescent="0.2">
      <c r="A107" s="244" t="s">
        <v>196</v>
      </c>
      <c r="B107" s="481" t="s">
        <v>197</v>
      </c>
      <c r="C107" s="459"/>
      <c r="D107" s="459"/>
      <c r="E107" s="459"/>
      <c r="F107" s="459"/>
    </row>
    <row r="108" spans="1:6" ht="12" customHeight="1" x14ac:dyDescent="0.2">
      <c r="A108" s="244" t="s">
        <v>198</v>
      </c>
      <c r="B108" s="478" t="s">
        <v>199</v>
      </c>
      <c r="C108" s="459"/>
      <c r="D108" s="459"/>
      <c r="E108" s="459"/>
      <c r="F108" s="459"/>
    </row>
    <row r="109" spans="1:6" ht="12" customHeight="1" x14ac:dyDescent="0.2">
      <c r="A109" s="260" t="s">
        <v>200</v>
      </c>
      <c r="B109" s="482" t="s">
        <v>201</v>
      </c>
      <c r="C109" s="459"/>
      <c r="D109" s="459"/>
      <c r="E109" s="459"/>
      <c r="F109" s="459"/>
    </row>
    <row r="110" spans="1:6" ht="12" customHeight="1" x14ac:dyDescent="0.2">
      <c r="A110" s="244" t="s">
        <v>202</v>
      </c>
      <c r="B110" s="482" t="s">
        <v>203</v>
      </c>
      <c r="C110" s="459"/>
      <c r="D110" s="459"/>
      <c r="E110" s="459"/>
      <c r="F110" s="459"/>
    </row>
    <row r="111" spans="1:6" ht="12" customHeight="1" x14ac:dyDescent="0.2">
      <c r="A111" s="244" t="s">
        <v>204</v>
      </c>
      <c r="B111" s="478" t="s">
        <v>205</v>
      </c>
      <c r="C111" s="456">
        <v>2900</v>
      </c>
      <c r="D111" s="456">
        <v>2900</v>
      </c>
      <c r="E111" s="456">
        <v>2900</v>
      </c>
      <c r="F111" s="456"/>
    </row>
    <row r="112" spans="1:6" ht="12" customHeight="1" x14ac:dyDescent="0.2">
      <c r="A112" s="244" t="s">
        <v>206</v>
      </c>
      <c r="B112" s="479" t="s">
        <v>207</v>
      </c>
      <c r="C112" s="456"/>
      <c r="D112" s="456"/>
      <c r="E112" s="456"/>
      <c r="F112" s="456"/>
    </row>
    <row r="113" spans="1:6" ht="12" customHeight="1" x14ac:dyDescent="0.2">
      <c r="A113" s="246" t="s">
        <v>208</v>
      </c>
      <c r="B113" s="478" t="s">
        <v>429</v>
      </c>
      <c r="C113" s="459"/>
      <c r="D113" s="459"/>
      <c r="E113" s="459"/>
      <c r="F113" s="459"/>
    </row>
    <row r="114" spans="1:6" ht="12" customHeight="1" thickBot="1" x14ac:dyDescent="0.25">
      <c r="A114" s="261" t="s">
        <v>210</v>
      </c>
      <c r="B114" s="483" t="s">
        <v>430</v>
      </c>
      <c r="C114" s="484"/>
      <c r="D114" s="484"/>
      <c r="E114" s="484"/>
      <c r="F114" s="484"/>
    </row>
    <row r="115" spans="1:6" ht="12" customHeight="1" thickBot="1" x14ac:dyDescent="0.25">
      <c r="A115" s="44" t="s">
        <v>21</v>
      </c>
      <c r="B115" s="81" t="s">
        <v>212</v>
      </c>
      <c r="C115" s="452">
        <f>+C116+C118+C120</f>
        <v>14443</v>
      </c>
      <c r="D115" s="452">
        <f>+D116+D118+D120</f>
        <v>0</v>
      </c>
      <c r="E115" s="452"/>
      <c r="F115" s="452">
        <f>+F116+F118+F120</f>
        <v>0</v>
      </c>
    </row>
    <row r="116" spans="1:6" ht="12" customHeight="1" x14ac:dyDescent="0.2">
      <c r="A116" s="242" t="s">
        <v>23</v>
      </c>
      <c r="B116" s="478" t="s">
        <v>213</v>
      </c>
      <c r="C116" s="454">
        <v>12643</v>
      </c>
      <c r="D116" s="454"/>
      <c r="E116" s="454"/>
      <c r="F116" s="454"/>
    </row>
    <row r="117" spans="1:6" ht="12" customHeight="1" x14ac:dyDescent="0.2">
      <c r="A117" s="242" t="s">
        <v>25</v>
      </c>
      <c r="B117" s="482" t="s">
        <v>214</v>
      </c>
      <c r="C117" s="454"/>
      <c r="D117" s="454"/>
      <c r="E117" s="454"/>
      <c r="F117" s="454"/>
    </row>
    <row r="118" spans="1:6" ht="12" customHeight="1" x14ac:dyDescent="0.2">
      <c r="A118" s="242" t="s">
        <v>27</v>
      </c>
      <c r="B118" s="482" t="s">
        <v>215</v>
      </c>
      <c r="C118" s="456">
        <v>1800</v>
      </c>
      <c r="D118" s="456"/>
      <c r="E118" s="456"/>
      <c r="F118" s="456"/>
    </row>
    <row r="119" spans="1:6" ht="12" customHeight="1" x14ac:dyDescent="0.2">
      <c r="A119" s="242" t="s">
        <v>29</v>
      </c>
      <c r="B119" s="482" t="s">
        <v>216</v>
      </c>
      <c r="C119" s="485"/>
      <c r="D119" s="485"/>
      <c r="E119" s="485"/>
      <c r="F119" s="485"/>
    </row>
    <row r="120" spans="1:6" ht="12" customHeight="1" x14ac:dyDescent="0.2">
      <c r="A120" s="242" t="s">
        <v>31</v>
      </c>
      <c r="B120" s="457" t="s">
        <v>217</v>
      </c>
      <c r="C120" s="485"/>
      <c r="D120" s="485"/>
      <c r="E120" s="485"/>
      <c r="F120" s="485"/>
    </row>
    <row r="121" spans="1:6" ht="12" customHeight="1" x14ac:dyDescent="0.2">
      <c r="A121" s="242" t="s">
        <v>33</v>
      </c>
      <c r="B121" s="455" t="s">
        <v>218</v>
      </c>
      <c r="C121" s="485"/>
      <c r="D121" s="485"/>
      <c r="E121" s="485"/>
      <c r="F121" s="485"/>
    </row>
    <row r="122" spans="1:6" ht="12" customHeight="1" x14ac:dyDescent="0.2">
      <c r="A122" s="242" t="s">
        <v>219</v>
      </c>
      <c r="B122" s="486" t="s">
        <v>220</v>
      </c>
      <c r="C122" s="485"/>
      <c r="D122" s="485"/>
      <c r="E122" s="485"/>
      <c r="F122" s="485"/>
    </row>
    <row r="123" spans="1:6" ht="12" customHeight="1" x14ac:dyDescent="0.2">
      <c r="A123" s="242" t="s">
        <v>221</v>
      </c>
      <c r="B123" s="478" t="s">
        <v>193</v>
      </c>
      <c r="C123" s="485"/>
      <c r="D123" s="485"/>
      <c r="E123" s="485"/>
      <c r="F123" s="485"/>
    </row>
    <row r="124" spans="1:6" ht="12" customHeight="1" x14ac:dyDescent="0.2">
      <c r="A124" s="242" t="s">
        <v>222</v>
      </c>
      <c r="B124" s="478" t="s">
        <v>223</v>
      </c>
      <c r="C124" s="485"/>
      <c r="D124" s="485"/>
      <c r="E124" s="485"/>
      <c r="F124" s="485"/>
    </row>
    <row r="125" spans="1:6" ht="12" customHeight="1" x14ac:dyDescent="0.2">
      <c r="A125" s="242" t="s">
        <v>224</v>
      </c>
      <c r="B125" s="478" t="s">
        <v>225</v>
      </c>
      <c r="C125" s="485"/>
      <c r="D125" s="485"/>
      <c r="E125" s="485"/>
      <c r="F125" s="485"/>
    </row>
    <row r="126" spans="1:6" ht="12" customHeight="1" x14ac:dyDescent="0.2">
      <c r="A126" s="242" t="s">
        <v>226</v>
      </c>
      <c r="B126" s="478" t="s">
        <v>199</v>
      </c>
      <c r="C126" s="485"/>
      <c r="D126" s="485"/>
      <c r="E126" s="485"/>
      <c r="F126" s="485"/>
    </row>
    <row r="127" spans="1:6" ht="12" customHeight="1" x14ac:dyDescent="0.2">
      <c r="A127" s="242" t="s">
        <v>227</v>
      </c>
      <c r="B127" s="478" t="s">
        <v>228</v>
      </c>
      <c r="C127" s="485"/>
      <c r="D127" s="485"/>
      <c r="E127" s="485"/>
      <c r="F127" s="485"/>
    </row>
    <row r="128" spans="1:6" ht="12" customHeight="1" thickBot="1" x14ac:dyDescent="0.25">
      <c r="A128" s="260" t="s">
        <v>229</v>
      </c>
      <c r="B128" s="478" t="s">
        <v>230</v>
      </c>
      <c r="C128" s="487"/>
      <c r="D128" s="487"/>
      <c r="E128" s="487"/>
      <c r="F128" s="487"/>
    </row>
    <row r="129" spans="1:14" ht="12" customHeight="1" thickBot="1" x14ac:dyDescent="0.25">
      <c r="A129" s="44" t="s">
        <v>35</v>
      </c>
      <c r="B129" s="159" t="s">
        <v>231</v>
      </c>
      <c r="C129" s="452">
        <f>+C94+C115</f>
        <v>174152</v>
      </c>
      <c r="D129" s="452">
        <f>+D94+D115</f>
        <v>31413</v>
      </c>
      <c r="E129" s="452"/>
      <c r="F129" s="452">
        <f>+F94+F115</f>
        <v>0</v>
      </c>
    </row>
    <row r="130" spans="1:14" s="258" customFormat="1" ht="12" customHeight="1" thickBot="1" x14ac:dyDescent="0.25">
      <c r="A130" s="44" t="s">
        <v>232</v>
      </c>
      <c r="B130" s="159" t="s">
        <v>233</v>
      </c>
      <c r="C130" s="452">
        <f>+C131+C132+C133</f>
        <v>0</v>
      </c>
      <c r="D130" s="452">
        <f>+D131+D132+D133</f>
        <v>0</v>
      </c>
      <c r="E130" s="452"/>
      <c r="F130" s="452">
        <f>+F131+F132+F133</f>
        <v>0</v>
      </c>
    </row>
    <row r="131" spans="1:14" ht="12" customHeight="1" x14ac:dyDescent="0.2">
      <c r="A131" s="242" t="s">
        <v>51</v>
      </c>
      <c r="B131" s="486" t="s">
        <v>431</v>
      </c>
      <c r="C131" s="485"/>
      <c r="D131" s="485"/>
      <c r="E131" s="485"/>
      <c r="F131" s="485"/>
    </row>
    <row r="132" spans="1:14" ht="12" customHeight="1" x14ac:dyDescent="0.2">
      <c r="A132" s="242" t="s">
        <v>53</v>
      </c>
      <c r="B132" s="486" t="s">
        <v>235</v>
      </c>
      <c r="C132" s="485"/>
      <c r="D132" s="485"/>
      <c r="E132" s="485"/>
      <c r="F132" s="485"/>
    </row>
    <row r="133" spans="1:14" ht="12" customHeight="1" thickBot="1" x14ac:dyDescent="0.25">
      <c r="A133" s="260" t="s">
        <v>55</v>
      </c>
      <c r="B133" s="488" t="s">
        <v>432</v>
      </c>
      <c r="C133" s="485"/>
      <c r="D133" s="485"/>
      <c r="E133" s="485"/>
      <c r="F133" s="485"/>
    </row>
    <row r="134" spans="1:14" ht="12" customHeight="1" thickBot="1" x14ac:dyDescent="0.25">
      <c r="A134" s="44" t="s">
        <v>65</v>
      </c>
      <c r="B134" s="159" t="s">
        <v>237</v>
      </c>
      <c r="C134" s="452">
        <f>+C135+C136+C137+C138+C139+C140</f>
        <v>0</v>
      </c>
      <c r="D134" s="452">
        <f>+D135+D136+D137+D138+D139+D140</f>
        <v>0</v>
      </c>
      <c r="E134" s="452"/>
      <c r="F134" s="452">
        <f>+F135+F136+F137+F138+F139+F140</f>
        <v>0</v>
      </c>
    </row>
    <row r="135" spans="1:14" ht="12" customHeight="1" x14ac:dyDescent="0.2">
      <c r="A135" s="242" t="s">
        <v>67</v>
      </c>
      <c r="B135" s="486" t="s">
        <v>238</v>
      </c>
      <c r="C135" s="485"/>
      <c r="D135" s="485"/>
      <c r="E135" s="485"/>
      <c r="F135" s="485"/>
    </row>
    <row r="136" spans="1:14" ht="12" customHeight="1" x14ac:dyDescent="0.2">
      <c r="A136" s="242" t="s">
        <v>69</v>
      </c>
      <c r="B136" s="486" t="s">
        <v>239</v>
      </c>
      <c r="C136" s="485"/>
      <c r="D136" s="485"/>
      <c r="E136" s="485"/>
      <c r="F136" s="485"/>
    </row>
    <row r="137" spans="1:14" ht="12" customHeight="1" x14ac:dyDescent="0.2">
      <c r="A137" s="242" t="s">
        <v>71</v>
      </c>
      <c r="B137" s="486" t="s">
        <v>240</v>
      </c>
      <c r="C137" s="485"/>
      <c r="D137" s="485"/>
      <c r="E137" s="485"/>
      <c r="F137" s="485"/>
    </row>
    <row r="138" spans="1:14" ht="12" customHeight="1" x14ac:dyDescent="0.2">
      <c r="A138" s="242" t="s">
        <v>73</v>
      </c>
      <c r="B138" s="486" t="s">
        <v>433</v>
      </c>
      <c r="C138" s="485"/>
      <c r="D138" s="485"/>
      <c r="E138" s="485"/>
      <c r="F138" s="485"/>
    </row>
    <row r="139" spans="1:14" s="258" customFormat="1" ht="12" customHeight="1" x14ac:dyDescent="0.2">
      <c r="A139" s="242" t="s">
        <v>75</v>
      </c>
      <c r="B139" s="486" t="s">
        <v>242</v>
      </c>
      <c r="C139" s="485"/>
      <c r="D139" s="485"/>
      <c r="E139" s="485"/>
      <c r="F139" s="485"/>
    </row>
    <row r="140" spans="1:14" ht="12" customHeight="1" thickBot="1" x14ac:dyDescent="0.25">
      <c r="A140" s="260" t="s">
        <v>77</v>
      </c>
      <c r="B140" s="488" t="s">
        <v>243</v>
      </c>
      <c r="C140" s="485"/>
      <c r="D140" s="485"/>
      <c r="E140" s="485"/>
      <c r="F140" s="485"/>
      <c r="N140" s="263"/>
    </row>
    <row r="141" spans="1:14" ht="13.5" thickBot="1" x14ac:dyDescent="0.25">
      <c r="A141" s="44" t="s">
        <v>89</v>
      </c>
      <c r="B141" s="159" t="s">
        <v>434</v>
      </c>
      <c r="C141" s="460">
        <f>+C142+C143+C145+C146+C144</f>
        <v>35423</v>
      </c>
      <c r="D141" s="460">
        <f>+D142+D143+D145+D146+D144</f>
        <v>0</v>
      </c>
      <c r="E141" s="460"/>
      <c r="F141" s="460">
        <f>+F142+F143+F145+F146+F144</f>
        <v>0</v>
      </c>
    </row>
    <row r="142" spans="1:14" ht="12" customHeight="1" x14ac:dyDescent="0.2">
      <c r="A142" s="242" t="s">
        <v>91</v>
      </c>
      <c r="B142" s="486" t="s">
        <v>245</v>
      </c>
      <c r="C142" s="485"/>
      <c r="D142" s="485"/>
      <c r="E142" s="485"/>
      <c r="F142" s="485"/>
    </row>
    <row r="143" spans="1:14" s="258" customFormat="1" ht="12" customHeight="1" x14ac:dyDescent="0.2">
      <c r="A143" s="242" t="s">
        <v>93</v>
      </c>
      <c r="B143" s="486" t="s">
        <v>246</v>
      </c>
      <c r="C143" s="485"/>
      <c r="D143" s="485"/>
      <c r="E143" s="485"/>
      <c r="F143" s="485"/>
    </row>
    <row r="144" spans="1:14" s="258" customFormat="1" ht="12" customHeight="1" x14ac:dyDescent="0.2">
      <c r="A144" s="242" t="s">
        <v>95</v>
      </c>
      <c r="B144" s="486" t="s">
        <v>435</v>
      </c>
      <c r="C144" s="485">
        <v>35423</v>
      </c>
      <c r="D144" s="485"/>
      <c r="E144" s="485"/>
      <c r="F144" s="485"/>
    </row>
    <row r="145" spans="1:6" s="258" customFormat="1" ht="12" customHeight="1" x14ac:dyDescent="0.2">
      <c r="A145" s="242" t="s">
        <v>97</v>
      </c>
      <c r="B145" s="486" t="s">
        <v>247</v>
      </c>
      <c r="C145" s="485"/>
      <c r="D145" s="485"/>
      <c r="E145" s="485"/>
      <c r="F145" s="485"/>
    </row>
    <row r="146" spans="1:6" s="258" customFormat="1" ht="12" customHeight="1" thickBot="1" x14ac:dyDescent="0.25">
      <c r="A146" s="260" t="s">
        <v>99</v>
      </c>
      <c r="B146" s="488" t="s">
        <v>248</v>
      </c>
      <c r="C146" s="485"/>
      <c r="D146" s="485"/>
      <c r="E146" s="485"/>
      <c r="F146" s="485"/>
    </row>
    <row r="147" spans="1:6" s="258" customFormat="1" ht="12" customHeight="1" thickBot="1" x14ac:dyDescent="0.25">
      <c r="A147" s="44" t="s">
        <v>249</v>
      </c>
      <c r="B147" s="159" t="s">
        <v>250</v>
      </c>
      <c r="C147" s="489">
        <f>+C148+C149+C150+C151+C152</f>
        <v>0</v>
      </c>
      <c r="D147" s="489">
        <f>+D148+D149+D150+D151+D152</f>
        <v>0</v>
      </c>
      <c r="E147" s="489"/>
      <c r="F147" s="489">
        <f>+F148+F149+F150+F151+F152</f>
        <v>0</v>
      </c>
    </row>
    <row r="148" spans="1:6" s="258" customFormat="1" ht="12" customHeight="1" x14ac:dyDescent="0.2">
      <c r="A148" s="242" t="s">
        <v>103</v>
      </c>
      <c r="B148" s="486" t="s">
        <v>251</v>
      </c>
      <c r="C148" s="485"/>
      <c r="D148" s="485"/>
      <c r="E148" s="485"/>
      <c r="F148" s="485"/>
    </row>
    <row r="149" spans="1:6" s="258" customFormat="1" ht="12" customHeight="1" x14ac:dyDescent="0.2">
      <c r="A149" s="242" t="s">
        <v>105</v>
      </c>
      <c r="B149" s="486" t="s">
        <v>252</v>
      </c>
      <c r="C149" s="485"/>
      <c r="D149" s="485"/>
      <c r="E149" s="485"/>
      <c r="F149" s="485"/>
    </row>
    <row r="150" spans="1:6" ht="12.75" customHeight="1" x14ac:dyDescent="0.2">
      <c r="A150" s="242" t="s">
        <v>107</v>
      </c>
      <c r="B150" s="486" t="s">
        <v>253</v>
      </c>
      <c r="C150" s="485"/>
      <c r="D150" s="485"/>
      <c r="E150" s="485"/>
      <c r="F150" s="485"/>
    </row>
    <row r="151" spans="1:6" ht="12.75" customHeight="1" x14ac:dyDescent="0.2">
      <c r="A151" s="242" t="s">
        <v>109</v>
      </c>
      <c r="B151" s="486" t="s">
        <v>436</v>
      </c>
      <c r="C151" s="485"/>
      <c r="D151" s="485"/>
      <c r="E151" s="485"/>
      <c r="F151" s="485"/>
    </row>
    <row r="152" spans="1:6" ht="12.75" customHeight="1" thickBot="1" x14ac:dyDescent="0.25">
      <c r="A152" s="260" t="s">
        <v>255</v>
      </c>
      <c r="B152" s="488" t="s">
        <v>256</v>
      </c>
      <c r="C152" s="487"/>
      <c r="D152" s="487"/>
      <c r="E152" s="487"/>
      <c r="F152" s="487"/>
    </row>
    <row r="153" spans="1:6" ht="12" customHeight="1" thickBot="1" x14ac:dyDescent="0.25">
      <c r="A153" s="264" t="s">
        <v>111</v>
      </c>
      <c r="B153" s="159" t="s">
        <v>257</v>
      </c>
      <c r="C153" s="489"/>
      <c r="D153" s="489"/>
      <c r="E153" s="489"/>
      <c r="F153" s="489"/>
    </row>
    <row r="154" spans="1:6" ht="15" customHeight="1" thickBot="1" x14ac:dyDescent="0.25">
      <c r="A154" s="264" t="s">
        <v>258</v>
      </c>
      <c r="B154" s="159" t="s">
        <v>259</v>
      </c>
      <c r="C154" s="489"/>
      <c r="D154" s="489"/>
      <c r="E154" s="489"/>
      <c r="F154" s="489"/>
    </row>
    <row r="155" spans="1:6" ht="13.5" thickBot="1" x14ac:dyDescent="0.25">
      <c r="A155" s="44" t="s">
        <v>260</v>
      </c>
      <c r="B155" s="159" t="s">
        <v>261</v>
      </c>
      <c r="C155" s="490">
        <f>+C130+C134+C141+C147+C153+C154</f>
        <v>35423</v>
      </c>
      <c r="D155" s="490">
        <f>+D130+D134+D141+D147+D153+D154</f>
        <v>0</v>
      </c>
      <c r="E155" s="490"/>
      <c r="F155" s="490">
        <f>+F130+F134+F141+F147+F153+F154</f>
        <v>0</v>
      </c>
    </row>
    <row r="156" spans="1:6" ht="15" customHeight="1" thickBot="1" x14ac:dyDescent="0.25">
      <c r="A156" s="265" t="s">
        <v>262</v>
      </c>
      <c r="B156" s="491" t="s">
        <v>263</v>
      </c>
      <c r="C156" s="490">
        <f>+C129+C155</f>
        <v>209575</v>
      </c>
      <c r="D156" s="490">
        <f>+D129+D155</f>
        <v>31413</v>
      </c>
      <c r="E156" s="490"/>
      <c r="F156" s="490">
        <f>+F129+F155</f>
        <v>0</v>
      </c>
    </row>
    <row r="157" spans="1:6" ht="14.25" customHeight="1" thickBot="1" x14ac:dyDescent="0.25">
      <c r="C157" s="492"/>
      <c r="D157" s="492"/>
      <c r="E157" s="492"/>
    </row>
    <row r="158" spans="1:6" ht="13.5" thickBot="1" x14ac:dyDescent="0.25">
      <c r="A158" s="269" t="s">
        <v>437</v>
      </c>
      <c r="B158" s="270"/>
      <c r="C158" s="493"/>
      <c r="D158" s="493"/>
      <c r="E158" s="493"/>
      <c r="F158" s="493"/>
    </row>
    <row r="159" spans="1:6" ht="13.5" thickBot="1" x14ac:dyDescent="0.25">
      <c r="A159" s="269" t="s">
        <v>438</v>
      </c>
      <c r="B159" s="270"/>
      <c r="C159" s="493"/>
      <c r="D159" s="493"/>
      <c r="E159" s="493"/>
      <c r="F159" s="493"/>
    </row>
  </sheetData>
  <sheetProtection formatCells="0"/>
  <mergeCells count="2">
    <mergeCell ref="C2:F2"/>
    <mergeCell ref="C3:F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r:id="rId1"/>
  <headerFooter alignWithMargins="0"/>
  <rowBreaks count="1" manualBreakCount="1"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59"/>
  <sheetViews>
    <sheetView topLeftCell="A76" zoomScale="130" zoomScaleNormal="130" zoomScaleSheetLayoutView="85" workbookViewId="0">
      <selection activeCell="A156" sqref="A156:XFD156"/>
    </sheetView>
  </sheetViews>
  <sheetFormatPr defaultRowHeight="12.75" x14ac:dyDescent="0.2"/>
  <cols>
    <col min="1" max="1" width="19.5" style="266" customWidth="1"/>
    <col min="2" max="2" width="72" style="267" customWidth="1"/>
    <col min="3" max="5" width="16.83203125" style="267" customWidth="1"/>
    <col min="6" max="6" width="16.83203125" style="268" customWidth="1"/>
    <col min="7" max="16384" width="9.33203125" style="234"/>
  </cols>
  <sheetData>
    <row r="1" spans="1:6" s="220" customFormat="1" ht="16.5" customHeight="1" thickBot="1" x14ac:dyDescent="0.25">
      <c r="A1" s="217"/>
      <c r="B1" s="218"/>
      <c r="C1" s="218"/>
      <c r="D1" s="218"/>
      <c r="E1" s="218"/>
      <c r="F1" s="219" t="str">
        <f>+CONCATENATE("9.1.3. melléklet a ……/",LEFT([9]ÖSSZEFÜGGÉSEK!A5,4),". (….) önkormányzati rendelethez")</f>
        <v>9.1.3. melléklet a ……/2017. (….) önkormányzati rendelethez</v>
      </c>
    </row>
    <row r="2" spans="1:6" s="224" customFormat="1" ht="21" customHeight="1" x14ac:dyDescent="0.2">
      <c r="A2" s="221" t="s">
        <v>274</v>
      </c>
      <c r="B2" s="222" t="s">
        <v>412</v>
      </c>
      <c r="C2" s="353"/>
      <c r="D2" s="353"/>
      <c r="E2" s="353"/>
      <c r="F2" s="223" t="s">
        <v>413</v>
      </c>
    </row>
    <row r="3" spans="1:6" s="224" customFormat="1" ht="16.5" thickBot="1" x14ac:dyDescent="0.25">
      <c r="A3" s="225" t="s">
        <v>414</v>
      </c>
      <c r="B3" s="226" t="s">
        <v>443</v>
      </c>
      <c r="C3" s="354"/>
      <c r="D3" s="354"/>
      <c r="E3" s="354"/>
      <c r="F3" s="227" t="s">
        <v>444</v>
      </c>
    </row>
    <row r="4" spans="1:6" s="230" customFormat="1" ht="15.95" customHeight="1" thickBot="1" x14ac:dyDescent="0.3">
      <c r="A4" s="228"/>
      <c r="B4" s="228"/>
      <c r="C4" s="228"/>
      <c r="D4" s="228"/>
      <c r="E4" s="228"/>
      <c r="F4" s="229" t="str">
        <f>'[9]9.1.2. sz. mell '!C4</f>
        <v>ezer Forintban</v>
      </c>
    </row>
    <row r="5" spans="1:6" ht="36.75" thickBot="1" x14ac:dyDescent="0.25">
      <c r="A5" s="231" t="s">
        <v>417</v>
      </c>
      <c r="B5" s="232" t="s">
        <v>418</v>
      </c>
      <c r="C5" s="314" t="s">
        <v>504</v>
      </c>
      <c r="D5" s="314" t="s">
        <v>515</v>
      </c>
      <c r="E5" s="314" t="s">
        <v>516</v>
      </c>
      <c r="F5" s="314" t="s">
        <v>517</v>
      </c>
    </row>
    <row r="6" spans="1:6" s="238" customFormat="1" ht="12.95" customHeight="1" thickBot="1" x14ac:dyDescent="0.25">
      <c r="A6" s="235"/>
      <c r="B6" s="236" t="s">
        <v>5</v>
      </c>
      <c r="C6" s="237" t="s">
        <v>6</v>
      </c>
      <c r="D6" s="237" t="s">
        <v>275</v>
      </c>
      <c r="E6" s="237" t="s">
        <v>276</v>
      </c>
      <c r="F6" s="237" t="s">
        <v>360</v>
      </c>
    </row>
    <row r="7" spans="1:6" s="238" customFormat="1" ht="15.95" customHeight="1" thickBot="1" x14ac:dyDescent="0.25">
      <c r="A7" s="239"/>
      <c r="B7" s="240" t="s">
        <v>272</v>
      </c>
      <c r="C7" s="240"/>
      <c r="D7" s="240"/>
      <c r="E7" s="240"/>
      <c r="F7" s="241"/>
    </row>
    <row r="8" spans="1:6" s="238" customFormat="1" ht="12" customHeight="1" thickBot="1" x14ac:dyDescent="0.25">
      <c r="A8" s="44" t="s">
        <v>7</v>
      </c>
      <c r="B8" s="9" t="s">
        <v>8</v>
      </c>
      <c r="C8" s="359"/>
      <c r="D8" s="359"/>
      <c r="E8" s="359"/>
      <c r="F8" s="10">
        <f>+F9+F10+F11+F12+F13+F14</f>
        <v>0</v>
      </c>
    </row>
    <row r="9" spans="1:6" s="243" customFormat="1" ht="12" customHeight="1" x14ac:dyDescent="0.2">
      <c r="A9" s="242" t="s">
        <v>9</v>
      </c>
      <c r="B9" s="13" t="s">
        <v>10</v>
      </c>
      <c r="C9" s="360"/>
      <c r="D9" s="360"/>
      <c r="E9" s="360"/>
      <c r="F9" s="14"/>
    </row>
    <row r="10" spans="1:6" s="245" customFormat="1" ht="12" customHeight="1" x14ac:dyDescent="0.2">
      <c r="A10" s="244" t="s">
        <v>11</v>
      </c>
      <c r="B10" s="16" t="s">
        <v>12</v>
      </c>
      <c r="C10" s="361"/>
      <c r="D10" s="361"/>
      <c r="E10" s="361"/>
      <c r="F10" s="17"/>
    </row>
    <row r="11" spans="1:6" s="245" customFormat="1" ht="12" customHeight="1" x14ac:dyDescent="0.2">
      <c r="A11" s="244" t="s">
        <v>13</v>
      </c>
      <c r="B11" s="16" t="s">
        <v>14</v>
      </c>
      <c r="C11" s="361"/>
      <c r="D11" s="361"/>
      <c r="E11" s="361"/>
      <c r="F11" s="17"/>
    </row>
    <row r="12" spans="1:6" s="245" customFormat="1" ht="12" customHeight="1" x14ac:dyDescent="0.2">
      <c r="A12" s="244" t="s">
        <v>15</v>
      </c>
      <c r="B12" s="16" t="s">
        <v>16</v>
      </c>
      <c r="C12" s="361"/>
      <c r="D12" s="361"/>
      <c r="E12" s="361"/>
      <c r="F12" s="17"/>
    </row>
    <row r="13" spans="1:6" s="245" customFormat="1" ht="12" customHeight="1" x14ac:dyDescent="0.2">
      <c r="A13" s="244" t="s">
        <v>17</v>
      </c>
      <c r="B13" s="16" t="s">
        <v>420</v>
      </c>
      <c r="C13" s="361"/>
      <c r="D13" s="361"/>
      <c r="E13" s="361"/>
      <c r="F13" s="17"/>
    </row>
    <row r="14" spans="1:6" s="243" customFormat="1" ht="12" customHeight="1" thickBot="1" x14ac:dyDescent="0.25">
      <c r="A14" s="246" t="s">
        <v>19</v>
      </c>
      <c r="B14" s="23" t="s">
        <v>20</v>
      </c>
      <c r="C14" s="362"/>
      <c r="D14" s="362"/>
      <c r="E14" s="362"/>
      <c r="F14" s="17"/>
    </row>
    <row r="15" spans="1:6" s="243" customFormat="1" ht="12" customHeight="1" thickBot="1" x14ac:dyDescent="0.25">
      <c r="A15" s="44" t="s">
        <v>21</v>
      </c>
      <c r="B15" s="21" t="s">
        <v>22</v>
      </c>
      <c r="C15" s="363"/>
      <c r="D15" s="363"/>
      <c r="E15" s="363"/>
      <c r="F15" s="10">
        <f>+F16+F17+F18+F19+F20</f>
        <v>0</v>
      </c>
    </row>
    <row r="16" spans="1:6" s="243" customFormat="1" ht="12" customHeight="1" x14ac:dyDescent="0.2">
      <c r="A16" s="242" t="s">
        <v>23</v>
      </c>
      <c r="B16" s="13" t="s">
        <v>24</v>
      </c>
      <c r="C16" s="360"/>
      <c r="D16" s="360"/>
      <c r="E16" s="360"/>
      <c r="F16" s="14"/>
    </row>
    <row r="17" spans="1:6" s="243" customFormat="1" ht="12" customHeight="1" x14ac:dyDescent="0.2">
      <c r="A17" s="244" t="s">
        <v>25</v>
      </c>
      <c r="B17" s="16" t="s">
        <v>26</v>
      </c>
      <c r="C17" s="361"/>
      <c r="D17" s="361"/>
      <c r="E17" s="361"/>
      <c r="F17" s="17"/>
    </row>
    <row r="18" spans="1:6" s="243" customFormat="1" ht="12" customHeight="1" x14ac:dyDescent="0.2">
      <c r="A18" s="244" t="s">
        <v>27</v>
      </c>
      <c r="B18" s="16" t="s">
        <v>28</v>
      </c>
      <c r="C18" s="361"/>
      <c r="D18" s="361"/>
      <c r="E18" s="361"/>
      <c r="F18" s="17"/>
    </row>
    <row r="19" spans="1:6" s="243" customFormat="1" ht="12" customHeight="1" x14ac:dyDescent="0.2">
      <c r="A19" s="244" t="s">
        <v>29</v>
      </c>
      <c r="B19" s="16" t="s">
        <v>30</v>
      </c>
      <c r="C19" s="361"/>
      <c r="D19" s="361"/>
      <c r="E19" s="361"/>
      <c r="F19" s="17"/>
    </row>
    <row r="20" spans="1:6" s="243" customFormat="1" ht="12" customHeight="1" x14ac:dyDescent="0.2">
      <c r="A20" s="244" t="s">
        <v>31</v>
      </c>
      <c r="B20" s="16" t="s">
        <v>32</v>
      </c>
      <c r="C20" s="361"/>
      <c r="D20" s="361"/>
      <c r="E20" s="361"/>
      <c r="F20" s="17"/>
    </row>
    <row r="21" spans="1:6" s="245" customFormat="1" ht="12" customHeight="1" thickBot="1" x14ac:dyDescent="0.25">
      <c r="A21" s="246" t="s">
        <v>33</v>
      </c>
      <c r="B21" s="23" t="s">
        <v>34</v>
      </c>
      <c r="C21" s="362"/>
      <c r="D21" s="362"/>
      <c r="E21" s="362"/>
      <c r="F21" s="22"/>
    </row>
    <row r="22" spans="1:6" s="245" customFormat="1" ht="12" customHeight="1" thickBot="1" x14ac:dyDescent="0.25">
      <c r="A22" s="44" t="s">
        <v>35</v>
      </c>
      <c r="B22" s="9" t="s">
        <v>36</v>
      </c>
      <c r="C22" s="359"/>
      <c r="D22" s="359"/>
      <c r="E22" s="359"/>
      <c r="F22" s="10">
        <f>+F23+F24+F25+F26+F27</f>
        <v>0</v>
      </c>
    </row>
    <row r="23" spans="1:6" s="245" customFormat="1" ht="12" customHeight="1" x14ac:dyDescent="0.2">
      <c r="A23" s="242" t="s">
        <v>37</v>
      </c>
      <c r="B23" s="13" t="s">
        <v>38</v>
      </c>
      <c r="C23" s="360"/>
      <c r="D23" s="360"/>
      <c r="E23" s="360"/>
      <c r="F23" s="14"/>
    </row>
    <row r="24" spans="1:6" s="243" customFormat="1" ht="12" customHeight="1" x14ac:dyDescent="0.2">
      <c r="A24" s="244" t="s">
        <v>39</v>
      </c>
      <c r="B24" s="16" t="s">
        <v>40</v>
      </c>
      <c r="C24" s="361"/>
      <c r="D24" s="361"/>
      <c r="E24" s="361"/>
      <c r="F24" s="17"/>
    </row>
    <row r="25" spans="1:6" s="245" customFormat="1" ht="12" customHeight="1" x14ac:dyDescent="0.2">
      <c r="A25" s="244" t="s">
        <v>41</v>
      </c>
      <c r="B25" s="16" t="s">
        <v>42</v>
      </c>
      <c r="C25" s="361"/>
      <c r="D25" s="361"/>
      <c r="E25" s="361"/>
      <c r="F25" s="17"/>
    </row>
    <row r="26" spans="1:6" s="245" customFormat="1" ht="12" customHeight="1" x14ac:dyDescent="0.2">
      <c r="A26" s="244" t="s">
        <v>43</v>
      </c>
      <c r="B26" s="16" t="s">
        <v>44</v>
      </c>
      <c r="C26" s="361"/>
      <c r="D26" s="361"/>
      <c r="E26" s="361"/>
      <c r="F26" s="17"/>
    </row>
    <row r="27" spans="1:6" s="245" customFormat="1" ht="12" customHeight="1" x14ac:dyDescent="0.2">
      <c r="A27" s="244" t="s">
        <v>45</v>
      </c>
      <c r="B27" s="16" t="s">
        <v>46</v>
      </c>
      <c r="C27" s="361"/>
      <c r="D27" s="361"/>
      <c r="E27" s="361"/>
      <c r="F27" s="17"/>
    </row>
    <row r="28" spans="1:6" s="245" customFormat="1" ht="12" customHeight="1" thickBot="1" x14ac:dyDescent="0.25">
      <c r="A28" s="246" t="s">
        <v>47</v>
      </c>
      <c r="B28" s="23" t="s">
        <v>48</v>
      </c>
      <c r="C28" s="362"/>
      <c r="D28" s="362"/>
      <c r="E28" s="362"/>
      <c r="F28" s="22"/>
    </row>
    <row r="29" spans="1:6" s="245" customFormat="1" ht="12" customHeight="1" thickBot="1" x14ac:dyDescent="0.25">
      <c r="A29" s="44" t="s">
        <v>49</v>
      </c>
      <c r="B29" s="9" t="s">
        <v>441</v>
      </c>
      <c r="C29" s="359"/>
      <c r="D29" s="359"/>
      <c r="E29" s="359"/>
      <c r="F29" s="24">
        <f>SUM(F30:F36)</f>
        <v>0</v>
      </c>
    </row>
    <row r="30" spans="1:6" s="245" customFormat="1" ht="12" customHeight="1" x14ac:dyDescent="0.2">
      <c r="A30" s="242" t="s">
        <v>51</v>
      </c>
      <c r="B30" s="13" t="s">
        <v>269</v>
      </c>
      <c r="C30" s="360"/>
      <c r="D30" s="360"/>
      <c r="E30" s="360"/>
      <c r="F30" s="14"/>
    </row>
    <row r="31" spans="1:6" s="245" customFormat="1" ht="12" customHeight="1" x14ac:dyDescent="0.2">
      <c r="A31" s="244" t="s">
        <v>53</v>
      </c>
      <c r="B31" s="16" t="s">
        <v>54</v>
      </c>
      <c r="C31" s="361"/>
      <c r="D31" s="361"/>
      <c r="E31" s="361"/>
      <c r="F31" s="17"/>
    </row>
    <row r="32" spans="1:6" s="245" customFormat="1" ht="12" customHeight="1" x14ac:dyDescent="0.2">
      <c r="A32" s="244" t="s">
        <v>55</v>
      </c>
      <c r="B32" s="16" t="s">
        <v>56</v>
      </c>
      <c r="C32" s="361"/>
      <c r="D32" s="361"/>
      <c r="E32" s="361"/>
      <c r="F32" s="17"/>
    </row>
    <row r="33" spans="1:6" s="245" customFormat="1" ht="12" customHeight="1" x14ac:dyDescent="0.2">
      <c r="A33" s="244" t="s">
        <v>57</v>
      </c>
      <c r="B33" s="16" t="s">
        <v>58</v>
      </c>
      <c r="C33" s="361"/>
      <c r="D33" s="361"/>
      <c r="E33" s="361"/>
      <c r="F33" s="17"/>
    </row>
    <row r="34" spans="1:6" s="245" customFormat="1" ht="12" customHeight="1" x14ac:dyDescent="0.2">
      <c r="A34" s="244" t="s">
        <v>59</v>
      </c>
      <c r="B34" s="16" t="s">
        <v>60</v>
      </c>
      <c r="C34" s="361"/>
      <c r="D34" s="361"/>
      <c r="E34" s="361"/>
      <c r="F34" s="17"/>
    </row>
    <row r="35" spans="1:6" s="245" customFormat="1" ht="12" customHeight="1" x14ac:dyDescent="0.2">
      <c r="A35" s="244" t="s">
        <v>61</v>
      </c>
      <c r="B35" s="16" t="s">
        <v>62</v>
      </c>
      <c r="C35" s="361"/>
      <c r="D35" s="361"/>
      <c r="E35" s="361"/>
      <c r="F35" s="17"/>
    </row>
    <row r="36" spans="1:6" s="245" customFormat="1" ht="12" customHeight="1" thickBot="1" x14ac:dyDescent="0.25">
      <c r="A36" s="246" t="s">
        <v>63</v>
      </c>
      <c r="B36" s="25" t="s">
        <v>64</v>
      </c>
      <c r="C36" s="364"/>
      <c r="D36" s="364"/>
      <c r="E36" s="364"/>
      <c r="F36" s="22"/>
    </row>
    <row r="37" spans="1:6" s="245" customFormat="1" ht="12" customHeight="1" thickBot="1" x14ac:dyDescent="0.25">
      <c r="A37" s="44" t="s">
        <v>65</v>
      </c>
      <c r="B37" s="9" t="s">
        <v>66</v>
      </c>
      <c r="C37" s="359"/>
      <c r="D37" s="359"/>
      <c r="E37" s="359"/>
      <c r="F37" s="10">
        <f>SUM(F38:F48)</f>
        <v>0</v>
      </c>
    </row>
    <row r="38" spans="1:6" s="245" customFormat="1" ht="12" customHeight="1" x14ac:dyDescent="0.2">
      <c r="A38" s="242" t="s">
        <v>67</v>
      </c>
      <c r="B38" s="13" t="s">
        <v>68</v>
      </c>
      <c r="C38" s="360"/>
      <c r="D38" s="360"/>
      <c r="E38" s="360"/>
      <c r="F38" s="14"/>
    </row>
    <row r="39" spans="1:6" s="245" customFormat="1" ht="12" customHeight="1" x14ac:dyDescent="0.2">
      <c r="A39" s="244" t="s">
        <v>69</v>
      </c>
      <c r="B39" s="16" t="s">
        <v>70</v>
      </c>
      <c r="C39" s="361"/>
      <c r="D39" s="361"/>
      <c r="E39" s="361"/>
      <c r="F39" s="17"/>
    </row>
    <row r="40" spans="1:6" s="245" customFormat="1" ht="12" customHeight="1" x14ac:dyDescent="0.2">
      <c r="A40" s="244" t="s">
        <v>71</v>
      </c>
      <c r="B40" s="16" t="s">
        <v>72</v>
      </c>
      <c r="C40" s="361"/>
      <c r="D40" s="361"/>
      <c r="E40" s="361"/>
      <c r="F40" s="17"/>
    </row>
    <row r="41" spans="1:6" s="245" customFormat="1" ht="12" customHeight="1" x14ac:dyDescent="0.2">
      <c r="A41" s="244" t="s">
        <v>73</v>
      </c>
      <c r="B41" s="16" t="s">
        <v>74</v>
      </c>
      <c r="C41" s="361"/>
      <c r="D41" s="361"/>
      <c r="E41" s="361"/>
      <c r="F41" s="17"/>
    </row>
    <row r="42" spans="1:6" s="245" customFormat="1" ht="12" customHeight="1" x14ac:dyDescent="0.2">
      <c r="A42" s="244" t="s">
        <v>75</v>
      </c>
      <c r="B42" s="16" t="s">
        <v>76</v>
      </c>
      <c r="C42" s="361"/>
      <c r="D42" s="361"/>
      <c r="E42" s="361"/>
      <c r="F42" s="17"/>
    </row>
    <row r="43" spans="1:6" s="245" customFormat="1" ht="12" customHeight="1" x14ac:dyDescent="0.2">
      <c r="A43" s="244" t="s">
        <v>77</v>
      </c>
      <c r="B43" s="16" t="s">
        <v>78</v>
      </c>
      <c r="C43" s="361"/>
      <c r="D43" s="361"/>
      <c r="E43" s="361"/>
      <c r="F43" s="17"/>
    </row>
    <row r="44" spans="1:6" s="245" customFormat="1" ht="12" customHeight="1" x14ac:dyDescent="0.2">
      <c r="A44" s="244" t="s">
        <v>79</v>
      </c>
      <c r="B44" s="16" t="s">
        <v>80</v>
      </c>
      <c r="C44" s="361"/>
      <c r="D44" s="361"/>
      <c r="E44" s="361"/>
      <c r="F44" s="17"/>
    </row>
    <row r="45" spans="1:6" s="245" customFormat="1" ht="12" customHeight="1" x14ac:dyDescent="0.2">
      <c r="A45" s="244" t="s">
        <v>81</v>
      </c>
      <c r="B45" s="16" t="s">
        <v>82</v>
      </c>
      <c r="C45" s="361"/>
      <c r="D45" s="361"/>
      <c r="E45" s="361"/>
      <c r="F45" s="17"/>
    </row>
    <row r="46" spans="1:6" s="245" customFormat="1" ht="12" customHeight="1" x14ac:dyDescent="0.2">
      <c r="A46" s="244" t="s">
        <v>83</v>
      </c>
      <c r="B46" s="16" t="s">
        <v>84</v>
      </c>
      <c r="C46" s="361"/>
      <c r="D46" s="361"/>
      <c r="E46" s="361"/>
      <c r="F46" s="26"/>
    </row>
    <row r="47" spans="1:6" s="245" customFormat="1" ht="12" customHeight="1" x14ac:dyDescent="0.2">
      <c r="A47" s="246" t="s">
        <v>85</v>
      </c>
      <c r="B47" s="23" t="s">
        <v>86</v>
      </c>
      <c r="C47" s="362"/>
      <c r="D47" s="362"/>
      <c r="E47" s="362"/>
      <c r="F47" s="27"/>
    </row>
    <row r="48" spans="1:6" s="245" customFormat="1" ht="12" customHeight="1" thickBot="1" x14ac:dyDescent="0.25">
      <c r="A48" s="246" t="s">
        <v>87</v>
      </c>
      <c r="B48" s="23" t="s">
        <v>88</v>
      </c>
      <c r="C48" s="362"/>
      <c r="D48" s="362"/>
      <c r="E48" s="362"/>
      <c r="F48" s="27"/>
    </row>
    <row r="49" spans="1:6" s="245" customFormat="1" ht="12" customHeight="1" thickBot="1" x14ac:dyDescent="0.25">
      <c r="A49" s="44" t="s">
        <v>89</v>
      </c>
      <c r="B49" s="9" t="s">
        <v>90</v>
      </c>
      <c r="C49" s="359"/>
      <c r="D49" s="359"/>
      <c r="E49" s="359"/>
      <c r="F49" s="10">
        <f>SUM(F50:F54)</f>
        <v>0</v>
      </c>
    </row>
    <row r="50" spans="1:6" s="245" customFormat="1" ht="12" customHeight="1" x14ac:dyDescent="0.2">
      <c r="A50" s="242" t="s">
        <v>91</v>
      </c>
      <c r="B50" s="13" t="s">
        <v>92</v>
      </c>
      <c r="C50" s="360"/>
      <c r="D50" s="360"/>
      <c r="E50" s="360"/>
      <c r="F50" s="28"/>
    </row>
    <row r="51" spans="1:6" s="245" customFormat="1" ht="12" customHeight="1" x14ac:dyDescent="0.2">
      <c r="A51" s="244" t="s">
        <v>93</v>
      </c>
      <c r="B51" s="16" t="s">
        <v>94</v>
      </c>
      <c r="C51" s="361"/>
      <c r="D51" s="361"/>
      <c r="E51" s="361"/>
      <c r="F51" s="26"/>
    </row>
    <row r="52" spans="1:6" s="245" customFormat="1" ht="12" customHeight="1" x14ac:dyDescent="0.2">
      <c r="A52" s="244" t="s">
        <v>95</v>
      </c>
      <c r="B52" s="16" t="s">
        <v>96</v>
      </c>
      <c r="C52" s="361"/>
      <c r="D52" s="361"/>
      <c r="E52" s="361"/>
      <c r="F52" s="26"/>
    </row>
    <row r="53" spans="1:6" s="245" customFormat="1" ht="12" customHeight="1" x14ac:dyDescent="0.2">
      <c r="A53" s="244" t="s">
        <v>97</v>
      </c>
      <c r="B53" s="16" t="s">
        <v>98</v>
      </c>
      <c r="C53" s="361"/>
      <c r="D53" s="361"/>
      <c r="E53" s="361"/>
      <c r="F53" s="26"/>
    </row>
    <row r="54" spans="1:6" s="245" customFormat="1" ht="12" customHeight="1" thickBot="1" x14ac:dyDescent="0.25">
      <c r="A54" s="246" t="s">
        <v>99</v>
      </c>
      <c r="B54" s="25" t="s">
        <v>100</v>
      </c>
      <c r="C54" s="364"/>
      <c r="D54" s="364"/>
      <c r="E54" s="364"/>
      <c r="F54" s="27"/>
    </row>
    <row r="55" spans="1:6" s="245" customFormat="1" ht="12" customHeight="1" thickBot="1" x14ac:dyDescent="0.25">
      <c r="A55" s="44" t="s">
        <v>101</v>
      </c>
      <c r="B55" s="9" t="s">
        <v>102</v>
      </c>
      <c r="C55" s="359"/>
      <c r="D55" s="359"/>
      <c r="E55" s="359"/>
      <c r="F55" s="10">
        <f>SUM(F56:F58)</f>
        <v>0</v>
      </c>
    </row>
    <row r="56" spans="1:6" s="245" customFormat="1" ht="12" customHeight="1" x14ac:dyDescent="0.2">
      <c r="A56" s="242" t="s">
        <v>103</v>
      </c>
      <c r="B56" s="13" t="s">
        <v>104</v>
      </c>
      <c r="C56" s="360"/>
      <c r="D56" s="360"/>
      <c r="E56" s="360"/>
      <c r="F56" s="14"/>
    </row>
    <row r="57" spans="1:6" s="245" customFormat="1" ht="12" customHeight="1" x14ac:dyDescent="0.2">
      <c r="A57" s="244" t="s">
        <v>105</v>
      </c>
      <c r="B57" s="16" t="s">
        <v>106</v>
      </c>
      <c r="C57" s="361"/>
      <c r="D57" s="361"/>
      <c r="E57" s="361"/>
      <c r="F57" s="17"/>
    </row>
    <row r="58" spans="1:6" s="245" customFormat="1" ht="12" customHeight="1" x14ac:dyDescent="0.2">
      <c r="A58" s="244" t="s">
        <v>107</v>
      </c>
      <c r="B58" s="16" t="s">
        <v>108</v>
      </c>
      <c r="C58" s="361"/>
      <c r="D58" s="361"/>
      <c r="E58" s="361"/>
      <c r="F58" s="17"/>
    </row>
    <row r="59" spans="1:6" s="245" customFormat="1" ht="12" customHeight="1" thickBot="1" x14ac:dyDescent="0.25">
      <c r="A59" s="246" t="s">
        <v>109</v>
      </c>
      <c r="B59" s="25" t="s">
        <v>110</v>
      </c>
      <c r="C59" s="364"/>
      <c r="D59" s="364"/>
      <c r="E59" s="364"/>
      <c r="F59" s="22"/>
    </row>
    <row r="60" spans="1:6" s="245" customFormat="1" ht="12" customHeight="1" thickBot="1" x14ac:dyDescent="0.25">
      <c r="A60" s="44" t="s">
        <v>111</v>
      </c>
      <c r="B60" s="21" t="s">
        <v>112</v>
      </c>
      <c r="C60" s="363"/>
      <c r="D60" s="363"/>
      <c r="E60" s="363"/>
      <c r="F60" s="10">
        <f>SUM(F61:F63)</f>
        <v>0</v>
      </c>
    </row>
    <row r="61" spans="1:6" s="245" customFormat="1" ht="12" customHeight="1" x14ac:dyDescent="0.2">
      <c r="A61" s="242" t="s">
        <v>113</v>
      </c>
      <c r="B61" s="13" t="s">
        <v>114</v>
      </c>
      <c r="C61" s="360"/>
      <c r="D61" s="360"/>
      <c r="E61" s="360"/>
      <c r="F61" s="26"/>
    </row>
    <row r="62" spans="1:6" s="245" customFormat="1" ht="12" customHeight="1" x14ac:dyDescent="0.2">
      <c r="A62" s="244" t="s">
        <v>115</v>
      </c>
      <c r="B62" s="16" t="s">
        <v>116</v>
      </c>
      <c r="C62" s="361"/>
      <c r="D62" s="361"/>
      <c r="E62" s="361"/>
      <c r="F62" s="26"/>
    </row>
    <row r="63" spans="1:6" s="245" customFormat="1" ht="12" customHeight="1" x14ac:dyDescent="0.2">
      <c r="A63" s="244" t="s">
        <v>117</v>
      </c>
      <c r="B63" s="16" t="s">
        <v>118</v>
      </c>
      <c r="C63" s="361"/>
      <c r="D63" s="361"/>
      <c r="E63" s="361"/>
      <c r="F63" s="26"/>
    </row>
    <row r="64" spans="1:6" s="245" customFormat="1" ht="12" customHeight="1" thickBot="1" x14ac:dyDescent="0.25">
      <c r="A64" s="246" t="s">
        <v>119</v>
      </c>
      <c r="B64" s="25" t="s">
        <v>120</v>
      </c>
      <c r="C64" s="364"/>
      <c r="D64" s="364"/>
      <c r="E64" s="364"/>
      <c r="F64" s="26"/>
    </row>
    <row r="65" spans="1:6" s="245" customFormat="1" ht="12" customHeight="1" thickBot="1" x14ac:dyDescent="0.25">
      <c r="A65" s="44" t="s">
        <v>258</v>
      </c>
      <c r="B65" s="9" t="s">
        <v>122</v>
      </c>
      <c r="C65" s="359"/>
      <c r="D65" s="359"/>
      <c r="E65" s="359"/>
      <c r="F65" s="24">
        <f>+F8+F15+F22+F29+F37+F49+F55+F60</f>
        <v>0</v>
      </c>
    </row>
    <row r="66" spans="1:6" s="245" customFormat="1" ht="12" customHeight="1" thickBot="1" x14ac:dyDescent="0.2">
      <c r="A66" s="247" t="s">
        <v>421</v>
      </c>
      <c r="B66" s="21" t="s">
        <v>124</v>
      </c>
      <c r="C66" s="363"/>
      <c r="D66" s="363"/>
      <c r="E66" s="363"/>
      <c r="F66" s="10">
        <f>SUM(F67:F69)</f>
        <v>0</v>
      </c>
    </row>
    <row r="67" spans="1:6" s="245" customFormat="1" ht="12" customHeight="1" x14ac:dyDescent="0.2">
      <c r="A67" s="242" t="s">
        <v>125</v>
      </c>
      <c r="B67" s="13" t="s">
        <v>126</v>
      </c>
      <c r="C67" s="360"/>
      <c r="D67" s="360"/>
      <c r="E67" s="360"/>
      <c r="F67" s="26"/>
    </row>
    <row r="68" spans="1:6" s="245" customFormat="1" ht="12" customHeight="1" x14ac:dyDescent="0.2">
      <c r="A68" s="244" t="s">
        <v>127</v>
      </c>
      <c r="B68" s="16" t="s">
        <v>128</v>
      </c>
      <c r="C68" s="361"/>
      <c r="D68" s="361"/>
      <c r="E68" s="361"/>
      <c r="F68" s="26"/>
    </row>
    <row r="69" spans="1:6" s="245" customFormat="1" ht="12" customHeight="1" thickBot="1" x14ac:dyDescent="0.25">
      <c r="A69" s="246" t="s">
        <v>129</v>
      </c>
      <c r="B69" s="272" t="s">
        <v>422</v>
      </c>
      <c r="C69" s="386"/>
      <c r="D69" s="386"/>
      <c r="E69" s="386"/>
      <c r="F69" s="26"/>
    </row>
    <row r="70" spans="1:6" s="245" customFormat="1" ht="12" customHeight="1" thickBot="1" x14ac:dyDescent="0.2">
      <c r="A70" s="247" t="s">
        <v>131</v>
      </c>
      <c r="B70" s="21" t="s">
        <v>132</v>
      </c>
      <c r="C70" s="363"/>
      <c r="D70" s="363"/>
      <c r="E70" s="363"/>
      <c r="F70" s="10">
        <f>SUM(F71:F74)</f>
        <v>0</v>
      </c>
    </row>
    <row r="71" spans="1:6" s="245" customFormat="1" ht="12" customHeight="1" x14ac:dyDescent="0.2">
      <c r="A71" s="242" t="s">
        <v>133</v>
      </c>
      <c r="B71" s="13" t="s">
        <v>134</v>
      </c>
      <c r="C71" s="360"/>
      <c r="D71" s="360"/>
      <c r="E71" s="360"/>
      <c r="F71" s="26"/>
    </row>
    <row r="72" spans="1:6" s="245" customFormat="1" ht="12" customHeight="1" x14ac:dyDescent="0.2">
      <c r="A72" s="244" t="s">
        <v>135</v>
      </c>
      <c r="B72" s="16" t="s">
        <v>136</v>
      </c>
      <c r="C72" s="361"/>
      <c r="D72" s="361"/>
      <c r="E72" s="361"/>
      <c r="F72" s="26"/>
    </row>
    <row r="73" spans="1:6" s="245" customFormat="1" ht="12" customHeight="1" x14ac:dyDescent="0.2">
      <c r="A73" s="244" t="s">
        <v>137</v>
      </c>
      <c r="B73" s="16" t="s">
        <v>138</v>
      </c>
      <c r="C73" s="361"/>
      <c r="D73" s="361"/>
      <c r="E73" s="361"/>
      <c r="F73" s="26"/>
    </row>
    <row r="74" spans="1:6" s="245" customFormat="1" ht="12" customHeight="1" thickBot="1" x14ac:dyDescent="0.25">
      <c r="A74" s="246" t="s">
        <v>139</v>
      </c>
      <c r="B74" s="23" t="s">
        <v>140</v>
      </c>
      <c r="C74" s="362"/>
      <c r="D74" s="362"/>
      <c r="E74" s="362"/>
      <c r="F74" s="26"/>
    </row>
    <row r="75" spans="1:6" s="245" customFormat="1" ht="12" customHeight="1" thickBot="1" x14ac:dyDescent="0.2">
      <c r="A75" s="247" t="s">
        <v>141</v>
      </c>
      <c r="B75" s="21" t="s">
        <v>142</v>
      </c>
      <c r="C75" s="363"/>
      <c r="D75" s="363"/>
      <c r="E75" s="363"/>
      <c r="F75" s="10">
        <f>SUM(F76:F77)</f>
        <v>0</v>
      </c>
    </row>
    <row r="76" spans="1:6" s="245" customFormat="1" ht="12" customHeight="1" x14ac:dyDescent="0.2">
      <c r="A76" s="242" t="s">
        <v>143</v>
      </c>
      <c r="B76" s="13" t="s">
        <v>144</v>
      </c>
      <c r="C76" s="360"/>
      <c r="D76" s="360"/>
      <c r="E76" s="360"/>
      <c r="F76" s="26"/>
    </row>
    <row r="77" spans="1:6" s="245" customFormat="1" ht="12" customHeight="1" thickBot="1" x14ac:dyDescent="0.25">
      <c r="A77" s="246" t="s">
        <v>145</v>
      </c>
      <c r="B77" s="23" t="s">
        <v>146</v>
      </c>
      <c r="C77" s="362"/>
      <c r="D77" s="362"/>
      <c r="E77" s="362"/>
      <c r="F77" s="26"/>
    </row>
    <row r="78" spans="1:6" s="243" customFormat="1" ht="12" customHeight="1" thickBot="1" x14ac:dyDescent="0.2">
      <c r="A78" s="247" t="s">
        <v>147</v>
      </c>
      <c r="B78" s="21" t="s">
        <v>148</v>
      </c>
      <c r="C78" s="363"/>
      <c r="D78" s="363"/>
      <c r="E78" s="363"/>
      <c r="F78" s="10">
        <f>SUM(F79:F82)</f>
        <v>0</v>
      </c>
    </row>
    <row r="79" spans="1:6" s="245" customFormat="1" ht="12" customHeight="1" x14ac:dyDescent="0.2">
      <c r="A79" s="242" t="s">
        <v>149</v>
      </c>
      <c r="B79" s="13" t="s">
        <v>150</v>
      </c>
      <c r="C79" s="360"/>
      <c r="D79" s="360"/>
      <c r="E79" s="360"/>
      <c r="F79" s="26"/>
    </row>
    <row r="80" spans="1:6" s="245" customFormat="1" ht="12" customHeight="1" x14ac:dyDescent="0.2">
      <c r="A80" s="244" t="s">
        <v>151</v>
      </c>
      <c r="B80" s="16" t="s">
        <v>152</v>
      </c>
      <c r="C80" s="361"/>
      <c r="D80" s="361"/>
      <c r="E80" s="361"/>
      <c r="F80" s="26"/>
    </row>
    <row r="81" spans="1:6" s="245" customFormat="1" ht="12" customHeight="1" x14ac:dyDescent="0.2">
      <c r="A81" s="244" t="s">
        <v>153</v>
      </c>
      <c r="B81" s="23" t="s">
        <v>503</v>
      </c>
      <c r="C81" s="26"/>
      <c r="D81" s="26"/>
      <c r="E81" s="26"/>
      <c r="F81" s="26"/>
    </row>
    <row r="82" spans="1:6" s="245" customFormat="1" ht="12" customHeight="1" thickBot="1" x14ac:dyDescent="0.25">
      <c r="A82" s="246" t="s">
        <v>502</v>
      </c>
      <c r="B82" s="23" t="s">
        <v>154</v>
      </c>
      <c r="C82" s="26"/>
      <c r="D82" s="26"/>
      <c r="E82" s="26"/>
      <c r="F82" s="26"/>
    </row>
    <row r="83" spans="1:6" s="245" customFormat="1" ht="12" customHeight="1" thickBot="1" x14ac:dyDescent="0.2">
      <c r="A83" s="247" t="s">
        <v>155</v>
      </c>
      <c r="B83" s="21" t="s">
        <v>156</v>
      </c>
      <c r="C83" s="363"/>
      <c r="D83" s="363"/>
      <c r="E83" s="363"/>
      <c r="F83" s="10">
        <f>SUM(F84:F87)</f>
        <v>0</v>
      </c>
    </row>
    <row r="84" spans="1:6" s="245" customFormat="1" ht="12" customHeight="1" x14ac:dyDescent="0.2">
      <c r="A84" s="248" t="s">
        <v>157</v>
      </c>
      <c r="B84" s="13" t="s">
        <v>158</v>
      </c>
      <c r="C84" s="360"/>
      <c r="D84" s="360"/>
      <c r="E84" s="360"/>
      <c r="F84" s="26"/>
    </row>
    <row r="85" spans="1:6" s="245" customFormat="1" ht="12" customHeight="1" x14ac:dyDescent="0.2">
      <c r="A85" s="249" t="s">
        <v>159</v>
      </c>
      <c r="B85" s="16" t="s">
        <v>160</v>
      </c>
      <c r="C85" s="361"/>
      <c r="D85" s="361"/>
      <c r="E85" s="361"/>
      <c r="F85" s="26"/>
    </row>
    <row r="86" spans="1:6" s="243" customFormat="1" ht="12" customHeight="1" x14ac:dyDescent="0.2">
      <c r="A86" s="249" t="s">
        <v>161</v>
      </c>
      <c r="B86" s="16" t="s">
        <v>162</v>
      </c>
      <c r="C86" s="361"/>
      <c r="D86" s="361"/>
      <c r="E86" s="361"/>
      <c r="F86" s="26"/>
    </row>
    <row r="87" spans="1:6" s="243" customFormat="1" ht="12" customHeight="1" thickBot="1" x14ac:dyDescent="0.25">
      <c r="A87" s="250" t="s">
        <v>163</v>
      </c>
      <c r="B87" s="23" t="s">
        <v>164</v>
      </c>
      <c r="C87" s="362"/>
      <c r="D87" s="362"/>
      <c r="E87" s="362"/>
      <c r="F87" s="26"/>
    </row>
    <row r="88" spans="1:6" s="243" customFormat="1" ht="12" customHeight="1" thickBot="1" x14ac:dyDescent="0.2">
      <c r="A88" s="247" t="s">
        <v>165</v>
      </c>
      <c r="B88" s="21" t="s">
        <v>166</v>
      </c>
      <c r="C88" s="363"/>
      <c r="D88" s="363"/>
      <c r="E88" s="363"/>
      <c r="F88" s="35"/>
    </row>
    <row r="89" spans="1:6" s="243" customFormat="1" ht="12" customHeight="1" thickBot="1" x14ac:dyDescent="0.2">
      <c r="A89" s="247" t="s">
        <v>423</v>
      </c>
      <c r="B89" s="21" t="s">
        <v>168</v>
      </c>
      <c r="C89" s="363"/>
      <c r="D89" s="363"/>
      <c r="E89" s="363"/>
      <c r="F89" s="35"/>
    </row>
    <row r="90" spans="1:6" s="243" customFormat="1" ht="12" customHeight="1" thickBot="1" x14ac:dyDescent="0.2">
      <c r="A90" s="247" t="s">
        <v>424</v>
      </c>
      <c r="B90" s="36" t="s">
        <v>170</v>
      </c>
      <c r="C90" s="365"/>
      <c r="D90" s="365"/>
      <c r="E90" s="365"/>
      <c r="F90" s="24">
        <f>+F66+F70+F75+F78+F83+F89+F88</f>
        <v>0</v>
      </c>
    </row>
    <row r="91" spans="1:6" s="245" customFormat="1" ht="15" customHeight="1" thickBot="1" x14ac:dyDescent="0.2">
      <c r="A91" s="251" t="s">
        <v>425</v>
      </c>
      <c r="B91" s="38" t="s">
        <v>426</v>
      </c>
      <c r="C91" s="366"/>
      <c r="D91" s="366"/>
      <c r="E91" s="366"/>
      <c r="F91" s="24">
        <f>+F65+F90</f>
        <v>0</v>
      </c>
    </row>
    <row r="92" spans="1:6" s="238" customFormat="1" ht="16.5" customHeight="1" thickBot="1" x14ac:dyDescent="0.25">
      <c r="A92" s="252"/>
      <c r="B92" s="253"/>
      <c r="C92" s="253"/>
      <c r="D92" s="253"/>
      <c r="E92" s="253"/>
      <c r="F92" s="254"/>
    </row>
    <row r="93" spans="1:6" s="258" customFormat="1" ht="12" customHeight="1" thickBot="1" x14ac:dyDescent="0.25">
      <c r="A93" s="255"/>
      <c r="B93" s="256" t="s">
        <v>273</v>
      </c>
      <c r="C93" s="256"/>
      <c r="D93" s="256"/>
      <c r="E93" s="256"/>
      <c r="F93" s="257"/>
    </row>
    <row r="94" spans="1:6" ht="12" customHeight="1" thickBot="1" x14ac:dyDescent="0.25">
      <c r="A94" s="5" t="s">
        <v>7</v>
      </c>
      <c r="B94" s="47" t="s">
        <v>427</v>
      </c>
      <c r="C94" s="367"/>
      <c r="D94" s="367"/>
      <c r="E94" s="367"/>
      <c r="F94" s="48">
        <f>+F95+F96+F97+F98+F99+F112</f>
        <v>0</v>
      </c>
    </row>
    <row r="95" spans="1:6" ht="12" customHeight="1" x14ac:dyDescent="0.2">
      <c r="A95" s="259" t="s">
        <v>9</v>
      </c>
      <c r="B95" s="50" t="s">
        <v>177</v>
      </c>
      <c r="C95" s="368"/>
      <c r="D95" s="368"/>
      <c r="E95" s="368"/>
      <c r="F95" s="51"/>
    </row>
    <row r="96" spans="1:6" ht="12" customHeight="1" x14ac:dyDescent="0.2">
      <c r="A96" s="244" t="s">
        <v>11</v>
      </c>
      <c r="B96" s="52" t="s">
        <v>178</v>
      </c>
      <c r="C96" s="346"/>
      <c r="D96" s="346"/>
      <c r="E96" s="346"/>
      <c r="F96" s="17"/>
    </row>
    <row r="97" spans="1:6" ht="12" customHeight="1" x14ac:dyDescent="0.2">
      <c r="A97" s="244" t="s">
        <v>13</v>
      </c>
      <c r="B97" s="52" t="s">
        <v>179</v>
      </c>
      <c r="C97" s="369"/>
      <c r="D97" s="369"/>
      <c r="E97" s="369"/>
      <c r="F97" s="22"/>
    </row>
    <row r="98" spans="1:6" ht="12" customHeight="1" x14ac:dyDescent="0.2">
      <c r="A98" s="244" t="s">
        <v>15</v>
      </c>
      <c r="B98" s="53" t="s">
        <v>180</v>
      </c>
      <c r="C98" s="370"/>
      <c r="D98" s="370"/>
      <c r="E98" s="370"/>
      <c r="F98" s="22"/>
    </row>
    <row r="99" spans="1:6" ht="12" customHeight="1" x14ac:dyDescent="0.2">
      <c r="A99" s="244" t="s">
        <v>181</v>
      </c>
      <c r="B99" s="54" t="s">
        <v>182</v>
      </c>
      <c r="C99" s="54"/>
      <c r="D99" s="54"/>
      <c r="E99" s="54"/>
      <c r="F99" s="22"/>
    </row>
    <row r="100" spans="1:6" ht="12" customHeight="1" x14ac:dyDescent="0.2">
      <c r="A100" s="244" t="s">
        <v>19</v>
      </c>
      <c r="B100" s="52" t="s">
        <v>428</v>
      </c>
      <c r="C100" s="369"/>
      <c r="D100" s="369"/>
      <c r="E100" s="369"/>
      <c r="F100" s="22"/>
    </row>
    <row r="101" spans="1:6" ht="12" customHeight="1" x14ac:dyDescent="0.2">
      <c r="A101" s="244" t="s">
        <v>184</v>
      </c>
      <c r="B101" s="56" t="s">
        <v>185</v>
      </c>
      <c r="C101" s="371"/>
      <c r="D101" s="371"/>
      <c r="E101" s="371"/>
      <c r="F101" s="22"/>
    </row>
    <row r="102" spans="1:6" ht="12" customHeight="1" x14ac:dyDescent="0.2">
      <c r="A102" s="244" t="s">
        <v>186</v>
      </c>
      <c r="B102" s="56" t="s">
        <v>187</v>
      </c>
      <c r="C102" s="371"/>
      <c r="D102" s="371"/>
      <c r="E102" s="371"/>
      <c r="F102" s="22"/>
    </row>
    <row r="103" spans="1:6" ht="12" customHeight="1" x14ac:dyDescent="0.2">
      <c r="A103" s="244" t="s">
        <v>188</v>
      </c>
      <c r="B103" s="56" t="s">
        <v>189</v>
      </c>
      <c r="C103" s="371"/>
      <c r="D103" s="371"/>
      <c r="E103" s="371"/>
      <c r="F103" s="22"/>
    </row>
    <row r="104" spans="1:6" ht="12" customHeight="1" x14ac:dyDescent="0.2">
      <c r="A104" s="244" t="s">
        <v>190</v>
      </c>
      <c r="B104" s="57" t="s">
        <v>191</v>
      </c>
      <c r="C104" s="372"/>
      <c r="D104" s="372"/>
      <c r="E104" s="372"/>
      <c r="F104" s="22"/>
    </row>
    <row r="105" spans="1:6" ht="12" customHeight="1" x14ac:dyDescent="0.2">
      <c r="A105" s="244" t="s">
        <v>192</v>
      </c>
      <c r="B105" s="57" t="s">
        <v>193</v>
      </c>
      <c r="C105" s="372"/>
      <c r="D105" s="372"/>
      <c r="E105" s="372"/>
      <c r="F105" s="22"/>
    </row>
    <row r="106" spans="1:6" ht="12" customHeight="1" x14ac:dyDescent="0.2">
      <c r="A106" s="244" t="s">
        <v>194</v>
      </c>
      <c r="B106" s="56" t="s">
        <v>195</v>
      </c>
      <c r="C106" s="371"/>
      <c r="D106" s="371"/>
      <c r="E106" s="371"/>
      <c r="F106" s="22"/>
    </row>
    <row r="107" spans="1:6" ht="12" customHeight="1" x14ac:dyDescent="0.2">
      <c r="A107" s="244" t="s">
        <v>196</v>
      </c>
      <c r="B107" s="56" t="s">
        <v>197</v>
      </c>
      <c r="C107" s="371"/>
      <c r="D107" s="371"/>
      <c r="E107" s="371"/>
      <c r="F107" s="22"/>
    </row>
    <row r="108" spans="1:6" ht="12" customHeight="1" x14ac:dyDescent="0.2">
      <c r="A108" s="244" t="s">
        <v>198</v>
      </c>
      <c r="B108" s="57" t="s">
        <v>199</v>
      </c>
      <c r="C108" s="372"/>
      <c r="D108" s="372"/>
      <c r="E108" s="372"/>
      <c r="F108" s="22"/>
    </row>
    <row r="109" spans="1:6" ht="12" customHeight="1" x14ac:dyDescent="0.2">
      <c r="A109" s="260" t="s">
        <v>200</v>
      </c>
      <c r="B109" s="55" t="s">
        <v>201</v>
      </c>
      <c r="C109" s="372"/>
      <c r="D109" s="372"/>
      <c r="E109" s="372"/>
      <c r="F109" s="22"/>
    </row>
    <row r="110" spans="1:6" ht="12" customHeight="1" x14ac:dyDescent="0.2">
      <c r="A110" s="244" t="s">
        <v>202</v>
      </c>
      <c r="B110" s="55" t="s">
        <v>203</v>
      </c>
      <c r="C110" s="372"/>
      <c r="D110" s="372"/>
      <c r="E110" s="372"/>
      <c r="F110" s="22"/>
    </row>
    <row r="111" spans="1:6" ht="12" customHeight="1" x14ac:dyDescent="0.2">
      <c r="A111" s="244" t="s">
        <v>204</v>
      </c>
      <c r="B111" s="57" t="s">
        <v>205</v>
      </c>
      <c r="C111" s="373"/>
      <c r="D111" s="373"/>
      <c r="E111" s="373"/>
      <c r="F111" s="17"/>
    </row>
    <row r="112" spans="1:6" ht="12" customHeight="1" x14ac:dyDescent="0.2">
      <c r="A112" s="244" t="s">
        <v>206</v>
      </c>
      <c r="B112" s="53" t="s">
        <v>207</v>
      </c>
      <c r="C112" s="347"/>
      <c r="D112" s="347"/>
      <c r="E112" s="347"/>
      <c r="F112" s="17"/>
    </row>
    <row r="113" spans="1:6" ht="12" customHeight="1" x14ac:dyDescent="0.2">
      <c r="A113" s="246" t="s">
        <v>208</v>
      </c>
      <c r="B113" s="52" t="s">
        <v>429</v>
      </c>
      <c r="C113" s="369"/>
      <c r="D113" s="369"/>
      <c r="E113" s="369"/>
      <c r="F113" s="22"/>
    </row>
    <row r="114" spans="1:6" ht="12" customHeight="1" thickBot="1" x14ac:dyDescent="0.25">
      <c r="A114" s="261" t="s">
        <v>210</v>
      </c>
      <c r="B114" s="262" t="s">
        <v>430</v>
      </c>
      <c r="C114" s="374"/>
      <c r="D114" s="374"/>
      <c r="E114" s="374"/>
      <c r="F114" s="61"/>
    </row>
    <row r="115" spans="1:6" ht="12" customHeight="1" thickBot="1" x14ac:dyDescent="0.25">
      <c r="A115" s="44" t="s">
        <v>21</v>
      </c>
      <c r="B115" s="81" t="s">
        <v>212</v>
      </c>
      <c r="C115" s="348"/>
      <c r="D115" s="348"/>
      <c r="E115" s="348"/>
      <c r="F115" s="10">
        <f>+F116+F118+F120</f>
        <v>0</v>
      </c>
    </row>
    <row r="116" spans="1:6" ht="12" customHeight="1" x14ac:dyDescent="0.2">
      <c r="A116" s="242" t="s">
        <v>23</v>
      </c>
      <c r="B116" s="52" t="s">
        <v>213</v>
      </c>
      <c r="C116" s="375"/>
      <c r="D116" s="375"/>
      <c r="E116" s="375"/>
      <c r="F116" s="14"/>
    </row>
    <row r="117" spans="1:6" ht="12" customHeight="1" x14ac:dyDescent="0.2">
      <c r="A117" s="242" t="s">
        <v>25</v>
      </c>
      <c r="B117" s="65" t="s">
        <v>214</v>
      </c>
      <c r="C117" s="376"/>
      <c r="D117" s="376"/>
      <c r="E117" s="376"/>
      <c r="F117" s="14"/>
    </row>
    <row r="118" spans="1:6" ht="12" customHeight="1" x14ac:dyDescent="0.2">
      <c r="A118" s="242" t="s">
        <v>27</v>
      </c>
      <c r="B118" s="65" t="s">
        <v>215</v>
      </c>
      <c r="C118" s="369"/>
      <c r="D118" s="369"/>
      <c r="E118" s="369"/>
      <c r="F118" s="17"/>
    </row>
    <row r="119" spans="1:6" ht="12" customHeight="1" x14ac:dyDescent="0.2">
      <c r="A119" s="242" t="s">
        <v>29</v>
      </c>
      <c r="B119" s="65" t="s">
        <v>216</v>
      </c>
      <c r="C119" s="370"/>
      <c r="D119" s="370"/>
      <c r="E119" s="370"/>
      <c r="F119" s="66"/>
    </row>
    <row r="120" spans="1:6" ht="12" customHeight="1" x14ac:dyDescent="0.2">
      <c r="A120" s="242" t="s">
        <v>31</v>
      </c>
      <c r="B120" s="20" t="s">
        <v>217</v>
      </c>
      <c r="C120" s="377"/>
      <c r="D120" s="377"/>
      <c r="E120" s="377"/>
      <c r="F120" s="66"/>
    </row>
    <row r="121" spans="1:6" ht="12" customHeight="1" x14ac:dyDescent="0.2">
      <c r="A121" s="242" t="s">
        <v>33</v>
      </c>
      <c r="B121" s="18" t="s">
        <v>218</v>
      </c>
      <c r="C121" s="378"/>
      <c r="D121" s="378"/>
      <c r="E121" s="378"/>
      <c r="F121" s="66"/>
    </row>
    <row r="122" spans="1:6" ht="12" customHeight="1" x14ac:dyDescent="0.2">
      <c r="A122" s="242" t="s">
        <v>219</v>
      </c>
      <c r="B122" s="67" t="s">
        <v>220</v>
      </c>
      <c r="C122" s="379"/>
      <c r="D122" s="379"/>
      <c r="E122" s="379"/>
      <c r="F122" s="66"/>
    </row>
    <row r="123" spans="1:6" ht="12" customHeight="1" x14ac:dyDescent="0.2">
      <c r="A123" s="242" t="s">
        <v>221</v>
      </c>
      <c r="B123" s="57" t="s">
        <v>193</v>
      </c>
      <c r="C123" s="380"/>
      <c r="D123" s="380"/>
      <c r="E123" s="380"/>
      <c r="F123" s="66"/>
    </row>
    <row r="124" spans="1:6" ht="12" customHeight="1" x14ac:dyDescent="0.2">
      <c r="A124" s="242" t="s">
        <v>222</v>
      </c>
      <c r="B124" s="57" t="s">
        <v>223</v>
      </c>
      <c r="C124" s="380"/>
      <c r="D124" s="380"/>
      <c r="E124" s="380"/>
      <c r="F124" s="66"/>
    </row>
    <row r="125" spans="1:6" ht="12" customHeight="1" x14ac:dyDescent="0.2">
      <c r="A125" s="242" t="s">
        <v>224</v>
      </c>
      <c r="B125" s="57" t="s">
        <v>225</v>
      </c>
      <c r="C125" s="380"/>
      <c r="D125" s="380"/>
      <c r="E125" s="380"/>
      <c r="F125" s="66"/>
    </row>
    <row r="126" spans="1:6" ht="12" customHeight="1" x14ac:dyDescent="0.2">
      <c r="A126" s="242" t="s">
        <v>226</v>
      </c>
      <c r="B126" s="57" t="s">
        <v>199</v>
      </c>
      <c r="C126" s="380"/>
      <c r="D126" s="380"/>
      <c r="E126" s="380"/>
      <c r="F126" s="66"/>
    </row>
    <row r="127" spans="1:6" ht="12" customHeight="1" x14ac:dyDescent="0.2">
      <c r="A127" s="242" t="s">
        <v>227</v>
      </c>
      <c r="B127" s="57" t="s">
        <v>228</v>
      </c>
      <c r="C127" s="380"/>
      <c r="D127" s="380"/>
      <c r="E127" s="380"/>
      <c r="F127" s="66"/>
    </row>
    <row r="128" spans="1:6" ht="12" customHeight="1" thickBot="1" x14ac:dyDescent="0.25">
      <c r="A128" s="260" t="s">
        <v>229</v>
      </c>
      <c r="B128" s="57" t="s">
        <v>230</v>
      </c>
      <c r="C128" s="381"/>
      <c r="D128" s="381"/>
      <c r="E128" s="381"/>
      <c r="F128" s="68"/>
    </row>
    <row r="129" spans="1:14" ht="12" customHeight="1" thickBot="1" x14ac:dyDescent="0.25">
      <c r="A129" s="44" t="s">
        <v>35</v>
      </c>
      <c r="B129" s="69" t="s">
        <v>231</v>
      </c>
      <c r="C129" s="382"/>
      <c r="D129" s="382"/>
      <c r="E129" s="382"/>
      <c r="F129" s="10">
        <f>+F94+F115</f>
        <v>0</v>
      </c>
    </row>
    <row r="130" spans="1:14" s="258" customFormat="1" ht="12" customHeight="1" thickBot="1" x14ac:dyDescent="0.25">
      <c r="A130" s="44" t="s">
        <v>232</v>
      </c>
      <c r="B130" s="69" t="s">
        <v>233</v>
      </c>
      <c r="C130" s="382"/>
      <c r="D130" s="382"/>
      <c r="E130" s="382"/>
      <c r="F130" s="10">
        <f>+F131+F132+F133</f>
        <v>0</v>
      </c>
    </row>
    <row r="131" spans="1:14" ht="12" customHeight="1" x14ac:dyDescent="0.2">
      <c r="A131" s="242" t="s">
        <v>51</v>
      </c>
      <c r="B131" s="70" t="s">
        <v>431</v>
      </c>
      <c r="C131" s="383"/>
      <c r="D131" s="383"/>
      <c r="E131" s="383"/>
      <c r="F131" s="66"/>
    </row>
    <row r="132" spans="1:14" ht="12" customHeight="1" x14ac:dyDescent="0.2">
      <c r="A132" s="242" t="s">
        <v>53</v>
      </c>
      <c r="B132" s="70" t="s">
        <v>235</v>
      </c>
      <c r="C132" s="383"/>
      <c r="D132" s="383"/>
      <c r="E132" s="383"/>
      <c r="F132" s="66"/>
    </row>
    <row r="133" spans="1:14" ht="12" customHeight="1" thickBot="1" x14ac:dyDescent="0.25">
      <c r="A133" s="260" t="s">
        <v>55</v>
      </c>
      <c r="B133" s="71" t="s">
        <v>432</v>
      </c>
      <c r="C133" s="54"/>
      <c r="D133" s="54"/>
      <c r="E133" s="54"/>
      <c r="F133" s="66"/>
    </row>
    <row r="134" spans="1:14" ht="12" customHeight="1" thickBot="1" x14ac:dyDescent="0.25">
      <c r="A134" s="44" t="s">
        <v>65</v>
      </c>
      <c r="B134" s="69" t="s">
        <v>237</v>
      </c>
      <c r="C134" s="382"/>
      <c r="D134" s="382"/>
      <c r="E134" s="382"/>
      <c r="F134" s="10">
        <f>+F135+F136+F137+F138+F139+F140</f>
        <v>0</v>
      </c>
    </row>
    <row r="135" spans="1:14" ht="12" customHeight="1" x14ac:dyDescent="0.2">
      <c r="A135" s="242" t="s">
        <v>67</v>
      </c>
      <c r="B135" s="70" t="s">
        <v>238</v>
      </c>
      <c r="C135" s="383"/>
      <c r="D135" s="383"/>
      <c r="E135" s="383"/>
      <c r="F135" s="66"/>
    </row>
    <row r="136" spans="1:14" ht="12" customHeight="1" x14ac:dyDescent="0.2">
      <c r="A136" s="242" t="s">
        <v>69</v>
      </c>
      <c r="B136" s="70" t="s">
        <v>239</v>
      </c>
      <c r="C136" s="383"/>
      <c r="D136" s="383"/>
      <c r="E136" s="383"/>
      <c r="F136" s="66"/>
    </row>
    <row r="137" spans="1:14" ht="12" customHeight="1" x14ac:dyDescent="0.2">
      <c r="A137" s="242" t="s">
        <v>71</v>
      </c>
      <c r="B137" s="70" t="s">
        <v>240</v>
      </c>
      <c r="C137" s="383"/>
      <c r="D137" s="383"/>
      <c r="E137" s="383"/>
      <c r="F137" s="66"/>
    </row>
    <row r="138" spans="1:14" ht="12" customHeight="1" x14ac:dyDescent="0.2">
      <c r="A138" s="242" t="s">
        <v>73</v>
      </c>
      <c r="B138" s="70" t="s">
        <v>433</v>
      </c>
      <c r="C138" s="383"/>
      <c r="D138" s="383"/>
      <c r="E138" s="383"/>
      <c r="F138" s="66"/>
    </row>
    <row r="139" spans="1:14" s="258" customFormat="1" ht="12" customHeight="1" x14ac:dyDescent="0.2">
      <c r="A139" s="242" t="s">
        <v>75</v>
      </c>
      <c r="B139" s="70" t="s">
        <v>242</v>
      </c>
      <c r="C139" s="383"/>
      <c r="D139" s="383"/>
      <c r="E139" s="383"/>
      <c r="F139" s="66"/>
    </row>
    <row r="140" spans="1:14" ht="12" customHeight="1" thickBot="1" x14ac:dyDescent="0.25">
      <c r="A140" s="260" t="s">
        <v>77</v>
      </c>
      <c r="B140" s="71" t="s">
        <v>243</v>
      </c>
      <c r="C140" s="54"/>
      <c r="D140" s="54"/>
      <c r="E140" s="54"/>
      <c r="F140" s="66"/>
      <c r="N140" s="263"/>
    </row>
    <row r="141" spans="1:14" ht="13.5" thickBot="1" x14ac:dyDescent="0.25">
      <c r="A141" s="44" t="s">
        <v>89</v>
      </c>
      <c r="B141" s="69" t="s">
        <v>434</v>
      </c>
      <c r="C141" s="382"/>
      <c r="D141" s="382"/>
      <c r="E141" s="382"/>
      <c r="F141" s="24">
        <f>+F142+F143+F145+F146+F144</f>
        <v>0</v>
      </c>
    </row>
    <row r="142" spans="1:14" ht="12" customHeight="1" x14ac:dyDescent="0.2">
      <c r="A142" s="242" t="s">
        <v>91</v>
      </c>
      <c r="B142" s="70" t="s">
        <v>245</v>
      </c>
      <c r="C142" s="383"/>
      <c r="D142" s="383"/>
      <c r="E142" s="383"/>
      <c r="F142" s="66"/>
    </row>
    <row r="143" spans="1:14" s="258" customFormat="1" ht="12" customHeight="1" x14ac:dyDescent="0.2">
      <c r="A143" s="242" t="s">
        <v>93</v>
      </c>
      <c r="B143" s="70" t="s">
        <v>246</v>
      </c>
      <c r="C143" s="383"/>
      <c r="D143" s="383"/>
      <c r="E143" s="383"/>
      <c r="F143" s="66"/>
    </row>
    <row r="144" spans="1:14" s="258" customFormat="1" ht="12" customHeight="1" x14ac:dyDescent="0.2">
      <c r="A144" s="242" t="s">
        <v>95</v>
      </c>
      <c r="B144" s="70" t="s">
        <v>435</v>
      </c>
      <c r="C144" s="383"/>
      <c r="D144" s="383"/>
      <c r="E144" s="383"/>
      <c r="F144" s="66"/>
    </row>
    <row r="145" spans="1:6" s="258" customFormat="1" ht="12" customHeight="1" x14ac:dyDescent="0.2">
      <c r="A145" s="242" t="s">
        <v>97</v>
      </c>
      <c r="B145" s="70" t="s">
        <v>247</v>
      </c>
      <c r="C145" s="383"/>
      <c r="D145" s="383"/>
      <c r="E145" s="383"/>
      <c r="F145" s="66"/>
    </row>
    <row r="146" spans="1:6" s="258" customFormat="1" ht="12" customHeight="1" thickBot="1" x14ac:dyDescent="0.25">
      <c r="A146" s="260" t="s">
        <v>99</v>
      </c>
      <c r="B146" s="71" t="s">
        <v>248</v>
      </c>
      <c r="C146" s="54"/>
      <c r="D146" s="54"/>
      <c r="E146" s="54"/>
      <c r="F146" s="66"/>
    </row>
    <row r="147" spans="1:6" s="258" customFormat="1" ht="12" customHeight="1" thickBot="1" x14ac:dyDescent="0.25">
      <c r="A147" s="44" t="s">
        <v>249</v>
      </c>
      <c r="B147" s="69" t="s">
        <v>250</v>
      </c>
      <c r="C147" s="382"/>
      <c r="D147" s="382"/>
      <c r="E147" s="382"/>
      <c r="F147" s="72">
        <f>+F148+F149+F150+F151+F152</f>
        <v>0</v>
      </c>
    </row>
    <row r="148" spans="1:6" s="258" customFormat="1" ht="12" customHeight="1" x14ac:dyDescent="0.2">
      <c r="A148" s="242" t="s">
        <v>103</v>
      </c>
      <c r="B148" s="70" t="s">
        <v>251</v>
      </c>
      <c r="C148" s="383"/>
      <c r="D148" s="383"/>
      <c r="E148" s="383"/>
      <c r="F148" s="66"/>
    </row>
    <row r="149" spans="1:6" s="258" customFormat="1" ht="12" customHeight="1" x14ac:dyDescent="0.2">
      <c r="A149" s="242" t="s">
        <v>105</v>
      </c>
      <c r="B149" s="70" t="s">
        <v>252</v>
      </c>
      <c r="C149" s="383"/>
      <c r="D149" s="383"/>
      <c r="E149" s="383"/>
      <c r="F149" s="66"/>
    </row>
    <row r="150" spans="1:6" ht="12.75" customHeight="1" x14ac:dyDescent="0.2">
      <c r="A150" s="242" t="s">
        <v>107</v>
      </c>
      <c r="B150" s="70" t="s">
        <v>253</v>
      </c>
      <c r="C150" s="383"/>
      <c r="D150" s="383"/>
      <c r="E150" s="383"/>
      <c r="F150" s="66"/>
    </row>
    <row r="151" spans="1:6" ht="12.75" customHeight="1" x14ac:dyDescent="0.2">
      <c r="A151" s="242" t="s">
        <v>109</v>
      </c>
      <c r="B151" s="70" t="s">
        <v>436</v>
      </c>
      <c r="C151" s="383"/>
      <c r="D151" s="383"/>
      <c r="E151" s="383"/>
      <c r="F151" s="66"/>
    </row>
    <row r="152" spans="1:6" ht="12.75" customHeight="1" thickBot="1" x14ac:dyDescent="0.25">
      <c r="A152" s="260" t="s">
        <v>255</v>
      </c>
      <c r="B152" s="71" t="s">
        <v>256</v>
      </c>
      <c r="C152" s="54"/>
      <c r="D152" s="54"/>
      <c r="E152" s="54"/>
      <c r="F152" s="68"/>
    </row>
    <row r="153" spans="1:6" ht="12" customHeight="1" thickBot="1" x14ac:dyDescent="0.25">
      <c r="A153" s="264" t="s">
        <v>111</v>
      </c>
      <c r="B153" s="69" t="s">
        <v>257</v>
      </c>
      <c r="C153" s="382"/>
      <c r="D153" s="382"/>
      <c r="E153" s="382"/>
      <c r="F153" s="72"/>
    </row>
    <row r="154" spans="1:6" ht="15" customHeight="1" thickBot="1" x14ac:dyDescent="0.25">
      <c r="A154" s="264" t="s">
        <v>258</v>
      </c>
      <c r="B154" s="69" t="s">
        <v>259</v>
      </c>
      <c r="C154" s="382"/>
      <c r="D154" s="382"/>
      <c r="E154" s="382"/>
      <c r="F154" s="72"/>
    </row>
    <row r="155" spans="1:6" ht="13.5" thickBot="1" x14ac:dyDescent="0.25">
      <c r="A155" s="44" t="s">
        <v>260</v>
      </c>
      <c r="B155" s="69" t="s">
        <v>261</v>
      </c>
      <c r="C155" s="382"/>
      <c r="D155" s="382"/>
      <c r="E155" s="382"/>
      <c r="F155" s="74">
        <f>+F130+F134+F141+F147+F153+F154</f>
        <v>0</v>
      </c>
    </row>
    <row r="156" spans="1:6" ht="15" customHeight="1" thickBot="1" x14ac:dyDescent="0.25">
      <c r="A156" s="265" t="s">
        <v>262</v>
      </c>
      <c r="B156" s="78" t="s">
        <v>263</v>
      </c>
      <c r="C156" s="384"/>
      <c r="D156" s="384"/>
      <c r="E156" s="384"/>
      <c r="F156" s="74">
        <f>+F129+F155</f>
        <v>0</v>
      </c>
    </row>
    <row r="157" spans="1:6" ht="14.25" customHeight="1" thickBot="1" x14ac:dyDescent="0.25"/>
    <row r="158" spans="1:6" ht="13.5" thickBot="1" x14ac:dyDescent="0.25">
      <c r="A158" s="269" t="s">
        <v>437</v>
      </c>
      <c r="B158" s="270"/>
      <c r="C158" s="385"/>
      <c r="D158" s="385"/>
      <c r="E158" s="385"/>
      <c r="F158" s="271"/>
    </row>
    <row r="159" spans="1:6" ht="13.5" thickBot="1" x14ac:dyDescent="0.25">
      <c r="A159" s="269" t="s">
        <v>438</v>
      </c>
      <c r="B159" s="270"/>
      <c r="C159" s="385"/>
      <c r="D159" s="385"/>
      <c r="E159" s="385"/>
      <c r="F159" s="2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F61"/>
  <sheetViews>
    <sheetView zoomScale="130" zoomScaleNormal="130" workbookViewId="0">
      <selection activeCell="F5" sqref="F5"/>
    </sheetView>
  </sheetViews>
  <sheetFormatPr defaultRowHeight="12.75" x14ac:dyDescent="0.2"/>
  <cols>
    <col min="1" max="1" width="13.83203125" style="342" customWidth="1"/>
    <col min="2" max="2" width="79.1640625" style="315" customWidth="1"/>
    <col min="3" max="6" width="16.83203125" style="315" customWidth="1"/>
    <col min="7" max="16384" width="9.33203125" style="315"/>
  </cols>
  <sheetData>
    <row r="1" spans="1:6" s="308" customFormat="1" ht="21" customHeight="1" thickBot="1" x14ac:dyDescent="0.25">
      <c r="A1" s="217"/>
      <c r="B1" s="218"/>
      <c r="C1" s="218"/>
      <c r="D1" s="218"/>
      <c r="E1" s="218"/>
      <c r="F1" s="307" t="s">
        <v>512</v>
      </c>
    </row>
    <row r="2" spans="1:6" s="310" customFormat="1" ht="36" x14ac:dyDescent="0.2">
      <c r="A2" s="221" t="s">
        <v>463</v>
      </c>
      <c r="B2" s="222" t="s">
        <v>497</v>
      </c>
      <c r="C2" s="353"/>
      <c r="D2" s="353"/>
      <c r="E2" s="353"/>
      <c r="F2" s="309" t="s">
        <v>416</v>
      </c>
    </row>
    <row r="3" spans="1:6" s="310" customFormat="1" ht="24.75" thickBot="1" x14ac:dyDescent="0.25">
      <c r="A3" s="311" t="s">
        <v>414</v>
      </c>
      <c r="B3" s="226" t="s">
        <v>465</v>
      </c>
      <c r="C3" s="354"/>
      <c r="D3" s="354"/>
      <c r="E3" s="354"/>
      <c r="F3" s="312"/>
    </row>
    <row r="4" spans="1:6" s="313" customFormat="1" ht="15.95" customHeight="1" thickBot="1" x14ac:dyDescent="0.3">
      <c r="A4" s="228"/>
      <c r="B4" s="228"/>
      <c r="C4" s="228"/>
      <c r="D4" s="228"/>
      <c r="E4" s="228"/>
      <c r="F4" s="229" t="s">
        <v>2</v>
      </c>
    </row>
    <row r="5" spans="1:6" ht="36.75" thickBot="1" x14ac:dyDescent="0.25">
      <c r="A5" s="231" t="s">
        <v>417</v>
      </c>
      <c r="B5" s="232" t="s">
        <v>418</v>
      </c>
      <c r="C5" s="314" t="s">
        <v>419</v>
      </c>
      <c r="D5" s="314" t="s">
        <v>515</v>
      </c>
      <c r="E5" s="314" t="s">
        <v>516</v>
      </c>
      <c r="F5" s="314" t="s">
        <v>518</v>
      </c>
    </row>
    <row r="6" spans="1:6" s="316" customFormat="1" ht="12.95" customHeight="1" thickBot="1" x14ac:dyDescent="0.25">
      <c r="A6" s="235"/>
      <c r="B6" s="236" t="s">
        <v>5</v>
      </c>
      <c r="C6" s="237" t="s">
        <v>6</v>
      </c>
      <c r="D6" s="237" t="s">
        <v>275</v>
      </c>
      <c r="E6" s="237" t="s">
        <v>276</v>
      </c>
      <c r="F6" s="237" t="s">
        <v>360</v>
      </c>
    </row>
    <row r="7" spans="1:6" s="316" customFormat="1" ht="15.95" customHeight="1" thickBot="1" x14ac:dyDescent="0.25">
      <c r="A7" s="239"/>
      <c r="B7" s="240" t="s">
        <v>272</v>
      </c>
      <c r="C7" s="317"/>
      <c r="D7" s="317"/>
      <c r="E7" s="317"/>
      <c r="F7" s="317"/>
    </row>
    <row r="8" spans="1:6" s="319" customFormat="1" ht="12" customHeight="1" thickBot="1" x14ac:dyDescent="0.25">
      <c r="A8" s="235" t="s">
        <v>7</v>
      </c>
      <c r="B8" s="318" t="s">
        <v>466</v>
      </c>
      <c r="C8" s="105">
        <f>SUM(C9:C19)</f>
        <v>0</v>
      </c>
      <c r="D8" s="105">
        <f>SUM(D9:D19)</f>
        <v>704</v>
      </c>
      <c r="E8" s="105">
        <f>SUM(E9:E19)</f>
        <v>704</v>
      </c>
      <c r="F8" s="105">
        <f>SUM(F9:F19)</f>
        <v>13</v>
      </c>
    </row>
    <row r="9" spans="1:6" s="319" customFormat="1" ht="12" customHeight="1" x14ac:dyDescent="0.2">
      <c r="A9" s="320" t="s">
        <v>9</v>
      </c>
      <c r="B9" s="50" t="s">
        <v>68</v>
      </c>
      <c r="C9" s="321"/>
      <c r="D9" s="321">
        <v>704</v>
      </c>
      <c r="E9" s="321">
        <v>704</v>
      </c>
      <c r="F9" s="321">
        <v>0</v>
      </c>
    </row>
    <row r="10" spans="1:6" s="319" customFormat="1" ht="12" customHeight="1" x14ac:dyDescent="0.2">
      <c r="A10" s="322" t="s">
        <v>11</v>
      </c>
      <c r="B10" s="52" t="s">
        <v>70</v>
      </c>
      <c r="C10" s="102"/>
      <c r="D10" s="102"/>
      <c r="E10" s="102"/>
      <c r="F10" s="102"/>
    </row>
    <row r="11" spans="1:6" s="319" customFormat="1" ht="12" customHeight="1" x14ac:dyDescent="0.2">
      <c r="A11" s="322" t="s">
        <v>13</v>
      </c>
      <c r="B11" s="52" t="s">
        <v>72</v>
      </c>
      <c r="C11" s="102"/>
      <c r="D11" s="102"/>
      <c r="E11" s="102"/>
      <c r="F11" s="102"/>
    </row>
    <row r="12" spans="1:6" s="319" customFormat="1" ht="12" customHeight="1" x14ac:dyDescent="0.2">
      <c r="A12" s="322" t="s">
        <v>15</v>
      </c>
      <c r="B12" s="52" t="s">
        <v>74</v>
      </c>
      <c r="C12" s="102"/>
      <c r="D12" s="102"/>
      <c r="E12" s="102"/>
      <c r="F12" s="102"/>
    </row>
    <row r="13" spans="1:6" s="319" customFormat="1" ht="12" customHeight="1" x14ac:dyDescent="0.2">
      <c r="A13" s="322" t="s">
        <v>17</v>
      </c>
      <c r="B13" s="52" t="s">
        <v>76</v>
      </c>
      <c r="C13" s="102"/>
      <c r="D13" s="102"/>
      <c r="E13" s="102"/>
      <c r="F13" s="102"/>
    </row>
    <row r="14" spans="1:6" s="319" customFormat="1" ht="12" customHeight="1" x14ac:dyDescent="0.2">
      <c r="A14" s="322" t="s">
        <v>19</v>
      </c>
      <c r="B14" s="52" t="s">
        <v>467</v>
      </c>
      <c r="C14" s="102"/>
      <c r="D14" s="102"/>
      <c r="E14" s="102"/>
      <c r="F14" s="102"/>
    </row>
    <row r="15" spans="1:6" s="319" customFormat="1" ht="12" customHeight="1" x14ac:dyDescent="0.2">
      <c r="A15" s="322" t="s">
        <v>184</v>
      </c>
      <c r="B15" s="71" t="s">
        <v>468</v>
      </c>
      <c r="C15" s="102"/>
      <c r="D15" s="102"/>
      <c r="E15" s="102"/>
      <c r="F15" s="102"/>
    </row>
    <row r="16" spans="1:6" s="319" customFormat="1" ht="12" customHeight="1" x14ac:dyDescent="0.2">
      <c r="A16" s="322" t="s">
        <v>186</v>
      </c>
      <c r="B16" s="52" t="s">
        <v>469</v>
      </c>
      <c r="C16" s="109"/>
      <c r="D16" s="109"/>
      <c r="E16" s="109"/>
      <c r="F16" s="109">
        <v>13</v>
      </c>
    </row>
    <row r="17" spans="1:6" s="323" customFormat="1" ht="12" customHeight="1" x14ac:dyDescent="0.2">
      <c r="A17" s="322" t="s">
        <v>188</v>
      </c>
      <c r="B17" s="52" t="s">
        <v>84</v>
      </c>
      <c r="C17" s="102"/>
      <c r="D17" s="102"/>
      <c r="E17" s="102"/>
      <c r="F17" s="102"/>
    </row>
    <row r="18" spans="1:6" s="323" customFormat="1" ht="12" customHeight="1" x14ac:dyDescent="0.2">
      <c r="A18" s="322" t="s">
        <v>190</v>
      </c>
      <c r="B18" s="52" t="s">
        <v>86</v>
      </c>
      <c r="C18" s="104"/>
      <c r="D18" s="104"/>
      <c r="E18" s="104"/>
      <c r="F18" s="104"/>
    </row>
    <row r="19" spans="1:6" s="323" customFormat="1" ht="12" customHeight="1" thickBot="1" x14ac:dyDescent="0.25">
      <c r="A19" s="322" t="s">
        <v>192</v>
      </c>
      <c r="B19" s="71" t="s">
        <v>88</v>
      </c>
      <c r="C19" s="104"/>
      <c r="D19" s="104"/>
      <c r="E19" s="104"/>
      <c r="F19" s="104"/>
    </row>
    <row r="20" spans="1:6" s="319" customFormat="1" ht="12" customHeight="1" thickBot="1" x14ac:dyDescent="0.25">
      <c r="A20" s="235" t="s">
        <v>21</v>
      </c>
      <c r="B20" s="318" t="s">
        <v>470</v>
      </c>
      <c r="C20" s="105">
        <f>SUM(C21:C23)</f>
        <v>0</v>
      </c>
      <c r="D20" s="105">
        <f>SUM(D21:D23)</f>
        <v>0</v>
      </c>
      <c r="E20" s="105"/>
      <c r="F20" s="105">
        <f>SUM(F21:F23)</f>
        <v>0</v>
      </c>
    </row>
    <row r="21" spans="1:6" s="323" customFormat="1" ht="12" customHeight="1" x14ac:dyDescent="0.2">
      <c r="A21" s="322" t="s">
        <v>23</v>
      </c>
      <c r="B21" s="70" t="s">
        <v>24</v>
      </c>
      <c r="C21" s="102"/>
      <c r="D21" s="102"/>
      <c r="E21" s="102"/>
      <c r="F21" s="102"/>
    </row>
    <row r="22" spans="1:6" s="323" customFormat="1" ht="12" customHeight="1" x14ac:dyDescent="0.2">
      <c r="A22" s="322" t="s">
        <v>25</v>
      </c>
      <c r="B22" s="52" t="s">
        <v>471</v>
      </c>
      <c r="C22" s="102"/>
      <c r="D22" s="102"/>
      <c r="E22" s="102"/>
      <c r="F22" s="102"/>
    </row>
    <row r="23" spans="1:6" s="323" customFormat="1" ht="12" customHeight="1" x14ac:dyDescent="0.2">
      <c r="A23" s="322" t="s">
        <v>27</v>
      </c>
      <c r="B23" s="52" t="s">
        <v>472</v>
      </c>
      <c r="C23" s="102"/>
      <c r="D23" s="102"/>
      <c r="E23" s="102"/>
      <c r="F23" s="102"/>
    </row>
    <row r="24" spans="1:6" s="323" customFormat="1" ht="12" customHeight="1" thickBot="1" x14ac:dyDescent="0.25">
      <c r="A24" s="322" t="s">
        <v>29</v>
      </c>
      <c r="B24" s="52" t="s">
        <v>473</v>
      </c>
      <c r="C24" s="102"/>
      <c r="D24" s="102"/>
      <c r="E24" s="102"/>
      <c r="F24" s="102"/>
    </row>
    <row r="25" spans="1:6" s="323" customFormat="1" ht="12" customHeight="1" thickBot="1" x14ac:dyDescent="0.25">
      <c r="A25" s="324" t="s">
        <v>35</v>
      </c>
      <c r="B25" s="69" t="s">
        <v>282</v>
      </c>
      <c r="C25" s="325"/>
      <c r="D25" s="325"/>
      <c r="E25" s="325"/>
      <c r="F25" s="325"/>
    </row>
    <row r="26" spans="1:6" s="323" customFormat="1" ht="12" customHeight="1" thickBot="1" x14ac:dyDescent="0.25">
      <c r="A26" s="324" t="s">
        <v>232</v>
      </c>
      <c r="B26" s="69" t="s">
        <v>474</v>
      </c>
      <c r="C26" s="105">
        <f>+C27+C28+C29</f>
        <v>0</v>
      </c>
      <c r="D26" s="105">
        <f>+D27+D28+D29</f>
        <v>0</v>
      </c>
      <c r="E26" s="105"/>
      <c r="F26" s="105">
        <f>+F27+F28+F29</f>
        <v>0</v>
      </c>
    </row>
    <row r="27" spans="1:6" s="323" customFormat="1" ht="12" customHeight="1" x14ac:dyDescent="0.2">
      <c r="A27" s="326" t="s">
        <v>51</v>
      </c>
      <c r="B27" s="327" t="s">
        <v>38</v>
      </c>
      <c r="C27" s="110"/>
      <c r="D27" s="110"/>
      <c r="E27" s="110"/>
      <c r="F27" s="110"/>
    </row>
    <row r="28" spans="1:6" s="323" customFormat="1" ht="12" customHeight="1" x14ac:dyDescent="0.2">
      <c r="A28" s="326" t="s">
        <v>53</v>
      </c>
      <c r="B28" s="327" t="s">
        <v>471</v>
      </c>
      <c r="C28" s="102"/>
      <c r="D28" s="102"/>
      <c r="E28" s="102"/>
      <c r="F28" s="102"/>
    </row>
    <row r="29" spans="1:6" s="323" customFormat="1" ht="12" customHeight="1" x14ac:dyDescent="0.2">
      <c r="A29" s="326" t="s">
        <v>55</v>
      </c>
      <c r="B29" s="328" t="s">
        <v>475</v>
      </c>
      <c r="C29" s="102"/>
      <c r="D29" s="102"/>
      <c r="E29" s="102"/>
      <c r="F29" s="102"/>
    </row>
    <row r="30" spans="1:6" s="323" customFormat="1" ht="12" customHeight="1" thickBot="1" x14ac:dyDescent="0.25">
      <c r="A30" s="322" t="s">
        <v>57</v>
      </c>
      <c r="B30" s="329" t="s">
        <v>476</v>
      </c>
      <c r="C30" s="330"/>
      <c r="D30" s="330"/>
      <c r="E30" s="330"/>
      <c r="F30" s="330"/>
    </row>
    <row r="31" spans="1:6" s="323" customFormat="1" ht="12" customHeight="1" thickBot="1" x14ac:dyDescent="0.25">
      <c r="A31" s="324" t="s">
        <v>65</v>
      </c>
      <c r="B31" s="69" t="s">
        <v>477</v>
      </c>
      <c r="C31" s="105">
        <f>+C32+C33+C34</f>
        <v>0</v>
      </c>
      <c r="D31" s="105">
        <f>+D32+D33+D34</f>
        <v>0</v>
      </c>
      <c r="E31" s="105"/>
      <c r="F31" s="105">
        <f>+F32+F33+F34</f>
        <v>0</v>
      </c>
    </row>
    <row r="32" spans="1:6" s="323" customFormat="1" ht="12" customHeight="1" x14ac:dyDescent="0.2">
      <c r="A32" s="326" t="s">
        <v>67</v>
      </c>
      <c r="B32" s="327" t="s">
        <v>92</v>
      </c>
      <c r="C32" s="110"/>
      <c r="D32" s="110"/>
      <c r="E32" s="110"/>
      <c r="F32" s="110"/>
    </row>
    <row r="33" spans="1:6" s="323" customFormat="1" ht="12" customHeight="1" x14ac:dyDescent="0.2">
      <c r="A33" s="326" t="s">
        <v>69</v>
      </c>
      <c r="B33" s="328" t="s">
        <v>94</v>
      </c>
      <c r="C33" s="107"/>
      <c r="D33" s="107"/>
      <c r="E33" s="107"/>
      <c r="F33" s="107"/>
    </row>
    <row r="34" spans="1:6" s="323" customFormat="1" ht="12" customHeight="1" thickBot="1" x14ac:dyDescent="0.25">
      <c r="A34" s="322" t="s">
        <v>71</v>
      </c>
      <c r="B34" s="329" t="s">
        <v>96</v>
      </c>
      <c r="C34" s="330"/>
      <c r="D34" s="330"/>
      <c r="E34" s="330"/>
      <c r="F34" s="330"/>
    </row>
    <row r="35" spans="1:6" s="319" customFormat="1" ht="12" customHeight="1" thickBot="1" x14ac:dyDescent="0.25">
      <c r="A35" s="324" t="s">
        <v>89</v>
      </c>
      <c r="B35" s="69" t="s">
        <v>284</v>
      </c>
      <c r="C35" s="325"/>
      <c r="D35" s="325"/>
      <c r="E35" s="325"/>
      <c r="F35" s="325"/>
    </row>
    <row r="36" spans="1:6" s="319" customFormat="1" ht="12" customHeight="1" thickBot="1" x14ac:dyDescent="0.25">
      <c r="A36" s="324" t="s">
        <v>249</v>
      </c>
      <c r="B36" s="69" t="s">
        <v>478</v>
      </c>
      <c r="C36" s="331"/>
      <c r="D36" s="331"/>
      <c r="E36" s="331"/>
      <c r="F36" s="331"/>
    </row>
    <row r="37" spans="1:6" s="319" customFormat="1" ht="12" customHeight="1" thickBot="1" x14ac:dyDescent="0.25">
      <c r="A37" s="235" t="s">
        <v>111</v>
      </c>
      <c r="B37" s="69" t="s">
        <v>479</v>
      </c>
      <c r="C37" s="332">
        <f>+C8+C20+C25+C26+C31+C35+C36</f>
        <v>0</v>
      </c>
      <c r="D37" s="332">
        <f>+D8+D20+D25+D26+D31+D35+D36</f>
        <v>704</v>
      </c>
      <c r="E37" s="332">
        <f>+E8+E20+E25+E26+E31+E35+E36</f>
        <v>704</v>
      </c>
      <c r="F37" s="332">
        <f>+F8+F20+F25+F26+F31+F35+F36</f>
        <v>13</v>
      </c>
    </row>
    <row r="38" spans="1:6" s="319" customFormat="1" ht="12" customHeight="1" thickBot="1" x14ac:dyDescent="0.25">
      <c r="A38" s="333" t="s">
        <v>258</v>
      </c>
      <c r="B38" s="69" t="s">
        <v>480</v>
      </c>
      <c r="C38" s="332">
        <f>+C39+C40+C41</f>
        <v>44013</v>
      </c>
      <c r="D38" s="332">
        <f>+D39+D40+D41</f>
        <v>44408</v>
      </c>
      <c r="E38" s="332">
        <f>+E39+E40+E41</f>
        <v>44408</v>
      </c>
      <c r="F38" s="332">
        <f>+F39+F40+F41</f>
        <v>41769</v>
      </c>
    </row>
    <row r="39" spans="1:6" s="319" customFormat="1" ht="12" customHeight="1" x14ac:dyDescent="0.2">
      <c r="A39" s="326" t="s">
        <v>481</v>
      </c>
      <c r="B39" s="327" t="s">
        <v>336</v>
      </c>
      <c r="C39" s="110">
        <v>150</v>
      </c>
      <c r="D39" s="110">
        <v>150</v>
      </c>
      <c r="E39" s="110">
        <v>150</v>
      </c>
      <c r="F39" s="110">
        <v>1111</v>
      </c>
    </row>
    <row r="40" spans="1:6" s="319" customFormat="1" ht="12" customHeight="1" x14ac:dyDescent="0.2">
      <c r="A40" s="326" t="s">
        <v>482</v>
      </c>
      <c r="B40" s="328" t="s">
        <v>483</v>
      </c>
      <c r="C40" s="107"/>
      <c r="D40" s="107"/>
      <c r="E40" s="107"/>
      <c r="F40" s="107"/>
    </row>
    <row r="41" spans="1:6" s="323" customFormat="1" ht="12" customHeight="1" thickBot="1" x14ac:dyDescent="0.25">
      <c r="A41" s="322" t="s">
        <v>484</v>
      </c>
      <c r="B41" s="329" t="s">
        <v>485</v>
      </c>
      <c r="C41" s="330">
        <v>43863</v>
      </c>
      <c r="D41" s="330">
        <v>44258</v>
      </c>
      <c r="E41" s="330">
        <v>44258</v>
      </c>
      <c r="F41" s="330">
        <v>40658</v>
      </c>
    </row>
    <row r="42" spans="1:6" s="323" customFormat="1" ht="15" customHeight="1" thickBot="1" x14ac:dyDescent="0.25">
      <c r="A42" s="333" t="s">
        <v>260</v>
      </c>
      <c r="B42" s="334" t="s">
        <v>486</v>
      </c>
      <c r="C42" s="257">
        <f>+C37+C38</f>
        <v>44013</v>
      </c>
      <c r="D42" s="257">
        <f>+D37+D38</f>
        <v>45112</v>
      </c>
      <c r="E42" s="257">
        <f>+E37+E38</f>
        <v>45112</v>
      </c>
      <c r="F42" s="257">
        <f>+F37+F38</f>
        <v>41782</v>
      </c>
    </row>
    <row r="43" spans="1:6" s="323" customFormat="1" ht="15" customHeight="1" x14ac:dyDescent="0.2">
      <c r="A43" s="252"/>
      <c r="B43" s="253"/>
      <c r="C43" s="254"/>
      <c r="D43" s="254"/>
      <c r="E43" s="254"/>
      <c r="F43" s="254"/>
    </row>
    <row r="44" spans="1:6" ht="13.5" thickBot="1" x14ac:dyDescent="0.25">
      <c r="A44" s="335"/>
      <c r="B44" s="336"/>
      <c r="C44" s="337"/>
      <c r="D44" s="337"/>
      <c r="E44" s="337"/>
      <c r="F44" s="337"/>
    </row>
    <row r="45" spans="1:6" s="316" customFormat="1" ht="16.5" customHeight="1" thickBot="1" x14ac:dyDescent="0.25">
      <c r="A45" s="255"/>
      <c r="B45" s="256" t="s">
        <v>273</v>
      </c>
      <c r="C45" s="257"/>
      <c r="D45" s="257"/>
      <c r="E45" s="257"/>
      <c r="F45" s="257"/>
    </row>
    <row r="46" spans="1:6" s="338" customFormat="1" ht="12" customHeight="1" thickBot="1" x14ac:dyDescent="0.25">
      <c r="A46" s="324" t="s">
        <v>7</v>
      </c>
      <c r="B46" s="69" t="s">
        <v>487</v>
      </c>
      <c r="C46" s="105">
        <f>SUM(C47:C51)</f>
        <v>42013</v>
      </c>
      <c r="D46" s="105">
        <f>SUM(D47:D51)</f>
        <v>43112</v>
      </c>
      <c r="E46" s="105">
        <f>SUM(E47:E51)</f>
        <v>43112</v>
      </c>
      <c r="F46" s="105">
        <f>SUM(F47:F51)</f>
        <v>41782</v>
      </c>
    </row>
    <row r="47" spans="1:6" ht="12" customHeight="1" x14ac:dyDescent="0.2">
      <c r="A47" s="322" t="s">
        <v>9</v>
      </c>
      <c r="B47" s="70" t="s">
        <v>177</v>
      </c>
      <c r="C47" s="110">
        <v>26817</v>
      </c>
      <c r="D47" s="110">
        <v>29291</v>
      </c>
      <c r="E47" s="110">
        <v>29291</v>
      </c>
      <c r="F47" s="110">
        <v>28361</v>
      </c>
    </row>
    <row r="48" spans="1:6" ht="12" customHeight="1" x14ac:dyDescent="0.2">
      <c r="A48" s="322" t="s">
        <v>11</v>
      </c>
      <c r="B48" s="52" t="s">
        <v>178</v>
      </c>
      <c r="C48" s="108">
        <v>5296</v>
      </c>
      <c r="D48" s="108">
        <v>5761</v>
      </c>
      <c r="E48" s="108">
        <v>5761</v>
      </c>
      <c r="F48" s="108">
        <v>5761</v>
      </c>
    </row>
    <row r="49" spans="1:6" ht="12" customHeight="1" x14ac:dyDescent="0.2">
      <c r="A49" s="322" t="s">
        <v>13</v>
      </c>
      <c r="B49" s="52" t="s">
        <v>179</v>
      </c>
      <c r="C49" s="108">
        <v>9900</v>
      </c>
      <c r="D49" s="108">
        <v>8060</v>
      </c>
      <c r="E49" s="108">
        <v>8060</v>
      </c>
      <c r="F49" s="108">
        <v>7660</v>
      </c>
    </row>
    <row r="50" spans="1:6" ht="12" customHeight="1" x14ac:dyDescent="0.2">
      <c r="A50" s="322" t="s">
        <v>15</v>
      </c>
      <c r="B50" s="52" t="s">
        <v>180</v>
      </c>
      <c r="C50" s="108"/>
      <c r="D50" s="108"/>
      <c r="E50" s="108"/>
      <c r="F50" s="108"/>
    </row>
    <row r="51" spans="1:6" ht="12" customHeight="1" thickBot="1" x14ac:dyDescent="0.25">
      <c r="A51" s="322" t="s">
        <v>17</v>
      </c>
      <c r="B51" s="52" t="s">
        <v>182</v>
      </c>
      <c r="C51" s="108"/>
      <c r="D51" s="108"/>
      <c r="E51" s="108"/>
      <c r="F51" s="108"/>
    </row>
    <row r="52" spans="1:6" ht="12" customHeight="1" thickBot="1" x14ac:dyDescent="0.25">
      <c r="A52" s="324" t="s">
        <v>21</v>
      </c>
      <c r="B52" s="69" t="s">
        <v>488</v>
      </c>
      <c r="C52" s="105">
        <f>SUM(C53:C55)</f>
        <v>2000</v>
      </c>
      <c r="D52" s="105">
        <f>SUM(D53:D55)</f>
        <v>2000</v>
      </c>
      <c r="E52" s="105">
        <f t="shared" ref="E52:F52" si="0">SUM(E53:E55)</f>
        <v>2000</v>
      </c>
      <c r="F52" s="105">
        <f t="shared" si="0"/>
        <v>0</v>
      </c>
    </row>
    <row r="53" spans="1:6" s="338" customFormat="1" ht="12" customHeight="1" x14ac:dyDescent="0.2">
      <c r="A53" s="322" t="s">
        <v>23</v>
      </c>
      <c r="B53" s="70" t="s">
        <v>213</v>
      </c>
      <c r="C53" s="110">
        <v>2000</v>
      </c>
      <c r="D53" s="110">
        <v>2000</v>
      </c>
      <c r="E53" s="110">
        <v>2000</v>
      </c>
      <c r="F53" s="110"/>
    </row>
    <row r="54" spans="1:6" ht="12" customHeight="1" x14ac:dyDescent="0.2">
      <c r="A54" s="322" t="s">
        <v>25</v>
      </c>
      <c r="B54" s="52" t="s">
        <v>215</v>
      </c>
      <c r="C54" s="108"/>
      <c r="D54" s="108"/>
      <c r="E54" s="108"/>
      <c r="F54" s="108"/>
    </row>
    <row r="55" spans="1:6" ht="12" customHeight="1" x14ac:dyDescent="0.2">
      <c r="A55" s="322" t="s">
        <v>27</v>
      </c>
      <c r="B55" s="52" t="s">
        <v>489</v>
      </c>
      <c r="C55" s="108"/>
      <c r="D55" s="108"/>
      <c r="E55" s="108"/>
      <c r="F55" s="108"/>
    </row>
    <row r="56" spans="1:6" ht="12" customHeight="1" thickBot="1" x14ac:dyDescent="0.25">
      <c r="A56" s="322" t="s">
        <v>29</v>
      </c>
      <c r="B56" s="52" t="s">
        <v>490</v>
      </c>
      <c r="C56" s="108"/>
      <c r="D56" s="108"/>
      <c r="E56" s="108"/>
      <c r="F56" s="108"/>
    </row>
    <row r="57" spans="1:6" ht="12" customHeight="1" thickBot="1" x14ac:dyDescent="0.25">
      <c r="A57" s="324" t="s">
        <v>35</v>
      </c>
      <c r="B57" s="69" t="s">
        <v>491</v>
      </c>
      <c r="C57" s="325"/>
      <c r="D57" s="325"/>
      <c r="E57" s="325"/>
      <c r="F57" s="325"/>
    </row>
    <row r="58" spans="1:6" ht="15" customHeight="1" thickBot="1" x14ac:dyDescent="0.25">
      <c r="A58" s="324" t="s">
        <v>232</v>
      </c>
      <c r="B58" s="340" t="s">
        <v>492</v>
      </c>
      <c r="C58" s="341">
        <f>+C46+C52+C57</f>
        <v>44013</v>
      </c>
      <c r="D58" s="341">
        <f>+D46+D52+D57</f>
        <v>45112</v>
      </c>
      <c r="E58" s="341">
        <f>+E46+E52+E57</f>
        <v>45112</v>
      </c>
      <c r="F58" s="341">
        <f>+F46+F52+F57</f>
        <v>41782</v>
      </c>
    </row>
    <row r="59" spans="1:6" ht="13.5" thickBot="1" x14ac:dyDescent="0.25">
      <c r="C59" s="343"/>
      <c r="D59" s="343"/>
      <c r="E59" s="343"/>
      <c r="F59" s="343"/>
    </row>
    <row r="60" spans="1:6" ht="15" customHeight="1" thickBot="1" x14ac:dyDescent="0.25">
      <c r="A60" s="269" t="s">
        <v>437</v>
      </c>
      <c r="B60" s="270"/>
      <c r="C60" s="271">
        <v>8</v>
      </c>
      <c r="D60" s="271">
        <v>8</v>
      </c>
      <c r="E60" s="271">
        <v>8</v>
      </c>
      <c r="F60" s="271">
        <v>7</v>
      </c>
    </row>
    <row r="61" spans="1:6" ht="14.25" customHeight="1" thickBot="1" x14ac:dyDescent="0.25">
      <c r="A61" s="269" t="s">
        <v>438</v>
      </c>
      <c r="B61" s="270"/>
      <c r="C61" s="271"/>
      <c r="D61" s="271"/>
      <c r="E61" s="271"/>
      <c r="F61" s="2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61"/>
  <sheetViews>
    <sheetView zoomScale="130" zoomScaleNormal="130" workbookViewId="0">
      <selection activeCell="G59" sqref="G59"/>
    </sheetView>
  </sheetViews>
  <sheetFormatPr defaultRowHeight="12.75" x14ac:dyDescent="0.2"/>
  <cols>
    <col min="1" max="1" width="13.83203125" style="342" customWidth="1"/>
    <col min="2" max="2" width="79.1640625" style="315" customWidth="1"/>
    <col min="3" max="4" width="16.83203125" style="315" customWidth="1"/>
    <col min="5" max="16384" width="9.33203125" style="315"/>
  </cols>
  <sheetData>
    <row r="1" spans="1:4" s="308" customFormat="1" ht="21" customHeight="1" thickBot="1" x14ac:dyDescent="0.25">
      <c r="A1" s="217"/>
      <c r="B1" s="218"/>
      <c r="C1" s="218"/>
      <c r="D1" s="307" t="str">
        <f>+CONCATENATE("9.2.1. melléklet a ……/",LEFT([10]ÖSSZEFÜGGÉSEK!A5,4),". (….) önkormányzati rendelethez")</f>
        <v>9.2.1. melléklet a ……/2017. (….) önkormányzati rendelethez</v>
      </c>
    </row>
    <row r="2" spans="1:4" s="310" customFormat="1" ht="25.5" customHeight="1" x14ac:dyDescent="0.2">
      <c r="A2" s="221" t="s">
        <v>463</v>
      </c>
      <c r="B2" s="222" t="s">
        <v>497</v>
      </c>
      <c r="C2" s="353"/>
      <c r="D2" s="309" t="s">
        <v>416</v>
      </c>
    </row>
    <row r="3" spans="1:4" s="310" customFormat="1" ht="24.75" thickBot="1" x14ac:dyDescent="0.25">
      <c r="A3" s="311" t="s">
        <v>414</v>
      </c>
      <c r="B3" s="226" t="s">
        <v>496</v>
      </c>
      <c r="C3" s="354"/>
      <c r="D3" s="312" t="s">
        <v>413</v>
      </c>
    </row>
    <row r="4" spans="1:4" s="313" customFormat="1" ht="15.95" customHeight="1" thickBot="1" x14ac:dyDescent="0.3">
      <c r="A4" s="228"/>
      <c r="B4" s="228"/>
      <c r="C4" s="228"/>
      <c r="D4" s="229" t="s">
        <v>2</v>
      </c>
    </row>
    <row r="5" spans="1:4" ht="24.75" thickBot="1" x14ac:dyDescent="0.25">
      <c r="A5" s="231" t="s">
        <v>417</v>
      </c>
      <c r="B5" s="232" t="s">
        <v>418</v>
      </c>
      <c r="C5" s="314" t="s">
        <v>419</v>
      </c>
      <c r="D5" s="233" t="s">
        <v>501</v>
      </c>
    </row>
    <row r="6" spans="1:4" s="316" customFormat="1" ht="12.95" customHeight="1" thickBot="1" x14ac:dyDescent="0.25">
      <c r="A6" s="235"/>
      <c r="B6" s="236" t="s">
        <v>5</v>
      </c>
      <c r="C6" s="237" t="s">
        <v>6</v>
      </c>
      <c r="D6" s="237" t="s">
        <v>275</v>
      </c>
    </row>
    <row r="7" spans="1:4" s="316" customFormat="1" ht="15.95" customHeight="1" thickBot="1" x14ac:dyDescent="0.25">
      <c r="A7" s="239"/>
      <c r="B7" s="240" t="s">
        <v>272</v>
      </c>
      <c r="C7" s="317"/>
      <c r="D7" s="317"/>
    </row>
    <row r="8" spans="1:4" s="319" customFormat="1" ht="12" customHeight="1" thickBot="1" x14ac:dyDescent="0.25">
      <c r="A8" s="235" t="s">
        <v>7</v>
      </c>
      <c r="B8" s="318" t="s">
        <v>466</v>
      </c>
      <c r="C8" s="105">
        <f>SUM(C9:C19)</f>
        <v>0</v>
      </c>
      <c r="D8" s="105">
        <f>SUM(D9:D19)</f>
        <v>0</v>
      </c>
    </row>
    <row r="9" spans="1:4" s="319" customFormat="1" ht="12" customHeight="1" x14ac:dyDescent="0.2">
      <c r="A9" s="320" t="s">
        <v>9</v>
      </c>
      <c r="B9" s="50" t="s">
        <v>68</v>
      </c>
      <c r="C9" s="321"/>
      <c r="D9" s="321"/>
    </row>
    <row r="10" spans="1:4" s="319" customFormat="1" ht="12" customHeight="1" x14ac:dyDescent="0.2">
      <c r="A10" s="322" t="s">
        <v>11</v>
      </c>
      <c r="B10" s="52" t="s">
        <v>70</v>
      </c>
      <c r="C10" s="102"/>
      <c r="D10" s="102"/>
    </row>
    <row r="11" spans="1:4" s="319" customFormat="1" ht="12" customHeight="1" x14ac:dyDescent="0.2">
      <c r="A11" s="322" t="s">
        <v>13</v>
      </c>
      <c r="B11" s="52" t="s">
        <v>72</v>
      </c>
      <c r="C11" s="102"/>
      <c r="D11" s="102"/>
    </row>
    <row r="12" spans="1:4" s="319" customFormat="1" ht="12" customHeight="1" x14ac:dyDescent="0.2">
      <c r="A12" s="322" t="s">
        <v>15</v>
      </c>
      <c r="B12" s="52" t="s">
        <v>74</v>
      </c>
      <c r="C12" s="102"/>
      <c r="D12" s="102"/>
    </row>
    <row r="13" spans="1:4" s="319" customFormat="1" ht="12" customHeight="1" x14ac:dyDescent="0.2">
      <c r="A13" s="322" t="s">
        <v>17</v>
      </c>
      <c r="B13" s="52" t="s">
        <v>76</v>
      </c>
      <c r="C13" s="102"/>
      <c r="D13" s="102"/>
    </row>
    <row r="14" spans="1:4" s="319" customFormat="1" ht="12" customHeight="1" x14ac:dyDescent="0.2">
      <c r="A14" s="322" t="s">
        <v>19</v>
      </c>
      <c r="B14" s="52" t="s">
        <v>467</v>
      </c>
      <c r="C14" s="102"/>
      <c r="D14" s="102"/>
    </row>
    <row r="15" spans="1:4" s="319" customFormat="1" ht="12" customHeight="1" x14ac:dyDescent="0.2">
      <c r="A15" s="322" t="s">
        <v>184</v>
      </c>
      <c r="B15" s="71" t="s">
        <v>468</v>
      </c>
      <c r="C15" s="102"/>
      <c r="D15" s="102"/>
    </row>
    <row r="16" spans="1:4" s="319" customFormat="1" ht="12" customHeight="1" x14ac:dyDescent="0.2">
      <c r="A16" s="322" t="s">
        <v>186</v>
      </c>
      <c r="B16" s="52" t="s">
        <v>469</v>
      </c>
      <c r="C16" s="109"/>
      <c r="D16" s="109"/>
    </row>
    <row r="17" spans="1:4" s="323" customFormat="1" ht="12" customHeight="1" x14ac:dyDescent="0.2">
      <c r="A17" s="322" t="s">
        <v>188</v>
      </c>
      <c r="B17" s="52" t="s">
        <v>84</v>
      </c>
      <c r="C17" s="102"/>
      <c r="D17" s="102"/>
    </row>
    <row r="18" spans="1:4" s="323" customFormat="1" ht="12" customHeight="1" x14ac:dyDescent="0.2">
      <c r="A18" s="322" t="s">
        <v>190</v>
      </c>
      <c r="B18" s="52" t="s">
        <v>86</v>
      </c>
      <c r="C18" s="104"/>
      <c r="D18" s="104"/>
    </row>
    <row r="19" spans="1:4" s="323" customFormat="1" ht="12" customHeight="1" thickBot="1" x14ac:dyDescent="0.25">
      <c r="A19" s="322" t="s">
        <v>192</v>
      </c>
      <c r="B19" s="71" t="s">
        <v>88</v>
      </c>
      <c r="C19" s="104"/>
      <c r="D19" s="104"/>
    </row>
    <row r="20" spans="1:4" s="319" customFormat="1" ht="12" customHeight="1" thickBot="1" x14ac:dyDescent="0.25">
      <c r="A20" s="235" t="s">
        <v>21</v>
      </c>
      <c r="B20" s="318" t="s">
        <v>470</v>
      </c>
      <c r="C20" s="105">
        <f>SUM(C21:C23)</f>
        <v>0</v>
      </c>
      <c r="D20" s="105">
        <f>SUM(D21:D23)</f>
        <v>0</v>
      </c>
    </row>
    <row r="21" spans="1:4" s="323" customFormat="1" ht="12" customHeight="1" x14ac:dyDescent="0.2">
      <c r="A21" s="322" t="s">
        <v>23</v>
      </c>
      <c r="B21" s="70" t="s">
        <v>24</v>
      </c>
      <c r="C21" s="102"/>
      <c r="D21" s="102"/>
    </row>
    <row r="22" spans="1:4" s="323" customFormat="1" ht="12" customHeight="1" x14ac:dyDescent="0.2">
      <c r="A22" s="322" t="s">
        <v>25</v>
      </c>
      <c r="B22" s="52" t="s">
        <v>471</v>
      </c>
      <c r="C22" s="102"/>
      <c r="D22" s="102"/>
    </row>
    <row r="23" spans="1:4" s="323" customFormat="1" ht="12" customHeight="1" x14ac:dyDescent="0.2">
      <c r="A23" s="322" t="s">
        <v>27</v>
      </c>
      <c r="B23" s="52" t="s">
        <v>472</v>
      </c>
      <c r="C23" s="102"/>
      <c r="D23" s="102"/>
    </row>
    <row r="24" spans="1:4" s="323" customFormat="1" ht="12" customHeight="1" thickBot="1" x14ac:dyDescent="0.25">
      <c r="A24" s="322" t="s">
        <v>29</v>
      </c>
      <c r="B24" s="52" t="s">
        <v>473</v>
      </c>
      <c r="C24" s="102"/>
      <c r="D24" s="102"/>
    </row>
    <row r="25" spans="1:4" s="323" customFormat="1" ht="12" customHeight="1" thickBot="1" x14ac:dyDescent="0.25">
      <c r="A25" s="324" t="s">
        <v>35</v>
      </c>
      <c r="B25" s="69" t="s">
        <v>282</v>
      </c>
      <c r="C25" s="325"/>
      <c r="D25" s="325"/>
    </row>
    <row r="26" spans="1:4" s="323" customFormat="1" ht="12" customHeight="1" thickBot="1" x14ac:dyDescent="0.25">
      <c r="A26" s="324" t="s">
        <v>232</v>
      </c>
      <c r="B26" s="69" t="s">
        <v>474</v>
      </c>
      <c r="C26" s="105">
        <f>+C27+C28+C29</f>
        <v>0</v>
      </c>
      <c r="D26" s="105">
        <f>+D27+D28+D29</f>
        <v>0</v>
      </c>
    </row>
    <row r="27" spans="1:4" s="323" customFormat="1" ht="12" customHeight="1" x14ac:dyDescent="0.2">
      <c r="A27" s="326" t="s">
        <v>51</v>
      </c>
      <c r="B27" s="327" t="s">
        <v>38</v>
      </c>
      <c r="C27" s="110"/>
      <c r="D27" s="110"/>
    </row>
    <row r="28" spans="1:4" s="323" customFormat="1" ht="12" customHeight="1" x14ac:dyDescent="0.2">
      <c r="A28" s="326" t="s">
        <v>53</v>
      </c>
      <c r="B28" s="327" t="s">
        <v>471</v>
      </c>
      <c r="C28" s="102"/>
      <c r="D28" s="102"/>
    </row>
    <row r="29" spans="1:4" s="323" customFormat="1" ht="12" customHeight="1" x14ac:dyDescent="0.2">
      <c r="A29" s="326" t="s">
        <v>55</v>
      </c>
      <c r="B29" s="328" t="s">
        <v>475</v>
      </c>
      <c r="C29" s="102"/>
      <c r="D29" s="102"/>
    </row>
    <row r="30" spans="1:4" s="323" customFormat="1" ht="12" customHeight="1" thickBot="1" x14ac:dyDescent="0.25">
      <c r="A30" s="322" t="s">
        <v>57</v>
      </c>
      <c r="B30" s="329" t="s">
        <v>476</v>
      </c>
      <c r="C30" s="330"/>
      <c r="D30" s="330"/>
    </row>
    <row r="31" spans="1:4" s="323" customFormat="1" ht="12" customHeight="1" thickBot="1" x14ac:dyDescent="0.25">
      <c r="A31" s="324" t="s">
        <v>65</v>
      </c>
      <c r="B31" s="69" t="s">
        <v>477</v>
      </c>
      <c r="C31" s="105">
        <f>+C32+C33+C34</f>
        <v>0</v>
      </c>
      <c r="D31" s="105">
        <f>+D32+D33+D34</f>
        <v>0</v>
      </c>
    </row>
    <row r="32" spans="1:4" s="323" customFormat="1" ht="12" customHeight="1" x14ac:dyDescent="0.2">
      <c r="A32" s="326" t="s">
        <v>67</v>
      </c>
      <c r="B32" s="327" t="s">
        <v>92</v>
      </c>
      <c r="C32" s="110"/>
      <c r="D32" s="110"/>
    </row>
    <row r="33" spans="1:4" s="323" customFormat="1" ht="12" customHeight="1" x14ac:dyDescent="0.2">
      <c r="A33" s="326" t="s">
        <v>69</v>
      </c>
      <c r="B33" s="328" t="s">
        <v>94</v>
      </c>
      <c r="C33" s="107"/>
      <c r="D33" s="107"/>
    </row>
    <row r="34" spans="1:4" s="323" customFormat="1" ht="12" customHeight="1" thickBot="1" x14ac:dyDescent="0.25">
      <c r="A34" s="322" t="s">
        <v>71</v>
      </c>
      <c r="B34" s="329" t="s">
        <v>96</v>
      </c>
      <c r="C34" s="330"/>
      <c r="D34" s="330"/>
    </row>
    <row r="35" spans="1:4" s="319" customFormat="1" ht="12" customHeight="1" thickBot="1" x14ac:dyDescent="0.25">
      <c r="A35" s="324" t="s">
        <v>89</v>
      </c>
      <c r="B35" s="69" t="s">
        <v>284</v>
      </c>
      <c r="C35" s="325"/>
      <c r="D35" s="325"/>
    </row>
    <row r="36" spans="1:4" s="319" customFormat="1" ht="12" customHeight="1" thickBot="1" x14ac:dyDescent="0.25">
      <c r="A36" s="324" t="s">
        <v>249</v>
      </c>
      <c r="B36" s="69" t="s">
        <v>478</v>
      </c>
      <c r="C36" s="331"/>
      <c r="D36" s="331"/>
    </row>
    <row r="37" spans="1:4" s="319" customFormat="1" ht="12" customHeight="1" thickBot="1" x14ac:dyDescent="0.25">
      <c r="A37" s="235" t="s">
        <v>111</v>
      </c>
      <c r="B37" s="69" t="s">
        <v>479</v>
      </c>
      <c r="C37" s="332">
        <f>+C8+C20+C25+C26+C31+C35+C36</f>
        <v>0</v>
      </c>
      <c r="D37" s="332">
        <f>+D8+D20+D25+D26+D31+D35+D36</f>
        <v>0</v>
      </c>
    </row>
    <row r="38" spans="1:4" s="319" customFormat="1" ht="12" customHeight="1" thickBot="1" x14ac:dyDescent="0.25">
      <c r="A38" s="333" t="s">
        <v>258</v>
      </c>
      <c r="B38" s="69" t="s">
        <v>480</v>
      </c>
      <c r="C38" s="332">
        <f>+C39+C40+C41</f>
        <v>44013</v>
      </c>
      <c r="D38" s="332">
        <f>+D39+D40+D41</f>
        <v>44013</v>
      </c>
    </row>
    <row r="39" spans="1:4" s="319" customFormat="1" ht="12" customHeight="1" x14ac:dyDescent="0.2">
      <c r="A39" s="326" t="s">
        <v>481</v>
      </c>
      <c r="B39" s="327" t="s">
        <v>336</v>
      </c>
      <c r="C39" s="110">
        <v>150</v>
      </c>
      <c r="D39" s="110">
        <v>150</v>
      </c>
    </row>
    <row r="40" spans="1:4" s="319" customFormat="1" ht="12" customHeight="1" x14ac:dyDescent="0.2">
      <c r="A40" s="326" t="s">
        <v>482</v>
      </c>
      <c r="B40" s="328" t="s">
        <v>483</v>
      </c>
      <c r="C40" s="107"/>
      <c r="D40" s="107"/>
    </row>
    <row r="41" spans="1:4" s="323" customFormat="1" ht="12" customHeight="1" thickBot="1" x14ac:dyDescent="0.25">
      <c r="A41" s="322" t="s">
        <v>484</v>
      </c>
      <c r="B41" s="329" t="s">
        <v>485</v>
      </c>
      <c r="C41" s="330">
        <v>43863</v>
      </c>
      <c r="D41" s="330">
        <v>43863</v>
      </c>
    </row>
    <row r="42" spans="1:4" s="323" customFormat="1" ht="15" customHeight="1" thickBot="1" x14ac:dyDescent="0.25">
      <c r="A42" s="333" t="s">
        <v>260</v>
      </c>
      <c r="B42" s="334" t="s">
        <v>486</v>
      </c>
      <c r="C42" s="257">
        <f>+C37+C38</f>
        <v>44013</v>
      </c>
      <c r="D42" s="257">
        <f>+D37+D38</f>
        <v>44013</v>
      </c>
    </row>
    <row r="43" spans="1:4" s="323" customFormat="1" ht="15" customHeight="1" x14ac:dyDescent="0.2">
      <c r="A43" s="252"/>
      <c r="B43" s="253"/>
      <c r="C43" s="254"/>
      <c r="D43" s="254"/>
    </row>
    <row r="44" spans="1:4" ht="13.5" thickBot="1" x14ac:dyDescent="0.25">
      <c r="A44" s="335"/>
      <c r="B44" s="336"/>
      <c r="C44" s="337"/>
      <c r="D44" s="337"/>
    </row>
    <row r="45" spans="1:4" s="316" customFormat="1" ht="16.5" customHeight="1" thickBot="1" x14ac:dyDescent="0.25">
      <c r="A45" s="255"/>
      <c r="B45" s="256" t="s">
        <v>273</v>
      </c>
      <c r="C45" s="257"/>
      <c r="D45" s="257"/>
    </row>
    <row r="46" spans="1:4" s="338" customFormat="1" ht="12" customHeight="1" thickBot="1" x14ac:dyDescent="0.25">
      <c r="A46" s="324" t="s">
        <v>7</v>
      </c>
      <c r="B46" s="69" t="s">
        <v>487</v>
      </c>
      <c r="C46" s="105">
        <f>SUM(C47:C51)</f>
        <v>42013</v>
      </c>
      <c r="D46" s="105">
        <f>SUM(D47:D51)</f>
        <v>42013</v>
      </c>
    </row>
    <row r="47" spans="1:4" ht="12" customHeight="1" x14ac:dyDescent="0.2">
      <c r="A47" s="322" t="s">
        <v>9</v>
      </c>
      <c r="B47" s="70" t="s">
        <v>177</v>
      </c>
      <c r="C47" s="110">
        <v>26817</v>
      </c>
      <c r="D47" s="110">
        <v>26817</v>
      </c>
    </row>
    <row r="48" spans="1:4" ht="12" customHeight="1" x14ac:dyDescent="0.2">
      <c r="A48" s="322" t="s">
        <v>11</v>
      </c>
      <c r="B48" s="52" t="s">
        <v>178</v>
      </c>
      <c r="C48" s="108">
        <v>5296</v>
      </c>
      <c r="D48" s="108">
        <v>5296</v>
      </c>
    </row>
    <row r="49" spans="1:4" ht="12" customHeight="1" x14ac:dyDescent="0.2">
      <c r="A49" s="322" t="s">
        <v>13</v>
      </c>
      <c r="B49" s="52" t="s">
        <v>179</v>
      </c>
      <c r="C49" s="108">
        <v>9900</v>
      </c>
      <c r="D49" s="108">
        <v>9900</v>
      </c>
    </row>
    <row r="50" spans="1:4" ht="12" customHeight="1" x14ac:dyDescent="0.2">
      <c r="A50" s="322" t="s">
        <v>15</v>
      </c>
      <c r="B50" s="52" t="s">
        <v>180</v>
      </c>
      <c r="C50" s="108"/>
      <c r="D50" s="108"/>
    </row>
    <row r="51" spans="1:4" ht="12" customHeight="1" thickBot="1" x14ac:dyDescent="0.25">
      <c r="A51" s="322" t="s">
        <v>17</v>
      </c>
      <c r="B51" s="52" t="s">
        <v>182</v>
      </c>
      <c r="C51" s="108"/>
      <c r="D51" s="108"/>
    </row>
    <row r="52" spans="1:4" ht="12" customHeight="1" thickBot="1" x14ac:dyDescent="0.25">
      <c r="A52" s="324" t="s">
        <v>21</v>
      </c>
      <c r="B52" s="69" t="s">
        <v>488</v>
      </c>
      <c r="C52" s="105">
        <f>SUM(C53:C55)</f>
        <v>2000</v>
      </c>
      <c r="D52" s="105">
        <f>SUM(D53:D55)</f>
        <v>2000</v>
      </c>
    </row>
    <row r="53" spans="1:4" s="338" customFormat="1" ht="12" customHeight="1" x14ac:dyDescent="0.2">
      <c r="A53" s="322" t="s">
        <v>23</v>
      </c>
      <c r="B53" s="70" t="s">
        <v>213</v>
      </c>
      <c r="C53" s="110">
        <v>2000</v>
      </c>
      <c r="D53" s="110">
        <v>2000</v>
      </c>
    </row>
    <row r="54" spans="1:4" ht="12" customHeight="1" x14ac:dyDescent="0.2">
      <c r="A54" s="322" t="s">
        <v>25</v>
      </c>
      <c r="B54" s="52" t="s">
        <v>215</v>
      </c>
      <c r="C54" s="108"/>
      <c r="D54" s="108"/>
    </row>
    <row r="55" spans="1:4" ht="12" customHeight="1" x14ac:dyDescent="0.2">
      <c r="A55" s="322" t="s">
        <v>27</v>
      </c>
      <c r="B55" s="52" t="s">
        <v>489</v>
      </c>
      <c r="C55" s="108"/>
      <c r="D55" s="108"/>
    </row>
    <row r="56" spans="1:4" ht="12" customHeight="1" thickBot="1" x14ac:dyDescent="0.25">
      <c r="A56" s="322" t="s">
        <v>29</v>
      </c>
      <c r="B56" s="52" t="s">
        <v>490</v>
      </c>
      <c r="C56" s="108"/>
      <c r="D56" s="108"/>
    </row>
    <row r="57" spans="1:4" ht="15" customHeight="1" thickBot="1" x14ac:dyDescent="0.25">
      <c r="A57" s="324" t="s">
        <v>35</v>
      </c>
      <c r="B57" s="69" t="s">
        <v>491</v>
      </c>
      <c r="C57" s="325"/>
      <c r="D57" s="325"/>
    </row>
    <row r="58" spans="1:4" ht="13.5" thickBot="1" x14ac:dyDescent="0.25">
      <c r="A58" s="324" t="s">
        <v>232</v>
      </c>
      <c r="B58" s="340" t="s">
        <v>492</v>
      </c>
      <c r="C58" s="341">
        <f>+C46+C52+C57</f>
        <v>44013</v>
      </c>
      <c r="D58" s="341">
        <f>+D46+D52+D57</f>
        <v>44013</v>
      </c>
    </row>
    <row r="59" spans="1:4" ht="15" customHeight="1" thickBot="1" x14ac:dyDescent="0.25">
      <c r="C59" s="343"/>
      <c r="D59" s="343"/>
    </row>
    <row r="60" spans="1:4" ht="14.25" customHeight="1" thickBot="1" x14ac:dyDescent="0.25">
      <c r="A60" s="269" t="s">
        <v>437</v>
      </c>
      <c r="B60" s="270"/>
      <c r="C60" s="271">
        <v>8</v>
      </c>
      <c r="D60" s="271">
        <v>8</v>
      </c>
    </row>
    <row r="61" spans="1:4" ht="13.5" thickBot="1" x14ac:dyDescent="0.25">
      <c r="A61" s="269" t="s">
        <v>438</v>
      </c>
      <c r="B61" s="270"/>
      <c r="C61" s="271"/>
      <c r="D61" s="2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F61"/>
  <sheetViews>
    <sheetView zoomScale="130" zoomScaleNormal="130" workbookViewId="0">
      <selection activeCell="H40" sqref="H40"/>
    </sheetView>
  </sheetViews>
  <sheetFormatPr defaultRowHeight="12.75" x14ac:dyDescent="0.2"/>
  <cols>
    <col min="1" max="1" width="13.83203125" style="342" customWidth="1"/>
    <col min="2" max="2" width="79.1640625" style="315" customWidth="1"/>
    <col min="3" max="6" width="16.83203125" style="315" customWidth="1"/>
    <col min="7" max="16384" width="9.33203125" style="315"/>
  </cols>
  <sheetData>
    <row r="1" spans="1:6" s="308" customFormat="1" ht="21" customHeight="1" thickBot="1" x14ac:dyDescent="0.25">
      <c r="A1" s="217"/>
      <c r="B1" s="218"/>
      <c r="C1" s="218"/>
      <c r="D1" s="218"/>
      <c r="E1" s="218"/>
      <c r="F1" s="448" t="s">
        <v>507</v>
      </c>
    </row>
    <row r="2" spans="1:6" s="310" customFormat="1" ht="36" x14ac:dyDescent="0.2">
      <c r="A2" s="221" t="s">
        <v>463</v>
      </c>
      <c r="B2" s="222" t="s">
        <v>493</v>
      </c>
      <c r="C2" s="353"/>
      <c r="D2" s="353"/>
      <c r="E2" s="353"/>
      <c r="F2" s="309" t="s">
        <v>416</v>
      </c>
    </row>
    <row r="3" spans="1:6" s="310" customFormat="1" ht="24.75" thickBot="1" x14ac:dyDescent="0.25">
      <c r="A3" s="311" t="s">
        <v>414</v>
      </c>
      <c r="B3" s="226" t="s">
        <v>465</v>
      </c>
      <c r="C3" s="354"/>
      <c r="D3" s="354"/>
      <c r="E3" s="354"/>
      <c r="F3" s="312"/>
    </row>
    <row r="4" spans="1:6" s="313" customFormat="1" ht="15.95" customHeight="1" thickBot="1" x14ac:dyDescent="0.25">
      <c r="A4" s="228"/>
      <c r="B4" s="228"/>
      <c r="C4" s="228"/>
      <c r="D4" s="228"/>
      <c r="E4" s="228"/>
      <c r="F4" s="449" t="s">
        <v>2</v>
      </c>
    </row>
    <row r="5" spans="1:6" ht="36.75" thickBot="1" x14ac:dyDescent="0.25">
      <c r="A5" s="231" t="s">
        <v>417</v>
      </c>
      <c r="B5" s="232" t="s">
        <v>418</v>
      </c>
      <c r="C5" s="314" t="s">
        <v>504</v>
      </c>
      <c r="D5" s="314" t="s">
        <v>515</v>
      </c>
      <c r="E5" s="314" t="s">
        <v>516</v>
      </c>
      <c r="F5" s="314" t="s">
        <v>518</v>
      </c>
    </row>
    <row r="6" spans="1:6" s="316" customFormat="1" ht="12.95" customHeight="1" thickBot="1" x14ac:dyDescent="0.25">
      <c r="A6" s="235"/>
      <c r="B6" s="236" t="s">
        <v>5</v>
      </c>
      <c r="C6" s="237" t="s">
        <v>6</v>
      </c>
      <c r="D6" s="237" t="s">
        <v>275</v>
      </c>
      <c r="E6" s="237" t="s">
        <v>276</v>
      </c>
      <c r="F6" s="237" t="s">
        <v>360</v>
      </c>
    </row>
    <row r="7" spans="1:6" s="316" customFormat="1" ht="15.95" customHeight="1" thickBot="1" x14ac:dyDescent="0.25">
      <c r="A7" s="239"/>
      <c r="B7" s="240" t="s">
        <v>272</v>
      </c>
      <c r="C7" s="317"/>
      <c r="D7" s="317"/>
      <c r="E7" s="317"/>
      <c r="F7" s="317"/>
    </row>
    <row r="8" spans="1:6" s="319" customFormat="1" ht="12" customHeight="1" thickBot="1" x14ac:dyDescent="0.25">
      <c r="A8" s="235" t="s">
        <v>7</v>
      </c>
      <c r="B8" s="495" t="s">
        <v>466</v>
      </c>
      <c r="C8" s="408">
        <f>SUM(C9:C19)</f>
        <v>0</v>
      </c>
      <c r="D8" s="408">
        <f>SUM(D9:D19)</f>
        <v>19</v>
      </c>
      <c r="E8" s="408">
        <f t="shared" ref="E8:F8" si="0">SUM(E9:E19)</f>
        <v>19</v>
      </c>
      <c r="F8" s="408">
        <f t="shared" si="0"/>
        <v>19</v>
      </c>
    </row>
    <row r="9" spans="1:6" s="319" customFormat="1" ht="12" customHeight="1" x14ac:dyDescent="0.2">
      <c r="A9" s="320" t="s">
        <v>9</v>
      </c>
      <c r="B9" s="476" t="s">
        <v>68</v>
      </c>
      <c r="C9" s="496"/>
      <c r="D9" s="496"/>
      <c r="E9" s="496"/>
      <c r="F9" s="496"/>
    </row>
    <row r="10" spans="1:6" s="319" customFormat="1" ht="12" customHeight="1" x14ac:dyDescent="0.2">
      <c r="A10" s="322" t="s">
        <v>11</v>
      </c>
      <c r="B10" s="478" t="s">
        <v>70</v>
      </c>
      <c r="C10" s="396"/>
      <c r="D10" s="396"/>
      <c r="E10" s="396"/>
      <c r="F10" s="396"/>
    </row>
    <row r="11" spans="1:6" s="319" customFormat="1" ht="12" customHeight="1" x14ac:dyDescent="0.2">
      <c r="A11" s="322" t="s">
        <v>13</v>
      </c>
      <c r="B11" s="478" t="s">
        <v>72</v>
      </c>
      <c r="C11" s="396"/>
      <c r="D11" s="396"/>
      <c r="E11" s="396"/>
      <c r="F11" s="396"/>
    </row>
    <row r="12" spans="1:6" s="319" customFormat="1" ht="12" customHeight="1" x14ac:dyDescent="0.2">
      <c r="A12" s="322" t="s">
        <v>15</v>
      </c>
      <c r="B12" s="478" t="s">
        <v>74</v>
      </c>
      <c r="C12" s="396"/>
      <c r="D12" s="396"/>
      <c r="E12" s="396"/>
      <c r="F12" s="396"/>
    </row>
    <row r="13" spans="1:6" s="319" customFormat="1" ht="12" customHeight="1" x14ac:dyDescent="0.2">
      <c r="A13" s="322" t="s">
        <v>17</v>
      </c>
      <c r="B13" s="478" t="s">
        <v>76</v>
      </c>
      <c r="C13" s="396"/>
      <c r="D13" s="396"/>
      <c r="E13" s="396"/>
      <c r="F13" s="396"/>
    </row>
    <row r="14" spans="1:6" s="319" customFormat="1" ht="12" customHeight="1" x14ac:dyDescent="0.2">
      <c r="A14" s="322" t="s">
        <v>19</v>
      </c>
      <c r="B14" s="478" t="s">
        <v>467</v>
      </c>
      <c r="C14" s="396"/>
      <c r="D14" s="396"/>
      <c r="E14" s="396"/>
      <c r="F14" s="396"/>
    </row>
    <row r="15" spans="1:6" s="319" customFormat="1" ht="12" customHeight="1" x14ac:dyDescent="0.2">
      <c r="A15" s="322" t="s">
        <v>184</v>
      </c>
      <c r="B15" s="488" t="s">
        <v>468</v>
      </c>
      <c r="C15" s="396"/>
      <c r="D15" s="396"/>
      <c r="E15" s="396"/>
      <c r="F15" s="396"/>
    </row>
    <row r="16" spans="1:6" s="319" customFormat="1" ht="12" customHeight="1" x14ac:dyDescent="0.2">
      <c r="A16" s="322" t="s">
        <v>186</v>
      </c>
      <c r="B16" s="478" t="s">
        <v>469</v>
      </c>
      <c r="C16" s="404"/>
      <c r="D16" s="404">
        <v>19</v>
      </c>
      <c r="E16" s="404">
        <v>19</v>
      </c>
      <c r="F16" s="404">
        <v>19</v>
      </c>
    </row>
    <row r="17" spans="1:6" s="323" customFormat="1" ht="12" customHeight="1" x14ac:dyDescent="0.2">
      <c r="A17" s="322" t="s">
        <v>188</v>
      </c>
      <c r="B17" s="478" t="s">
        <v>84</v>
      </c>
      <c r="C17" s="396"/>
      <c r="D17" s="396"/>
      <c r="E17" s="396"/>
      <c r="F17" s="396"/>
    </row>
    <row r="18" spans="1:6" s="323" customFormat="1" ht="12" customHeight="1" x14ac:dyDescent="0.2">
      <c r="A18" s="322" t="s">
        <v>190</v>
      </c>
      <c r="B18" s="478" t="s">
        <v>86</v>
      </c>
      <c r="C18" s="427"/>
      <c r="D18" s="427"/>
      <c r="E18" s="427"/>
      <c r="F18" s="427"/>
    </row>
    <row r="19" spans="1:6" s="323" customFormat="1" ht="12" customHeight="1" thickBot="1" x14ac:dyDescent="0.25">
      <c r="A19" s="322" t="s">
        <v>192</v>
      </c>
      <c r="B19" s="488" t="s">
        <v>88</v>
      </c>
      <c r="C19" s="427"/>
      <c r="D19" s="427"/>
      <c r="E19" s="427"/>
      <c r="F19" s="427"/>
    </row>
    <row r="20" spans="1:6" s="319" customFormat="1" ht="12" customHeight="1" thickBot="1" x14ac:dyDescent="0.25">
      <c r="A20" s="235" t="s">
        <v>21</v>
      </c>
      <c r="B20" s="495" t="s">
        <v>470</v>
      </c>
      <c r="C20" s="408">
        <f>SUM(C21:C23)</f>
        <v>0</v>
      </c>
      <c r="D20" s="408">
        <f>SUM(D21:D23)</f>
        <v>0</v>
      </c>
      <c r="E20" s="408"/>
      <c r="F20" s="408">
        <f>SUM(F21:F23)</f>
        <v>0</v>
      </c>
    </row>
    <row r="21" spans="1:6" s="323" customFormat="1" ht="12" customHeight="1" x14ac:dyDescent="0.2">
      <c r="A21" s="322" t="s">
        <v>23</v>
      </c>
      <c r="B21" s="486" t="s">
        <v>24</v>
      </c>
      <c r="C21" s="396"/>
      <c r="D21" s="396"/>
      <c r="E21" s="396"/>
      <c r="F21" s="396"/>
    </row>
    <row r="22" spans="1:6" s="323" customFormat="1" ht="12" customHeight="1" x14ac:dyDescent="0.2">
      <c r="A22" s="322" t="s">
        <v>25</v>
      </c>
      <c r="B22" s="478" t="s">
        <v>471</v>
      </c>
      <c r="C22" s="396"/>
      <c r="D22" s="396"/>
      <c r="E22" s="396"/>
      <c r="F22" s="396"/>
    </row>
    <row r="23" spans="1:6" s="323" customFormat="1" ht="12" customHeight="1" x14ac:dyDescent="0.2">
      <c r="A23" s="322" t="s">
        <v>27</v>
      </c>
      <c r="B23" s="478" t="s">
        <v>472</v>
      </c>
      <c r="C23" s="396"/>
      <c r="D23" s="396"/>
      <c r="E23" s="396"/>
      <c r="F23" s="396"/>
    </row>
    <row r="24" spans="1:6" s="323" customFormat="1" ht="12" customHeight="1" thickBot="1" x14ac:dyDescent="0.25">
      <c r="A24" s="322" t="s">
        <v>29</v>
      </c>
      <c r="B24" s="478" t="s">
        <v>473</v>
      </c>
      <c r="C24" s="396"/>
      <c r="D24" s="396"/>
      <c r="E24" s="396"/>
      <c r="F24" s="396"/>
    </row>
    <row r="25" spans="1:6" s="323" customFormat="1" ht="12" customHeight="1" thickBot="1" x14ac:dyDescent="0.25">
      <c r="A25" s="324" t="s">
        <v>35</v>
      </c>
      <c r="B25" s="159" t="s">
        <v>282</v>
      </c>
      <c r="C25" s="497"/>
      <c r="D25" s="497"/>
      <c r="E25" s="497"/>
      <c r="F25" s="497"/>
    </row>
    <row r="26" spans="1:6" s="323" customFormat="1" ht="12" customHeight="1" thickBot="1" x14ac:dyDescent="0.25">
      <c r="A26" s="324" t="s">
        <v>232</v>
      </c>
      <c r="B26" s="159" t="s">
        <v>474</v>
      </c>
      <c r="C26" s="408">
        <f>+C27+C28+C29</f>
        <v>0</v>
      </c>
      <c r="D26" s="408">
        <f>+D27+D28+D29</f>
        <v>0</v>
      </c>
      <c r="E26" s="408"/>
      <c r="F26" s="408">
        <f>+F27+F28+F29</f>
        <v>0</v>
      </c>
    </row>
    <row r="27" spans="1:6" s="323" customFormat="1" ht="12" customHeight="1" x14ac:dyDescent="0.2">
      <c r="A27" s="326" t="s">
        <v>51</v>
      </c>
      <c r="B27" s="498" t="s">
        <v>38</v>
      </c>
      <c r="C27" s="412"/>
      <c r="D27" s="412"/>
      <c r="E27" s="412"/>
      <c r="F27" s="412"/>
    </row>
    <row r="28" spans="1:6" s="323" customFormat="1" ht="12" customHeight="1" x14ac:dyDescent="0.2">
      <c r="A28" s="326" t="s">
        <v>53</v>
      </c>
      <c r="B28" s="498" t="s">
        <v>471</v>
      </c>
      <c r="C28" s="396"/>
      <c r="D28" s="396"/>
      <c r="E28" s="396"/>
      <c r="F28" s="396"/>
    </row>
    <row r="29" spans="1:6" s="323" customFormat="1" ht="12" customHeight="1" x14ac:dyDescent="0.2">
      <c r="A29" s="326" t="s">
        <v>55</v>
      </c>
      <c r="B29" s="499" t="s">
        <v>475</v>
      </c>
      <c r="C29" s="396"/>
      <c r="D29" s="396"/>
      <c r="E29" s="396"/>
      <c r="F29" s="396"/>
    </row>
    <row r="30" spans="1:6" s="323" customFormat="1" ht="12" customHeight="1" thickBot="1" x14ac:dyDescent="0.25">
      <c r="A30" s="322" t="s">
        <v>57</v>
      </c>
      <c r="B30" s="500" t="s">
        <v>476</v>
      </c>
      <c r="C30" s="501"/>
      <c r="D30" s="501"/>
      <c r="E30" s="501"/>
      <c r="F30" s="501"/>
    </row>
    <row r="31" spans="1:6" s="323" customFormat="1" ht="12" customHeight="1" thickBot="1" x14ac:dyDescent="0.25">
      <c r="A31" s="324" t="s">
        <v>65</v>
      </c>
      <c r="B31" s="159" t="s">
        <v>477</v>
      </c>
      <c r="C31" s="408">
        <f>+C32+C33+C34</f>
        <v>0</v>
      </c>
      <c r="D31" s="408">
        <f>+D32+D33+D34</f>
        <v>0</v>
      </c>
      <c r="E31" s="408"/>
      <c r="F31" s="408">
        <f>+F32+F33+F34</f>
        <v>0</v>
      </c>
    </row>
    <row r="32" spans="1:6" s="323" customFormat="1" ht="12" customHeight="1" x14ac:dyDescent="0.2">
      <c r="A32" s="326" t="s">
        <v>67</v>
      </c>
      <c r="B32" s="498" t="s">
        <v>92</v>
      </c>
      <c r="C32" s="412"/>
      <c r="D32" s="412"/>
      <c r="E32" s="412"/>
      <c r="F32" s="412"/>
    </row>
    <row r="33" spans="1:6" s="323" customFormat="1" ht="12" customHeight="1" x14ac:dyDescent="0.2">
      <c r="A33" s="326" t="s">
        <v>69</v>
      </c>
      <c r="B33" s="499" t="s">
        <v>94</v>
      </c>
      <c r="C33" s="433"/>
      <c r="D33" s="433"/>
      <c r="E33" s="433"/>
      <c r="F33" s="433"/>
    </row>
    <row r="34" spans="1:6" s="323" customFormat="1" ht="12" customHeight="1" thickBot="1" x14ac:dyDescent="0.25">
      <c r="A34" s="322" t="s">
        <v>71</v>
      </c>
      <c r="B34" s="500" t="s">
        <v>96</v>
      </c>
      <c r="C34" s="501"/>
      <c r="D34" s="501"/>
      <c r="E34" s="501"/>
      <c r="F34" s="501"/>
    </row>
    <row r="35" spans="1:6" s="319" customFormat="1" ht="12" customHeight="1" thickBot="1" x14ac:dyDescent="0.25">
      <c r="A35" s="324" t="s">
        <v>89</v>
      </c>
      <c r="B35" s="159" t="s">
        <v>284</v>
      </c>
      <c r="C35" s="497"/>
      <c r="D35" s="497"/>
      <c r="E35" s="497"/>
      <c r="F35" s="497"/>
    </row>
    <row r="36" spans="1:6" s="319" customFormat="1" ht="12" customHeight="1" thickBot="1" x14ac:dyDescent="0.25">
      <c r="A36" s="324" t="s">
        <v>249</v>
      </c>
      <c r="B36" s="159" t="s">
        <v>478</v>
      </c>
      <c r="C36" s="502"/>
      <c r="D36" s="502"/>
      <c r="E36" s="502"/>
      <c r="F36" s="502"/>
    </row>
    <row r="37" spans="1:6" s="319" customFormat="1" ht="12" customHeight="1" thickBot="1" x14ac:dyDescent="0.25">
      <c r="A37" s="235" t="s">
        <v>111</v>
      </c>
      <c r="B37" s="159" t="s">
        <v>479</v>
      </c>
      <c r="C37" s="503">
        <f>+C8+C20+C25+C26+C31+C35+C36</f>
        <v>0</v>
      </c>
      <c r="D37" s="503">
        <f>+D8+D20+D25+D26+D31+D35+D36</f>
        <v>19</v>
      </c>
      <c r="E37" s="503">
        <f t="shared" ref="E37:F37" si="1">+E8+E20+E25+E26+E31+E35+E36</f>
        <v>19</v>
      </c>
      <c r="F37" s="503">
        <f t="shared" si="1"/>
        <v>19</v>
      </c>
    </row>
    <row r="38" spans="1:6" s="319" customFormat="1" ht="12" customHeight="1" thickBot="1" x14ac:dyDescent="0.25">
      <c r="A38" s="333" t="s">
        <v>258</v>
      </c>
      <c r="B38" s="159" t="s">
        <v>480</v>
      </c>
      <c r="C38" s="503">
        <f>+C39+C40+C41</f>
        <v>61752</v>
      </c>
      <c r="D38" s="503">
        <f>+D39+D40+D41</f>
        <v>61752</v>
      </c>
      <c r="E38" s="503">
        <f>+E39+E40+E41</f>
        <v>61752</v>
      </c>
      <c r="F38" s="503">
        <f>+F39+F40+F41</f>
        <v>61752</v>
      </c>
    </row>
    <row r="39" spans="1:6" s="319" customFormat="1" ht="12" customHeight="1" x14ac:dyDescent="0.2">
      <c r="A39" s="326" t="s">
        <v>481</v>
      </c>
      <c r="B39" s="498" t="s">
        <v>336</v>
      </c>
      <c r="C39" s="412">
        <v>391</v>
      </c>
      <c r="D39" s="412">
        <v>391</v>
      </c>
      <c r="E39" s="412">
        <v>391</v>
      </c>
      <c r="F39" s="412">
        <v>391</v>
      </c>
    </row>
    <row r="40" spans="1:6" s="319" customFormat="1" ht="12" customHeight="1" x14ac:dyDescent="0.2">
      <c r="A40" s="326" t="s">
        <v>482</v>
      </c>
      <c r="B40" s="499" t="s">
        <v>483</v>
      </c>
      <c r="C40" s="433"/>
      <c r="D40" s="433"/>
      <c r="E40" s="433"/>
      <c r="F40" s="433"/>
    </row>
    <row r="41" spans="1:6" s="323" customFormat="1" ht="12" customHeight="1" thickBot="1" x14ac:dyDescent="0.25">
      <c r="A41" s="322" t="s">
        <v>484</v>
      </c>
      <c r="B41" s="500" t="s">
        <v>485</v>
      </c>
      <c r="C41" s="501">
        <v>61361</v>
      </c>
      <c r="D41" s="501">
        <v>61361</v>
      </c>
      <c r="E41" s="501">
        <v>61361</v>
      </c>
      <c r="F41" s="501">
        <v>61361</v>
      </c>
    </row>
    <row r="42" spans="1:6" s="323" customFormat="1" ht="15" customHeight="1" thickBot="1" x14ac:dyDescent="0.25">
      <c r="A42" s="333" t="s">
        <v>260</v>
      </c>
      <c r="B42" s="504" t="s">
        <v>486</v>
      </c>
      <c r="C42" s="474">
        <f>+C37+C38</f>
        <v>61752</v>
      </c>
      <c r="D42" s="474">
        <f>+D37+D38</f>
        <v>61771</v>
      </c>
      <c r="E42" s="474">
        <f>+E37+E38</f>
        <v>61771</v>
      </c>
      <c r="F42" s="474">
        <f>+F37+F38</f>
        <v>61771</v>
      </c>
    </row>
    <row r="43" spans="1:6" s="323" customFormat="1" ht="15" customHeight="1" x14ac:dyDescent="0.2">
      <c r="A43" s="252"/>
      <c r="B43" s="472"/>
      <c r="C43" s="473"/>
      <c r="D43" s="473"/>
      <c r="E43" s="473"/>
      <c r="F43" s="473"/>
    </row>
    <row r="44" spans="1:6" ht="13.5" thickBot="1" x14ac:dyDescent="0.25">
      <c r="A44" s="335"/>
      <c r="B44" s="336"/>
      <c r="C44" s="505"/>
      <c r="D44" s="505"/>
      <c r="E44" s="505"/>
      <c r="F44" s="505"/>
    </row>
    <row r="45" spans="1:6" s="316" customFormat="1" ht="16.5" customHeight="1" thickBot="1" x14ac:dyDescent="0.25">
      <c r="A45" s="255"/>
      <c r="B45" s="256" t="s">
        <v>273</v>
      </c>
      <c r="C45" s="474"/>
      <c r="D45" s="474"/>
      <c r="E45" s="474"/>
      <c r="F45" s="474"/>
    </row>
    <row r="46" spans="1:6" s="338" customFormat="1" ht="12" customHeight="1" thickBot="1" x14ac:dyDescent="0.25">
      <c r="A46" s="324" t="s">
        <v>7</v>
      </c>
      <c r="B46" s="159" t="s">
        <v>487</v>
      </c>
      <c r="C46" s="408">
        <f>SUM(C47:C51)</f>
        <v>59752</v>
      </c>
      <c r="D46" s="408">
        <f>SUM(D47:D51)</f>
        <v>59771</v>
      </c>
      <c r="E46" s="408">
        <f>SUM(E47:E51)</f>
        <v>59771</v>
      </c>
      <c r="F46" s="408">
        <f>SUM(F47:F51)</f>
        <v>60044</v>
      </c>
    </row>
    <row r="47" spans="1:6" ht="12" customHeight="1" x14ac:dyDescent="0.2">
      <c r="A47" s="322" t="s">
        <v>9</v>
      </c>
      <c r="B47" s="486" t="s">
        <v>177</v>
      </c>
      <c r="C47" s="412">
        <v>44042</v>
      </c>
      <c r="D47" s="412">
        <v>44027</v>
      </c>
      <c r="E47" s="412">
        <v>44027</v>
      </c>
      <c r="F47" s="412">
        <v>47276</v>
      </c>
    </row>
    <row r="48" spans="1:6" ht="12" customHeight="1" x14ac:dyDescent="0.2">
      <c r="A48" s="322" t="s">
        <v>11</v>
      </c>
      <c r="B48" s="478" t="s">
        <v>178</v>
      </c>
      <c r="C48" s="414">
        <v>11800</v>
      </c>
      <c r="D48" s="414">
        <v>11825</v>
      </c>
      <c r="E48" s="414">
        <v>11825</v>
      </c>
      <c r="F48" s="414">
        <v>10358</v>
      </c>
    </row>
    <row r="49" spans="1:6" ht="12" customHeight="1" x14ac:dyDescent="0.2">
      <c r="A49" s="322" t="s">
        <v>13</v>
      </c>
      <c r="B49" s="478" t="s">
        <v>179</v>
      </c>
      <c r="C49" s="414">
        <v>3910</v>
      </c>
      <c r="D49" s="414">
        <v>3919</v>
      </c>
      <c r="E49" s="414">
        <v>3919</v>
      </c>
      <c r="F49" s="414">
        <v>2410</v>
      </c>
    </row>
    <row r="50" spans="1:6" ht="12" customHeight="1" x14ac:dyDescent="0.2">
      <c r="A50" s="322" t="s">
        <v>15</v>
      </c>
      <c r="B50" s="478" t="s">
        <v>180</v>
      </c>
      <c r="C50" s="414"/>
      <c r="D50" s="414"/>
      <c r="E50" s="414"/>
      <c r="F50" s="414"/>
    </row>
    <row r="51" spans="1:6" ht="12" customHeight="1" thickBot="1" x14ac:dyDescent="0.25">
      <c r="A51" s="322" t="s">
        <v>17</v>
      </c>
      <c r="B51" s="478" t="s">
        <v>182</v>
      </c>
      <c r="C51" s="414"/>
      <c r="D51" s="414"/>
      <c r="E51" s="414"/>
      <c r="F51" s="414"/>
    </row>
    <row r="52" spans="1:6" ht="12" customHeight="1" thickBot="1" x14ac:dyDescent="0.25">
      <c r="A52" s="324" t="s">
        <v>21</v>
      </c>
      <c r="B52" s="159" t="s">
        <v>488</v>
      </c>
      <c r="C52" s="408">
        <f>SUM(C53:C55)</f>
        <v>2000</v>
      </c>
      <c r="D52" s="408">
        <f>SUM(D53:D55)</f>
        <v>2000</v>
      </c>
      <c r="E52" s="408">
        <f>SUM(E53:E55)</f>
        <v>2000</v>
      </c>
      <c r="F52" s="408">
        <f>SUM(F53:F55)</f>
        <v>1727</v>
      </c>
    </row>
    <row r="53" spans="1:6" s="338" customFormat="1" ht="12" customHeight="1" x14ac:dyDescent="0.2">
      <c r="A53" s="322" t="s">
        <v>23</v>
      </c>
      <c r="B53" s="486" t="s">
        <v>213</v>
      </c>
      <c r="C53" s="412">
        <v>2000</v>
      </c>
      <c r="D53" s="412">
        <v>2000</v>
      </c>
      <c r="E53" s="412">
        <v>2000</v>
      </c>
      <c r="F53" s="412">
        <v>1727</v>
      </c>
    </row>
    <row r="54" spans="1:6" ht="12" customHeight="1" x14ac:dyDescent="0.2">
      <c r="A54" s="322" t="s">
        <v>25</v>
      </c>
      <c r="B54" s="478" t="s">
        <v>215</v>
      </c>
      <c r="C54" s="414"/>
      <c r="D54" s="414"/>
      <c r="E54" s="414"/>
      <c r="F54" s="414"/>
    </row>
    <row r="55" spans="1:6" ht="12" customHeight="1" x14ac:dyDescent="0.2">
      <c r="A55" s="322" t="s">
        <v>27</v>
      </c>
      <c r="B55" s="478" t="s">
        <v>489</v>
      </c>
      <c r="C55" s="414" t="s">
        <v>494</v>
      </c>
      <c r="D55" s="414" t="s">
        <v>494</v>
      </c>
      <c r="E55" s="414"/>
      <c r="F55" s="414" t="s">
        <v>494</v>
      </c>
    </row>
    <row r="56" spans="1:6" ht="12" customHeight="1" thickBot="1" x14ac:dyDescent="0.25">
      <c r="A56" s="322" t="s">
        <v>29</v>
      </c>
      <c r="B56" s="478" t="s">
        <v>490</v>
      </c>
      <c r="C56" s="414"/>
      <c r="D56" s="414"/>
      <c r="E56" s="414"/>
      <c r="F56" s="414"/>
    </row>
    <row r="57" spans="1:6" ht="12" customHeight="1" thickBot="1" x14ac:dyDescent="0.25">
      <c r="A57" s="324" t="s">
        <v>35</v>
      </c>
      <c r="B57" s="159" t="s">
        <v>491</v>
      </c>
      <c r="C57" s="497"/>
      <c r="D57" s="497"/>
      <c r="E57" s="497"/>
      <c r="F57" s="497"/>
    </row>
    <row r="58" spans="1:6" ht="15" customHeight="1" thickBot="1" x14ac:dyDescent="0.25">
      <c r="A58" s="324" t="s">
        <v>232</v>
      </c>
      <c r="B58" s="506" t="s">
        <v>492</v>
      </c>
      <c r="C58" s="507">
        <f>+C46+C52+C57</f>
        <v>61752</v>
      </c>
      <c r="D58" s="507">
        <f>+D46+D52+D57</f>
        <v>61771</v>
      </c>
      <c r="E58" s="507">
        <f>+E46+E52+E57</f>
        <v>61771</v>
      </c>
      <c r="F58" s="507">
        <f>+F46+F52+F57</f>
        <v>61771</v>
      </c>
    </row>
    <row r="59" spans="1:6" ht="13.5" thickBot="1" x14ac:dyDescent="0.25">
      <c r="C59" s="508"/>
      <c r="D59" s="508"/>
      <c r="E59" s="508"/>
      <c r="F59" s="508"/>
    </row>
    <row r="60" spans="1:6" ht="15" customHeight="1" thickBot="1" x14ac:dyDescent="0.25">
      <c r="A60" s="269" t="s">
        <v>437</v>
      </c>
      <c r="B60" s="270"/>
      <c r="C60" s="493">
        <v>13</v>
      </c>
      <c r="D60" s="493">
        <v>13</v>
      </c>
      <c r="E60" s="493">
        <v>13</v>
      </c>
      <c r="F60" s="493">
        <v>13</v>
      </c>
    </row>
    <row r="61" spans="1:6" ht="14.25" customHeight="1" thickBot="1" x14ac:dyDescent="0.25">
      <c r="A61" s="269" t="s">
        <v>438</v>
      </c>
      <c r="B61" s="270"/>
      <c r="C61" s="493"/>
      <c r="D61" s="493"/>
      <c r="E61" s="493"/>
      <c r="F61" s="49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161"/>
  <sheetViews>
    <sheetView zoomScale="145" zoomScaleNormal="145" zoomScaleSheetLayoutView="100" workbookViewId="0">
      <selection activeCell="F6" sqref="F6"/>
    </sheetView>
  </sheetViews>
  <sheetFormatPr defaultRowHeight="15.75" x14ac:dyDescent="0.2"/>
  <cols>
    <col min="1" max="1" width="9.5" style="532" customWidth="1"/>
    <col min="2" max="2" width="91.6640625" style="532" customWidth="1"/>
    <col min="3" max="5" width="16.83203125" style="532" customWidth="1"/>
    <col min="6" max="6" width="16.83203125" style="533" customWidth="1"/>
    <col min="7" max="7" width="9" style="512" customWidth="1"/>
    <col min="8" max="16384" width="9.33203125" style="512"/>
  </cols>
  <sheetData>
    <row r="1" spans="1:6" ht="15.95" customHeight="1" x14ac:dyDescent="0.2">
      <c r="A1" s="560" t="s">
        <v>0</v>
      </c>
      <c r="B1" s="560"/>
      <c r="C1" s="560"/>
      <c r="D1" s="560"/>
      <c r="E1" s="560"/>
      <c r="F1" s="560"/>
    </row>
    <row r="2" spans="1:6" ht="15.95" customHeight="1" thickBot="1" x14ac:dyDescent="0.25">
      <c r="A2" s="559" t="s">
        <v>1</v>
      </c>
      <c r="B2" s="559"/>
      <c r="C2" s="345"/>
      <c r="D2" s="355"/>
      <c r="E2" s="355"/>
      <c r="F2" s="2" t="s">
        <v>2</v>
      </c>
    </row>
    <row r="3" spans="1:6" ht="38.1" customHeight="1" thickBot="1" x14ac:dyDescent="0.25">
      <c r="A3" s="3" t="s">
        <v>3</v>
      </c>
      <c r="B3" s="4" t="s">
        <v>4</v>
      </c>
      <c r="C3" s="314" t="s">
        <v>504</v>
      </c>
      <c r="D3" s="314" t="s">
        <v>515</v>
      </c>
      <c r="E3" s="314" t="s">
        <v>516</v>
      </c>
      <c r="F3" s="314" t="s">
        <v>518</v>
      </c>
    </row>
    <row r="4" spans="1:6" s="513" customFormat="1" ht="12" customHeight="1" thickBot="1" x14ac:dyDescent="0.25">
      <c r="A4" s="5"/>
      <c r="B4" s="6" t="s">
        <v>5</v>
      </c>
      <c r="C4" s="358" t="s">
        <v>6</v>
      </c>
      <c r="D4" s="237" t="s">
        <v>275</v>
      </c>
      <c r="E4" s="237" t="s">
        <v>276</v>
      </c>
      <c r="F4" s="237" t="s">
        <v>360</v>
      </c>
    </row>
    <row r="5" spans="1:6" s="514" customFormat="1" ht="12" customHeight="1" thickBot="1" x14ac:dyDescent="0.25">
      <c r="A5" s="29" t="s">
        <v>7</v>
      </c>
      <c r="B5" s="451" t="s">
        <v>8</v>
      </c>
      <c r="C5" s="452">
        <f>+C6+C7+C8+C9+C10+C11</f>
        <v>215738</v>
      </c>
      <c r="D5" s="452">
        <f>SUM(D6:D11)</f>
        <v>188445</v>
      </c>
      <c r="E5" s="452">
        <f>SUM(E6:E11)</f>
        <v>188525</v>
      </c>
      <c r="F5" s="452">
        <f>SUM(F6:F11)</f>
        <v>194050</v>
      </c>
    </row>
    <row r="6" spans="1:6" s="514" customFormat="1" ht="12" customHeight="1" x14ac:dyDescent="0.2">
      <c r="A6" s="515" t="s">
        <v>9</v>
      </c>
      <c r="B6" s="453" t="s">
        <v>10</v>
      </c>
      <c r="C6" s="454">
        <v>104208</v>
      </c>
      <c r="D6" s="454">
        <f>'9.1.1. sz. mell önkorm köt'!D9</f>
        <v>77381</v>
      </c>
      <c r="E6" s="454">
        <f>'9.1.1. sz. mell önkorm köt'!E9</f>
        <v>77381</v>
      </c>
      <c r="F6" s="454">
        <f>'9.1.1. sz. mell önkorm köt'!F9</f>
        <v>78381</v>
      </c>
    </row>
    <row r="7" spans="1:6" s="514" customFormat="1" ht="12" customHeight="1" x14ac:dyDescent="0.2">
      <c r="A7" s="516" t="s">
        <v>11</v>
      </c>
      <c r="B7" s="455" t="s">
        <v>12</v>
      </c>
      <c r="C7" s="456">
        <v>53862</v>
      </c>
      <c r="D7" s="454">
        <f>'9.1.1. sz. mell önkorm köt'!D10</f>
        <v>53862</v>
      </c>
      <c r="E7" s="454">
        <f>'9.1.1. sz. mell önkorm köt'!E10</f>
        <v>53862</v>
      </c>
      <c r="F7" s="454">
        <f>'9.1.1. sz. mell önkorm köt'!F10</f>
        <v>54794</v>
      </c>
    </row>
    <row r="8" spans="1:6" s="514" customFormat="1" ht="12" customHeight="1" x14ac:dyDescent="0.2">
      <c r="A8" s="516" t="s">
        <v>13</v>
      </c>
      <c r="B8" s="455" t="s">
        <v>14</v>
      </c>
      <c r="C8" s="456">
        <v>55136</v>
      </c>
      <c r="D8" s="454">
        <f>'9.1.1. sz. mell önkorm köt'!D11</f>
        <v>50278</v>
      </c>
      <c r="E8" s="454">
        <f>'9.1.1. sz. mell önkorm köt'!E11</f>
        <v>50278</v>
      </c>
      <c r="F8" s="454">
        <f>'9.1.1. sz. mell önkorm köt'!F11</f>
        <v>49356</v>
      </c>
    </row>
    <row r="9" spans="1:6" s="514" customFormat="1" ht="12" customHeight="1" x14ac:dyDescent="0.2">
      <c r="A9" s="516" t="s">
        <v>15</v>
      </c>
      <c r="B9" s="455" t="s">
        <v>16</v>
      </c>
      <c r="C9" s="456">
        <v>2532</v>
      </c>
      <c r="D9" s="454">
        <f>'9.1.1. sz. mell önkorm köt'!D12</f>
        <v>2532</v>
      </c>
      <c r="E9" s="454">
        <f>'9.1.1. sz. mell önkorm köt'!E12</f>
        <v>2532</v>
      </c>
      <c r="F9" s="454">
        <f>'9.1.1. sz. mell önkorm köt'!F12</f>
        <v>3531</v>
      </c>
    </row>
    <row r="10" spans="1:6" s="514" customFormat="1" ht="12" customHeight="1" x14ac:dyDescent="0.2">
      <c r="A10" s="516" t="s">
        <v>17</v>
      </c>
      <c r="B10" s="455" t="s">
        <v>18</v>
      </c>
      <c r="C10" s="456"/>
      <c r="D10" s="454">
        <f>'9.1.1. sz. mell önkorm köt'!D13</f>
        <v>4392</v>
      </c>
      <c r="E10" s="454">
        <f>'9.1.1. sz. mell önkorm köt'!E13</f>
        <v>4472</v>
      </c>
      <c r="F10" s="454">
        <f>'9.1.1. sz. mell önkorm köt'!F13</f>
        <v>7988</v>
      </c>
    </row>
    <row r="11" spans="1:6" s="514" customFormat="1" ht="12" customHeight="1" thickBot="1" x14ac:dyDescent="0.25">
      <c r="A11" s="517" t="s">
        <v>19</v>
      </c>
      <c r="B11" s="457" t="s">
        <v>20</v>
      </c>
      <c r="C11" s="456"/>
      <c r="D11" s="454">
        <f>'9.1.1. sz. mell önkorm köt'!D14</f>
        <v>0</v>
      </c>
      <c r="E11" s="456"/>
      <c r="F11" s="456"/>
    </row>
    <row r="12" spans="1:6" s="514" customFormat="1" ht="12" customHeight="1" thickBot="1" x14ac:dyDescent="0.25">
      <c r="A12" s="29" t="s">
        <v>21</v>
      </c>
      <c r="B12" s="458" t="s">
        <v>22</v>
      </c>
      <c r="C12" s="452">
        <f>+C13+C14+C15+C16+C17</f>
        <v>106474</v>
      </c>
      <c r="D12" s="452">
        <f>SUM(D13:D18)</f>
        <v>265590</v>
      </c>
      <c r="E12" s="452">
        <f>SUM(E13:E18)</f>
        <v>277799</v>
      </c>
      <c r="F12" s="452">
        <f>SUM(F13:F18)</f>
        <v>223422</v>
      </c>
    </row>
    <row r="13" spans="1:6" s="514" customFormat="1" ht="12" customHeight="1" x14ac:dyDescent="0.2">
      <c r="A13" s="515" t="s">
        <v>23</v>
      </c>
      <c r="B13" s="453" t="s">
        <v>24</v>
      </c>
      <c r="C13" s="454"/>
      <c r="D13" s="454">
        <f>'9.1.1. sz. mell önkorm köt'!D16</f>
        <v>0</v>
      </c>
      <c r="E13" s="454">
        <f>'9.1.1. sz. mell önkorm köt'!E16</f>
        <v>0</v>
      </c>
      <c r="F13" s="454">
        <f>'9.1.1. sz. mell önkorm köt'!F16</f>
        <v>0</v>
      </c>
    </row>
    <row r="14" spans="1:6" s="514" customFormat="1" ht="12" customHeight="1" x14ac:dyDescent="0.2">
      <c r="A14" s="516" t="s">
        <v>25</v>
      </c>
      <c r="B14" s="455" t="s">
        <v>26</v>
      </c>
      <c r="C14" s="456"/>
      <c r="D14" s="454">
        <f>'9.1.1. sz. mell önkorm köt'!D17</f>
        <v>0</v>
      </c>
      <c r="E14" s="454">
        <f>'9.1.1. sz. mell önkorm köt'!E17</f>
        <v>0</v>
      </c>
      <c r="F14" s="454">
        <f>'9.1.1. sz. mell önkorm köt'!F17</f>
        <v>0</v>
      </c>
    </row>
    <row r="15" spans="1:6" s="514" customFormat="1" ht="12" customHeight="1" x14ac:dyDescent="0.2">
      <c r="A15" s="516" t="s">
        <v>27</v>
      </c>
      <c r="B15" s="455" t="s">
        <v>28</v>
      </c>
      <c r="C15" s="456"/>
      <c r="D15" s="454">
        <f>'9.1.1. sz. mell önkorm köt'!D18</f>
        <v>0</v>
      </c>
      <c r="E15" s="454">
        <f>'9.1.1. sz. mell önkorm köt'!E18</f>
        <v>0</v>
      </c>
      <c r="F15" s="454">
        <f>'9.1.1. sz. mell önkorm köt'!F18</f>
        <v>0</v>
      </c>
    </row>
    <row r="16" spans="1:6" s="514" customFormat="1" ht="12" customHeight="1" x14ac:dyDescent="0.2">
      <c r="A16" s="516" t="s">
        <v>29</v>
      </c>
      <c r="B16" s="455" t="s">
        <v>30</v>
      </c>
      <c r="C16" s="456"/>
      <c r="D16" s="454">
        <f>'9.1.1. sz. mell önkorm köt'!D19</f>
        <v>0</v>
      </c>
      <c r="E16" s="454">
        <f>'9.1.1. sz. mell önkorm köt'!E19</f>
        <v>0</v>
      </c>
      <c r="F16" s="454">
        <f>'9.1.1. sz. mell önkorm köt'!F19</f>
        <v>0</v>
      </c>
    </row>
    <row r="17" spans="1:6" s="514" customFormat="1" ht="12" customHeight="1" x14ac:dyDescent="0.2">
      <c r="A17" s="516" t="s">
        <v>31</v>
      </c>
      <c r="B17" s="455" t="s">
        <v>32</v>
      </c>
      <c r="C17" s="456">
        <v>106474</v>
      </c>
      <c r="D17" s="454">
        <f>'9.1.1. sz. mell önkorm köt'!D20+'9.4. sz. mell mkp'!D23</f>
        <v>265590</v>
      </c>
      <c r="E17" s="454">
        <f>'9.1.1. sz. mell önkorm köt'!E20+'9.4. sz. mell mkp'!E23</f>
        <v>277799</v>
      </c>
      <c r="F17" s="454">
        <f>'9.1.1. sz. mell önkorm köt'!F20+'9.4. sz. mell mkp'!F23</f>
        <v>223422</v>
      </c>
    </row>
    <row r="18" spans="1:6" s="514" customFormat="1" ht="12" customHeight="1" thickBot="1" x14ac:dyDescent="0.25">
      <c r="A18" s="517" t="s">
        <v>33</v>
      </c>
      <c r="B18" s="457" t="s">
        <v>34</v>
      </c>
      <c r="C18" s="459"/>
      <c r="D18" s="454">
        <f>'9.1.1. sz. mell önkorm köt'!D21</f>
        <v>0</v>
      </c>
      <c r="E18" s="454">
        <f>'9.1.1. sz. mell önkorm köt'!E21</f>
        <v>0</v>
      </c>
      <c r="F18" s="454">
        <f>'9.1.1. sz. mell önkorm köt'!F21</f>
        <v>0</v>
      </c>
    </row>
    <row r="19" spans="1:6" s="514" customFormat="1" ht="12" customHeight="1" thickBot="1" x14ac:dyDescent="0.25">
      <c r="A19" s="29" t="s">
        <v>35</v>
      </c>
      <c r="B19" s="451" t="s">
        <v>36</v>
      </c>
      <c r="C19" s="452">
        <f>+C20+C21+C22+C23+C24</f>
        <v>0</v>
      </c>
      <c r="D19" s="452">
        <f>SUM(D20:D24)</f>
        <v>47339</v>
      </c>
      <c r="E19" s="452">
        <f>SUM(E20:E24)</f>
        <v>47339</v>
      </c>
      <c r="F19" s="452">
        <f>SUM(F20:F24)</f>
        <v>832105</v>
      </c>
    </row>
    <row r="20" spans="1:6" s="514" customFormat="1" ht="12" customHeight="1" x14ac:dyDescent="0.2">
      <c r="A20" s="515" t="s">
        <v>37</v>
      </c>
      <c r="B20" s="453" t="s">
        <v>38</v>
      </c>
      <c r="C20" s="454"/>
      <c r="D20" s="454">
        <f>'9.1.1. sz. mell önkorm köt'!D23</f>
        <v>6000</v>
      </c>
      <c r="E20" s="454">
        <f>'9.1.1. sz. mell önkorm köt'!E23</f>
        <v>6000</v>
      </c>
      <c r="F20" s="454">
        <f>'9.1.1. sz. mell önkorm köt'!F23</f>
        <v>7965</v>
      </c>
    </row>
    <row r="21" spans="1:6" s="514" customFormat="1" ht="12" customHeight="1" x14ac:dyDescent="0.2">
      <c r="A21" s="516" t="s">
        <v>39</v>
      </c>
      <c r="B21" s="455" t="s">
        <v>40</v>
      </c>
      <c r="C21" s="456"/>
      <c r="D21" s="454">
        <f>'9.1.1. sz. mell önkorm köt'!D24</f>
        <v>0</v>
      </c>
      <c r="E21" s="454">
        <f>'9.1.1. sz. mell önkorm köt'!E24</f>
        <v>0</v>
      </c>
      <c r="F21" s="454">
        <f>'9.1.1. sz. mell önkorm köt'!F24</f>
        <v>0</v>
      </c>
    </row>
    <row r="22" spans="1:6" s="514" customFormat="1" ht="12" customHeight="1" x14ac:dyDescent="0.2">
      <c r="A22" s="516" t="s">
        <v>41</v>
      </c>
      <c r="B22" s="455" t="s">
        <v>42</v>
      </c>
      <c r="C22" s="456"/>
      <c r="D22" s="454">
        <f>'9.1.1. sz. mell önkorm köt'!D25</f>
        <v>0</v>
      </c>
      <c r="E22" s="454">
        <f>'9.1.1. sz. mell önkorm köt'!E25</f>
        <v>0</v>
      </c>
      <c r="F22" s="454">
        <f>'9.1.1. sz. mell önkorm köt'!F25</f>
        <v>0</v>
      </c>
    </row>
    <row r="23" spans="1:6" s="514" customFormat="1" ht="12" customHeight="1" x14ac:dyDescent="0.2">
      <c r="A23" s="516" t="s">
        <v>43</v>
      </c>
      <c r="B23" s="455" t="s">
        <v>44</v>
      </c>
      <c r="C23" s="456"/>
      <c r="D23" s="454">
        <f>'9.1.1. sz. mell önkorm köt'!D26</f>
        <v>0</v>
      </c>
      <c r="E23" s="454">
        <f>'9.1.1. sz. mell önkorm köt'!E26</f>
        <v>0</v>
      </c>
      <c r="F23" s="454">
        <f>'9.1.1. sz. mell önkorm köt'!F26</f>
        <v>0</v>
      </c>
    </row>
    <row r="24" spans="1:6" s="514" customFormat="1" ht="12" customHeight="1" x14ac:dyDescent="0.2">
      <c r="A24" s="516" t="s">
        <v>45</v>
      </c>
      <c r="B24" s="455" t="s">
        <v>46</v>
      </c>
      <c r="C24" s="456"/>
      <c r="D24" s="454">
        <f>'9.1.1. sz. mell önkorm köt'!D27</f>
        <v>41339</v>
      </c>
      <c r="E24" s="454">
        <f>'9.1.1. sz. mell önkorm köt'!E27</f>
        <v>41339</v>
      </c>
      <c r="F24" s="454">
        <f>'9.1.1. sz. mell önkorm köt'!F27</f>
        <v>824140</v>
      </c>
    </row>
    <row r="25" spans="1:6" s="514" customFormat="1" ht="12" customHeight="1" thickBot="1" x14ac:dyDescent="0.25">
      <c r="A25" s="517" t="s">
        <v>47</v>
      </c>
      <c r="B25" s="457" t="s">
        <v>48</v>
      </c>
      <c r="C25" s="459"/>
      <c r="D25" s="454">
        <f>'9.1.1. sz. mell önkorm köt'!D28</f>
        <v>41339</v>
      </c>
      <c r="E25" s="454">
        <f>'9.1.1. sz. mell önkorm köt'!E28</f>
        <v>41339</v>
      </c>
      <c r="F25" s="454">
        <f>'9.1.1. sz. mell önkorm köt'!F28</f>
        <v>824140</v>
      </c>
    </row>
    <row r="26" spans="1:6" s="514" customFormat="1" ht="12" customHeight="1" thickBot="1" x14ac:dyDescent="0.25">
      <c r="A26" s="29" t="s">
        <v>49</v>
      </c>
      <c r="B26" s="451" t="s">
        <v>50</v>
      </c>
      <c r="C26" s="460">
        <f>SUM(C27:C33)</f>
        <v>5960</v>
      </c>
      <c r="D26" s="460">
        <f>SUM(D27:D33)</f>
        <v>0</v>
      </c>
      <c r="E26" s="460">
        <f>SUM(E27:E33)</f>
        <v>0</v>
      </c>
      <c r="F26" s="460">
        <f>SUM(F27:F33)</f>
        <v>0</v>
      </c>
    </row>
    <row r="27" spans="1:6" s="514" customFormat="1" ht="12" customHeight="1" x14ac:dyDescent="0.2">
      <c r="A27" s="515" t="s">
        <v>51</v>
      </c>
      <c r="B27" s="540" t="s">
        <v>52</v>
      </c>
      <c r="C27" s="454"/>
      <c r="D27" s="454">
        <f>'9.1.1. sz. mell önkorm köt'!D30</f>
        <v>0</v>
      </c>
      <c r="E27" s="454">
        <f>'9.1.1. sz. mell önkorm köt'!E30</f>
        <v>0</v>
      </c>
      <c r="F27" s="454">
        <f>'9.1.1. sz. mell önkorm köt'!F30</f>
        <v>0</v>
      </c>
    </row>
    <row r="28" spans="1:6" s="514" customFormat="1" ht="12" customHeight="1" x14ac:dyDescent="0.2">
      <c r="A28" s="516" t="s">
        <v>53</v>
      </c>
      <c r="B28" s="455" t="s">
        <v>54</v>
      </c>
      <c r="C28" s="456"/>
      <c r="D28" s="454">
        <f>'9.1.1. sz. mell önkorm köt'!D31</f>
        <v>0</v>
      </c>
      <c r="E28" s="454">
        <f>'9.1.1. sz. mell önkorm köt'!E31</f>
        <v>0</v>
      </c>
      <c r="F28" s="454">
        <f>'9.1.1. sz. mell önkorm köt'!F31</f>
        <v>0</v>
      </c>
    </row>
    <row r="29" spans="1:6" s="514" customFormat="1" ht="12" customHeight="1" x14ac:dyDescent="0.2">
      <c r="A29" s="516" t="s">
        <v>55</v>
      </c>
      <c r="B29" s="455" t="s">
        <v>56</v>
      </c>
      <c r="C29" s="456"/>
      <c r="D29" s="454">
        <f>'9.1.1. sz. mell önkorm köt'!D32</f>
        <v>0</v>
      </c>
      <c r="E29" s="454">
        <f>'9.1.1. sz. mell önkorm köt'!E32</f>
        <v>0</v>
      </c>
      <c r="F29" s="454">
        <f>'9.1.1. sz. mell önkorm köt'!F32</f>
        <v>0</v>
      </c>
    </row>
    <row r="30" spans="1:6" s="514" customFormat="1" ht="12" customHeight="1" x14ac:dyDescent="0.2">
      <c r="A30" s="516" t="s">
        <v>57</v>
      </c>
      <c r="B30" s="455" t="s">
        <v>58</v>
      </c>
      <c r="C30" s="456"/>
      <c r="D30" s="454">
        <f>'9.1.1. sz. mell önkorm köt'!D33</f>
        <v>0</v>
      </c>
      <c r="E30" s="454">
        <f>'9.1.1. sz. mell önkorm köt'!E33</f>
        <v>0</v>
      </c>
      <c r="F30" s="454">
        <f>'9.1.1. sz. mell önkorm köt'!F33</f>
        <v>0</v>
      </c>
    </row>
    <row r="31" spans="1:6" s="514" customFormat="1" ht="12" customHeight="1" x14ac:dyDescent="0.2">
      <c r="A31" s="516" t="s">
        <v>59</v>
      </c>
      <c r="B31" s="455" t="s">
        <v>60</v>
      </c>
      <c r="C31" s="456">
        <v>3000</v>
      </c>
      <c r="D31" s="454">
        <f>'9.1.1. sz. mell önkorm köt'!D34</f>
        <v>0</v>
      </c>
      <c r="E31" s="454">
        <f>'9.1.1. sz. mell önkorm köt'!E34</f>
        <v>0</v>
      </c>
      <c r="F31" s="454">
        <f>'9.1.1. sz. mell önkorm köt'!F34</f>
        <v>0</v>
      </c>
    </row>
    <row r="32" spans="1:6" s="514" customFormat="1" ht="12" customHeight="1" x14ac:dyDescent="0.2">
      <c r="A32" s="516" t="s">
        <v>61</v>
      </c>
      <c r="B32" s="541" t="s">
        <v>270</v>
      </c>
      <c r="C32" s="456">
        <v>2800</v>
      </c>
      <c r="D32" s="454">
        <f>'9.1.1. sz. mell önkorm köt'!D35</f>
        <v>0</v>
      </c>
      <c r="E32" s="454">
        <f>'9.1.1. sz. mell önkorm köt'!E35</f>
        <v>0</v>
      </c>
      <c r="F32" s="454">
        <f>'9.1.1. sz. mell önkorm köt'!F35</f>
        <v>0</v>
      </c>
    </row>
    <row r="33" spans="1:6" s="514" customFormat="1" ht="12" customHeight="1" thickBot="1" x14ac:dyDescent="0.25">
      <c r="A33" s="517" t="s">
        <v>63</v>
      </c>
      <c r="B33" s="462" t="s">
        <v>64</v>
      </c>
      <c r="C33" s="459">
        <v>160</v>
      </c>
      <c r="D33" s="454">
        <f>'9.1.1. sz. mell önkorm köt'!D36</f>
        <v>0</v>
      </c>
      <c r="E33" s="454">
        <f>'9.1.1. sz. mell önkorm köt'!E36</f>
        <v>0</v>
      </c>
      <c r="F33" s="454">
        <f>'9.1.1. sz. mell önkorm köt'!F36</f>
        <v>0</v>
      </c>
    </row>
    <row r="34" spans="1:6" s="514" customFormat="1" ht="12" customHeight="1" thickBot="1" x14ac:dyDescent="0.25">
      <c r="A34" s="29" t="s">
        <v>65</v>
      </c>
      <c r="B34" s="451" t="s">
        <v>66</v>
      </c>
      <c r="C34" s="452">
        <f>SUM(C35:C45)</f>
        <v>24780</v>
      </c>
      <c r="D34" s="452">
        <f>SUM(D35:D45)</f>
        <v>29107</v>
      </c>
      <c r="E34" s="452">
        <f>SUM(E35:E45)</f>
        <v>30783</v>
      </c>
      <c r="F34" s="452">
        <f>SUM(F35:F45)</f>
        <v>30794</v>
      </c>
    </row>
    <row r="35" spans="1:6" s="514" customFormat="1" ht="12" customHeight="1" x14ac:dyDescent="0.2">
      <c r="A35" s="515" t="s">
        <v>67</v>
      </c>
      <c r="B35" s="453" t="s">
        <v>68</v>
      </c>
      <c r="C35" s="454">
        <v>11500</v>
      </c>
      <c r="D35" s="454">
        <f>'9.1.1. sz. mell önkorm köt'!D38+'9.2. sz. mell hiv'!D9+'9.3. sz. mell ovi'!D9+'9.4. sz. mell mkp'!D9</f>
        <v>12105</v>
      </c>
      <c r="E35" s="454">
        <f>'9.1.1. sz. mell önkorm köt'!E38+'9.2. sz. mell hiv'!E9+'9.3. sz. mell ovi'!E9+'9.4. sz. mell mkp'!E9</f>
        <v>12105</v>
      </c>
      <c r="F35" s="454">
        <f>'9.1.1. sz. mell önkorm köt'!F38+'9.2. sz. mell hiv'!F9+'9.3. sz. mell ovi'!F9+'9.4. sz. mell mkp'!F9</f>
        <v>12588</v>
      </c>
    </row>
    <row r="36" spans="1:6" s="514" customFormat="1" ht="12" customHeight="1" x14ac:dyDescent="0.2">
      <c r="A36" s="516" t="s">
        <v>69</v>
      </c>
      <c r="B36" s="455" t="s">
        <v>70</v>
      </c>
      <c r="C36" s="456">
        <v>1550</v>
      </c>
      <c r="D36" s="454">
        <f>'9.1.1. sz. mell önkorm köt'!D39+'9.2. sz. mell hiv'!D10+'9.3. sz. mell ovi'!D10+'9.4. sz. mell mkp'!D10</f>
        <v>3147</v>
      </c>
      <c r="E36" s="454">
        <f>'9.1.1. sz. mell önkorm köt'!E39+'9.2. sz. mell hiv'!E10+'9.3. sz. mell ovi'!E10+'9.4. sz. mell mkp'!E10</f>
        <v>4131</v>
      </c>
      <c r="F36" s="454">
        <f>'9.1.1. sz. mell önkorm köt'!F39+'9.2. sz. mell hiv'!F10+'9.3. sz. mell ovi'!F10+'9.4. sz. mell mkp'!F10</f>
        <v>5653</v>
      </c>
    </row>
    <row r="37" spans="1:6" s="514" customFormat="1" ht="12" customHeight="1" x14ac:dyDescent="0.2">
      <c r="A37" s="516" t="s">
        <v>71</v>
      </c>
      <c r="B37" s="455" t="s">
        <v>72</v>
      </c>
      <c r="C37" s="456">
        <v>480</v>
      </c>
      <c r="D37" s="454">
        <f>'9.1.1. sz. mell önkorm köt'!D40+'9.2. sz. mell hiv'!D11+'9.3. sz. mell ovi'!D11+'9.4. sz. mell mkp'!D11</f>
        <v>1371</v>
      </c>
      <c r="E37" s="454">
        <f>'9.1.1. sz. mell önkorm köt'!E40+'9.2. sz. mell hiv'!E11+'9.3. sz. mell ovi'!E11+'9.4. sz. mell mkp'!E11</f>
        <v>1371</v>
      </c>
      <c r="F37" s="454">
        <f>'9.1.1. sz. mell önkorm köt'!F40+'9.2. sz. mell hiv'!F11+'9.3. sz. mell ovi'!F11+'9.4. sz. mell mkp'!F11</f>
        <v>984</v>
      </c>
    </row>
    <row r="38" spans="1:6" s="514" customFormat="1" ht="12" customHeight="1" x14ac:dyDescent="0.2">
      <c r="A38" s="516" t="s">
        <v>73</v>
      </c>
      <c r="B38" s="455" t="s">
        <v>74</v>
      </c>
      <c r="C38" s="456">
        <v>4500</v>
      </c>
      <c r="D38" s="454">
        <f>'9.1.1. sz. mell önkorm köt'!D41+'9.2. sz. mell hiv'!D12+'9.3. sz. mell ovi'!D12+'9.4. sz. mell mkp'!D12</f>
        <v>5035</v>
      </c>
      <c r="E38" s="454">
        <f>'9.1.1. sz. mell önkorm köt'!E41+'9.2. sz. mell hiv'!E12+'9.3. sz. mell ovi'!E12+'9.4. sz. mell mkp'!E12</f>
        <v>5035</v>
      </c>
      <c r="F38" s="454">
        <f>'9.1.1. sz. mell önkorm köt'!F41+'9.2. sz. mell hiv'!F12+'9.3. sz. mell ovi'!F12+'9.4. sz. mell mkp'!F12</f>
        <v>1666</v>
      </c>
    </row>
    <row r="39" spans="1:6" s="514" customFormat="1" ht="12" customHeight="1" x14ac:dyDescent="0.2">
      <c r="A39" s="516" t="s">
        <v>75</v>
      </c>
      <c r="B39" s="455" t="s">
        <v>76</v>
      </c>
      <c r="C39" s="456">
        <v>4000</v>
      </c>
      <c r="D39" s="454">
        <f>'9.1.1. sz. mell önkorm köt'!D42+'9.2. sz. mell hiv'!D13+'9.3. sz. mell ovi'!D13+'9.4. sz. mell mkp'!D13</f>
        <v>4095</v>
      </c>
      <c r="E39" s="454">
        <f>'9.1.1. sz. mell önkorm köt'!E42+'9.2. sz. mell hiv'!E13+'9.3. sz. mell ovi'!E13+'9.4. sz. mell mkp'!E13</f>
        <v>4095</v>
      </c>
      <c r="F39" s="454">
        <f>'9.1.1. sz. mell önkorm köt'!F42+'9.2. sz. mell hiv'!F13+'9.3. sz. mell ovi'!F13+'9.4. sz. mell mkp'!F13</f>
        <v>3787</v>
      </c>
    </row>
    <row r="40" spans="1:6" s="514" customFormat="1" ht="12" customHeight="1" x14ac:dyDescent="0.2">
      <c r="A40" s="516" t="s">
        <v>77</v>
      </c>
      <c r="B40" s="455" t="s">
        <v>78</v>
      </c>
      <c r="C40" s="456">
        <v>1750</v>
      </c>
      <c r="D40" s="454">
        <f>'9.1.1. sz. mell önkorm köt'!D43+'9.2. sz. mell hiv'!D14+'9.3. sz. mell ovi'!D14+'9.4. sz. mell mkp'!D14</f>
        <v>2250</v>
      </c>
      <c r="E40" s="454">
        <f>'9.1.1. sz. mell önkorm köt'!E43+'9.2. sz. mell hiv'!E14+'9.3. sz. mell ovi'!E14+'9.4. sz. mell mkp'!E14</f>
        <v>2942</v>
      </c>
      <c r="F40" s="454">
        <f>'9.1.1. sz. mell önkorm köt'!F43+'9.2. sz. mell hiv'!F14+'9.3. sz. mell ovi'!F14+'9.4. sz. mell mkp'!F14</f>
        <v>4321</v>
      </c>
    </row>
    <row r="41" spans="1:6" s="514" customFormat="1" ht="12" customHeight="1" x14ac:dyDescent="0.2">
      <c r="A41" s="516" t="s">
        <v>79</v>
      </c>
      <c r="B41" s="455" t="s">
        <v>80</v>
      </c>
      <c r="C41" s="456"/>
      <c r="D41" s="454">
        <f>'9.1.1. sz. mell önkorm köt'!D44+'9.2. sz. mell hiv'!D15+'9.3. sz. mell ovi'!D15+'9.4. sz. mell mkp'!D15</f>
        <v>0</v>
      </c>
      <c r="E41" s="454">
        <f>'9.1.1. sz. mell önkorm köt'!E44+'9.2. sz. mell hiv'!E15+'9.3. sz. mell ovi'!E15+'9.4. sz. mell mkp'!E15</f>
        <v>0</v>
      </c>
      <c r="F41" s="454">
        <f>'9.1.1. sz. mell önkorm köt'!F44+'9.2. sz. mell hiv'!F15+'9.3. sz. mell ovi'!F15+'9.4. sz. mell mkp'!F15</f>
        <v>0</v>
      </c>
    </row>
    <row r="42" spans="1:6" s="514" customFormat="1" ht="12" customHeight="1" x14ac:dyDescent="0.2">
      <c r="A42" s="516" t="s">
        <v>81</v>
      </c>
      <c r="B42" s="455" t="s">
        <v>82</v>
      </c>
      <c r="C42" s="456"/>
      <c r="D42" s="454">
        <f>'9.1.1. sz. mell önkorm köt'!D45+'9.2. sz. mell hiv'!D16+'9.3. sz. mell ovi'!D16+'9.4. sz. mell mkp'!D16</f>
        <v>20</v>
      </c>
      <c r="E42" s="454">
        <f>'9.1.1. sz. mell önkorm köt'!E45+'9.2. sz. mell hiv'!E16+'9.3. sz. mell ovi'!E16+'9.4. sz. mell mkp'!E16</f>
        <v>20</v>
      </c>
      <c r="F42" s="454">
        <f>'9.1.1. sz. mell önkorm köt'!F45+'9.2. sz. mell hiv'!F16+'9.3. sz. mell ovi'!F16+'9.4. sz. mell mkp'!F16</f>
        <v>33</v>
      </c>
    </row>
    <row r="43" spans="1:6" s="514" customFormat="1" ht="12" customHeight="1" x14ac:dyDescent="0.2">
      <c r="A43" s="516" t="s">
        <v>83</v>
      </c>
      <c r="B43" s="455" t="s">
        <v>84</v>
      </c>
      <c r="C43" s="463"/>
      <c r="D43" s="454">
        <f>'9.1.1. sz. mell önkorm köt'!D46+'9.2. sz. mell hiv'!D17+'9.3. sz. mell ovi'!D17+'9.4. sz. mell mkp'!D17</f>
        <v>0</v>
      </c>
      <c r="E43" s="454">
        <f>'9.1.1. sz. mell önkorm köt'!E46+'9.2. sz. mell hiv'!E17+'9.3. sz. mell ovi'!E17+'9.4. sz. mell mkp'!E17</f>
        <v>0</v>
      </c>
      <c r="F43" s="454">
        <f>'9.1.1. sz. mell önkorm köt'!F46+'9.2. sz. mell hiv'!F17+'9.3. sz. mell ovi'!F17+'9.4. sz. mell mkp'!F17</f>
        <v>0</v>
      </c>
    </row>
    <row r="44" spans="1:6" s="514" customFormat="1" ht="12" customHeight="1" x14ac:dyDescent="0.2">
      <c r="A44" s="517" t="s">
        <v>85</v>
      </c>
      <c r="B44" s="457" t="s">
        <v>86</v>
      </c>
      <c r="C44" s="464"/>
      <c r="D44" s="454">
        <f>'9.1.1. sz. mell önkorm köt'!D47+'9.2. sz. mell hiv'!D18+'9.3. sz. mell ovi'!D18+'9.4. sz. mell mkp'!D18</f>
        <v>0</v>
      </c>
      <c r="E44" s="454">
        <f>'9.1.1. sz. mell önkorm köt'!E47+'9.2. sz. mell hiv'!E18+'9.3. sz. mell ovi'!E18+'9.4. sz. mell mkp'!E18</f>
        <v>0</v>
      </c>
      <c r="F44" s="454">
        <f>'9.1.1. sz. mell önkorm köt'!F47+'9.2. sz. mell hiv'!F18+'9.3. sz. mell ovi'!F18+'9.4. sz. mell mkp'!F18</f>
        <v>0</v>
      </c>
    </row>
    <row r="45" spans="1:6" s="514" customFormat="1" ht="12" customHeight="1" thickBot="1" x14ac:dyDescent="0.25">
      <c r="A45" s="517" t="s">
        <v>87</v>
      </c>
      <c r="B45" s="457" t="s">
        <v>88</v>
      </c>
      <c r="C45" s="464">
        <v>1000</v>
      </c>
      <c r="D45" s="454">
        <f>'9.1.1. sz. mell önkorm köt'!D48+'9.2. sz. mell hiv'!D19+'9.3. sz. mell ovi'!D19+'9.4. sz. mell mkp'!D19</f>
        <v>1084</v>
      </c>
      <c r="E45" s="454">
        <f>'9.1.1. sz. mell önkorm köt'!E48+'9.2. sz. mell hiv'!E19+'9.3. sz. mell ovi'!E19+'9.4. sz. mell mkp'!E19</f>
        <v>1084</v>
      </c>
      <c r="F45" s="454">
        <f>'9.1.1. sz. mell önkorm köt'!F48+'9.2. sz. mell hiv'!F19+'9.3. sz. mell ovi'!F19+'9.4. sz. mell mkp'!F19</f>
        <v>1762</v>
      </c>
    </row>
    <row r="46" spans="1:6" s="514" customFormat="1" ht="12" customHeight="1" thickBot="1" x14ac:dyDescent="0.25">
      <c r="A46" s="29" t="s">
        <v>89</v>
      </c>
      <c r="B46" s="451" t="s">
        <v>90</v>
      </c>
      <c r="C46" s="452">
        <f>SUM(C47:C51)</f>
        <v>600</v>
      </c>
      <c r="D46" s="452">
        <f>SUM(D47:D51)</f>
        <v>638</v>
      </c>
      <c r="E46" s="452">
        <f>SUM(E47:E51)</f>
        <v>638</v>
      </c>
      <c r="F46" s="452">
        <f>SUM(F47:F51)</f>
        <v>1528</v>
      </c>
    </row>
    <row r="47" spans="1:6" s="514" customFormat="1" ht="12" customHeight="1" x14ac:dyDescent="0.2">
      <c r="A47" s="515" t="s">
        <v>91</v>
      </c>
      <c r="B47" s="453" t="s">
        <v>92</v>
      </c>
      <c r="C47" s="465"/>
      <c r="D47" s="465">
        <f>'9.1.1. sz. mell önkorm köt'!D50+'9.2. sz. mell hiv'!D32+'9.3. sz. mell ovi'!D32+'9.4. sz. mell mkp'!D32</f>
        <v>0</v>
      </c>
      <c r="E47" s="465">
        <f>'9.1.1. sz. mell önkorm köt'!E50+'9.2. sz. mell hiv'!E32+'9.3. sz. mell ovi'!E32+'9.4. sz. mell mkp'!E32</f>
        <v>0</v>
      </c>
      <c r="F47" s="465">
        <f>'9.1.1. sz. mell önkorm köt'!F50+'9.2. sz. mell hiv'!F32+'9.3. sz. mell ovi'!F32+'9.4. sz. mell mkp'!F32</f>
        <v>0</v>
      </c>
    </row>
    <row r="48" spans="1:6" s="514" customFormat="1" ht="12" customHeight="1" x14ac:dyDescent="0.2">
      <c r="A48" s="516" t="s">
        <v>93</v>
      </c>
      <c r="B48" s="455" t="s">
        <v>94</v>
      </c>
      <c r="C48" s="463">
        <v>600</v>
      </c>
      <c r="D48" s="465">
        <f>'9.1.1. sz. mell önkorm köt'!D51+'9.2. sz. mell hiv'!D33+'9.3. sz. mell ovi'!D33+'9.4. sz. mell mkp'!D33</f>
        <v>638</v>
      </c>
      <c r="E48" s="465">
        <f>'9.1.1. sz. mell önkorm köt'!E51+'9.2. sz. mell hiv'!E33+'9.3. sz. mell ovi'!E33+'9.4. sz. mell mkp'!E33</f>
        <v>638</v>
      </c>
      <c r="F48" s="465">
        <f>'9.1.1. sz. mell önkorm köt'!F51+'9.2. sz. mell hiv'!F33+'9.3. sz. mell ovi'!F33+'9.4. sz. mell mkp'!F33</f>
        <v>1438</v>
      </c>
    </row>
    <row r="49" spans="1:6" s="514" customFormat="1" ht="12" customHeight="1" x14ac:dyDescent="0.2">
      <c r="A49" s="516" t="s">
        <v>95</v>
      </c>
      <c r="B49" s="455" t="s">
        <v>96</v>
      </c>
      <c r="C49" s="463"/>
      <c r="D49" s="465">
        <f>'9.1.1. sz. mell önkorm köt'!D52+'9.2. sz. mell hiv'!D34+'9.3. sz. mell ovi'!D34+'9.4. sz. mell mkp'!D34</f>
        <v>0</v>
      </c>
      <c r="E49" s="465">
        <f>'9.1.1. sz. mell önkorm köt'!E52+'9.2. sz. mell hiv'!E34+'9.3. sz. mell ovi'!E34+'9.4. sz. mell mkp'!E34</f>
        <v>0</v>
      </c>
      <c r="F49" s="465">
        <f>'9.1.1. sz. mell önkorm köt'!F52+'9.2. sz. mell hiv'!F34+'9.3. sz. mell ovi'!F34+'9.4. sz. mell mkp'!F34</f>
        <v>90</v>
      </c>
    </row>
    <row r="50" spans="1:6" s="514" customFormat="1" ht="12" customHeight="1" x14ac:dyDescent="0.2">
      <c r="A50" s="516" t="s">
        <v>97</v>
      </c>
      <c r="B50" s="455" t="s">
        <v>98</v>
      </c>
      <c r="C50" s="463"/>
      <c r="D50" s="463">
        <f>'9.1.1. sz. mell önkorm köt'!D53</f>
        <v>0</v>
      </c>
      <c r="E50" s="463">
        <f>'9.1.1. sz. mell önkorm köt'!E53</f>
        <v>0</v>
      </c>
      <c r="F50" s="463">
        <f>'9.1.1. sz. mell önkorm köt'!F53</f>
        <v>0</v>
      </c>
    </row>
    <row r="51" spans="1:6" s="514" customFormat="1" ht="12" customHeight="1" thickBot="1" x14ac:dyDescent="0.25">
      <c r="A51" s="517" t="s">
        <v>99</v>
      </c>
      <c r="B51" s="457" t="s">
        <v>100</v>
      </c>
      <c r="C51" s="464"/>
      <c r="D51" s="463">
        <f>'9.1.1. sz. mell önkorm köt'!D54</f>
        <v>0</v>
      </c>
      <c r="E51" s="463">
        <f>'9.1.1. sz. mell önkorm köt'!E54</f>
        <v>0</v>
      </c>
      <c r="F51" s="463">
        <f>'9.1.1. sz. mell önkorm köt'!F54</f>
        <v>0</v>
      </c>
    </row>
    <row r="52" spans="1:6" s="514" customFormat="1" ht="12" customHeight="1" thickBot="1" x14ac:dyDescent="0.25">
      <c r="A52" s="29" t="s">
        <v>101</v>
      </c>
      <c r="B52" s="451" t="s">
        <v>102</v>
      </c>
      <c r="C52" s="452">
        <f>SUM(C53:C55)</f>
        <v>600</v>
      </c>
      <c r="D52" s="452">
        <f>SUM(D53:D56)</f>
        <v>706</v>
      </c>
      <c r="E52" s="452">
        <f>SUM(E53:E56)</f>
        <v>706</v>
      </c>
      <c r="F52" s="452">
        <f>SUM(F53:F56)</f>
        <v>2165</v>
      </c>
    </row>
    <row r="53" spans="1:6" s="514" customFormat="1" ht="12" customHeight="1" x14ac:dyDescent="0.2">
      <c r="A53" s="515" t="s">
        <v>103</v>
      </c>
      <c r="B53" s="453" t="s">
        <v>104</v>
      </c>
      <c r="C53" s="454"/>
      <c r="D53" s="454">
        <f>'9.1.1. sz. mell önkorm köt'!D56</f>
        <v>0</v>
      </c>
      <c r="E53" s="454">
        <f>'9.1.1. sz. mell önkorm köt'!E56</f>
        <v>0</v>
      </c>
      <c r="F53" s="454">
        <f>'9.1.1. sz. mell önkorm köt'!F56</f>
        <v>0</v>
      </c>
    </row>
    <row r="54" spans="1:6" s="514" customFormat="1" ht="12" customHeight="1" x14ac:dyDescent="0.2">
      <c r="A54" s="516" t="s">
        <v>105</v>
      </c>
      <c r="B54" s="455" t="s">
        <v>106</v>
      </c>
      <c r="C54" s="456"/>
      <c r="D54" s="454">
        <f>'9.1.1. sz. mell önkorm köt'!D57</f>
        <v>0</v>
      </c>
      <c r="E54" s="454">
        <f>'9.1.1. sz. mell önkorm köt'!E57</f>
        <v>0</v>
      </c>
      <c r="F54" s="454">
        <f>'9.1.1. sz. mell önkorm köt'!F57</f>
        <v>0</v>
      </c>
    </row>
    <row r="55" spans="1:6" s="514" customFormat="1" ht="12" customHeight="1" x14ac:dyDescent="0.2">
      <c r="A55" s="516" t="s">
        <v>107</v>
      </c>
      <c r="B55" s="455" t="s">
        <v>108</v>
      </c>
      <c r="C55" s="456">
        <v>600</v>
      </c>
      <c r="D55" s="454">
        <f>'9.1.1. sz. mell önkorm köt'!D58+'9.4. sz. mell mkp'!D35</f>
        <v>706</v>
      </c>
      <c r="E55" s="454">
        <f>'9.1.1. sz. mell önkorm köt'!E58+'9.4. sz. mell mkp'!E35</f>
        <v>706</v>
      </c>
      <c r="F55" s="454">
        <f>'9.1.1. sz. mell önkorm köt'!F58+'9.4. sz. mell mkp'!F35</f>
        <v>2165</v>
      </c>
    </row>
    <row r="56" spans="1:6" s="514" customFormat="1" ht="12" customHeight="1" thickBot="1" x14ac:dyDescent="0.25">
      <c r="A56" s="517" t="s">
        <v>109</v>
      </c>
      <c r="B56" s="457" t="s">
        <v>110</v>
      </c>
      <c r="C56" s="459"/>
      <c r="D56" s="454">
        <f>'9.1.1. sz. mell önkorm köt'!D59</f>
        <v>0</v>
      </c>
      <c r="E56" s="454">
        <f>'9.1.1. sz. mell önkorm köt'!E59</f>
        <v>0</v>
      </c>
      <c r="F56" s="454">
        <f>'9.1.1. sz. mell önkorm köt'!F59</f>
        <v>0</v>
      </c>
    </row>
    <row r="57" spans="1:6" s="514" customFormat="1" ht="12" customHeight="1" thickBot="1" x14ac:dyDescent="0.25">
      <c r="A57" s="29" t="s">
        <v>111</v>
      </c>
      <c r="B57" s="458" t="s">
        <v>112</v>
      </c>
      <c r="C57" s="452">
        <f>SUM(C58:C60)</f>
        <v>0</v>
      </c>
      <c r="D57" s="452">
        <f>SUM(D58:D61)</f>
        <v>0</v>
      </c>
      <c r="E57" s="452">
        <f>SUM(E58:E61)</f>
        <v>0</v>
      </c>
      <c r="F57" s="452">
        <f>SUM(F58:F61)</f>
        <v>0</v>
      </c>
    </row>
    <row r="58" spans="1:6" s="514" customFormat="1" ht="12" customHeight="1" x14ac:dyDescent="0.2">
      <c r="A58" s="515" t="s">
        <v>113</v>
      </c>
      <c r="B58" s="453" t="s">
        <v>114</v>
      </c>
      <c r="C58" s="463"/>
      <c r="D58" s="463">
        <f>'9.1.1. sz. mell önkorm köt'!D61</f>
        <v>0</v>
      </c>
      <c r="E58" s="463">
        <f>'9.1.1. sz. mell önkorm köt'!E61</f>
        <v>0</v>
      </c>
      <c r="F58" s="463">
        <f>'9.1.1. sz. mell önkorm köt'!F61</f>
        <v>0</v>
      </c>
    </row>
    <row r="59" spans="1:6" s="514" customFormat="1" ht="12" customHeight="1" x14ac:dyDescent="0.2">
      <c r="A59" s="516" t="s">
        <v>115</v>
      </c>
      <c r="B59" s="455" t="s">
        <v>116</v>
      </c>
      <c r="C59" s="463"/>
      <c r="D59" s="463">
        <f>'9.1.1. sz. mell önkorm köt'!D62</f>
        <v>0</v>
      </c>
      <c r="E59" s="463">
        <f>'9.1.1. sz. mell önkorm köt'!E62</f>
        <v>0</v>
      </c>
      <c r="F59" s="463">
        <f>'9.1.1. sz. mell önkorm köt'!F62</f>
        <v>0</v>
      </c>
    </row>
    <row r="60" spans="1:6" s="514" customFormat="1" ht="12" customHeight="1" x14ac:dyDescent="0.2">
      <c r="A60" s="516" t="s">
        <v>117</v>
      </c>
      <c r="B60" s="455" t="s">
        <v>118</v>
      </c>
      <c r="C60" s="463"/>
      <c r="D60" s="463">
        <f>'9.1.1. sz. mell önkorm köt'!D63</f>
        <v>0</v>
      </c>
      <c r="E60" s="463">
        <f>'9.1.1. sz. mell önkorm köt'!E63</f>
        <v>0</v>
      </c>
      <c r="F60" s="463">
        <f>'9.1.1. sz. mell önkorm köt'!F63</f>
        <v>0</v>
      </c>
    </row>
    <row r="61" spans="1:6" s="514" customFormat="1" ht="12" customHeight="1" thickBot="1" x14ac:dyDescent="0.25">
      <c r="A61" s="517" t="s">
        <v>119</v>
      </c>
      <c r="B61" s="457" t="s">
        <v>120</v>
      </c>
      <c r="C61" s="463"/>
      <c r="D61" s="463">
        <f>'9.1.1. sz. mell önkorm köt'!D64</f>
        <v>0</v>
      </c>
      <c r="E61" s="463">
        <f>'9.1.1. sz. mell önkorm köt'!E64</f>
        <v>0</v>
      </c>
      <c r="F61" s="463">
        <f>'9.1.1. sz. mell önkorm köt'!F64</f>
        <v>0</v>
      </c>
    </row>
    <row r="62" spans="1:6" s="514" customFormat="1" ht="12" customHeight="1" thickBot="1" x14ac:dyDescent="0.25">
      <c r="A62" s="29" t="s">
        <v>121</v>
      </c>
      <c r="B62" s="451" t="s">
        <v>122</v>
      </c>
      <c r="C62" s="460">
        <f>+C5+C12+C19+C26+C34+C46+C52+C57</f>
        <v>354152</v>
      </c>
      <c r="D62" s="460">
        <f>+D5+D12+D19+D26+D34+D46+D52+D57</f>
        <v>531825</v>
      </c>
      <c r="E62" s="460">
        <f>+E5+E12+E19+E26+E34+E46+E52+E57</f>
        <v>545790</v>
      </c>
      <c r="F62" s="460">
        <f>+F5+F12+F19+F26+F34+F46+F52+F57</f>
        <v>1284064</v>
      </c>
    </row>
    <row r="63" spans="1:6" s="514" customFormat="1" ht="12" customHeight="1" thickBot="1" x14ac:dyDescent="0.25">
      <c r="A63" s="30" t="s">
        <v>123</v>
      </c>
      <c r="B63" s="458" t="s">
        <v>124</v>
      </c>
      <c r="C63" s="452">
        <f>SUM(C64:C66)</f>
        <v>0</v>
      </c>
      <c r="D63" s="452">
        <f>SUM(D64:D66)</f>
        <v>0</v>
      </c>
      <c r="E63" s="452"/>
      <c r="F63" s="452">
        <f>SUM(F64:F66)</f>
        <v>0</v>
      </c>
    </row>
    <row r="64" spans="1:6" s="514" customFormat="1" ht="12" customHeight="1" x14ac:dyDescent="0.2">
      <c r="A64" s="515" t="s">
        <v>125</v>
      </c>
      <c r="B64" s="453" t="s">
        <v>126</v>
      </c>
      <c r="C64" s="463"/>
      <c r="D64" s="463"/>
      <c r="E64" s="463"/>
      <c r="F64" s="463"/>
    </row>
    <row r="65" spans="1:6" s="514" customFormat="1" ht="12" customHeight="1" x14ac:dyDescent="0.2">
      <c r="A65" s="516" t="s">
        <v>127</v>
      </c>
      <c r="B65" s="455" t="s">
        <v>128</v>
      </c>
      <c r="C65" s="463"/>
      <c r="D65" s="463"/>
      <c r="E65" s="463"/>
      <c r="F65" s="463"/>
    </row>
    <row r="66" spans="1:6" s="514" customFormat="1" ht="12" customHeight="1" thickBot="1" x14ac:dyDescent="0.25">
      <c r="A66" s="517" t="s">
        <v>129</v>
      </c>
      <c r="B66" s="31" t="s">
        <v>130</v>
      </c>
      <c r="C66" s="463"/>
      <c r="D66" s="463"/>
      <c r="E66" s="463"/>
      <c r="F66" s="463"/>
    </row>
    <row r="67" spans="1:6" s="514" customFormat="1" ht="12" customHeight="1" thickBot="1" x14ac:dyDescent="0.25">
      <c r="A67" s="30" t="s">
        <v>131</v>
      </c>
      <c r="B67" s="458" t="s">
        <v>132</v>
      </c>
      <c r="C67" s="452">
        <f>SUM(C68:C71)</f>
        <v>0</v>
      </c>
      <c r="D67" s="452">
        <f>SUM(D68:D71)</f>
        <v>0</v>
      </c>
      <c r="E67" s="452"/>
      <c r="F67" s="452">
        <f>SUM(F68:F71)</f>
        <v>0</v>
      </c>
    </row>
    <row r="68" spans="1:6" s="514" customFormat="1" ht="12" customHeight="1" x14ac:dyDescent="0.2">
      <c r="A68" s="515" t="s">
        <v>133</v>
      </c>
      <c r="B68" s="453" t="s">
        <v>134</v>
      </c>
      <c r="C68" s="463"/>
      <c r="D68" s="463"/>
      <c r="E68" s="463"/>
      <c r="F68" s="463"/>
    </row>
    <row r="69" spans="1:6" s="514" customFormat="1" ht="12" customHeight="1" x14ac:dyDescent="0.2">
      <c r="A69" s="516" t="s">
        <v>135</v>
      </c>
      <c r="B69" s="455" t="s">
        <v>136</v>
      </c>
      <c r="C69" s="463"/>
      <c r="D69" s="463"/>
      <c r="E69" s="463"/>
      <c r="F69" s="463"/>
    </row>
    <row r="70" spans="1:6" s="514" customFormat="1" ht="12" customHeight="1" x14ac:dyDescent="0.2">
      <c r="A70" s="516" t="s">
        <v>137</v>
      </c>
      <c r="B70" s="455" t="s">
        <v>138</v>
      </c>
      <c r="C70" s="463"/>
      <c r="D70" s="463"/>
      <c r="E70" s="463"/>
      <c r="F70" s="463"/>
    </row>
    <row r="71" spans="1:6" s="514" customFormat="1" ht="12" customHeight="1" thickBot="1" x14ac:dyDescent="0.25">
      <c r="A71" s="517" t="s">
        <v>139</v>
      </c>
      <c r="B71" s="457" t="s">
        <v>140</v>
      </c>
      <c r="C71" s="463"/>
      <c r="D71" s="463"/>
      <c r="E71" s="463"/>
      <c r="F71" s="463"/>
    </row>
    <row r="72" spans="1:6" s="514" customFormat="1" ht="12" customHeight="1" thickBot="1" x14ac:dyDescent="0.25">
      <c r="A72" s="30" t="s">
        <v>141</v>
      </c>
      <c r="B72" s="458" t="s">
        <v>142</v>
      </c>
      <c r="C72" s="452">
        <f>SUM(C73:C74)</f>
        <v>36195</v>
      </c>
      <c r="D72" s="452">
        <f>SUM(D73:D74)</f>
        <v>36195</v>
      </c>
      <c r="E72" s="452">
        <f>SUM(E73:E74)</f>
        <v>36195</v>
      </c>
      <c r="F72" s="452">
        <f>SUM(F73:F74)</f>
        <v>1879</v>
      </c>
    </row>
    <row r="73" spans="1:6" s="514" customFormat="1" ht="12" customHeight="1" x14ac:dyDescent="0.2">
      <c r="A73" s="515" t="s">
        <v>143</v>
      </c>
      <c r="B73" s="453" t="s">
        <v>144</v>
      </c>
      <c r="C73" s="463">
        <v>36195</v>
      </c>
      <c r="D73" s="463">
        <f>'9.1.1. sz. mell önkorm köt'!D76+'9.2. sz. mell hiv'!D39+'9.3. sz. mell ovi'!D39+'9.4. sz. mell mkp'!D39</f>
        <v>36195</v>
      </c>
      <c r="E73" s="463">
        <f>'9.1.1. sz. mell önkorm köt'!E76+'9.2. sz. mell hiv'!E39+'9.3. sz. mell ovi'!E39+'9.4. sz. mell mkp'!E39</f>
        <v>36195</v>
      </c>
      <c r="F73" s="463">
        <f>'9.1.1. sz. mell önkorm köt'!F76+'9.2. sz. mell hiv'!F39+'9.3. sz. mell ovi'!F39+'9.4. sz. mell mkp'!F39</f>
        <v>1879</v>
      </c>
    </row>
    <row r="74" spans="1:6" s="514" customFormat="1" ht="12" customHeight="1" thickBot="1" x14ac:dyDescent="0.25">
      <c r="A74" s="517" t="s">
        <v>145</v>
      </c>
      <c r="B74" s="457" t="s">
        <v>146</v>
      </c>
      <c r="C74" s="463"/>
      <c r="D74" s="463">
        <f>'9.1.1. sz. mell önkorm köt'!D77+'9.2. sz. mell hiv'!D40+'9.3. sz. mell ovi'!D40+'9.4. sz. mell mkp'!D40</f>
        <v>0</v>
      </c>
      <c r="E74" s="463">
        <f>'9.1.1. sz. mell önkorm köt'!E77+'9.2. sz. mell hiv'!E40+'9.3. sz. mell ovi'!E40+'9.4. sz. mell mkp'!E40</f>
        <v>0</v>
      </c>
      <c r="F74" s="463">
        <f>'9.1.1. sz. mell önkorm köt'!F77+'9.2. sz. mell hiv'!F40+'9.3. sz. mell ovi'!F40+'9.4. sz. mell mkp'!F40</f>
        <v>0</v>
      </c>
    </row>
    <row r="75" spans="1:6" s="514" customFormat="1" ht="12" customHeight="1" thickBot="1" x14ac:dyDescent="0.25">
      <c r="A75" s="30" t="s">
        <v>147</v>
      </c>
      <c r="B75" s="458" t="s">
        <v>148</v>
      </c>
      <c r="C75" s="452">
        <f>SUM(C76:C79)</f>
        <v>0</v>
      </c>
      <c r="D75" s="452">
        <f>SUM(D76:D78)</f>
        <v>2584</v>
      </c>
      <c r="E75" s="452">
        <f>SUM(E76:E78)</f>
        <v>2584</v>
      </c>
      <c r="F75" s="452">
        <f>SUM(F76:F78)</f>
        <v>9537</v>
      </c>
    </row>
    <row r="76" spans="1:6" s="514" customFormat="1" ht="12" customHeight="1" x14ac:dyDescent="0.2">
      <c r="A76" s="515" t="s">
        <v>149</v>
      </c>
      <c r="B76" s="453" t="s">
        <v>150</v>
      </c>
      <c r="C76" s="463"/>
      <c r="D76" s="463">
        <f>'9.1.1. sz. mell önkorm köt'!D79</f>
        <v>2584</v>
      </c>
      <c r="E76" s="463">
        <f>'9.1.1. sz. mell önkorm köt'!E79</f>
        <v>2584</v>
      </c>
      <c r="F76" s="463">
        <f>'9.1.1. sz. mell önkorm köt'!F79</f>
        <v>9537</v>
      </c>
    </row>
    <row r="77" spans="1:6" s="514" customFormat="1" ht="12" customHeight="1" x14ac:dyDescent="0.2">
      <c r="A77" s="516" t="s">
        <v>151</v>
      </c>
      <c r="B77" s="455" t="s">
        <v>152</v>
      </c>
      <c r="C77" s="463"/>
      <c r="D77" s="463">
        <f>'9.1.1. sz. mell önkorm köt'!D80</f>
        <v>0</v>
      </c>
      <c r="E77" s="463">
        <f>'9.1.1. sz. mell önkorm köt'!E80</f>
        <v>0</v>
      </c>
      <c r="F77" s="463">
        <f>'9.1.1. sz. mell önkorm köt'!F80</f>
        <v>0</v>
      </c>
    </row>
    <row r="78" spans="1:6" s="514" customFormat="1" ht="12" customHeight="1" x14ac:dyDescent="0.2">
      <c r="A78" s="516" t="s">
        <v>153</v>
      </c>
      <c r="B78" s="457" t="s">
        <v>503</v>
      </c>
      <c r="C78" s="463"/>
      <c r="D78" s="463">
        <f>'9.1.1. sz. mell önkorm köt'!D81</f>
        <v>0</v>
      </c>
      <c r="E78" s="463">
        <f>'9.1.1. sz. mell önkorm köt'!E81</f>
        <v>0</v>
      </c>
      <c r="F78" s="463">
        <f>'9.1.1. sz. mell önkorm köt'!F81</f>
        <v>0</v>
      </c>
    </row>
    <row r="79" spans="1:6" s="514" customFormat="1" ht="12" customHeight="1" thickBot="1" x14ac:dyDescent="0.25">
      <c r="A79" s="517" t="s">
        <v>502</v>
      </c>
      <c r="B79" s="457" t="s">
        <v>154</v>
      </c>
      <c r="C79" s="463"/>
      <c r="D79" s="463">
        <f>'9.1.1. sz. mell önkorm köt'!D82</f>
        <v>0</v>
      </c>
      <c r="E79" s="463">
        <f>'9.1.1. sz. mell önkorm köt'!E82</f>
        <v>0</v>
      </c>
      <c r="F79" s="463">
        <f>'9.1.1. sz. mell önkorm köt'!F82</f>
        <v>0</v>
      </c>
    </row>
    <row r="80" spans="1:6" s="514" customFormat="1" ht="12" customHeight="1" thickBot="1" x14ac:dyDescent="0.25">
      <c r="A80" s="30" t="s">
        <v>155</v>
      </c>
      <c r="B80" s="458" t="s">
        <v>156</v>
      </c>
      <c r="C80" s="452">
        <f>SUM(C81:C84)</f>
        <v>0</v>
      </c>
      <c r="D80" s="452">
        <f>SUM(D81:D84)</f>
        <v>0</v>
      </c>
      <c r="E80" s="452"/>
      <c r="F80" s="452">
        <f>SUM(F81:F84)</f>
        <v>0</v>
      </c>
    </row>
    <row r="81" spans="1:9" s="514" customFormat="1" ht="13.5" customHeight="1" x14ac:dyDescent="0.2">
      <c r="A81" s="518" t="s">
        <v>157</v>
      </c>
      <c r="B81" s="453" t="s">
        <v>158</v>
      </c>
      <c r="C81" s="463"/>
      <c r="D81" s="463"/>
      <c r="E81" s="463"/>
      <c r="F81" s="463"/>
    </row>
    <row r="82" spans="1:9" s="514" customFormat="1" ht="15.75" customHeight="1" x14ac:dyDescent="0.2">
      <c r="A82" s="519" t="s">
        <v>159</v>
      </c>
      <c r="B82" s="455" t="s">
        <v>160</v>
      </c>
      <c r="C82" s="463"/>
      <c r="D82" s="463"/>
      <c r="E82" s="463"/>
      <c r="F82" s="463"/>
    </row>
    <row r="83" spans="1:9" s="514" customFormat="1" ht="16.5" customHeight="1" x14ac:dyDescent="0.2">
      <c r="A83" s="519" t="s">
        <v>161</v>
      </c>
      <c r="B83" s="455" t="s">
        <v>162</v>
      </c>
      <c r="C83" s="463"/>
      <c r="D83" s="463"/>
      <c r="E83" s="463"/>
      <c r="F83" s="463"/>
    </row>
    <row r="84" spans="1:9" s="514" customFormat="1" ht="13.5" thickBot="1" x14ac:dyDescent="0.25">
      <c r="A84" s="520" t="s">
        <v>163</v>
      </c>
      <c r="B84" s="457" t="s">
        <v>164</v>
      </c>
      <c r="C84" s="463"/>
      <c r="D84" s="463"/>
      <c r="E84" s="463"/>
      <c r="F84" s="463"/>
    </row>
    <row r="85" spans="1:9" ht="16.5" customHeight="1" thickBot="1" x14ac:dyDescent="0.25">
      <c r="A85" s="30" t="s">
        <v>165</v>
      </c>
      <c r="B85" s="458" t="s">
        <v>166</v>
      </c>
      <c r="C85" s="469"/>
      <c r="D85" s="469"/>
      <c r="E85" s="469"/>
      <c r="F85" s="469"/>
    </row>
    <row r="86" spans="1:9" ht="16.5" customHeight="1" thickBot="1" x14ac:dyDescent="0.25">
      <c r="A86" s="30" t="s">
        <v>167</v>
      </c>
      <c r="B86" s="458" t="s">
        <v>168</v>
      </c>
      <c r="C86" s="469"/>
      <c r="D86" s="469"/>
      <c r="E86" s="469"/>
      <c r="F86" s="469"/>
    </row>
    <row r="87" spans="1:9" ht="16.5" thickBot="1" x14ac:dyDescent="0.25">
      <c r="A87" s="30" t="s">
        <v>169</v>
      </c>
      <c r="B87" s="470" t="s">
        <v>170</v>
      </c>
      <c r="C87" s="460">
        <f>+C63+C67+C72+C80+C86+C85</f>
        <v>36195</v>
      </c>
      <c r="D87" s="460">
        <f>+D63+D67+D72+D75+D80+D86+D85</f>
        <v>38779</v>
      </c>
      <c r="E87" s="460">
        <f>+E63+E67+E72+E75+E80+E86+E85</f>
        <v>38779</v>
      </c>
      <c r="F87" s="460">
        <f>+F63+F67+F72+F75+F80+F86+F85</f>
        <v>11416</v>
      </c>
    </row>
    <row r="88" spans="1:9" s="513" customFormat="1" ht="12" customHeight="1" thickBot="1" x14ac:dyDescent="0.25">
      <c r="A88" s="37" t="s">
        <v>171</v>
      </c>
      <c r="B88" s="471" t="s">
        <v>172</v>
      </c>
      <c r="C88" s="460">
        <f>+C62+C87</f>
        <v>390347</v>
      </c>
      <c r="D88" s="460">
        <f>+D62+D87</f>
        <v>570604</v>
      </c>
      <c r="E88" s="460">
        <f>+E62+E87</f>
        <v>584569</v>
      </c>
      <c r="F88" s="460">
        <f>+F62+F87</f>
        <v>1295480</v>
      </c>
      <c r="G88" s="512"/>
      <c r="H88" s="512"/>
      <c r="I88" s="512"/>
    </row>
    <row r="89" spans="1:9" ht="12" customHeight="1" x14ac:dyDescent="0.2">
      <c r="A89" s="39"/>
      <c r="B89" s="40"/>
      <c r="C89" s="40"/>
      <c r="D89" s="40"/>
      <c r="E89" s="40"/>
      <c r="F89" s="521"/>
    </row>
    <row r="90" spans="1:9" ht="12" customHeight="1" x14ac:dyDescent="0.2">
      <c r="A90" s="560" t="s">
        <v>173</v>
      </c>
      <c r="B90" s="560"/>
      <c r="C90" s="560"/>
      <c r="D90" s="560"/>
      <c r="E90" s="560"/>
      <c r="F90" s="560"/>
    </row>
    <row r="91" spans="1:9" ht="12" customHeight="1" thickBot="1" x14ac:dyDescent="0.25">
      <c r="A91" s="559" t="s">
        <v>174</v>
      </c>
      <c r="B91" s="559"/>
      <c r="C91" s="535"/>
      <c r="D91" s="535"/>
      <c r="E91" s="535"/>
      <c r="F91" s="536" t="str">
        <f>F2</f>
        <v>ezer Forintban</v>
      </c>
    </row>
    <row r="92" spans="1:9" ht="36.75" customHeight="1" thickBot="1" x14ac:dyDescent="0.25">
      <c r="A92" s="3" t="s">
        <v>3</v>
      </c>
      <c r="B92" s="4" t="s">
        <v>175</v>
      </c>
      <c r="C92" s="314" t="s">
        <v>504</v>
      </c>
      <c r="D92" s="314" t="s">
        <v>515</v>
      </c>
      <c r="E92" s="314" t="s">
        <v>516</v>
      </c>
      <c r="F92" s="314" t="s">
        <v>518</v>
      </c>
    </row>
    <row r="93" spans="1:9" ht="12" customHeight="1" thickBot="1" x14ac:dyDescent="0.25">
      <c r="A93" s="44"/>
      <c r="B93" s="45" t="s">
        <v>5</v>
      </c>
      <c r="C93" s="358" t="s">
        <v>6</v>
      </c>
      <c r="D93" s="237" t="s">
        <v>275</v>
      </c>
      <c r="E93" s="237" t="s">
        <v>276</v>
      </c>
      <c r="F93" s="237" t="s">
        <v>360</v>
      </c>
      <c r="G93" s="513"/>
      <c r="H93" s="513"/>
      <c r="I93" s="513"/>
    </row>
    <row r="94" spans="1:9" ht="12" customHeight="1" thickBot="1" x14ac:dyDescent="0.25">
      <c r="A94" s="522" t="s">
        <v>7</v>
      </c>
      <c r="B94" s="47" t="s">
        <v>176</v>
      </c>
      <c r="C94" s="475">
        <f>C95+C96+C97+C98+C99+C112</f>
        <v>375904</v>
      </c>
      <c r="D94" s="475">
        <f>D95+D96+D97+D98+D99+D112</f>
        <v>534034</v>
      </c>
      <c r="E94" s="475">
        <f>E95+E96+E97+E98+E99+E112</f>
        <v>551720</v>
      </c>
      <c r="F94" s="475">
        <f>F95+F96+F97+F98+F99+F112</f>
        <v>526699</v>
      </c>
    </row>
    <row r="95" spans="1:9" ht="12" customHeight="1" x14ac:dyDescent="0.2">
      <c r="A95" s="523" t="s">
        <v>9</v>
      </c>
      <c r="B95" s="476" t="s">
        <v>177</v>
      </c>
      <c r="C95" s="477">
        <v>134526</v>
      </c>
      <c r="D95" s="477">
        <f>'9.1.1. sz. mell önkorm köt'!D95+'9.2. sz. mell hiv'!D47+'9.3. sz. mell ovi'!D47+'9.4. sz. mell mkp'!D47</f>
        <v>244289</v>
      </c>
      <c r="E95" s="477">
        <f>'9.1.1. sz. mell önkorm köt'!E95+'9.2. sz. mell hiv'!E47+'9.3. sz. mell ovi'!E47+'9.4. sz. mell mkp'!E47</f>
        <v>254289</v>
      </c>
      <c r="F95" s="477">
        <f>'9.1.1. sz. mell önkorm köt'!F95+'9.2. sz. mell hiv'!F47+'9.3. sz. mell ovi'!F47+'9.4. sz. mell mkp'!F47</f>
        <v>289240</v>
      </c>
    </row>
    <row r="96" spans="1:9" ht="12" customHeight="1" x14ac:dyDescent="0.2">
      <c r="A96" s="516" t="s">
        <v>11</v>
      </c>
      <c r="B96" s="478" t="s">
        <v>178</v>
      </c>
      <c r="C96" s="456">
        <v>30788</v>
      </c>
      <c r="D96" s="459">
        <f>'9.1.1. sz. mell önkorm köt'!D96+'9.2. sz. mell hiv'!D48+'9.3. sz. mell ovi'!D48+'9.4. sz. mell mkp'!D48</f>
        <v>71573</v>
      </c>
      <c r="E96" s="459">
        <f>'9.1.1. sz. mell önkorm köt'!E96+'9.2. sz. mell hiv'!E48+'9.3. sz. mell ovi'!E48+'9.4. sz. mell mkp'!E48</f>
        <v>73812</v>
      </c>
      <c r="F96" s="459">
        <f>'9.1.1. sz. mell önkorm köt'!F96+'9.2. sz. mell hiv'!F48+'9.3. sz. mell ovi'!F48+'9.4. sz. mell mkp'!F48</f>
        <v>44263</v>
      </c>
    </row>
    <row r="97" spans="1:6" ht="12" customHeight="1" x14ac:dyDescent="0.2">
      <c r="A97" s="516" t="s">
        <v>13</v>
      </c>
      <c r="B97" s="537" t="s">
        <v>179</v>
      </c>
      <c r="C97" s="459">
        <v>177184</v>
      </c>
      <c r="D97" s="459">
        <f>'9.1.1. sz. mell önkorm köt'!D97+'9.2. sz. mell hiv'!D49+'9.3. sz. mell ovi'!D49+'9.4. sz. mell mkp'!D49</f>
        <v>181271</v>
      </c>
      <c r="E97" s="459">
        <f>'9.1.1. sz. mell önkorm köt'!E97+'9.2. sz. mell hiv'!E49+'9.3. sz. mell ovi'!E49+'9.4. sz. mell mkp'!E49</f>
        <v>186718</v>
      </c>
      <c r="F97" s="459">
        <f>'9.1.1. sz. mell önkorm köt'!F97+'9.2. sz. mell hiv'!F49+'9.3. sz. mell ovi'!F49+'9.4. sz. mell mkp'!F49</f>
        <v>170643</v>
      </c>
    </row>
    <row r="98" spans="1:6" ht="12" customHeight="1" x14ac:dyDescent="0.2">
      <c r="A98" s="516" t="s">
        <v>15</v>
      </c>
      <c r="B98" s="538" t="s">
        <v>180</v>
      </c>
      <c r="C98" s="459">
        <v>26975</v>
      </c>
      <c r="D98" s="459">
        <f>'9.1.1. sz. mell önkorm köt'!D98+'9.2. sz. mell hiv'!D50+'9.3. sz. mell ovi'!D50+'9.4. sz. mell mkp'!D50</f>
        <v>27203</v>
      </c>
      <c r="E98" s="459">
        <f>'9.1.1. sz. mell önkorm köt'!E98+'9.2. sz. mell hiv'!E50+'9.3. sz. mell ovi'!E50+'9.4. sz. mell mkp'!E50</f>
        <v>27203</v>
      </c>
      <c r="F98" s="459">
        <f>'9.1.1. sz. mell önkorm köt'!F98+'9.2. sz. mell hiv'!F50+'9.3. sz. mell ovi'!F50+'9.4. sz. mell mkp'!F50</f>
        <v>1691</v>
      </c>
    </row>
    <row r="99" spans="1:6" ht="12" customHeight="1" x14ac:dyDescent="0.2">
      <c r="A99" s="516" t="s">
        <v>181</v>
      </c>
      <c r="B99" s="480" t="s">
        <v>182</v>
      </c>
      <c r="C99" s="459">
        <v>6431</v>
      </c>
      <c r="D99" s="459">
        <f>'9.1.1. sz. mell önkorm köt'!D99+'9.2. sz. mell hiv'!D51+'9.3. sz. mell ovi'!D51+'9.4. sz. mell mkp'!D51</f>
        <v>9698</v>
      </c>
      <c r="E99" s="459">
        <f>'9.1.1. sz. mell önkorm köt'!E99+'9.2. sz. mell hiv'!E51+'9.3. sz. mell ovi'!E51+'9.4. sz. mell mkp'!E51</f>
        <v>9698</v>
      </c>
      <c r="F99" s="459">
        <f>'9.1.1. sz. mell önkorm köt'!F99+'9.2. sz. mell hiv'!F51+'9.3. sz. mell ovi'!F51+'9.4. sz. mell mkp'!F51</f>
        <v>20862</v>
      </c>
    </row>
    <row r="100" spans="1:6" ht="12" customHeight="1" x14ac:dyDescent="0.2">
      <c r="A100" s="516" t="s">
        <v>19</v>
      </c>
      <c r="B100" s="537" t="s">
        <v>183</v>
      </c>
      <c r="C100" s="459">
        <v>6431</v>
      </c>
      <c r="D100" s="459">
        <f>'9.1.1. sz. mell önkorm köt'!D100</f>
        <v>9430</v>
      </c>
      <c r="E100" s="459">
        <f>'9.1.1. sz. mell önkorm köt'!E100</f>
        <v>9430</v>
      </c>
      <c r="F100" s="459">
        <f>'9.1.1. sz. mell önkorm köt'!F100</f>
        <v>6430</v>
      </c>
    </row>
    <row r="101" spans="1:6" ht="12" customHeight="1" x14ac:dyDescent="0.2">
      <c r="A101" s="516" t="s">
        <v>184</v>
      </c>
      <c r="B101" s="482" t="s">
        <v>185</v>
      </c>
      <c r="C101" s="459"/>
      <c r="D101" s="459">
        <f>'9.1.1. sz. mell önkorm köt'!D101</f>
        <v>0</v>
      </c>
      <c r="E101" s="459">
        <f>'9.1.1. sz. mell önkorm köt'!E101</f>
        <v>0</v>
      </c>
      <c r="F101" s="459">
        <f>'9.1.1. sz. mell önkorm köt'!F101</f>
        <v>2999</v>
      </c>
    </row>
    <row r="102" spans="1:6" ht="12" customHeight="1" x14ac:dyDescent="0.2">
      <c r="A102" s="516" t="s">
        <v>186</v>
      </c>
      <c r="B102" s="482" t="s">
        <v>187</v>
      </c>
      <c r="C102" s="459"/>
      <c r="D102" s="459">
        <f>'9.1.1. sz. mell önkorm köt'!D102</f>
        <v>0</v>
      </c>
      <c r="E102" s="459">
        <f>'9.1.1. sz. mell önkorm köt'!E102</f>
        <v>0</v>
      </c>
      <c r="F102" s="459">
        <f>'9.1.1. sz. mell önkorm köt'!F102</f>
        <v>0</v>
      </c>
    </row>
    <row r="103" spans="1:6" ht="12" customHeight="1" x14ac:dyDescent="0.2">
      <c r="A103" s="516" t="s">
        <v>188</v>
      </c>
      <c r="B103" s="481" t="s">
        <v>189</v>
      </c>
      <c r="C103" s="459"/>
      <c r="D103" s="459">
        <f>'9.1.1. sz. mell önkorm köt'!D103</f>
        <v>0</v>
      </c>
      <c r="E103" s="459">
        <f>'9.1.1. sz. mell önkorm köt'!E103</f>
        <v>0</v>
      </c>
      <c r="F103" s="459">
        <f>'9.1.1. sz. mell önkorm köt'!F103</f>
        <v>0</v>
      </c>
    </row>
    <row r="104" spans="1:6" ht="12" customHeight="1" x14ac:dyDescent="0.2">
      <c r="A104" s="516" t="s">
        <v>190</v>
      </c>
      <c r="B104" s="478" t="s">
        <v>191</v>
      </c>
      <c r="C104" s="459"/>
      <c r="D104" s="459">
        <f>'9.1.1. sz. mell önkorm köt'!D104</f>
        <v>0</v>
      </c>
      <c r="E104" s="459">
        <f>'9.1.1. sz. mell önkorm köt'!E104</f>
        <v>0</v>
      </c>
      <c r="F104" s="459">
        <f>'9.1.1. sz. mell önkorm köt'!F104</f>
        <v>0</v>
      </c>
    </row>
    <row r="105" spans="1:6" ht="12" customHeight="1" x14ac:dyDescent="0.2">
      <c r="A105" s="516" t="s">
        <v>192</v>
      </c>
      <c r="B105" s="478" t="s">
        <v>193</v>
      </c>
      <c r="C105" s="459"/>
      <c r="D105" s="459">
        <f>'9.1.1. sz. mell önkorm köt'!D105</f>
        <v>0</v>
      </c>
      <c r="E105" s="459">
        <f>'9.1.1. sz. mell önkorm köt'!E105</f>
        <v>0</v>
      </c>
      <c r="F105" s="459">
        <f>'9.1.1. sz. mell önkorm köt'!F105</f>
        <v>0</v>
      </c>
    </row>
    <row r="106" spans="1:6" ht="12" customHeight="1" x14ac:dyDescent="0.2">
      <c r="A106" s="516" t="s">
        <v>194</v>
      </c>
      <c r="B106" s="481" t="s">
        <v>195</v>
      </c>
      <c r="C106" s="459"/>
      <c r="D106" s="459">
        <f>'9.1.1. sz. mell önkorm köt'!D106</f>
        <v>268</v>
      </c>
      <c r="E106" s="459">
        <f>'9.1.1. sz. mell önkorm köt'!E106</f>
        <v>268</v>
      </c>
      <c r="F106" s="459">
        <f>'9.1.1. sz. mell önkorm köt'!F106</f>
        <v>693</v>
      </c>
    </row>
    <row r="107" spans="1:6" ht="12" customHeight="1" x14ac:dyDescent="0.2">
      <c r="A107" s="516" t="s">
        <v>196</v>
      </c>
      <c r="B107" s="481" t="s">
        <v>197</v>
      </c>
      <c r="C107" s="459"/>
      <c r="D107" s="459">
        <f>'9.1.1. sz. mell önkorm köt'!D107</f>
        <v>0</v>
      </c>
      <c r="E107" s="459">
        <f>'9.1.1. sz. mell önkorm köt'!E107</f>
        <v>0</v>
      </c>
      <c r="F107" s="459">
        <f>'9.1.1. sz. mell önkorm köt'!F107</f>
        <v>0</v>
      </c>
    </row>
    <row r="108" spans="1:6" ht="12" customHeight="1" x14ac:dyDescent="0.2">
      <c r="A108" s="516" t="s">
        <v>198</v>
      </c>
      <c r="B108" s="478" t="s">
        <v>199</v>
      </c>
      <c r="C108" s="459"/>
      <c r="D108" s="459">
        <f>'9.1.1. sz. mell önkorm köt'!D108</f>
        <v>0</v>
      </c>
      <c r="E108" s="459">
        <f>'9.1.1. sz. mell önkorm köt'!E108</f>
        <v>0</v>
      </c>
      <c r="F108" s="459">
        <f>'9.1.1. sz. mell önkorm köt'!F108</f>
        <v>0</v>
      </c>
    </row>
    <row r="109" spans="1:6" ht="12" customHeight="1" x14ac:dyDescent="0.2">
      <c r="A109" s="524" t="s">
        <v>200</v>
      </c>
      <c r="B109" s="482" t="s">
        <v>201</v>
      </c>
      <c r="C109" s="459"/>
      <c r="D109" s="459">
        <f>'9.1.1. sz. mell önkorm köt'!D109</f>
        <v>0</v>
      </c>
      <c r="E109" s="459">
        <f>'9.1.1. sz. mell önkorm köt'!E109</f>
        <v>0</v>
      </c>
      <c r="F109" s="459">
        <f>'9.1.1. sz. mell önkorm köt'!F109</f>
        <v>0</v>
      </c>
    </row>
    <row r="110" spans="1:6" ht="12" customHeight="1" x14ac:dyDescent="0.2">
      <c r="A110" s="516" t="s">
        <v>202</v>
      </c>
      <c r="B110" s="482" t="s">
        <v>203</v>
      </c>
      <c r="C110" s="459"/>
      <c r="D110" s="459">
        <f>'9.1.1. sz. mell önkorm köt'!D110</f>
        <v>0</v>
      </c>
      <c r="E110" s="459">
        <f>'9.1.1. sz. mell önkorm köt'!E110</f>
        <v>0</v>
      </c>
      <c r="F110" s="459">
        <f>'9.1.1. sz. mell önkorm köt'!F110</f>
        <v>0</v>
      </c>
    </row>
    <row r="111" spans="1:6" ht="12" customHeight="1" x14ac:dyDescent="0.2">
      <c r="A111" s="517" t="s">
        <v>204</v>
      </c>
      <c r="B111" s="482" t="s">
        <v>205</v>
      </c>
      <c r="C111" s="459"/>
      <c r="D111" s="459">
        <f>'9.1.1. sz. mell önkorm köt'!D111</f>
        <v>0</v>
      </c>
      <c r="E111" s="459">
        <f>'9.1.1. sz. mell önkorm köt'!E111</f>
        <v>0</v>
      </c>
      <c r="F111" s="459">
        <f>'9.1.1. sz. mell önkorm köt'!F111</f>
        <v>0</v>
      </c>
    </row>
    <row r="112" spans="1:6" ht="12" customHeight="1" x14ac:dyDescent="0.2">
      <c r="A112" s="516" t="s">
        <v>206</v>
      </c>
      <c r="B112" s="479" t="s">
        <v>207</v>
      </c>
      <c r="C112" s="456"/>
      <c r="D112" s="459">
        <f>'9.1.1. sz. mell önkorm köt'!D112</f>
        <v>0</v>
      </c>
      <c r="E112" s="459">
        <f>'9.1.1. sz. mell önkorm köt'!E112</f>
        <v>0</v>
      </c>
      <c r="F112" s="459">
        <f>'9.1.1. sz. mell önkorm köt'!F112</f>
        <v>0</v>
      </c>
    </row>
    <row r="113" spans="1:6" ht="12" customHeight="1" x14ac:dyDescent="0.2">
      <c r="A113" s="516" t="s">
        <v>208</v>
      </c>
      <c r="B113" s="478" t="s">
        <v>209</v>
      </c>
      <c r="C113" s="456"/>
      <c r="D113" s="459">
        <f>'9.1.1. sz. mell önkorm köt'!D113</f>
        <v>0</v>
      </c>
      <c r="E113" s="459">
        <f>'9.1.1. sz. mell önkorm köt'!E113</f>
        <v>0</v>
      </c>
      <c r="F113" s="459">
        <f>'9.1.1. sz. mell önkorm köt'!F113</f>
        <v>0</v>
      </c>
    </row>
    <row r="114" spans="1:6" ht="12" customHeight="1" thickBot="1" x14ac:dyDescent="0.25">
      <c r="A114" s="525" t="s">
        <v>210</v>
      </c>
      <c r="B114" s="483" t="s">
        <v>211</v>
      </c>
      <c r="C114" s="484"/>
      <c r="D114" s="484"/>
      <c r="E114" s="484"/>
      <c r="F114" s="484"/>
    </row>
    <row r="115" spans="1:6" ht="12" customHeight="1" thickBot="1" x14ac:dyDescent="0.25">
      <c r="A115" s="526" t="s">
        <v>21</v>
      </c>
      <c r="B115" s="63" t="s">
        <v>212</v>
      </c>
      <c r="C115" s="527">
        <f>+C116+C118+C120</f>
        <v>14443</v>
      </c>
      <c r="D115" s="527">
        <f>+D116+D118+D120</f>
        <v>26103</v>
      </c>
      <c r="E115" s="527">
        <f>+E116+E118+E120</f>
        <v>29403</v>
      </c>
      <c r="F115" s="527">
        <f>+F116+F118+F120</f>
        <v>811967</v>
      </c>
    </row>
    <row r="116" spans="1:6" ht="12" customHeight="1" x14ac:dyDescent="0.2">
      <c r="A116" s="515" t="s">
        <v>23</v>
      </c>
      <c r="B116" s="478" t="s">
        <v>213</v>
      </c>
      <c r="C116" s="454">
        <v>12643</v>
      </c>
      <c r="D116" s="454">
        <f>'9.1.1. sz. mell önkorm köt'!D116+'9.2. sz. mell hiv'!D53+'9.3. sz. mell ovi'!D53+'9.4. sz. mell mkp'!D53</f>
        <v>24303</v>
      </c>
      <c r="E116" s="454">
        <f>'9.1.1. sz. mell önkorm köt'!E116+'9.2. sz. mell hiv'!E53+'9.3. sz. mell ovi'!E53+'9.4. sz. mell mkp'!E53</f>
        <v>27603</v>
      </c>
      <c r="F116" s="454">
        <f>'9.1.1. sz. mell önkorm köt'!F116+'9.2. sz. mell hiv'!F53+'9.3. sz. mell ovi'!F53+'9.4. sz. mell mkp'!F53</f>
        <v>810525</v>
      </c>
    </row>
    <row r="117" spans="1:6" ht="12" customHeight="1" x14ac:dyDescent="0.2">
      <c r="A117" s="515" t="s">
        <v>25</v>
      </c>
      <c r="B117" s="482" t="s">
        <v>214</v>
      </c>
      <c r="C117" s="454"/>
      <c r="D117" s="454">
        <f>'9.1.1. sz. mell önkorm köt'!D117</f>
        <v>0</v>
      </c>
      <c r="E117" s="454">
        <f>'9.1.1. sz. mell önkorm köt'!E117</f>
        <v>0</v>
      </c>
      <c r="F117" s="454">
        <f>'9.1.1. sz. mell önkorm köt'!F117</f>
        <v>784889</v>
      </c>
    </row>
    <row r="118" spans="1:6" x14ac:dyDescent="0.2">
      <c r="A118" s="515" t="s">
        <v>27</v>
      </c>
      <c r="B118" s="482" t="s">
        <v>215</v>
      </c>
      <c r="C118" s="456">
        <v>1800</v>
      </c>
      <c r="D118" s="456">
        <f>'9.1.1. sz. mell önkorm köt'!D118+'9.2. sz. mell hiv'!D54+'9.3. sz. mell ovi'!D54+'9.4. sz. mell mkp'!D54</f>
        <v>1800</v>
      </c>
      <c r="E118" s="456">
        <f>'9.1.1. sz. mell önkorm köt'!E118+'9.2. sz. mell hiv'!E54+'9.3. sz. mell ovi'!E54+'9.4. sz. mell mkp'!E54</f>
        <v>1800</v>
      </c>
      <c r="F118" s="456">
        <f>'9.1.1. sz. mell önkorm köt'!F118+'9.2. sz. mell hiv'!F54+'9.3. sz. mell ovi'!F54+'9.4. sz. mell mkp'!F54</f>
        <v>1442</v>
      </c>
    </row>
    <row r="119" spans="1:6" ht="12" customHeight="1" x14ac:dyDescent="0.2">
      <c r="A119" s="515" t="s">
        <v>29</v>
      </c>
      <c r="B119" s="482" t="s">
        <v>216</v>
      </c>
      <c r="C119" s="485"/>
      <c r="D119" s="456">
        <f>'9.1.1. sz. mell önkorm köt'!D119</f>
        <v>0</v>
      </c>
      <c r="E119" s="456">
        <f>'9.1.1. sz. mell önkorm köt'!E119</f>
        <v>0</v>
      </c>
      <c r="F119" s="456">
        <f>'9.1.1. sz. mell önkorm köt'!F119</f>
        <v>0</v>
      </c>
    </row>
    <row r="120" spans="1:6" ht="12" customHeight="1" x14ac:dyDescent="0.2">
      <c r="A120" s="515" t="s">
        <v>31</v>
      </c>
      <c r="B120" s="457" t="s">
        <v>217</v>
      </c>
      <c r="C120" s="485"/>
      <c r="D120" s="456">
        <f>'9.1.1. sz. mell önkorm köt'!D120</f>
        <v>0</v>
      </c>
      <c r="E120" s="456">
        <f>'9.1.1. sz. mell önkorm köt'!E120</f>
        <v>0</v>
      </c>
      <c r="F120" s="456">
        <f>'9.1.1. sz. mell önkorm köt'!F120</f>
        <v>0</v>
      </c>
    </row>
    <row r="121" spans="1:6" ht="12" customHeight="1" x14ac:dyDescent="0.2">
      <c r="A121" s="515" t="s">
        <v>33</v>
      </c>
      <c r="B121" s="455" t="s">
        <v>218</v>
      </c>
      <c r="C121" s="485"/>
      <c r="D121" s="456">
        <f>'9.1.1. sz. mell önkorm köt'!D121</f>
        <v>0</v>
      </c>
      <c r="E121" s="456">
        <f>'9.1.1. sz. mell önkorm köt'!E121</f>
        <v>0</v>
      </c>
      <c r="F121" s="456">
        <f>'9.1.1. sz. mell önkorm köt'!F121</f>
        <v>0</v>
      </c>
    </row>
    <row r="122" spans="1:6" ht="12" customHeight="1" x14ac:dyDescent="0.2">
      <c r="A122" s="515" t="s">
        <v>219</v>
      </c>
      <c r="B122" s="486" t="s">
        <v>220</v>
      </c>
      <c r="C122" s="485"/>
      <c r="D122" s="456">
        <f>'9.1.1. sz. mell önkorm köt'!D122</f>
        <v>0</v>
      </c>
      <c r="E122" s="456">
        <f>'9.1.1. sz. mell önkorm köt'!E122</f>
        <v>0</v>
      </c>
      <c r="F122" s="456">
        <f>'9.1.1. sz. mell önkorm köt'!F122</f>
        <v>0</v>
      </c>
    </row>
    <row r="123" spans="1:6" x14ac:dyDescent="0.2">
      <c r="A123" s="515" t="s">
        <v>221</v>
      </c>
      <c r="B123" s="478" t="s">
        <v>193</v>
      </c>
      <c r="C123" s="485"/>
      <c r="D123" s="456">
        <f>'9.1.1. sz. mell önkorm köt'!D123</f>
        <v>0</v>
      </c>
      <c r="E123" s="456">
        <f>'9.1.1. sz. mell önkorm köt'!E123</f>
        <v>0</v>
      </c>
      <c r="F123" s="456">
        <f>'9.1.1. sz. mell önkorm köt'!F123</f>
        <v>0</v>
      </c>
    </row>
    <row r="124" spans="1:6" ht="12" customHeight="1" x14ac:dyDescent="0.2">
      <c r="A124" s="515" t="s">
        <v>222</v>
      </c>
      <c r="B124" s="478" t="s">
        <v>223</v>
      </c>
      <c r="C124" s="485"/>
      <c r="D124" s="456">
        <f>'9.1.1. sz. mell önkorm köt'!D124</f>
        <v>0</v>
      </c>
      <c r="E124" s="456">
        <f>'9.1.1. sz. mell önkorm köt'!E124</f>
        <v>0</v>
      </c>
      <c r="F124" s="456">
        <f>'9.1.1. sz. mell önkorm köt'!F124</f>
        <v>0</v>
      </c>
    </row>
    <row r="125" spans="1:6" ht="12" customHeight="1" x14ac:dyDescent="0.2">
      <c r="A125" s="515" t="s">
        <v>224</v>
      </c>
      <c r="B125" s="478" t="s">
        <v>225</v>
      </c>
      <c r="C125" s="485"/>
      <c r="D125" s="456">
        <f>'9.1.1. sz. mell önkorm köt'!D125</f>
        <v>0</v>
      </c>
      <c r="E125" s="456">
        <f>'9.1.1. sz. mell önkorm köt'!E125</f>
        <v>0</v>
      </c>
      <c r="F125" s="456">
        <f>'9.1.1. sz. mell önkorm köt'!F125</f>
        <v>0</v>
      </c>
    </row>
    <row r="126" spans="1:6" ht="12" customHeight="1" x14ac:dyDescent="0.2">
      <c r="A126" s="515" t="s">
        <v>226</v>
      </c>
      <c r="B126" s="478" t="s">
        <v>199</v>
      </c>
      <c r="C126" s="485"/>
      <c r="D126" s="456">
        <f>'9.1.1. sz. mell önkorm köt'!D126</f>
        <v>0</v>
      </c>
      <c r="E126" s="456">
        <f>'9.1.1. sz. mell önkorm köt'!E126</f>
        <v>0</v>
      </c>
      <c r="F126" s="456">
        <f>'9.1.1. sz. mell önkorm köt'!F126</f>
        <v>0</v>
      </c>
    </row>
    <row r="127" spans="1:6" ht="12" customHeight="1" x14ac:dyDescent="0.2">
      <c r="A127" s="515" t="s">
        <v>227</v>
      </c>
      <c r="B127" s="478" t="s">
        <v>228</v>
      </c>
      <c r="C127" s="485"/>
      <c r="D127" s="456">
        <f>'9.1.1. sz. mell önkorm köt'!D127</f>
        <v>0</v>
      </c>
      <c r="E127" s="456">
        <f>'9.1.1. sz. mell önkorm köt'!E127</f>
        <v>0</v>
      </c>
      <c r="F127" s="456">
        <f>'9.1.1. sz. mell önkorm köt'!F127</f>
        <v>0</v>
      </c>
    </row>
    <row r="128" spans="1:6" ht="12" customHeight="1" thickBot="1" x14ac:dyDescent="0.25">
      <c r="A128" s="524" t="s">
        <v>229</v>
      </c>
      <c r="B128" s="478" t="s">
        <v>230</v>
      </c>
      <c r="C128" s="487"/>
      <c r="D128" s="456">
        <f>'9.1.1. sz. mell önkorm köt'!D128</f>
        <v>0</v>
      </c>
      <c r="E128" s="456">
        <f>'9.1.1. sz. mell önkorm köt'!E128</f>
        <v>0</v>
      </c>
      <c r="F128" s="456">
        <f>'9.1.1. sz. mell önkorm köt'!F128</f>
        <v>0</v>
      </c>
    </row>
    <row r="129" spans="1:6" ht="12" customHeight="1" thickBot="1" x14ac:dyDescent="0.25">
      <c r="A129" s="29" t="s">
        <v>35</v>
      </c>
      <c r="B129" s="159" t="s">
        <v>231</v>
      </c>
      <c r="C129" s="452">
        <f>+C94+C115</f>
        <v>390347</v>
      </c>
      <c r="D129" s="452">
        <f>+D94+D115</f>
        <v>560137</v>
      </c>
      <c r="E129" s="452">
        <f t="shared" ref="E129:F129" si="0">+E94+E115</f>
        <v>581123</v>
      </c>
      <c r="F129" s="452">
        <f t="shared" si="0"/>
        <v>1338666</v>
      </c>
    </row>
    <row r="130" spans="1:6" ht="12" customHeight="1" thickBot="1" x14ac:dyDescent="0.25">
      <c r="A130" s="29" t="s">
        <v>232</v>
      </c>
      <c r="B130" s="159" t="s">
        <v>233</v>
      </c>
      <c r="C130" s="452">
        <f>+C131+C132+C133</f>
        <v>0</v>
      </c>
      <c r="D130" s="452">
        <f>+D131+D132+D133</f>
        <v>0</v>
      </c>
      <c r="E130" s="452"/>
      <c r="F130" s="452">
        <f>+F131+F132+F133</f>
        <v>0</v>
      </c>
    </row>
    <row r="131" spans="1:6" ht="12" customHeight="1" x14ac:dyDescent="0.2">
      <c r="A131" s="515" t="s">
        <v>51</v>
      </c>
      <c r="B131" s="482" t="s">
        <v>234</v>
      </c>
      <c r="C131" s="485"/>
      <c r="D131" s="485"/>
      <c r="E131" s="485"/>
      <c r="F131" s="485"/>
    </row>
    <row r="132" spans="1:6" ht="12" customHeight="1" x14ac:dyDescent="0.2">
      <c r="A132" s="515" t="s">
        <v>53</v>
      </c>
      <c r="B132" s="482" t="s">
        <v>235</v>
      </c>
      <c r="C132" s="485"/>
      <c r="D132" s="485"/>
      <c r="E132" s="485"/>
      <c r="F132" s="485"/>
    </row>
    <row r="133" spans="1:6" ht="12" customHeight="1" thickBot="1" x14ac:dyDescent="0.25">
      <c r="A133" s="524" t="s">
        <v>55</v>
      </c>
      <c r="B133" s="482" t="s">
        <v>236</v>
      </c>
      <c r="C133" s="485"/>
      <c r="D133" s="485"/>
      <c r="E133" s="485"/>
      <c r="F133" s="485"/>
    </row>
    <row r="134" spans="1:6" ht="12" customHeight="1" thickBot="1" x14ac:dyDescent="0.25">
      <c r="A134" s="29" t="s">
        <v>65</v>
      </c>
      <c r="B134" s="159" t="s">
        <v>237</v>
      </c>
      <c r="C134" s="452">
        <f>SUM(C135:C140)</f>
        <v>0</v>
      </c>
      <c r="D134" s="452">
        <f>SUM(D135:D140)</f>
        <v>0</v>
      </c>
      <c r="E134" s="452"/>
      <c r="F134" s="452">
        <f>SUM(F135:F140)</f>
        <v>0</v>
      </c>
    </row>
    <row r="135" spans="1:6" ht="12" customHeight="1" x14ac:dyDescent="0.2">
      <c r="A135" s="515" t="s">
        <v>67</v>
      </c>
      <c r="B135" s="486" t="s">
        <v>238</v>
      </c>
      <c r="C135" s="485"/>
      <c r="D135" s="485"/>
      <c r="E135" s="485"/>
      <c r="F135" s="485"/>
    </row>
    <row r="136" spans="1:6" ht="12" customHeight="1" x14ac:dyDescent="0.2">
      <c r="A136" s="515" t="s">
        <v>69</v>
      </c>
      <c r="B136" s="486" t="s">
        <v>239</v>
      </c>
      <c r="C136" s="485"/>
      <c r="D136" s="485"/>
      <c r="E136" s="485"/>
      <c r="F136" s="485"/>
    </row>
    <row r="137" spans="1:6" ht="12" customHeight="1" x14ac:dyDescent="0.2">
      <c r="A137" s="515" t="s">
        <v>71</v>
      </c>
      <c r="B137" s="486" t="s">
        <v>240</v>
      </c>
      <c r="C137" s="485"/>
      <c r="D137" s="485"/>
      <c r="E137" s="485"/>
      <c r="F137" s="485"/>
    </row>
    <row r="138" spans="1:6" ht="12" customHeight="1" x14ac:dyDescent="0.2">
      <c r="A138" s="515" t="s">
        <v>73</v>
      </c>
      <c r="B138" s="486" t="s">
        <v>241</v>
      </c>
      <c r="C138" s="485"/>
      <c r="D138" s="485"/>
      <c r="E138" s="485"/>
      <c r="F138" s="485"/>
    </row>
    <row r="139" spans="1:6" ht="12" customHeight="1" x14ac:dyDescent="0.2">
      <c r="A139" s="515" t="s">
        <v>75</v>
      </c>
      <c r="B139" s="486" t="s">
        <v>242</v>
      </c>
      <c r="C139" s="485"/>
      <c r="D139" s="485"/>
      <c r="E139" s="485"/>
      <c r="F139" s="485"/>
    </row>
    <row r="140" spans="1:6" ht="12" customHeight="1" thickBot="1" x14ac:dyDescent="0.25">
      <c r="A140" s="524" t="s">
        <v>77</v>
      </c>
      <c r="B140" s="486" t="s">
        <v>243</v>
      </c>
      <c r="C140" s="485"/>
      <c r="D140" s="485"/>
      <c r="E140" s="485"/>
      <c r="F140" s="485"/>
    </row>
    <row r="141" spans="1:6" ht="12" customHeight="1" thickBot="1" x14ac:dyDescent="0.25">
      <c r="A141" s="29" t="s">
        <v>89</v>
      </c>
      <c r="B141" s="159" t="s">
        <v>244</v>
      </c>
      <c r="C141" s="460">
        <f>+C142+C143+C144+C145+C146</f>
        <v>0</v>
      </c>
      <c r="D141" s="460">
        <f>+D142+D143+D144+D145+D146</f>
        <v>10467</v>
      </c>
      <c r="E141" s="460">
        <f>+E142+E143+E144+E145+E146</f>
        <v>10467</v>
      </c>
      <c r="F141" s="460">
        <f>+F142+F143+F144+F145+F146</f>
        <v>10670</v>
      </c>
    </row>
    <row r="142" spans="1:6" ht="12" customHeight="1" x14ac:dyDescent="0.2">
      <c r="A142" s="515" t="s">
        <v>91</v>
      </c>
      <c r="B142" s="486" t="s">
        <v>245</v>
      </c>
      <c r="C142" s="485"/>
      <c r="D142" s="485">
        <f>'9.1.1. sz. mell önkorm köt'!D142</f>
        <v>0</v>
      </c>
      <c r="E142" s="485">
        <f>'9.1.1. sz. mell önkorm köt'!E142</f>
        <v>0</v>
      </c>
      <c r="F142" s="485">
        <f>'9.1.1. sz. mell önkorm köt'!F142</f>
        <v>0</v>
      </c>
    </row>
    <row r="143" spans="1:6" ht="12" customHeight="1" x14ac:dyDescent="0.2">
      <c r="A143" s="515" t="s">
        <v>93</v>
      </c>
      <c r="B143" s="486" t="s">
        <v>498</v>
      </c>
      <c r="C143" s="485"/>
      <c r="D143" s="485"/>
      <c r="E143" s="485"/>
      <c r="F143" s="485"/>
    </row>
    <row r="144" spans="1:6" ht="12" customHeight="1" x14ac:dyDescent="0.2">
      <c r="A144" s="515" t="s">
        <v>95</v>
      </c>
      <c r="B144" s="486" t="s">
        <v>246</v>
      </c>
      <c r="C144" s="485"/>
      <c r="D144" s="485">
        <f>'9.1.1. sz. mell önkorm köt'!D143</f>
        <v>10467</v>
      </c>
      <c r="E144" s="485">
        <f>'9.1.1. sz. mell önkorm köt'!E143</f>
        <v>10467</v>
      </c>
      <c r="F144" s="485">
        <f>'9.1.1. sz. mell önkorm köt'!F143</f>
        <v>10670</v>
      </c>
    </row>
    <row r="145" spans="1:12" ht="12" customHeight="1" x14ac:dyDescent="0.2">
      <c r="A145" s="516" t="s">
        <v>97</v>
      </c>
      <c r="B145" s="486" t="s">
        <v>247</v>
      </c>
      <c r="C145" s="485"/>
      <c r="D145" s="485">
        <f>'9.1.1. sz. mell önkorm köt'!D145</f>
        <v>0</v>
      </c>
      <c r="E145" s="485">
        <f>'9.1.1. sz. mell önkorm köt'!E145</f>
        <v>0</v>
      </c>
      <c r="F145" s="485">
        <f>'9.1.1. sz. mell önkorm köt'!F145</f>
        <v>0</v>
      </c>
    </row>
    <row r="146" spans="1:12" ht="12" customHeight="1" thickBot="1" x14ac:dyDescent="0.25">
      <c r="A146" s="524" t="s">
        <v>99</v>
      </c>
      <c r="B146" s="488" t="s">
        <v>248</v>
      </c>
      <c r="C146" s="485"/>
      <c r="D146" s="485">
        <f>'9.1.1. sz. mell önkorm köt'!D146</f>
        <v>0</v>
      </c>
      <c r="E146" s="485">
        <f>'9.1.1. sz. mell önkorm köt'!E146</f>
        <v>0</v>
      </c>
      <c r="F146" s="485">
        <f>'9.1.1. sz. mell önkorm köt'!F146</f>
        <v>0</v>
      </c>
    </row>
    <row r="147" spans="1:12" ht="12" customHeight="1" thickBot="1" x14ac:dyDescent="0.25">
      <c r="A147" s="29" t="s">
        <v>249</v>
      </c>
      <c r="B147" s="159" t="s">
        <v>250</v>
      </c>
      <c r="C147" s="489">
        <f>SUM(C148:C152)</f>
        <v>0</v>
      </c>
      <c r="D147" s="489">
        <f>SUM(D148:D152)</f>
        <v>0</v>
      </c>
      <c r="E147" s="489">
        <f>SUM(E148:E152)</f>
        <v>0</v>
      </c>
      <c r="F147" s="489">
        <f>SUM(F148:F152)</f>
        <v>0</v>
      </c>
    </row>
    <row r="148" spans="1:12" ht="12" customHeight="1" x14ac:dyDescent="0.2">
      <c r="A148" s="515" t="s">
        <v>103</v>
      </c>
      <c r="B148" s="486" t="s">
        <v>251</v>
      </c>
      <c r="C148" s="485"/>
      <c r="D148" s="485"/>
      <c r="E148" s="485"/>
      <c r="F148" s="485"/>
    </row>
    <row r="149" spans="1:12" ht="12" customHeight="1" x14ac:dyDescent="0.2">
      <c r="A149" s="515" t="s">
        <v>105</v>
      </c>
      <c r="B149" s="486" t="s">
        <v>252</v>
      </c>
      <c r="C149" s="485"/>
      <c r="D149" s="485"/>
      <c r="E149" s="485"/>
      <c r="F149" s="485"/>
    </row>
    <row r="150" spans="1:12" ht="15" customHeight="1" x14ac:dyDescent="0.2">
      <c r="A150" s="515" t="s">
        <v>107</v>
      </c>
      <c r="B150" s="486" t="s">
        <v>253</v>
      </c>
      <c r="C150" s="485"/>
      <c r="D150" s="485"/>
      <c r="E150" s="485"/>
      <c r="F150" s="485"/>
      <c r="J150" s="530"/>
      <c r="K150" s="530"/>
      <c r="L150" s="530"/>
    </row>
    <row r="151" spans="1:12" s="514" customFormat="1" ht="12.95" customHeight="1" x14ac:dyDescent="0.2">
      <c r="A151" s="515" t="s">
        <v>109</v>
      </c>
      <c r="B151" s="486" t="s">
        <v>254</v>
      </c>
      <c r="C151" s="485"/>
      <c r="D151" s="485"/>
      <c r="E151" s="485"/>
      <c r="F151" s="485"/>
      <c r="G151" s="512"/>
      <c r="H151" s="512"/>
      <c r="I151" s="512"/>
    </row>
    <row r="152" spans="1:12" ht="7.5" customHeight="1" thickBot="1" x14ac:dyDescent="0.25">
      <c r="A152" s="515" t="s">
        <v>255</v>
      </c>
      <c r="B152" s="486" t="s">
        <v>256</v>
      </c>
      <c r="C152" s="485"/>
      <c r="D152" s="485"/>
      <c r="E152" s="485"/>
      <c r="F152" s="485"/>
    </row>
    <row r="153" spans="1:12" ht="16.5" thickBot="1" x14ac:dyDescent="0.25">
      <c r="A153" s="29" t="s">
        <v>111</v>
      </c>
      <c r="B153" s="159" t="s">
        <v>257</v>
      </c>
      <c r="C153" s="528"/>
      <c r="D153" s="528"/>
      <c r="E153" s="528"/>
      <c r="F153" s="528"/>
    </row>
    <row r="154" spans="1:12" ht="15" customHeight="1" thickBot="1" x14ac:dyDescent="0.25">
      <c r="A154" s="29" t="s">
        <v>258</v>
      </c>
      <c r="B154" s="159" t="s">
        <v>259</v>
      </c>
      <c r="C154" s="528"/>
      <c r="D154" s="528"/>
      <c r="E154" s="528"/>
      <c r="F154" s="528"/>
    </row>
    <row r="155" spans="1:12" ht="13.5" customHeight="1" thickBot="1" x14ac:dyDescent="0.25">
      <c r="A155" s="29" t="s">
        <v>260</v>
      </c>
      <c r="B155" s="159" t="s">
        <v>261</v>
      </c>
      <c r="C155" s="490">
        <f>+C130+C134+C141+C147+C153+C154</f>
        <v>0</v>
      </c>
      <c r="D155" s="490">
        <f>+D130+D134+D141+D147+D153+D154</f>
        <v>10467</v>
      </c>
      <c r="E155" s="490">
        <f>+E130+E134+E141+E147+E153+E154</f>
        <v>10467</v>
      </c>
      <c r="F155" s="490">
        <f>+F130+F134+F141+F147+F153+F154</f>
        <v>10670</v>
      </c>
      <c r="I155" s="529"/>
    </row>
    <row r="156" spans="1:12" ht="27.75" customHeight="1" thickBot="1" x14ac:dyDescent="0.25">
      <c r="A156" s="531" t="s">
        <v>262</v>
      </c>
      <c r="B156" s="491" t="s">
        <v>263</v>
      </c>
      <c r="C156" s="490">
        <f>+C129+C155</f>
        <v>390347</v>
      </c>
      <c r="D156" s="490">
        <f>+D129+D155</f>
        <v>570604</v>
      </c>
      <c r="E156" s="490">
        <f>+E129+E155</f>
        <v>591590</v>
      </c>
      <c r="F156" s="490">
        <f>+F129+F155</f>
        <v>1349336</v>
      </c>
      <c r="G156" s="514"/>
      <c r="H156" s="514"/>
      <c r="I156" s="514"/>
    </row>
    <row r="158" spans="1:12" x14ac:dyDescent="0.2">
      <c r="A158" s="561" t="s">
        <v>264</v>
      </c>
      <c r="B158" s="561"/>
      <c r="C158" s="561"/>
      <c r="D158" s="561"/>
      <c r="E158" s="561"/>
      <c r="F158" s="561"/>
    </row>
    <row r="159" spans="1:12" ht="16.5" thickBot="1" x14ac:dyDescent="0.25">
      <c r="A159" s="559" t="s">
        <v>265</v>
      </c>
      <c r="B159" s="559"/>
      <c r="C159" s="345"/>
      <c r="D159" s="355"/>
      <c r="E159" s="355"/>
      <c r="F159" s="2" t="str">
        <f>F91</f>
        <v>ezer Forintban</v>
      </c>
    </row>
    <row r="160" spans="1:12" ht="16.5" thickBot="1" x14ac:dyDescent="0.25">
      <c r="A160" s="29">
        <v>1</v>
      </c>
      <c r="B160" s="81" t="s">
        <v>266</v>
      </c>
      <c r="C160" s="348">
        <f>+C62-C129</f>
        <v>-36195</v>
      </c>
      <c r="D160" s="452">
        <f t="shared" ref="D160:E160" si="1">+D62-D129</f>
        <v>-28312</v>
      </c>
      <c r="E160" s="452">
        <f t="shared" si="1"/>
        <v>-35333</v>
      </c>
      <c r="F160" s="452">
        <f>+F62-F129</f>
        <v>-54602</v>
      </c>
      <c r="G160" s="539"/>
    </row>
    <row r="161" spans="1:6" ht="32.25" thickBot="1" x14ac:dyDescent="0.25">
      <c r="A161" s="29" t="s">
        <v>21</v>
      </c>
      <c r="B161" s="81" t="s">
        <v>267</v>
      </c>
      <c r="C161" s="348">
        <f>+C87-C155</f>
        <v>36195</v>
      </c>
      <c r="D161" s="452">
        <f t="shared" ref="D161:E161" si="2">+D87-D155</f>
        <v>28312</v>
      </c>
      <c r="E161" s="452">
        <f t="shared" si="2"/>
        <v>28312</v>
      </c>
      <c r="F161" s="452">
        <f>+F87-F155</f>
        <v>746</v>
      </c>
    </row>
  </sheetData>
  <mergeCells count="6">
    <mergeCell ref="A159:B159"/>
    <mergeCell ref="A1:F1"/>
    <mergeCell ref="A2:B2"/>
    <mergeCell ref="A90:F90"/>
    <mergeCell ref="A91:B91"/>
    <mergeCell ref="A158:F15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9" fitToHeight="2" orientation="portrait" r:id="rId1"/>
  <headerFooter alignWithMargins="0">
    <oddHeader>&amp;C&amp;"Times New Roman CE,Félkövér"&amp;12
Konyár Község Önkormányzat
2017. ÉVI KÖLTSÉGVETÉS
KÖTELEZŐ FELADATAINAK MÉRLEGE &amp;R&amp;"Times New Roman CE,Félkövér dőlt"&amp;11 1.2. melléklet a ........./2017. (.......) önkormányzati rendelethez</oddHeader>
  </headerFooter>
  <rowBreaks count="1" manualBreakCount="1">
    <brk id="89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61"/>
  <sheetViews>
    <sheetView topLeftCell="A37" zoomScale="130" zoomScaleNormal="130" workbookViewId="0">
      <selection activeCell="G21" sqref="G21"/>
    </sheetView>
  </sheetViews>
  <sheetFormatPr defaultRowHeight="12.75" x14ac:dyDescent="0.2"/>
  <cols>
    <col min="1" max="1" width="13.83203125" style="342" customWidth="1"/>
    <col min="2" max="2" width="79.1640625" style="315" customWidth="1"/>
    <col min="3" max="4" width="16.83203125" style="315" customWidth="1"/>
    <col min="5" max="16384" width="9.33203125" style="315"/>
  </cols>
  <sheetData>
    <row r="1" spans="1:4" s="308" customFormat="1" ht="21" customHeight="1" thickBot="1" x14ac:dyDescent="0.25">
      <c r="A1" s="217"/>
      <c r="B1" s="218"/>
      <c r="C1" s="218"/>
      <c r="D1" s="307" t="str">
        <f>+CONCATENATE("9.2.1. melléklet a ……/",LEFT([11]ÖSSZEFÜGGÉSEK!A5,4),". (….) önkormányzati rendelethez")</f>
        <v>9.2.1. melléklet a ……/2017. (….) önkormányzati rendelethez</v>
      </c>
    </row>
    <row r="2" spans="1:4" s="310" customFormat="1" ht="25.5" customHeight="1" x14ac:dyDescent="0.2">
      <c r="A2" s="221" t="s">
        <v>463</v>
      </c>
      <c r="B2" s="222" t="s">
        <v>495</v>
      </c>
      <c r="C2" s="353"/>
      <c r="D2" s="309" t="s">
        <v>416</v>
      </c>
    </row>
    <row r="3" spans="1:4" s="310" customFormat="1" ht="24.75" thickBot="1" x14ac:dyDescent="0.25">
      <c r="A3" s="311" t="s">
        <v>414</v>
      </c>
      <c r="B3" s="226" t="s">
        <v>496</v>
      </c>
      <c r="C3" s="354"/>
      <c r="D3" s="312" t="s">
        <v>413</v>
      </c>
    </row>
    <row r="4" spans="1:4" s="313" customFormat="1" ht="15.95" customHeight="1" thickBot="1" x14ac:dyDescent="0.3">
      <c r="A4" s="228"/>
      <c r="B4" s="228"/>
      <c r="C4" s="228"/>
      <c r="D4" s="229" t="s">
        <v>2</v>
      </c>
    </row>
    <row r="5" spans="1:4" ht="24.75" thickBot="1" x14ac:dyDescent="0.25">
      <c r="A5" s="231" t="s">
        <v>417</v>
      </c>
      <c r="B5" s="232" t="s">
        <v>418</v>
      </c>
      <c r="C5" s="314" t="s">
        <v>419</v>
      </c>
      <c r="D5" s="233" t="s">
        <v>501</v>
      </c>
    </row>
    <row r="6" spans="1:4" s="316" customFormat="1" ht="12.95" customHeight="1" thickBot="1" x14ac:dyDescent="0.25">
      <c r="A6" s="235"/>
      <c r="B6" s="236" t="s">
        <v>5</v>
      </c>
      <c r="C6" s="237" t="s">
        <v>6</v>
      </c>
      <c r="D6" s="237" t="s">
        <v>275</v>
      </c>
    </row>
    <row r="7" spans="1:4" s="316" customFormat="1" ht="15.95" customHeight="1" thickBot="1" x14ac:dyDescent="0.25">
      <c r="A7" s="239"/>
      <c r="B7" s="240" t="s">
        <v>272</v>
      </c>
      <c r="C7" s="317"/>
      <c r="D7" s="317"/>
    </row>
    <row r="8" spans="1:4" s="319" customFormat="1" ht="12" customHeight="1" thickBot="1" x14ac:dyDescent="0.25">
      <c r="A8" s="235" t="s">
        <v>7</v>
      </c>
      <c r="B8" s="318" t="s">
        <v>466</v>
      </c>
      <c r="C8" s="105">
        <f>SUM(C9:C19)</f>
        <v>0</v>
      </c>
      <c r="D8" s="105">
        <f>SUM(D9:D19)</f>
        <v>0</v>
      </c>
    </row>
    <row r="9" spans="1:4" s="319" customFormat="1" ht="12" customHeight="1" x14ac:dyDescent="0.2">
      <c r="A9" s="320" t="s">
        <v>9</v>
      </c>
      <c r="B9" s="50" t="s">
        <v>68</v>
      </c>
      <c r="C9" s="321"/>
      <c r="D9" s="321"/>
    </row>
    <row r="10" spans="1:4" s="319" customFormat="1" ht="12" customHeight="1" x14ac:dyDescent="0.2">
      <c r="A10" s="322" t="s">
        <v>11</v>
      </c>
      <c r="B10" s="52" t="s">
        <v>70</v>
      </c>
      <c r="C10" s="102"/>
      <c r="D10" s="102"/>
    </row>
    <row r="11" spans="1:4" s="319" customFormat="1" ht="12" customHeight="1" x14ac:dyDescent="0.2">
      <c r="A11" s="322" t="s">
        <v>13</v>
      </c>
      <c r="B11" s="52" t="s">
        <v>72</v>
      </c>
      <c r="C11" s="102"/>
      <c r="D11" s="102"/>
    </row>
    <row r="12" spans="1:4" s="319" customFormat="1" ht="12" customHeight="1" x14ac:dyDescent="0.2">
      <c r="A12" s="322" t="s">
        <v>15</v>
      </c>
      <c r="B12" s="52" t="s">
        <v>74</v>
      </c>
      <c r="C12" s="102"/>
      <c r="D12" s="102"/>
    </row>
    <row r="13" spans="1:4" s="319" customFormat="1" ht="12" customHeight="1" x14ac:dyDescent="0.2">
      <c r="A13" s="322" t="s">
        <v>17</v>
      </c>
      <c r="B13" s="52" t="s">
        <v>76</v>
      </c>
      <c r="C13" s="102"/>
      <c r="D13" s="102"/>
    </row>
    <row r="14" spans="1:4" s="319" customFormat="1" ht="12" customHeight="1" x14ac:dyDescent="0.2">
      <c r="A14" s="322" t="s">
        <v>19</v>
      </c>
      <c r="B14" s="52" t="s">
        <v>467</v>
      </c>
      <c r="C14" s="102"/>
      <c r="D14" s="102"/>
    </row>
    <row r="15" spans="1:4" s="319" customFormat="1" ht="12" customHeight="1" x14ac:dyDescent="0.2">
      <c r="A15" s="322" t="s">
        <v>184</v>
      </c>
      <c r="B15" s="71" t="s">
        <v>468</v>
      </c>
      <c r="C15" s="102"/>
      <c r="D15" s="102"/>
    </row>
    <row r="16" spans="1:4" s="319" customFormat="1" ht="12" customHeight="1" x14ac:dyDescent="0.2">
      <c r="A16" s="322" t="s">
        <v>186</v>
      </c>
      <c r="B16" s="52" t="s">
        <v>469</v>
      </c>
      <c r="C16" s="109"/>
      <c r="D16" s="109"/>
    </row>
    <row r="17" spans="1:4" s="323" customFormat="1" ht="12" customHeight="1" x14ac:dyDescent="0.2">
      <c r="A17" s="322" t="s">
        <v>188</v>
      </c>
      <c r="B17" s="52" t="s">
        <v>84</v>
      </c>
      <c r="C17" s="102"/>
      <c r="D17" s="102"/>
    </row>
    <row r="18" spans="1:4" s="323" customFormat="1" ht="12" customHeight="1" x14ac:dyDescent="0.2">
      <c r="A18" s="322" t="s">
        <v>190</v>
      </c>
      <c r="B18" s="52" t="s">
        <v>86</v>
      </c>
      <c r="C18" s="104"/>
      <c r="D18" s="104"/>
    </row>
    <row r="19" spans="1:4" s="323" customFormat="1" ht="12" customHeight="1" thickBot="1" x14ac:dyDescent="0.25">
      <c r="A19" s="322" t="s">
        <v>192</v>
      </c>
      <c r="B19" s="71" t="s">
        <v>88</v>
      </c>
      <c r="C19" s="104"/>
      <c r="D19" s="104"/>
    </row>
    <row r="20" spans="1:4" s="319" customFormat="1" ht="12" customHeight="1" thickBot="1" x14ac:dyDescent="0.25">
      <c r="A20" s="235" t="s">
        <v>21</v>
      </c>
      <c r="B20" s="318" t="s">
        <v>470</v>
      </c>
      <c r="C20" s="105">
        <f>SUM(C21:C23)</f>
        <v>0</v>
      </c>
      <c r="D20" s="105">
        <f>SUM(D21:D23)</f>
        <v>0</v>
      </c>
    </row>
    <row r="21" spans="1:4" s="323" customFormat="1" ht="12" customHeight="1" x14ac:dyDescent="0.2">
      <c r="A21" s="322" t="s">
        <v>23</v>
      </c>
      <c r="B21" s="70" t="s">
        <v>24</v>
      </c>
      <c r="C21" s="102"/>
      <c r="D21" s="102"/>
    </row>
    <row r="22" spans="1:4" s="323" customFormat="1" ht="12" customHeight="1" x14ac:dyDescent="0.2">
      <c r="A22" s="322" t="s">
        <v>25</v>
      </c>
      <c r="B22" s="52" t="s">
        <v>471</v>
      </c>
      <c r="C22" s="102"/>
      <c r="D22" s="102"/>
    </row>
    <row r="23" spans="1:4" s="323" customFormat="1" ht="12" customHeight="1" x14ac:dyDescent="0.2">
      <c r="A23" s="322" t="s">
        <v>27</v>
      </c>
      <c r="B23" s="52" t="s">
        <v>472</v>
      </c>
      <c r="C23" s="102"/>
      <c r="D23" s="102"/>
    </row>
    <row r="24" spans="1:4" s="323" customFormat="1" ht="12" customHeight="1" thickBot="1" x14ac:dyDescent="0.25">
      <c r="A24" s="322" t="s">
        <v>29</v>
      </c>
      <c r="B24" s="52" t="s">
        <v>473</v>
      </c>
      <c r="C24" s="102"/>
      <c r="D24" s="102"/>
    </row>
    <row r="25" spans="1:4" s="323" customFormat="1" ht="12" customHeight="1" thickBot="1" x14ac:dyDescent="0.25">
      <c r="A25" s="324" t="s">
        <v>35</v>
      </c>
      <c r="B25" s="69" t="s">
        <v>282</v>
      </c>
      <c r="C25" s="325"/>
      <c r="D25" s="325"/>
    </row>
    <row r="26" spans="1:4" s="323" customFormat="1" ht="12" customHeight="1" thickBot="1" x14ac:dyDescent="0.25">
      <c r="A26" s="324" t="s">
        <v>232</v>
      </c>
      <c r="B26" s="69" t="s">
        <v>474</v>
      </c>
      <c r="C26" s="105">
        <f>+C27+C28+C29</f>
        <v>0</v>
      </c>
      <c r="D26" s="105">
        <f>+D27+D28+D29</f>
        <v>0</v>
      </c>
    </row>
    <row r="27" spans="1:4" s="323" customFormat="1" ht="12" customHeight="1" x14ac:dyDescent="0.2">
      <c r="A27" s="326" t="s">
        <v>51</v>
      </c>
      <c r="B27" s="327" t="s">
        <v>38</v>
      </c>
      <c r="C27" s="110"/>
      <c r="D27" s="110"/>
    </row>
    <row r="28" spans="1:4" s="323" customFormat="1" ht="12" customHeight="1" x14ac:dyDescent="0.2">
      <c r="A28" s="326" t="s">
        <v>53</v>
      </c>
      <c r="B28" s="327" t="s">
        <v>471</v>
      </c>
      <c r="C28" s="102"/>
      <c r="D28" s="102"/>
    </row>
    <row r="29" spans="1:4" s="323" customFormat="1" ht="12" customHeight="1" x14ac:dyDescent="0.2">
      <c r="A29" s="326" t="s">
        <v>55</v>
      </c>
      <c r="B29" s="328" t="s">
        <v>475</v>
      </c>
      <c r="C29" s="102"/>
      <c r="D29" s="102"/>
    </row>
    <row r="30" spans="1:4" s="323" customFormat="1" ht="12" customHeight="1" thickBot="1" x14ac:dyDescent="0.25">
      <c r="A30" s="322" t="s">
        <v>57</v>
      </c>
      <c r="B30" s="329" t="s">
        <v>476</v>
      </c>
      <c r="C30" s="330"/>
      <c r="D30" s="330"/>
    </row>
    <row r="31" spans="1:4" s="323" customFormat="1" ht="12" customHeight="1" thickBot="1" x14ac:dyDescent="0.25">
      <c r="A31" s="324" t="s">
        <v>65</v>
      </c>
      <c r="B31" s="69" t="s">
        <v>477</v>
      </c>
      <c r="C31" s="105">
        <f>+C32+C33+C34</f>
        <v>0</v>
      </c>
      <c r="D31" s="105">
        <f>+D32+D33+D34</f>
        <v>0</v>
      </c>
    </row>
    <row r="32" spans="1:4" s="323" customFormat="1" ht="12" customHeight="1" x14ac:dyDescent="0.2">
      <c r="A32" s="326" t="s">
        <v>67</v>
      </c>
      <c r="B32" s="327" t="s">
        <v>92</v>
      </c>
      <c r="C32" s="110"/>
      <c r="D32" s="110"/>
    </row>
    <row r="33" spans="1:4" s="323" customFormat="1" ht="12" customHeight="1" x14ac:dyDescent="0.2">
      <c r="A33" s="326" t="s">
        <v>69</v>
      </c>
      <c r="B33" s="328" t="s">
        <v>94</v>
      </c>
      <c r="C33" s="107"/>
      <c r="D33" s="107"/>
    </row>
    <row r="34" spans="1:4" s="323" customFormat="1" ht="12" customHeight="1" thickBot="1" x14ac:dyDescent="0.25">
      <c r="A34" s="322" t="s">
        <v>71</v>
      </c>
      <c r="B34" s="329" t="s">
        <v>96</v>
      </c>
      <c r="C34" s="330"/>
      <c r="D34" s="330"/>
    </row>
    <row r="35" spans="1:4" s="319" customFormat="1" ht="12" customHeight="1" thickBot="1" x14ac:dyDescent="0.25">
      <c r="A35" s="324" t="s">
        <v>89</v>
      </c>
      <c r="B35" s="69" t="s">
        <v>284</v>
      </c>
      <c r="C35" s="325"/>
      <c r="D35" s="325"/>
    </row>
    <row r="36" spans="1:4" s="319" customFormat="1" ht="12" customHeight="1" thickBot="1" x14ac:dyDescent="0.25">
      <c r="A36" s="324" t="s">
        <v>249</v>
      </c>
      <c r="B36" s="69" t="s">
        <v>478</v>
      </c>
      <c r="C36" s="331"/>
      <c r="D36" s="331"/>
    </row>
    <row r="37" spans="1:4" s="319" customFormat="1" ht="12" customHeight="1" thickBot="1" x14ac:dyDescent="0.25">
      <c r="A37" s="235" t="s">
        <v>111</v>
      </c>
      <c r="B37" s="69" t="s">
        <v>479</v>
      </c>
      <c r="C37" s="332">
        <f>+C8+C20+C25+C26+C31+C35+C36</f>
        <v>0</v>
      </c>
      <c r="D37" s="332">
        <f>+D8+D20+D25+D26+D31+D35+D36</f>
        <v>0</v>
      </c>
    </row>
    <row r="38" spans="1:4" s="319" customFormat="1" ht="12" customHeight="1" thickBot="1" x14ac:dyDescent="0.25">
      <c r="A38" s="333" t="s">
        <v>258</v>
      </c>
      <c r="B38" s="69" t="s">
        <v>480</v>
      </c>
      <c r="C38" s="332">
        <f>+C39+C40+C41</f>
        <v>61752</v>
      </c>
      <c r="D38" s="332">
        <f>+D39+D40+D41</f>
        <v>61752</v>
      </c>
    </row>
    <row r="39" spans="1:4" s="319" customFormat="1" ht="12" customHeight="1" x14ac:dyDescent="0.2">
      <c r="A39" s="326" t="s">
        <v>481</v>
      </c>
      <c r="B39" s="327" t="s">
        <v>336</v>
      </c>
      <c r="C39" s="110">
        <v>391</v>
      </c>
      <c r="D39" s="110">
        <v>391</v>
      </c>
    </row>
    <row r="40" spans="1:4" s="319" customFormat="1" ht="12" customHeight="1" x14ac:dyDescent="0.2">
      <c r="A40" s="326" t="s">
        <v>482</v>
      </c>
      <c r="B40" s="328" t="s">
        <v>483</v>
      </c>
      <c r="C40" s="107"/>
      <c r="D40" s="107"/>
    </row>
    <row r="41" spans="1:4" s="323" customFormat="1" ht="12" customHeight="1" thickBot="1" x14ac:dyDescent="0.25">
      <c r="A41" s="322" t="s">
        <v>484</v>
      </c>
      <c r="B41" s="329" t="s">
        <v>485</v>
      </c>
      <c r="C41" s="330">
        <v>61361</v>
      </c>
      <c r="D41" s="330">
        <v>61361</v>
      </c>
    </row>
    <row r="42" spans="1:4" s="323" customFormat="1" ht="15" customHeight="1" thickBot="1" x14ac:dyDescent="0.25">
      <c r="A42" s="333" t="s">
        <v>260</v>
      </c>
      <c r="B42" s="334" t="s">
        <v>486</v>
      </c>
      <c r="C42" s="257">
        <f>+C37+C38</f>
        <v>61752</v>
      </c>
      <c r="D42" s="257">
        <f>+D37+D38</f>
        <v>61752</v>
      </c>
    </row>
    <row r="43" spans="1:4" s="323" customFormat="1" ht="15" customHeight="1" x14ac:dyDescent="0.2">
      <c r="A43" s="252"/>
      <c r="B43" s="253"/>
      <c r="C43" s="254"/>
      <c r="D43" s="254"/>
    </row>
    <row r="44" spans="1:4" ht="13.5" thickBot="1" x14ac:dyDescent="0.25">
      <c r="A44" s="335"/>
      <c r="B44" s="336"/>
      <c r="C44" s="337"/>
      <c r="D44" s="337"/>
    </row>
    <row r="45" spans="1:4" s="316" customFormat="1" ht="16.5" customHeight="1" thickBot="1" x14ac:dyDescent="0.25">
      <c r="A45" s="255"/>
      <c r="B45" s="256" t="s">
        <v>273</v>
      </c>
      <c r="C45" s="257"/>
      <c r="D45" s="257"/>
    </row>
    <row r="46" spans="1:4" s="338" customFormat="1" ht="12" customHeight="1" thickBot="1" x14ac:dyDescent="0.25">
      <c r="A46" s="324" t="s">
        <v>7</v>
      </c>
      <c r="B46" s="69" t="s">
        <v>487</v>
      </c>
      <c r="C46" s="105">
        <f>SUM(C47:C51)</f>
        <v>59752</v>
      </c>
      <c r="D46" s="105">
        <f>SUM(D47:D51)</f>
        <v>59752</v>
      </c>
    </row>
    <row r="47" spans="1:4" ht="12" customHeight="1" x14ac:dyDescent="0.2">
      <c r="A47" s="322" t="s">
        <v>9</v>
      </c>
      <c r="B47" s="70" t="s">
        <v>177</v>
      </c>
      <c r="C47" s="110">
        <v>44042</v>
      </c>
      <c r="D47" s="110">
        <v>44042</v>
      </c>
    </row>
    <row r="48" spans="1:4" ht="12" customHeight="1" x14ac:dyDescent="0.2">
      <c r="A48" s="322" t="s">
        <v>11</v>
      </c>
      <c r="B48" s="52" t="s">
        <v>178</v>
      </c>
      <c r="C48" s="108">
        <v>11800</v>
      </c>
      <c r="D48" s="108">
        <v>11800</v>
      </c>
    </row>
    <row r="49" spans="1:4" ht="12" customHeight="1" x14ac:dyDescent="0.2">
      <c r="A49" s="322" t="s">
        <v>13</v>
      </c>
      <c r="B49" s="52" t="s">
        <v>179</v>
      </c>
      <c r="C49" s="108">
        <v>3910</v>
      </c>
      <c r="D49" s="108">
        <v>3910</v>
      </c>
    </row>
    <row r="50" spans="1:4" ht="12" customHeight="1" x14ac:dyDescent="0.2">
      <c r="A50" s="322" t="s">
        <v>15</v>
      </c>
      <c r="B50" s="52" t="s">
        <v>180</v>
      </c>
      <c r="C50" s="108"/>
      <c r="D50" s="108"/>
    </row>
    <row r="51" spans="1:4" ht="12" customHeight="1" thickBot="1" x14ac:dyDescent="0.25">
      <c r="A51" s="322" t="s">
        <v>17</v>
      </c>
      <c r="B51" s="52" t="s">
        <v>182</v>
      </c>
      <c r="C51" s="108"/>
      <c r="D51" s="108"/>
    </row>
    <row r="52" spans="1:4" ht="12" customHeight="1" thickBot="1" x14ac:dyDescent="0.25">
      <c r="A52" s="324" t="s">
        <v>21</v>
      </c>
      <c r="B52" s="69" t="s">
        <v>488</v>
      </c>
      <c r="C52" s="105">
        <f>SUM(C53:C55)</f>
        <v>2000</v>
      </c>
      <c r="D52" s="105">
        <f>SUM(D53:D55)</f>
        <v>2000</v>
      </c>
    </row>
    <row r="53" spans="1:4" s="338" customFormat="1" ht="12" customHeight="1" x14ac:dyDescent="0.2">
      <c r="A53" s="322" t="s">
        <v>23</v>
      </c>
      <c r="B53" s="70" t="s">
        <v>213</v>
      </c>
      <c r="C53" s="110">
        <v>2000</v>
      </c>
      <c r="D53" s="110">
        <v>2000</v>
      </c>
    </row>
    <row r="54" spans="1:4" ht="12" customHeight="1" x14ac:dyDescent="0.2">
      <c r="A54" s="322" t="s">
        <v>25</v>
      </c>
      <c r="B54" s="52" t="s">
        <v>215</v>
      </c>
      <c r="C54" s="108"/>
      <c r="D54" s="108"/>
    </row>
    <row r="55" spans="1:4" ht="12" customHeight="1" x14ac:dyDescent="0.2">
      <c r="A55" s="322" t="s">
        <v>27</v>
      </c>
      <c r="B55" s="52" t="s">
        <v>489</v>
      </c>
      <c r="C55" s="108"/>
      <c r="D55" s="108"/>
    </row>
    <row r="56" spans="1:4" ht="12" customHeight="1" thickBot="1" x14ac:dyDescent="0.25">
      <c r="A56" s="322" t="s">
        <v>29</v>
      </c>
      <c r="B56" s="52" t="s">
        <v>490</v>
      </c>
      <c r="C56" s="108"/>
      <c r="D56" s="108"/>
    </row>
    <row r="57" spans="1:4" ht="15" customHeight="1" thickBot="1" x14ac:dyDescent="0.25">
      <c r="A57" s="324" t="s">
        <v>35</v>
      </c>
      <c r="B57" s="69" t="s">
        <v>491</v>
      </c>
      <c r="C57" s="325"/>
      <c r="D57" s="325"/>
    </row>
    <row r="58" spans="1:4" ht="13.5" thickBot="1" x14ac:dyDescent="0.25">
      <c r="A58" s="324" t="s">
        <v>232</v>
      </c>
      <c r="B58" s="340" t="s">
        <v>492</v>
      </c>
      <c r="C58" s="341">
        <f>+C46+C52+C57</f>
        <v>61752</v>
      </c>
      <c r="D58" s="341">
        <f>+D46+D52+D57</f>
        <v>61752</v>
      </c>
    </row>
    <row r="59" spans="1:4" ht="15" customHeight="1" thickBot="1" x14ac:dyDescent="0.25">
      <c r="C59" s="343"/>
      <c r="D59" s="343"/>
    </row>
    <row r="60" spans="1:4" ht="14.25" customHeight="1" thickBot="1" x14ac:dyDescent="0.25">
      <c r="A60" s="269" t="s">
        <v>437</v>
      </c>
      <c r="B60" s="270"/>
      <c r="C60" s="271">
        <v>13</v>
      </c>
      <c r="D60" s="271">
        <v>13</v>
      </c>
    </row>
    <row r="61" spans="1:4" ht="13.5" thickBot="1" x14ac:dyDescent="0.25">
      <c r="A61" s="269" t="s">
        <v>438</v>
      </c>
      <c r="B61" s="270"/>
      <c r="C61" s="271"/>
      <c r="D61" s="2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G61"/>
  <sheetViews>
    <sheetView zoomScale="130" zoomScaleNormal="130" workbookViewId="0">
      <selection activeCell="B28" sqref="B28"/>
    </sheetView>
  </sheetViews>
  <sheetFormatPr defaultRowHeight="12.75" x14ac:dyDescent="0.2"/>
  <cols>
    <col min="1" max="1" width="13.83203125" style="342" customWidth="1"/>
    <col min="2" max="2" width="79.1640625" style="315" customWidth="1"/>
    <col min="3" max="6" width="16.83203125" style="315" customWidth="1"/>
    <col min="7" max="16384" width="9.33203125" style="315"/>
  </cols>
  <sheetData>
    <row r="1" spans="1:7" s="308" customFormat="1" ht="21" customHeight="1" thickBot="1" x14ac:dyDescent="0.25">
      <c r="A1" s="217"/>
      <c r="B1" s="218"/>
      <c r="C1" s="218"/>
      <c r="D1" s="218"/>
      <c r="E1" s="218"/>
      <c r="F1" s="448" t="s">
        <v>508</v>
      </c>
    </row>
    <row r="2" spans="1:7" s="310" customFormat="1" ht="36" x14ac:dyDescent="0.2">
      <c r="A2" s="221" t="s">
        <v>463</v>
      </c>
      <c r="B2" s="222" t="s">
        <v>464</v>
      </c>
      <c r="C2" s="353"/>
      <c r="D2" s="353"/>
      <c r="E2" s="353"/>
      <c r="F2" s="309" t="s">
        <v>416</v>
      </c>
    </row>
    <row r="3" spans="1:7" s="310" customFormat="1" ht="24.75" thickBot="1" x14ac:dyDescent="0.25">
      <c r="A3" s="311" t="s">
        <v>414</v>
      </c>
      <c r="B3" s="226" t="s">
        <v>465</v>
      </c>
      <c r="C3" s="354"/>
      <c r="D3" s="354"/>
      <c r="E3" s="354"/>
      <c r="F3" s="312"/>
    </row>
    <row r="4" spans="1:7" s="313" customFormat="1" ht="15.95" customHeight="1" thickBot="1" x14ac:dyDescent="0.25">
      <c r="A4" s="228"/>
      <c r="B4" s="228"/>
      <c r="C4" s="228"/>
      <c r="D4" s="228"/>
      <c r="E4" s="228"/>
      <c r="F4" s="449" t="s">
        <v>2</v>
      </c>
    </row>
    <row r="5" spans="1:7" ht="36.75" thickBot="1" x14ac:dyDescent="0.25">
      <c r="A5" s="231" t="s">
        <v>417</v>
      </c>
      <c r="B5" s="232" t="s">
        <v>418</v>
      </c>
      <c r="C5" s="314" t="s">
        <v>504</v>
      </c>
      <c r="D5" s="314" t="s">
        <v>515</v>
      </c>
      <c r="E5" s="314" t="s">
        <v>516</v>
      </c>
      <c r="F5" s="314" t="s">
        <v>518</v>
      </c>
    </row>
    <row r="6" spans="1:7" s="316" customFormat="1" ht="12.95" customHeight="1" thickBot="1" x14ac:dyDescent="0.25">
      <c r="A6" s="235"/>
      <c r="B6" s="236" t="s">
        <v>5</v>
      </c>
      <c r="C6" s="237" t="s">
        <v>6</v>
      </c>
      <c r="D6" s="237" t="s">
        <v>275</v>
      </c>
      <c r="E6" s="237" t="s">
        <v>276</v>
      </c>
      <c r="F6" s="237" t="s">
        <v>360</v>
      </c>
    </row>
    <row r="7" spans="1:7" s="316" customFormat="1" ht="15.95" customHeight="1" thickBot="1" x14ac:dyDescent="0.25">
      <c r="A7" s="239"/>
      <c r="B7" s="240" t="s">
        <v>272</v>
      </c>
      <c r="C7" s="317"/>
      <c r="D7" s="317"/>
      <c r="E7" s="317"/>
      <c r="F7" s="317"/>
    </row>
    <row r="8" spans="1:7" s="319" customFormat="1" ht="12" customHeight="1" thickBot="1" x14ac:dyDescent="0.25">
      <c r="A8" s="235" t="s">
        <v>7</v>
      </c>
      <c r="B8" s="495" t="s">
        <v>466</v>
      </c>
      <c r="C8" s="408">
        <f>SUM(C9:C19)</f>
        <v>700</v>
      </c>
      <c r="D8" s="408">
        <f>SUM(D9:D19)</f>
        <v>1105</v>
      </c>
      <c r="E8" s="408">
        <f>SUM(E9:E19)</f>
        <v>1210</v>
      </c>
      <c r="F8" s="408">
        <f>SUM(F9:F19)</f>
        <v>1334</v>
      </c>
    </row>
    <row r="9" spans="1:7" s="319" customFormat="1" ht="12" customHeight="1" x14ac:dyDescent="0.2">
      <c r="A9" s="320" t="s">
        <v>9</v>
      </c>
      <c r="B9" s="476" t="s">
        <v>68</v>
      </c>
      <c r="C9" s="496"/>
      <c r="D9" s="496"/>
      <c r="E9" s="496"/>
      <c r="F9" s="496"/>
    </row>
    <row r="10" spans="1:7" s="319" customFormat="1" ht="12" customHeight="1" x14ac:dyDescent="0.2">
      <c r="A10" s="322" t="s">
        <v>11</v>
      </c>
      <c r="B10" s="478" t="s">
        <v>70</v>
      </c>
      <c r="C10" s="396">
        <v>550</v>
      </c>
      <c r="D10" s="396">
        <v>460</v>
      </c>
      <c r="E10" s="396">
        <v>565</v>
      </c>
      <c r="F10" s="396">
        <v>755</v>
      </c>
      <c r="G10" s="387"/>
    </row>
    <row r="11" spans="1:7" s="319" customFormat="1" ht="12" customHeight="1" x14ac:dyDescent="0.2">
      <c r="A11" s="322" t="s">
        <v>13</v>
      </c>
      <c r="B11" s="478" t="s">
        <v>72</v>
      </c>
      <c r="C11" s="396"/>
      <c r="D11" s="396"/>
      <c r="E11" s="396"/>
      <c r="F11" s="396"/>
      <c r="G11" s="387"/>
    </row>
    <row r="12" spans="1:7" s="319" customFormat="1" ht="12" customHeight="1" x14ac:dyDescent="0.2">
      <c r="A12" s="322" t="s">
        <v>15</v>
      </c>
      <c r="B12" s="478" t="s">
        <v>74</v>
      </c>
      <c r="C12" s="396"/>
      <c r="D12" s="396">
        <v>411</v>
      </c>
      <c r="E12" s="396">
        <v>411</v>
      </c>
      <c r="F12" s="396">
        <v>342</v>
      </c>
    </row>
    <row r="13" spans="1:7" s="319" customFormat="1" ht="12" customHeight="1" x14ac:dyDescent="0.2">
      <c r="A13" s="322" t="s">
        <v>17</v>
      </c>
      <c r="B13" s="478" t="s">
        <v>76</v>
      </c>
      <c r="C13" s="396"/>
      <c r="D13" s="396"/>
      <c r="E13" s="396"/>
      <c r="F13" s="396"/>
    </row>
    <row r="14" spans="1:7" s="319" customFormat="1" ht="12" customHeight="1" x14ac:dyDescent="0.2">
      <c r="A14" s="322" t="s">
        <v>19</v>
      </c>
      <c r="B14" s="478" t="s">
        <v>467</v>
      </c>
      <c r="C14" s="396">
        <v>150</v>
      </c>
      <c r="D14" s="396">
        <v>150</v>
      </c>
      <c r="E14" s="396">
        <v>150</v>
      </c>
      <c r="F14" s="396">
        <v>150</v>
      </c>
    </row>
    <row r="15" spans="1:7" s="319" customFormat="1" ht="12" customHeight="1" x14ac:dyDescent="0.2">
      <c r="A15" s="322" t="s">
        <v>184</v>
      </c>
      <c r="B15" s="488" t="s">
        <v>468</v>
      </c>
      <c r="C15" s="396"/>
      <c r="D15" s="396"/>
      <c r="E15" s="396"/>
      <c r="F15" s="396"/>
    </row>
    <row r="16" spans="1:7" s="319" customFormat="1" ht="12" customHeight="1" x14ac:dyDescent="0.2">
      <c r="A16" s="322" t="s">
        <v>186</v>
      </c>
      <c r="B16" s="478" t="s">
        <v>469</v>
      </c>
      <c r="C16" s="404"/>
      <c r="D16" s="404"/>
      <c r="E16" s="404"/>
      <c r="F16" s="404"/>
    </row>
    <row r="17" spans="1:6" s="323" customFormat="1" ht="12" customHeight="1" x14ac:dyDescent="0.2">
      <c r="A17" s="322" t="s">
        <v>188</v>
      </c>
      <c r="B17" s="478" t="s">
        <v>84</v>
      </c>
      <c r="C17" s="396"/>
      <c r="D17" s="396"/>
      <c r="E17" s="396"/>
      <c r="F17" s="396"/>
    </row>
    <row r="18" spans="1:6" s="323" customFormat="1" ht="12" customHeight="1" x14ac:dyDescent="0.2">
      <c r="A18" s="322" t="s">
        <v>190</v>
      </c>
      <c r="B18" s="478" t="s">
        <v>86</v>
      </c>
      <c r="C18" s="427"/>
      <c r="D18" s="427"/>
      <c r="E18" s="427"/>
      <c r="F18" s="427"/>
    </row>
    <row r="19" spans="1:6" s="323" customFormat="1" ht="12" customHeight="1" thickBot="1" x14ac:dyDescent="0.25">
      <c r="A19" s="322" t="s">
        <v>192</v>
      </c>
      <c r="B19" s="488" t="s">
        <v>88</v>
      </c>
      <c r="C19" s="427"/>
      <c r="D19" s="427">
        <v>84</v>
      </c>
      <c r="E19" s="427">
        <v>84</v>
      </c>
      <c r="F19" s="427">
        <v>87</v>
      </c>
    </row>
    <row r="20" spans="1:6" s="319" customFormat="1" ht="12" customHeight="1" thickBot="1" x14ac:dyDescent="0.25">
      <c r="A20" s="235" t="s">
        <v>21</v>
      </c>
      <c r="B20" s="495" t="s">
        <v>470</v>
      </c>
      <c r="C20" s="408">
        <f>SUM(C21:C23)</f>
        <v>1200</v>
      </c>
      <c r="D20" s="408">
        <f>SUM(D21:D23)</f>
        <v>1200</v>
      </c>
      <c r="E20" s="408">
        <f>SUM(E21:E23)</f>
        <v>1250</v>
      </c>
      <c r="F20" s="408">
        <f>SUM(F21:F23)</f>
        <v>1250</v>
      </c>
    </row>
    <row r="21" spans="1:6" s="323" customFormat="1" ht="12" customHeight="1" x14ac:dyDescent="0.2">
      <c r="A21" s="322" t="s">
        <v>23</v>
      </c>
      <c r="B21" s="486" t="s">
        <v>24</v>
      </c>
      <c r="C21" s="396"/>
      <c r="D21" s="396"/>
      <c r="E21" s="396"/>
      <c r="F21" s="396"/>
    </row>
    <row r="22" spans="1:6" s="323" customFormat="1" ht="12" customHeight="1" x14ac:dyDescent="0.2">
      <c r="A22" s="322" t="s">
        <v>25</v>
      </c>
      <c r="B22" s="478" t="s">
        <v>471</v>
      </c>
      <c r="C22" s="396"/>
      <c r="D22" s="396"/>
      <c r="E22" s="396"/>
      <c r="F22" s="396"/>
    </row>
    <row r="23" spans="1:6" s="323" customFormat="1" ht="12" customHeight="1" x14ac:dyDescent="0.2">
      <c r="A23" s="322" t="s">
        <v>27</v>
      </c>
      <c r="B23" s="478" t="s">
        <v>472</v>
      </c>
      <c r="C23" s="396">
        <v>1200</v>
      </c>
      <c r="D23" s="396">
        <v>1200</v>
      </c>
      <c r="E23" s="396">
        <v>1250</v>
      </c>
      <c r="F23" s="396">
        <v>1250</v>
      </c>
    </row>
    <row r="24" spans="1:6" s="323" customFormat="1" ht="12" customHeight="1" thickBot="1" x14ac:dyDescent="0.25">
      <c r="A24" s="322" t="s">
        <v>29</v>
      </c>
      <c r="B24" s="478" t="s">
        <v>473</v>
      </c>
      <c r="C24" s="396"/>
      <c r="D24" s="396"/>
      <c r="E24" s="396"/>
      <c r="F24" s="396"/>
    </row>
    <row r="25" spans="1:6" s="323" customFormat="1" ht="12" customHeight="1" thickBot="1" x14ac:dyDescent="0.25">
      <c r="A25" s="324" t="s">
        <v>35</v>
      </c>
      <c r="B25" s="159" t="s">
        <v>282</v>
      </c>
      <c r="C25" s="497"/>
      <c r="D25" s="497"/>
      <c r="E25" s="497"/>
      <c r="F25" s="497"/>
    </row>
    <row r="26" spans="1:6" s="323" customFormat="1" ht="12" customHeight="1" thickBot="1" x14ac:dyDescent="0.25">
      <c r="A26" s="324" t="s">
        <v>232</v>
      </c>
      <c r="B26" s="159" t="s">
        <v>474</v>
      </c>
      <c r="C26" s="408">
        <f>+C27+C28+C29</f>
        <v>0</v>
      </c>
      <c r="D26" s="408">
        <f>+D27+D28+D29</f>
        <v>0</v>
      </c>
      <c r="E26" s="408"/>
      <c r="F26" s="408">
        <f>+F27+F28+F29</f>
        <v>0</v>
      </c>
    </row>
    <row r="27" spans="1:6" s="323" customFormat="1" ht="12" customHeight="1" x14ac:dyDescent="0.2">
      <c r="A27" s="326" t="s">
        <v>51</v>
      </c>
      <c r="B27" s="498" t="s">
        <v>38</v>
      </c>
      <c r="C27" s="412"/>
      <c r="D27" s="412"/>
      <c r="E27" s="412"/>
      <c r="F27" s="412"/>
    </row>
    <row r="28" spans="1:6" s="323" customFormat="1" ht="12" customHeight="1" x14ac:dyDescent="0.2">
      <c r="A28" s="326" t="s">
        <v>53</v>
      </c>
      <c r="B28" s="498" t="s">
        <v>471</v>
      </c>
      <c r="C28" s="396"/>
      <c r="D28" s="396"/>
      <c r="E28" s="396"/>
      <c r="F28" s="396"/>
    </row>
    <row r="29" spans="1:6" s="323" customFormat="1" ht="12" customHeight="1" x14ac:dyDescent="0.2">
      <c r="A29" s="326" t="s">
        <v>55</v>
      </c>
      <c r="B29" s="499" t="s">
        <v>475</v>
      </c>
      <c r="C29" s="396"/>
      <c r="D29" s="396"/>
      <c r="E29" s="396"/>
      <c r="F29" s="396"/>
    </row>
    <row r="30" spans="1:6" s="323" customFormat="1" ht="12" customHeight="1" thickBot="1" x14ac:dyDescent="0.25">
      <c r="A30" s="322" t="s">
        <v>57</v>
      </c>
      <c r="B30" s="500" t="s">
        <v>476</v>
      </c>
      <c r="C30" s="501"/>
      <c r="D30" s="501"/>
      <c r="E30" s="501"/>
      <c r="F30" s="501"/>
    </row>
    <row r="31" spans="1:6" s="323" customFormat="1" ht="12" customHeight="1" thickBot="1" x14ac:dyDescent="0.25">
      <c r="A31" s="324" t="s">
        <v>65</v>
      </c>
      <c r="B31" s="159" t="s">
        <v>477</v>
      </c>
      <c r="C31" s="408">
        <f>+C32+C33+C34</f>
        <v>0</v>
      </c>
      <c r="D31" s="408">
        <f>+D32+D33+D34</f>
        <v>0</v>
      </c>
      <c r="E31" s="408"/>
      <c r="F31" s="408">
        <f>+F32+F33+F34</f>
        <v>0</v>
      </c>
    </row>
    <row r="32" spans="1:6" s="323" customFormat="1" ht="12" customHeight="1" x14ac:dyDescent="0.2">
      <c r="A32" s="326" t="s">
        <v>67</v>
      </c>
      <c r="B32" s="498" t="s">
        <v>92</v>
      </c>
      <c r="C32" s="412"/>
      <c r="D32" s="412"/>
      <c r="E32" s="412"/>
      <c r="F32" s="412"/>
    </row>
    <row r="33" spans="1:6" s="323" customFormat="1" ht="12" customHeight="1" x14ac:dyDescent="0.2">
      <c r="A33" s="326" t="s">
        <v>69</v>
      </c>
      <c r="B33" s="499" t="s">
        <v>94</v>
      </c>
      <c r="C33" s="433"/>
      <c r="D33" s="433"/>
      <c r="E33" s="433"/>
      <c r="F33" s="433"/>
    </row>
    <row r="34" spans="1:6" s="323" customFormat="1" ht="12" customHeight="1" thickBot="1" x14ac:dyDescent="0.25">
      <c r="A34" s="322" t="s">
        <v>71</v>
      </c>
      <c r="B34" s="500" t="s">
        <v>96</v>
      </c>
      <c r="C34" s="501"/>
      <c r="D34" s="501"/>
      <c r="E34" s="501"/>
      <c r="F34" s="501"/>
    </row>
    <row r="35" spans="1:6" s="319" customFormat="1" ht="12" customHeight="1" thickBot="1" x14ac:dyDescent="0.25">
      <c r="A35" s="324" t="s">
        <v>89</v>
      </c>
      <c r="B35" s="159" t="s">
        <v>284</v>
      </c>
      <c r="C35" s="497"/>
      <c r="D35" s="497">
        <v>144</v>
      </c>
      <c r="E35" s="497">
        <v>144</v>
      </c>
      <c r="F35" s="497">
        <v>1365</v>
      </c>
    </row>
    <row r="36" spans="1:6" s="319" customFormat="1" ht="12" customHeight="1" thickBot="1" x14ac:dyDescent="0.25">
      <c r="A36" s="324" t="s">
        <v>249</v>
      </c>
      <c r="B36" s="159" t="s">
        <v>478</v>
      </c>
      <c r="C36" s="502"/>
      <c r="D36" s="502"/>
      <c r="E36" s="502"/>
      <c r="F36" s="502"/>
    </row>
    <row r="37" spans="1:6" s="319" customFormat="1" ht="12" customHeight="1" thickBot="1" x14ac:dyDescent="0.25">
      <c r="A37" s="235" t="s">
        <v>111</v>
      </c>
      <c r="B37" s="159" t="s">
        <v>479</v>
      </c>
      <c r="C37" s="503">
        <f>+C8+C20+C25+C26+C31+C35+C36</f>
        <v>1900</v>
      </c>
      <c r="D37" s="503">
        <f>+D8+D20+D25+D26+D31+D35+D36</f>
        <v>2449</v>
      </c>
      <c r="E37" s="503">
        <f>+E8+E20+E25+E26+E31+E35+E36</f>
        <v>2604</v>
      </c>
      <c r="F37" s="503">
        <f>+F8+F20+F25+F26+F31+F35+F36</f>
        <v>3949</v>
      </c>
    </row>
    <row r="38" spans="1:6" s="319" customFormat="1" ht="12" customHeight="1" thickBot="1" x14ac:dyDescent="0.25">
      <c r="A38" s="388" t="s">
        <v>258</v>
      </c>
      <c r="B38" s="159" t="s">
        <v>480</v>
      </c>
      <c r="C38" s="503">
        <f>+C39+C40+C41</f>
        <v>15312</v>
      </c>
      <c r="D38" s="503">
        <f>+D39+D40+D41</f>
        <v>15439</v>
      </c>
      <c r="E38" s="503">
        <f>+E39+E40+E41</f>
        <v>15961</v>
      </c>
      <c r="F38" s="503">
        <f>+F39+F40+F41</f>
        <v>18976</v>
      </c>
    </row>
    <row r="39" spans="1:6" s="319" customFormat="1" ht="12" customHeight="1" x14ac:dyDescent="0.2">
      <c r="A39" s="326" t="s">
        <v>481</v>
      </c>
      <c r="B39" s="498" t="s">
        <v>336</v>
      </c>
      <c r="C39" s="412">
        <v>185</v>
      </c>
      <c r="D39" s="412">
        <v>185</v>
      </c>
      <c r="E39" s="412">
        <v>185</v>
      </c>
      <c r="F39" s="412">
        <v>377</v>
      </c>
    </row>
    <row r="40" spans="1:6" s="319" customFormat="1" ht="12" customHeight="1" x14ac:dyDescent="0.2">
      <c r="A40" s="326" t="s">
        <v>482</v>
      </c>
      <c r="B40" s="499" t="s">
        <v>483</v>
      </c>
      <c r="C40" s="433"/>
      <c r="D40" s="433"/>
      <c r="E40" s="433"/>
      <c r="F40" s="433"/>
    </row>
    <row r="41" spans="1:6" s="323" customFormat="1" ht="12" customHeight="1" thickBot="1" x14ac:dyDescent="0.25">
      <c r="A41" s="322" t="s">
        <v>484</v>
      </c>
      <c r="B41" s="500" t="s">
        <v>485</v>
      </c>
      <c r="C41" s="501">
        <v>15127</v>
      </c>
      <c r="D41" s="501">
        <v>15254</v>
      </c>
      <c r="E41" s="501">
        <v>15776</v>
      </c>
      <c r="F41" s="501">
        <v>18599</v>
      </c>
    </row>
    <row r="42" spans="1:6" s="323" customFormat="1" ht="15" customHeight="1" thickBot="1" x14ac:dyDescent="0.25">
      <c r="A42" s="388" t="s">
        <v>260</v>
      </c>
      <c r="B42" s="509" t="s">
        <v>486</v>
      </c>
      <c r="C42" s="474">
        <f>+C37+C38</f>
        <v>17212</v>
      </c>
      <c r="D42" s="474">
        <f>+D37+D38</f>
        <v>17888</v>
      </c>
      <c r="E42" s="474">
        <f>+E37+E38</f>
        <v>18565</v>
      </c>
      <c r="F42" s="474">
        <f>+F37+F38</f>
        <v>22925</v>
      </c>
    </row>
    <row r="43" spans="1:6" s="323" customFormat="1" ht="15" customHeight="1" x14ac:dyDescent="0.2">
      <c r="A43" s="252"/>
      <c r="B43" s="472"/>
      <c r="C43" s="473"/>
      <c r="D43" s="473"/>
      <c r="E43" s="473"/>
      <c r="F43" s="473"/>
    </row>
    <row r="44" spans="1:6" ht="13.5" thickBot="1" x14ac:dyDescent="0.25">
      <c r="A44" s="335"/>
      <c r="B44" s="336"/>
      <c r="C44" s="505"/>
      <c r="D44" s="505"/>
      <c r="E44" s="505"/>
      <c r="F44" s="505"/>
    </row>
    <row r="45" spans="1:6" s="316" customFormat="1" ht="16.5" customHeight="1" thickBot="1" x14ac:dyDescent="0.25">
      <c r="A45" s="255"/>
      <c r="B45" s="256" t="s">
        <v>273</v>
      </c>
      <c r="C45" s="474"/>
      <c r="D45" s="474"/>
      <c r="E45" s="474"/>
      <c r="F45" s="474"/>
    </row>
    <row r="46" spans="1:6" s="338" customFormat="1" ht="12" customHeight="1" thickBot="1" x14ac:dyDescent="0.25">
      <c r="A46" s="324" t="s">
        <v>7</v>
      </c>
      <c r="B46" s="159" t="s">
        <v>487</v>
      </c>
      <c r="C46" s="408">
        <f>SUM(C47:C51)</f>
        <v>15412</v>
      </c>
      <c r="D46" s="408">
        <f>SUM(D47:D51)</f>
        <v>17888</v>
      </c>
      <c r="E46" s="408">
        <f>SUM(E47:E51)</f>
        <v>18565</v>
      </c>
      <c r="F46" s="408">
        <f>SUM(F47:F51)</f>
        <v>22925</v>
      </c>
    </row>
    <row r="47" spans="1:6" ht="12" customHeight="1" x14ac:dyDescent="0.2">
      <c r="A47" s="322" t="s">
        <v>9</v>
      </c>
      <c r="B47" s="486" t="s">
        <v>177</v>
      </c>
      <c r="C47" s="412">
        <v>7622</v>
      </c>
      <c r="D47" s="412">
        <v>7617</v>
      </c>
      <c r="E47" s="412">
        <v>7617</v>
      </c>
      <c r="F47" s="412">
        <v>9264</v>
      </c>
    </row>
    <row r="48" spans="1:6" ht="12" customHeight="1" x14ac:dyDescent="0.2">
      <c r="A48" s="322" t="s">
        <v>11</v>
      </c>
      <c r="B48" s="478" t="s">
        <v>178</v>
      </c>
      <c r="C48" s="414">
        <v>1592</v>
      </c>
      <c r="D48" s="414">
        <v>1744</v>
      </c>
      <c r="E48" s="414">
        <v>1744</v>
      </c>
      <c r="F48" s="414">
        <v>1950</v>
      </c>
    </row>
    <row r="49" spans="1:7" ht="12" customHeight="1" x14ac:dyDescent="0.2">
      <c r="A49" s="322" t="s">
        <v>13</v>
      </c>
      <c r="B49" s="478" t="s">
        <v>179</v>
      </c>
      <c r="C49" s="414">
        <v>6198</v>
      </c>
      <c r="D49" s="414">
        <v>8527</v>
      </c>
      <c r="E49" s="414">
        <v>9204</v>
      </c>
      <c r="F49" s="414">
        <v>11711</v>
      </c>
    </row>
    <row r="50" spans="1:7" ht="12" customHeight="1" x14ac:dyDescent="0.2">
      <c r="A50" s="322" t="s">
        <v>15</v>
      </c>
      <c r="B50" s="478" t="s">
        <v>180</v>
      </c>
      <c r="C50" s="414"/>
      <c r="D50" s="414"/>
      <c r="E50" s="414"/>
      <c r="F50" s="414"/>
    </row>
    <row r="51" spans="1:7" ht="12" customHeight="1" thickBot="1" x14ac:dyDescent="0.25">
      <c r="A51" s="322" t="s">
        <v>17</v>
      </c>
      <c r="B51" s="478" t="s">
        <v>182</v>
      </c>
      <c r="C51" s="414"/>
      <c r="D51" s="414"/>
      <c r="E51" s="414"/>
      <c r="F51" s="414"/>
    </row>
    <row r="52" spans="1:7" ht="12" customHeight="1" thickBot="1" x14ac:dyDescent="0.25">
      <c r="A52" s="324" t="s">
        <v>21</v>
      </c>
      <c r="B52" s="159" t="s">
        <v>488</v>
      </c>
      <c r="C52" s="408">
        <f>SUM(C53:C55)</f>
        <v>1800</v>
      </c>
      <c r="D52" s="408">
        <f>SUM(D53:D55)</f>
        <v>0</v>
      </c>
      <c r="E52" s="408">
        <f t="shared" ref="E52:F52" si="0">SUM(E53:E55)</f>
        <v>0</v>
      </c>
      <c r="F52" s="408">
        <f t="shared" si="0"/>
        <v>0</v>
      </c>
    </row>
    <row r="53" spans="1:7" s="338" customFormat="1" ht="12" customHeight="1" x14ac:dyDescent="0.2">
      <c r="A53" s="322" t="s">
        <v>23</v>
      </c>
      <c r="B53" s="486" t="s">
        <v>213</v>
      </c>
      <c r="C53" s="412">
        <v>1800</v>
      </c>
      <c r="D53" s="412"/>
      <c r="E53" s="412"/>
      <c r="F53" s="412"/>
      <c r="G53" s="339"/>
    </row>
    <row r="54" spans="1:7" ht="12" customHeight="1" x14ac:dyDescent="0.2">
      <c r="A54" s="322" t="s">
        <v>25</v>
      </c>
      <c r="B54" s="478" t="s">
        <v>215</v>
      </c>
      <c r="C54" s="414"/>
      <c r="D54" s="414"/>
      <c r="E54" s="414"/>
      <c r="F54" s="414"/>
    </row>
    <row r="55" spans="1:7" ht="12" customHeight="1" x14ac:dyDescent="0.2">
      <c r="A55" s="322" t="s">
        <v>27</v>
      </c>
      <c r="B55" s="478" t="s">
        <v>489</v>
      </c>
      <c r="C55" s="414"/>
      <c r="D55" s="414"/>
      <c r="E55" s="414"/>
      <c r="F55" s="414"/>
    </row>
    <row r="56" spans="1:7" ht="12" customHeight="1" thickBot="1" x14ac:dyDescent="0.25">
      <c r="A56" s="322" t="s">
        <v>29</v>
      </c>
      <c r="B56" s="478" t="s">
        <v>490</v>
      </c>
      <c r="C56" s="414"/>
      <c r="D56" s="414"/>
      <c r="E56" s="414"/>
      <c r="F56" s="414"/>
    </row>
    <row r="57" spans="1:7" ht="12" customHeight="1" thickBot="1" x14ac:dyDescent="0.25">
      <c r="A57" s="324" t="s">
        <v>35</v>
      </c>
      <c r="B57" s="159" t="s">
        <v>491</v>
      </c>
      <c r="C57" s="497"/>
      <c r="D57" s="497"/>
      <c r="E57" s="497"/>
      <c r="F57" s="497"/>
    </row>
    <row r="58" spans="1:7" ht="15" customHeight="1" thickBot="1" x14ac:dyDescent="0.25">
      <c r="A58" s="324" t="s">
        <v>232</v>
      </c>
      <c r="B58" s="506" t="s">
        <v>492</v>
      </c>
      <c r="C58" s="507">
        <f>+C46+C52+C57</f>
        <v>17212</v>
      </c>
      <c r="D58" s="507">
        <f>+D46+D52+D57</f>
        <v>17888</v>
      </c>
      <c r="E58" s="507">
        <f>+E46+E52+E57</f>
        <v>18565</v>
      </c>
      <c r="F58" s="507">
        <f>+F46+F52+F57</f>
        <v>22925</v>
      </c>
    </row>
    <row r="59" spans="1:7" ht="13.5" thickBot="1" x14ac:dyDescent="0.25">
      <c r="C59" s="508"/>
      <c r="D59" s="508"/>
      <c r="E59" s="508"/>
      <c r="F59" s="508"/>
    </row>
    <row r="60" spans="1:7" ht="15" customHeight="1" thickBot="1" x14ac:dyDescent="0.25">
      <c r="A60" s="269" t="s">
        <v>437</v>
      </c>
      <c r="B60" s="270"/>
      <c r="C60" s="493">
        <v>3</v>
      </c>
      <c r="D60" s="493">
        <v>3</v>
      </c>
      <c r="E60" s="493">
        <v>3</v>
      </c>
      <c r="F60" s="493">
        <v>3</v>
      </c>
    </row>
    <row r="61" spans="1:7" ht="14.25" customHeight="1" thickBot="1" x14ac:dyDescent="0.25">
      <c r="A61" s="269" t="s">
        <v>438</v>
      </c>
      <c r="B61" s="270"/>
      <c r="C61" s="493"/>
      <c r="D61" s="493"/>
      <c r="E61" s="493"/>
      <c r="F61" s="49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6"/>
  <sheetViews>
    <sheetView zoomScale="130" zoomScaleNormal="130" workbookViewId="0">
      <selection activeCell="L20" sqref="L20"/>
    </sheetView>
  </sheetViews>
  <sheetFormatPr defaultRowHeight="12.75" x14ac:dyDescent="0.2"/>
  <cols>
    <col min="1" max="1" width="5.5" style="194" customWidth="1"/>
    <col min="2" max="2" width="33.1640625" style="194" customWidth="1"/>
    <col min="3" max="3" width="12.33203125" style="194" customWidth="1"/>
    <col min="4" max="4" width="11.5" style="194" customWidth="1"/>
    <col min="5" max="5" width="11.33203125" style="194" customWidth="1"/>
    <col min="6" max="6" width="11" style="194" customWidth="1"/>
    <col min="7" max="7" width="14.33203125" style="194" customWidth="1"/>
    <col min="8" max="16384" width="9.33203125" style="194"/>
  </cols>
  <sheetData>
    <row r="1" spans="1:7" ht="43.5" customHeight="1" x14ac:dyDescent="0.25">
      <c r="A1" s="616" t="s">
        <v>445</v>
      </c>
      <c r="B1" s="616"/>
      <c r="C1" s="616"/>
      <c r="D1" s="616"/>
      <c r="E1" s="616"/>
      <c r="F1" s="616"/>
      <c r="G1" s="616"/>
    </row>
    <row r="3" spans="1:7" s="275" customFormat="1" ht="27" customHeight="1" x14ac:dyDescent="0.25">
      <c r="A3" s="273" t="s">
        <v>446</v>
      </c>
      <c r="B3" s="274"/>
      <c r="C3" s="617" t="s">
        <v>447</v>
      </c>
      <c r="D3" s="617"/>
      <c r="E3" s="617"/>
      <c r="F3" s="617"/>
      <c r="G3" s="617"/>
    </row>
    <row r="4" spans="1:7" s="275" customFormat="1" ht="15.75" x14ac:dyDescent="0.25">
      <c r="A4" s="274"/>
      <c r="B4" s="274"/>
      <c r="C4" s="274"/>
      <c r="D4" s="274"/>
      <c r="E4" s="274"/>
      <c r="F4" s="274"/>
      <c r="G4" s="274"/>
    </row>
    <row r="5" spans="1:7" s="275" customFormat="1" ht="24.75" customHeight="1" x14ac:dyDescent="0.25">
      <c r="A5" s="273" t="s">
        <v>448</v>
      </c>
      <c r="B5" s="274"/>
      <c r="C5" s="617" t="s">
        <v>447</v>
      </c>
      <c r="D5" s="617"/>
      <c r="E5" s="617"/>
      <c r="F5" s="617"/>
      <c r="G5" s="274"/>
    </row>
    <row r="6" spans="1:7" s="276" customFormat="1" x14ac:dyDescent="0.2">
      <c r="A6" s="193"/>
      <c r="B6" s="193"/>
      <c r="C6" s="193"/>
      <c r="D6" s="193"/>
      <c r="E6" s="193"/>
      <c r="F6" s="193"/>
      <c r="G6" s="193"/>
    </row>
    <row r="7" spans="1:7" s="280" customFormat="1" ht="15" customHeight="1" x14ac:dyDescent="0.25">
      <c r="A7" s="277" t="s">
        <v>449</v>
      </c>
      <c r="B7" s="278"/>
      <c r="C7" s="278"/>
      <c r="D7" s="279"/>
      <c r="E7" s="279"/>
      <c r="F7" s="279"/>
      <c r="G7" s="279"/>
    </row>
    <row r="8" spans="1:7" s="280" customFormat="1" ht="15" customHeight="1" thickBot="1" x14ac:dyDescent="0.3">
      <c r="A8" s="277" t="s">
        <v>450</v>
      </c>
      <c r="B8" s="279"/>
      <c r="C8" s="279"/>
      <c r="D8" s="279"/>
      <c r="E8" s="279"/>
      <c r="F8" s="279"/>
      <c r="G8" s="281" t="e">
        <f>#REF!</f>
        <v>#REF!</v>
      </c>
    </row>
    <row r="9" spans="1:7" s="285" customFormat="1" ht="42" customHeight="1" thickBot="1" x14ac:dyDescent="0.25">
      <c r="A9" s="282" t="s">
        <v>356</v>
      </c>
      <c r="B9" s="283" t="s">
        <v>451</v>
      </c>
      <c r="C9" s="283" t="s">
        <v>452</v>
      </c>
      <c r="D9" s="283" t="s">
        <v>453</v>
      </c>
      <c r="E9" s="283" t="s">
        <v>454</v>
      </c>
      <c r="F9" s="283" t="s">
        <v>455</v>
      </c>
      <c r="G9" s="284" t="s">
        <v>409</v>
      </c>
    </row>
    <row r="10" spans="1:7" ht="24" customHeight="1" x14ac:dyDescent="0.2">
      <c r="A10" s="286" t="s">
        <v>7</v>
      </c>
      <c r="B10" s="287" t="s">
        <v>456</v>
      </c>
      <c r="C10" s="288"/>
      <c r="D10" s="288"/>
      <c r="E10" s="288"/>
      <c r="F10" s="288"/>
      <c r="G10" s="289">
        <f>SUM(C10:F10)</f>
        <v>0</v>
      </c>
    </row>
    <row r="11" spans="1:7" ht="24" customHeight="1" x14ac:dyDescent="0.2">
      <c r="A11" s="290" t="s">
        <v>21</v>
      </c>
      <c r="B11" s="291" t="s">
        <v>457</v>
      </c>
      <c r="C11" s="292"/>
      <c r="D11" s="292"/>
      <c r="E11" s="292"/>
      <c r="F11" s="292"/>
      <c r="G11" s="293">
        <f t="shared" ref="G11:G16" si="0">SUM(C11:F11)</f>
        <v>0</v>
      </c>
    </row>
    <row r="12" spans="1:7" ht="24" customHeight="1" x14ac:dyDescent="0.2">
      <c r="A12" s="290" t="s">
        <v>35</v>
      </c>
      <c r="B12" s="291" t="s">
        <v>458</v>
      </c>
      <c r="C12" s="292"/>
      <c r="D12" s="292"/>
      <c r="E12" s="292"/>
      <c r="F12" s="292"/>
      <c r="G12" s="293">
        <f t="shared" si="0"/>
        <v>0</v>
      </c>
    </row>
    <row r="13" spans="1:7" ht="24" customHeight="1" x14ac:dyDescent="0.2">
      <c r="A13" s="290" t="s">
        <v>232</v>
      </c>
      <c r="B13" s="291" t="s">
        <v>459</v>
      </c>
      <c r="C13" s="292"/>
      <c r="D13" s="292"/>
      <c r="E13" s="292"/>
      <c r="F13" s="292"/>
      <c r="G13" s="293">
        <f t="shared" si="0"/>
        <v>0</v>
      </c>
    </row>
    <row r="14" spans="1:7" ht="24" customHeight="1" x14ac:dyDescent="0.2">
      <c r="A14" s="290" t="s">
        <v>65</v>
      </c>
      <c r="B14" s="291" t="s">
        <v>460</v>
      </c>
      <c r="C14" s="292"/>
      <c r="D14" s="292"/>
      <c r="E14" s="292"/>
      <c r="F14" s="292"/>
      <c r="G14" s="293">
        <f t="shared" si="0"/>
        <v>0</v>
      </c>
    </row>
    <row r="15" spans="1:7" ht="24" customHeight="1" thickBot="1" x14ac:dyDescent="0.25">
      <c r="A15" s="294" t="s">
        <v>89</v>
      </c>
      <c r="B15" s="295" t="s">
        <v>461</v>
      </c>
      <c r="C15" s="296"/>
      <c r="D15" s="296"/>
      <c r="E15" s="296"/>
      <c r="F15" s="296"/>
      <c r="G15" s="297">
        <f t="shared" si="0"/>
        <v>0</v>
      </c>
    </row>
    <row r="16" spans="1:7" s="302" customFormat="1" ht="24" customHeight="1" thickBot="1" x14ac:dyDescent="0.25">
      <c r="A16" s="298" t="s">
        <v>249</v>
      </c>
      <c r="B16" s="299" t="s">
        <v>409</v>
      </c>
      <c r="C16" s="300">
        <f>SUM(C10:C15)</f>
        <v>0</v>
      </c>
      <c r="D16" s="300">
        <f>SUM(D10:D15)</f>
        <v>0</v>
      </c>
      <c r="E16" s="300">
        <f>SUM(E10:E15)</f>
        <v>0</v>
      </c>
      <c r="F16" s="300">
        <f>SUM(F10:F15)</f>
        <v>0</v>
      </c>
      <c r="G16" s="301">
        <f t="shared" si="0"/>
        <v>0</v>
      </c>
    </row>
    <row r="17" spans="1:7" s="276" customFormat="1" x14ac:dyDescent="0.2">
      <c r="A17" s="193"/>
      <c r="B17" s="193"/>
      <c r="C17" s="193"/>
      <c r="D17" s="193"/>
      <c r="E17" s="193"/>
      <c r="F17" s="193"/>
      <c r="G17" s="193"/>
    </row>
    <row r="18" spans="1:7" s="276" customFormat="1" x14ac:dyDescent="0.2">
      <c r="A18" s="193"/>
      <c r="B18" s="193"/>
      <c r="C18" s="193"/>
      <c r="D18" s="193"/>
      <c r="E18" s="193"/>
      <c r="F18" s="193"/>
      <c r="G18" s="193"/>
    </row>
    <row r="19" spans="1:7" s="276" customFormat="1" x14ac:dyDescent="0.2">
      <c r="A19" s="193"/>
      <c r="B19" s="193"/>
      <c r="C19" s="193"/>
      <c r="D19" s="193"/>
      <c r="E19" s="193"/>
      <c r="F19" s="193"/>
      <c r="G19" s="193"/>
    </row>
    <row r="20" spans="1:7" s="276" customFormat="1" ht="15.75" x14ac:dyDescent="0.25">
      <c r="A20" s="275" t="e">
        <f>+CONCATENATE("......................, ",LEFT(#REF!,4),". .......................... hó ..... nap")</f>
        <v>#REF!</v>
      </c>
      <c r="B20" s="193"/>
      <c r="C20" s="193"/>
      <c r="D20" s="193"/>
      <c r="E20" s="193"/>
      <c r="F20" s="193"/>
      <c r="G20" s="193"/>
    </row>
    <row r="21" spans="1:7" s="276" customFormat="1" x14ac:dyDescent="0.2">
      <c r="A21" s="193"/>
      <c r="B21" s="193"/>
      <c r="C21" s="193"/>
      <c r="D21" s="193"/>
      <c r="E21" s="193"/>
      <c r="F21" s="193"/>
      <c r="G21" s="193"/>
    </row>
    <row r="22" spans="1:7" x14ac:dyDescent="0.2">
      <c r="A22" s="193"/>
      <c r="B22" s="193"/>
      <c r="C22" s="193"/>
      <c r="D22" s="193"/>
      <c r="E22" s="193"/>
      <c r="F22" s="193"/>
      <c r="G22" s="193"/>
    </row>
    <row r="23" spans="1:7" x14ac:dyDescent="0.2">
      <c r="A23" s="193"/>
      <c r="B23" s="193"/>
      <c r="C23" s="276"/>
      <c r="D23" s="276"/>
      <c r="E23" s="276"/>
      <c r="F23" s="276"/>
      <c r="G23" s="193"/>
    </row>
    <row r="24" spans="1:7" ht="13.5" x14ac:dyDescent="0.25">
      <c r="A24" s="193"/>
      <c r="B24" s="193"/>
      <c r="C24" s="303"/>
      <c r="D24" s="304" t="s">
        <v>462</v>
      </c>
      <c r="E24" s="304"/>
      <c r="F24" s="303"/>
      <c r="G24" s="193"/>
    </row>
    <row r="25" spans="1:7" ht="13.5" x14ac:dyDescent="0.25">
      <c r="C25" s="305"/>
      <c r="D25" s="306"/>
      <c r="E25" s="306"/>
      <c r="F25" s="305"/>
    </row>
    <row r="26" spans="1:7" ht="13.5" x14ac:dyDescent="0.25">
      <c r="C26" s="305"/>
      <c r="D26" s="306"/>
      <c r="E26" s="306"/>
      <c r="F26" s="305"/>
    </row>
  </sheetData>
  <sheetProtection sheet="1"/>
  <mergeCells count="3">
    <mergeCell ref="A1:G1"/>
    <mergeCell ref="C3:G3"/>
    <mergeCell ref="C5:F5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……/2017. (….)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161"/>
  <sheetViews>
    <sheetView zoomScale="115" zoomScaleNormal="115" zoomScaleSheetLayoutView="100" workbookViewId="0">
      <selection activeCell="F3" sqref="F3"/>
    </sheetView>
  </sheetViews>
  <sheetFormatPr defaultRowHeight="15.75" x14ac:dyDescent="0.2"/>
  <cols>
    <col min="1" max="1" width="9.5" style="532" customWidth="1"/>
    <col min="2" max="2" width="91.6640625" style="532" customWidth="1"/>
    <col min="3" max="6" width="16.83203125" style="533" customWidth="1"/>
    <col min="7" max="16384" width="9.33203125" style="512"/>
  </cols>
  <sheetData>
    <row r="1" spans="1:6" ht="15.95" customHeight="1" x14ac:dyDescent="0.2">
      <c r="A1" s="560" t="s">
        <v>0</v>
      </c>
      <c r="B1" s="560"/>
      <c r="C1" s="560"/>
      <c r="D1" s="560"/>
      <c r="E1" s="560"/>
      <c r="F1" s="560"/>
    </row>
    <row r="2" spans="1:6" ht="15.95" customHeight="1" thickBot="1" x14ac:dyDescent="0.25">
      <c r="A2" s="559" t="s">
        <v>1</v>
      </c>
      <c r="B2" s="559"/>
      <c r="C2" s="2"/>
      <c r="D2" s="2"/>
      <c r="E2" s="2"/>
      <c r="F2" s="2" t="s">
        <v>2</v>
      </c>
    </row>
    <row r="3" spans="1:6" ht="38.1" customHeight="1" thickBot="1" x14ac:dyDescent="0.25">
      <c r="A3" s="3" t="s">
        <v>3</v>
      </c>
      <c r="B3" s="4" t="s">
        <v>4</v>
      </c>
      <c r="C3" s="314" t="s">
        <v>504</v>
      </c>
      <c r="D3" s="314" t="s">
        <v>515</v>
      </c>
      <c r="E3" s="314" t="s">
        <v>516</v>
      </c>
      <c r="F3" s="314" t="s">
        <v>518</v>
      </c>
    </row>
    <row r="4" spans="1:6" s="513" customFormat="1" ht="12" customHeight="1" thickBot="1" x14ac:dyDescent="0.25">
      <c r="A4" s="5"/>
      <c r="B4" s="6" t="s">
        <v>5</v>
      </c>
      <c r="C4" s="358" t="s">
        <v>6</v>
      </c>
      <c r="D4" s="237" t="s">
        <v>275</v>
      </c>
      <c r="E4" s="237" t="s">
        <v>276</v>
      </c>
      <c r="F4" s="237" t="s">
        <v>360</v>
      </c>
    </row>
    <row r="5" spans="1:6" s="514" customFormat="1" ht="12" customHeight="1" thickBot="1" x14ac:dyDescent="0.25">
      <c r="A5" s="29" t="s">
        <v>7</v>
      </c>
      <c r="B5" s="451" t="s">
        <v>8</v>
      </c>
      <c r="C5" s="452">
        <f>+C6+C7+C8+C9+C10+C11</f>
        <v>0</v>
      </c>
      <c r="D5" s="452">
        <f t="shared" ref="D5:F5" si="0">+D6+D7+D8+D9+D10+D11</f>
        <v>0</v>
      </c>
      <c r="E5" s="452">
        <f t="shared" si="0"/>
        <v>0</v>
      </c>
      <c r="F5" s="452">
        <f t="shared" si="0"/>
        <v>0</v>
      </c>
    </row>
    <row r="6" spans="1:6" s="514" customFormat="1" ht="12" customHeight="1" x14ac:dyDescent="0.2">
      <c r="A6" s="515" t="s">
        <v>9</v>
      </c>
      <c r="B6" s="453" t="s">
        <v>10</v>
      </c>
      <c r="C6" s="454"/>
      <c r="D6" s="454">
        <f>'9.1.2. sz. mell önkorm önk'!D9</f>
        <v>0</v>
      </c>
      <c r="E6" s="454">
        <f>'9.1.2. sz. mell önkorm önk'!E9</f>
        <v>0</v>
      </c>
      <c r="F6" s="454">
        <f>'9.1.2. sz. mell önkorm önk'!F9</f>
        <v>0</v>
      </c>
    </row>
    <row r="7" spans="1:6" s="514" customFormat="1" ht="12" customHeight="1" x14ac:dyDescent="0.2">
      <c r="A7" s="516" t="s">
        <v>11</v>
      </c>
      <c r="B7" s="455" t="s">
        <v>12</v>
      </c>
      <c r="C7" s="456"/>
      <c r="D7" s="454">
        <f>'9.1.2. sz. mell önkorm önk'!D10</f>
        <v>0</v>
      </c>
      <c r="E7" s="454">
        <f>'9.1.2. sz. mell önkorm önk'!E10</f>
        <v>0</v>
      </c>
      <c r="F7" s="454">
        <f>'9.1.2. sz. mell önkorm önk'!F10</f>
        <v>0</v>
      </c>
    </row>
    <row r="8" spans="1:6" s="514" customFormat="1" ht="12" customHeight="1" x14ac:dyDescent="0.2">
      <c r="A8" s="516" t="s">
        <v>13</v>
      </c>
      <c r="B8" s="455" t="s">
        <v>14</v>
      </c>
      <c r="C8" s="456"/>
      <c r="D8" s="454">
        <f>'9.1.2. sz. mell önkorm önk'!D11</f>
        <v>0</v>
      </c>
      <c r="E8" s="454">
        <f>'9.1.2. sz. mell önkorm önk'!E11</f>
        <v>0</v>
      </c>
      <c r="F8" s="454">
        <f>'9.1.2. sz. mell önkorm önk'!F11</f>
        <v>0</v>
      </c>
    </row>
    <row r="9" spans="1:6" s="514" customFormat="1" ht="12" customHeight="1" x14ac:dyDescent="0.2">
      <c r="A9" s="516" t="s">
        <v>15</v>
      </c>
      <c r="B9" s="455" t="s">
        <v>16</v>
      </c>
      <c r="C9" s="456"/>
      <c r="D9" s="454">
        <f>'9.1.2. sz. mell önkorm önk'!D12</f>
        <v>0</v>
      </c>
      <c r="E9" s="454">
        <f>'9.1.2. sz. mell önkorm önk'!E12</f>
        <v>0</v>
      </c>
      <c r="F9" s="454">
        <f>'9.1.2. sz. mell önkorm önk'!F12</f>
        <v>0</v>
      </c>
    </row>
    <row r="10" spans="1:6" s="514" customFormat="1" ht="12" customHeight="1" x14ac:dyDescent="0.2">
      <c r="A10" s="516" t="s">
        <v>17</v>
      </c>
      <c r="B10" s="455" t="s">
        <v>18</v>
      </c>
      <c r="C10" s="456"/>
      <c r="D10" s="454">
        <f>'9.1.2. sz. mell önkorm önk'!D13</f>
        <v>0</v>
      </c>
      <c r="E10" s="454">
        <f>'9.1.2. sz. mell önkorm önk'!E13</f>
        <v>0</v>
      </c>
      <c r="F10" s="454">
        <f>'9.1.2. sz. mell önkorm önk'!F13</f>
        <v>0</v>
      </c>
    </row>
    <row r="11" spans="1:6" s="514" customFormat="1" ht="12" customHeight="1" thickBot="1" x14ac:dyDescent="0.25">
      <c r="A11" s="517" t="s">
        <v>19</v>
      </c>
      <c r="B11" s="457" t="s">
        <v>20</v>
      </c>
      <c r="C11" s="456"/>
      <c r="D11" s="454">
        <f>'9.1.2. sz. mell önkorm önk'!D14</f>
        <v>0</v>
      </c>
      <c r="E11" s="454">
        <f>'9.1.2. sz. mell önkorm önk'!E14</f>
        <v>0</v>
      </c>
      <c r="F11" s="454">
        <f>'9.1.2. sz. mell önkorm önk'!F14</f>
        <v>0</v>
      </c>
    </row>
    <row r="12" spans="1:6" s="514" customFormat="1" ht="12" customHeight="1" thickBot="1" x14ac:dyDescent="0.25">
      <c r="A12" s="29" t="s">
        <v>21</v>
      </c>
      <c r="B12" s="458" t="s">
        <v>22</v>
      </c>
      <c r="C12" s="452">
        <f>+C13+C14+C15+C16+C17</f>
        <v>0</v>
      </c>
      <c r="D12" s="452">
        <f>+D13+D14+D15+D16+D17</f>
        <v>0</v>
      </c>
      <c r="E12" s="452">
        <f t="shared" ref="E12" si="1">+E13+E14+E15+E16+E17</f>
        <v>0</v>
      </c>
      <c r="F12" s="452">
        <f>+F13+F14+F15+F16+F17</f>
        <v>0</v>
      </c>
    </row>
    <row r="13" spans="1:6" s="514" customFormat="1" ht="12" customHeight="1" x14ac:dyDescent="0.2">
      <c r="A13" s="515" t="s">
        <v>23</v>
      </c>
      <c r="B13" s="453" t="s">
        <v>24</v>
      </c>
      <c r="C13" s="454"/>
      <c r="D13" s="454">
        <f>'9.1.2. sz. mell önkorm önk'!D16</f>
        <v>0</v>
      </c>
      <c r="E13" s="454">
        <f>'9.1.2. sz. mell önkorm önk'!E16</f>
        <v>0</v>
      </c>
      <c r="F13" s="454">
        <f>'9.1.2. sz. mell önkorm önk'!F16</f>
        <v>0</v>
      </c>
    </row>
    <row r="14" spans="1:6" s="514" customFormat="1" ht="12" customHeight="1" x14ac:dyDescent="0.2">
      <c r="A14" s="516" t="s">
        <v>25</v>
      </c>
      <c r="B14" s="455" t="s">
        <v>26</v>
      </c>
      <c r="C14" s="456"/>
      <c r="D14" s="454">
        <f>'9.1.2. sz. mell önkorm önk'!D17</f>
        <v>0</v>
      </c>
      <c r="E14" s="454">
        <f>'9.1.2. sz. mell önkorm önk'!E17</f>
        <v>0</v>
      </c>
      <c r="F14" s="454">
        <f>'9.1.2. sz. mell önkorm önk'!F17</f>
        <v>0</v>
      </c>
    </row>
    <row r="15" spans="1:6" s="514" customFormat="1" ht="12" customHeight="1" x14ac:dyDescent="0.2">
      <c r="A15" s="516" t="s">
        <v>27</v>
      </c>
      <c r="B15" s="455" t="s">
        <v>28</v>
      </c>
      <c r="C15" s="456"/>
      <c r="D15" s="454">
        <f>'9.1.2. sz. mell önkorm önk'!D18</f>
        <v>0</v>
      </c>
      <c r="E15" s="454">
        <f>'9.1.2. sz. mell önkorm önk'!E18</f>
        <v>0</v>
      </c>
      <c r="F15" s="454">
        <f>'9.1.2. sz. mell önkorm önk'!F18</f>
        <v>0</v>
      </c>
    </row>
    <row r="16" spans="1:6" s="514" customFormat="1" ht="12" customHeight="1" x14ac:dyDescent="0.2">
      <c r="A16" s="516" t="s">
        <v>29</v>
      </c>
      <c r="B16" s="455" t="s">
        <v>30</v>
      </c>
      <c r="C16" s="456"/>
      <c r="D16" s="454">
        <f>'9.1.2. sz. mell önkorm önk'!D19</f>
        <v>0</v>
      </c>
      <c r="E16" s="454">
        <f>'9.1.2. sz. mell önkorm önk'!E19</f>
        <v>0</v>
      </c>
      <c r="F16" s="454">
        <f>'9.1.2. sz. mell önkorm önk'!F19</f>
        <v>0</v>
      </c>
    </row>
    <row r="17" spans="1:6" s="514" customFormat="1" ht="12" customHeight="1" x14ac:dyDescent="0.2">
      <c r="A17" s="516" t="s">
        <v>31</v>
      </c>
      <c r="B17" s="455" t="s">
        <v>32</v>
      </c>
      <c r="C17" s="456"/>
      <c r="D17" s="454">
        <f>'9.1.2. sz. mell önkorm önk'!D20</f>
        <v>0</v>
      </c>
      <c r="E17" s="454">
        <f>'9.1.2. sz. mell önkorm önk'!E20</f>
        <v>0</v>
      </c>
      <c r="F17" s="454">
        <f>'9.1.2. sz. mell önkorm önk'!F20</f>
        <v>0</v>
      </c>
    </row>
    <row r="18" spans="1:6" s="514" customFormat="1" ht="12" customHeight="1" thickBot="1" x14ac:dyDescent="0.25">
      <c r="A18" s="517" t="s">
        <v>33</v>
      </c>
      <c r="B18" s="457" t="s">
        <v>34</v>
      </c>
      <c r="C18" s="459"/>
      <c r="D18" s="454">
        <f>'9.1.2. sz. mell önkorm önk'!D21</f>
        <v>0</v>
      </c>
      <c r="E18" s="454">
        <f>'9.1.2. sz. mell önkorm önk'!E21</f>
        <v>0</v>
      </c>
      <c r="F18" s="454">
        <f>'9.1.2. sz. mell önkorm önk'!F21</f>
        <v>0</v>
      </c>
    </row>
    <row r="19" spans="1:6" s="514" customFormat="1" ht="12" customHeight="1" thickBot="1" x14ac:dyDescent="0.25">
      <c r="A19" s="29" t="s">
        <v>35</v>
      </c>
      <c r="B19" s="451" t="s">
        <v>36</v>
      </c>
      <c r="C19" s="452">
        <f>+C20+C21+C22+C23+C24</f>
        <v>0</v>
      </c>
      <c r="D19" s="452">
        <f>+D20+D21+D22+D23+D24</f>
        <v>0</v>
      </c>
      <c r="E19" s="452">
        <f t="shared" ref="E19" si="2">+E20+E21+E22+E23+E24</f>
        <v>0</v>
      </c>
      <c r="F19" s="452">
        <f>+F20+F21+F22+F23+F24</f>
        <v>0</v>
      </c>
    </row>
    <row r="20" spans="1:6" s="514" customFormat="1" ht="12" customHeight="1" x14ac:dyDescent="0.2">
      <c r="A20" s="515" t="s">
        <v>37</v>
      </c>
      <c r="B20" s="453" t="s">
        <v>38</v>
      </c>
      <c r="C20" s="454"/>
      <c r="D20" s="454">
        <f>'9.1.2. sz. mell önkorm önk'!D23</f>
        <v>0</v>
      </c>
      <c r="E20" s="454">
        <f>'9.1.2. sz. mell önkorm önk'!E23</f>
        <v>0</v>
      </c>
      <c r="F20" s="454">
        <f>'9.1.2. sz. mell önkorm önk'!F23</f>
        <v>0</v>
      </c>
    </row>
    <row r="21" spans="1:6" s="514" customFormat="1" ht="12" customHeight="1" x14ac:dyDescent="0.2">
      <c r="A21" s="516" t="s">
        <v>39</v>
      </c>
      <c r="B21" s="455" t="s">
        <v>40</v>
      </c>
      <c r="C21" s="456"/>
      <c r="D21" s="454">
        <f>'9.1.2. sz. mell önkorm önk'!D24</f>
        <v>0</v>
      </c>
      <c r="E21" s="454">
        <f>'9.1.2. sz. mell önkorm önk'!E24</f>
        <v>0</v>
      </c>
      <c r="F21" s="454">
        <f>'9.1.2. sz. mell önkorm önk'!F24</f>
        <v>0</v>
      </c>
    </row>
    <row r="22" spans="1:6" s="514" customFormat="1" ht="12" customHeight="1" x14ac:dyDescent="0.2">
      <c r="A22" s="516" t="s">
        <v>41</v>
      </c>
      <c r="B22" s="455" t="s">
        <v>42</v>
      </c>
      <c r="C22" s="456"/>
      <c r="D22" s="454">
        <f>'9.1.2. sz. mell önkorm önk'!D25</f>
        <v>0</v>
      </c>
      <c r="E22" s="454">
        <f>'9.1.2. sz. mell önkorm önk'!E25</f>
        <v>0</v>
      </c>
      <c r="F22" s="454">
        <f>'9.1.2. sz. mell önkorm önk'!F25</f>
        <v>0</v>
      </c>
    </row>
    <row r="23" spans="1:6" s="514" customFormat="1" ht="12" customHeight="1" x14ac:dyDescent="0.2">
      <c r="A23" s="516" t="s">
        <v>43</v>
      </c>
      <c r="B23" s="455" t="s">
        <v>44</v>
      </c>
      <c r="C23" s="456"/>
      <c r="D23" s="454">
        <f>'9.1.2. sz. mell önkorm önk'!D26</f>
        <v>0</v>
      </c>
      <c r="E23" s="454">
        <f>'9.1.2. sz. mell önkorm önk'!E26</f>
        <v>0</v>
      </c>
      <c r="F23" s="454">
        <f>'9.1.2. sz. mell önkorm önk'!F26</f>
        <v>0</v>
      </c>
    </row>
    <row r="24" spans="1:6" s="514" customFormat="1" ht="12" customHeight="1" x14ac:dyDescent="0.2">
      <c r="A24" s="516" t="s">
        <v>45</v>
      </c>
      <c r="B24" s="455" t="s">
        <v>46</v>
      </c>
      <c r="C24" s="456"/>
      <c r="D24" s="454">
        <f>'9.1.2. sz. mell önkorm önk'!D27</f>
        <v>0</v>
      </c>
      <c r="E24" s="454">
        <f>'9.1.2. sz. mell önkorm önk'!E27</f>
        <v>0</v>
      </c>
      <c r="F24" s="454">
        <f>'9.1.2. sz. mell önkorm önk'!F27</f>
        <v>0</v>
      </c>
    </row>
    <row r="25" spans="1:6" s="514" customFormat="1" ht="12" customHeight="1" thickBot="1" x14ac:dyDescent="0.25">
      <c r="A25" s="517" t="s">
        <v>47</v>
      </c>
      <c r="B25" s="457" t="s">
        <v>48</v>
      </c>
      <c r="C25" s="459"/>
      <c r="D25" s="454">
        <f>'9.1.2. sz. mell önkorm önk'!D28</f>
        <v>0</v>
      </c>
      <c r="E25" s="454">
        <f>'9.1.2. sz. mell önkorm önk'!E28</f>
        <v>0</v>
      </c>
      <c r="F25" s="454">
        <f>'9.1.2. sz. mell önkorm önk'!F28</f>
        <v>0</v>
      </c>
    </row>
    <row r="26" spans="1:6" s="514" customFormat="1" ht="12" customHeight="1" thickBot="1" x14ac:dyDescent="0.25">
      <c r="A26" s="29" t="s">
        <v>49</v>
      </c>
      <c r="B26" s="451" t="s">
        <v>268</v>
      </c>
      <c r="C26" s="460">
        <f>SUM(C27:C33)</f>
        <v>21000</v>
      </c>
      <c r="D26" s="460">
        <f t="shared" ref="D26:E26" si="3">SUM(D27:D33)</f>
        <v>31413</v>
      </c>
      <c r="E26" s="460">
        <f t="shared" si="3"/>
        <v>38433</v>
      </c>
      <c r="F26" s="460">
        <f>SUM(F27:F33)</f>
        <v>53856</v>
      </c>
    </row>
    <row r="27" spans="1:6" s="514" customFormat="1" ht="12" customHeight="1" x14ac:dyDescent="0.2">
      <c r="A27" s="515" t="s">
        <v>51</v>
      </c>
      <c r="B27" s="540" t="s">
        <v>52</v>
      </c>
      <c r="C27" s="454">
        <v>4000</v>
      </c>
      <c r="D27" s="454">
        <f>'9.1.2. sz. mell önkorm önk'!D30</f>
        <v>4000</v>
      </c>
      <c r="E27" s="454">
        <f>'9.1.2. sz. mell önkorm önk'!E30</f>
        <v>4634</v>
      </c>
      <c r="F27" s="454">
        <f>'9.1.2. sz. mell önkorm önk'!F30</f>
        <v>6080</v>
      </c>
    </row>
    <row r="28" spans="1:6" s="514" customFormat="1" ht="12" customHeight="1" x14ac:dyDescent="0.2">
      <c r="A28" s="516" t="s">
        <v>53</v>
      </c>
      <c r="B28" s="455" t="s">
        <v>54</v>
      </c>
      <c r="C28" s="456"/>
      <c r="D28" s="454">
        <f>'9.1.2. sz. mell önkorm önk'!D31</f>
        <v>0</v>
      </c>
      <c r="E28" s="454">
        <f>'9.1.2. sz. mell önkorm önk'!E31</f>
        <v>0</v>
      </c>
      <c r="F28" s="454">
        <f>'9.1.2. sz. mell önkorm önk'!F31</f>
        <v>0</v>
      </c>
    </row>
    <row r="29" spans="1:6" s="514" customFormat="1" ht="12" customHeight="1" x14ac:dyDescent="0.2">
      <c r="A29" s="516" t="s">
        <v>55</v>
      </c>
      <c r="B29" s="455" t="s">
        <v>56</v>
      </c>
      <c r="C29" s="456">
        <v>17000</v>
      </c>
      <c r="D29" s="454">
        <f>'9.1.2. sz. mell önkorm önk'!D32</f>
        <v>17000</v>
      </c>
      <c r="E29" s="454">
        <f>'9.1.2. sz. mell önkorm önk'!E32</f>
        <v>20709</v>
      </c>
      <c r="F29" s="454">
        <f>'9.1.2. sz. mell önkorm önk'!F32</f>
        <v>38468</v>
      </c>
    </row>
    <row r="30" spans="1:6" s="514" customFormat="1" ht="12" customHeight="1" x14ac:dyDescent="0.2">
      <c r="A30" s="516" t="s">
        <v>57</v>
      </c>
      <c r="B30" s="455" t="s">
        <v>58</v>
      </c>
      <c r="C30" s="456"/>
      <c r="D30" s="454">
        <f>'9.1.2. sz. mell önkorm önk'!D33</f>
        <v>0</v>
      </c>
      <c r="E30" s="454">
        <f>'9.1.2. sz. mell önkorm önk'!E33</f>
        <v>0</v>
      </c>
      <c r="F30" s="454">
        <f>'9.1.2. sz. mell önkorm önk'!F33</f>
        <v>0</v>
      </c>
    </row>
    <row r="31" spans="1:6" s="514" customFormat="1" ht="12" customHeight="1" x14ac:dyDescent="0.2">
      <c r="A31" s="516" t="s">
        <v>59</v>
      </c>
      <c r="B31" s="455" t="s">
        <v>60</v>
      </c>
      <c r="C31" s="456"/>
      <c r="D31" s="454">
        <f>'9.1.2. sz. mell önkorm önk'!D34</f>
        <v>6273</v>
      </c>
      <c r="E31" s="454">
        <f>'9.1.2. sz. mell önkorm önk'!E34</f>
        <v>8888</v>
      </c>
      <c r="F31" s="454">
        <f>'9.1.2. sz. mell önkorm önk'!F34</f>
        <v>4150</v>
      </c>
    </row>
    <row r="32" spans="1:6" s="514" customFormat="1" ht="12" customHeight="1" x14ac:dyDescent="0.2">
      <c r="A32" s="516" t="s">
        <v>61</v>
      </c>
      <c r="B32" s="541" t="s">
        <v>270</v>
      </c>
      <c r="C32" s="456"/>
      <c r="D32" s="454">
        <f>'9.1.2. sz. mell önkorm önk'!D35</f>
        <v>0</v>
      </c>
      <c r="E32" s="454">
        <f>'9.1.2. sz. mell önkorm önk'!E35</f>
        <v>0</v>
      </c>
      <c r="F32" s="454">
        <f>'9.1.2. sz. mell önkorm önk'!F35</f>
        <v>0</v>
      </c>
    </row>
    <row r="33" spans="1:6" s="514" customFormat="1" ht="12" customHeight="1" thickBot="1" x14ac:dyDescent="0.25">
      <c r="A33" s="517" t="s">
        <v>63</v>
      </c>
      <c r="B33" s="462" t="s">
        <v>64</v>
      </c>
      <c r="C33" s="459"/>
      <c r="D33" s="454">
        <f>'9.1.2. sz. mell önkorm önk'!D36</f>
        <v>4140</v>
      </c>
      <c r="E33" s="454">
        <f>'9.1.2. sz. mell önkorm önk'!E36</f>
        <v>4202</v>
      </c>
      <c r="F33" s="454">
        <f>'9.1.2. sz. mell önkorm önk'!F36</f>
        <v>5158</v>
      </c>
    </row>
    <row r="34" spans="1:6" s="514" customFormat="1" ht="12" customHeight="1" thickBot="1" x14ac:dyDescent="0.25">
      <c r="A34" s="29" t="s">
        <v>65</v>
      </c>
      <c r="B34" s="451" t="s">
        <v>66</v>
      </c>
      <c r="C34" s="452">
        <f>SUM(C35:C45)</f>
        <v>0</v>
      </c>
      <c r="D34" s="452">
        <f t="shared" ref="D34:E34" si="4">SUM(D35:D45)</f>
        <v>0</v>
      </c>
      <c r="E34" s="452">
        <f t="shared" si="4"/>
        <v>0</v>
      </c>
      <c r="F34" s="452">
        <f>SUM(F35:F45)</f>
        <v>0</v>
      </c>
    </row>
    <row r="35" spans="1:6" s="514" customFormat="1" ht="12" customHeight="1" x14ac:dyDescent="0.2">
      <c r="A35" s="515" t="s">
        <v>67</v>
      </c>
      <c r="B35" s="453" t="s">
        <v>68</v>
      </c>
      <c r="C35" s="454"/>
      <c r="D35" s="454">
        <f>'9.1.2. sz. mell önkorm önk'!D38</f>
        <v>0</v>
      </c>
      <c r="E35" s="454">
        <f>'9.1.2. sz. mell önkorm önk'!E38</f>
        <v>0</v>
      </c>
      <c r="F35" s="454">
        <f>'9.1.2. sz. mell önkorm önk'!F38</f>
        <v>0</v>
      </c>
    </row>
    <row r="36" spans="1:6" s="514" customFormat="1" ht="12" customHeight="1" x14ac:dyDescent="0.2">
      <c r="A36" s="516" t="s">
        <v>69</v>
      </c>
      <c r="B36" s="455" t="s">
        <v>70</v>
      </c>
      <c r="C36" s="456"/>
      <c r="D36" s="454">
        <f>'9.1.2. sz. mell önkorm önk'!D39</f>
        <v>0</v>
      </c>
      <c r="E36" s="454">
        <f>'9.1.2. sz. mell önkorm önk'!E39</f>
        <v>0</v>
      </c>
      <c r="F36" s="454">
        <f>'9.1.2. sz. mell önkorm önk'!F39</f>
        <v>0</v>
      </c>
    </row>
    <row r="37" spans="1:6" s="514" customFormat="1" ht="12" customHeight="1" x14ac:dyDescent="0.2">
      <c r="A37" s="516" t="s">
        <v>71</v>
      </c>
      <c r="B37" s="455" t="s">
        <v>72</v>
      </c>
      <c r="C37" s="456"/>
      <c r="D37" s="454">
        <f>'9.1.2. sz. mell önkorm önk'!D40</f>
        <v>0</v>
      </c>
      <c r="E37" s="454">
        <f>'9.1.2. sz. mell önkorm önk'!E40</f>
        <v>0</v>
      </c>
      <c r="F37" s="454">
        <f>'9.1.2. sz. mell önkorm önk'!F40</f>
        <v>0</v>
      </c>
    </row>
    <row r="38" spans="1:6" s="514" customFormat="1" ht="12" customHeight="1" x14ac:dyDescent="0.2">
      <c r="A38" s="516" t="s">
        <v>73</v>
      </c>
      <c r="B38" s="455" t="s">
        <v>74</v>
      </c>
      <c r="C38" s="456"/>
      <c r="D38" s="454">
        <f>'9.1.2. sz. mell önkorm önk'!D41</f>
        <v>0</v>
      </c>
      <c r="E38" s="454">
        <f>'9.1.2. sz. mell önkorm önk'!E41</f>
        <v>0</v>
      </c>
      <c r="F38" s="454">
        <f>'9.1.2. sz. mell önkorm önk'!F41</f>
        <v>0</v>
      </c>
    </row>
    <row r="39" spans="1:6" s="514" customFormat="1" ht="12" customHeight="1" x14ac:dyDescent="0.2">
      <c r="A39" s="516" t="s">
        <v>75</v>
      </c>
      <c r="B39" s="455" t="s">
        <v>76</v>
      </c>
      <c r="C39" s="456"/>
      <c r="D39" s="454">
        <f>'9.1.2. sz. mell önkorm önk'!D42</f>
        <v>0</v>
      </c>
      <c r="E39" s="454">
        <f>'9.1.2. sz. mell önkorm önk'!E42</f>
        <v>0</v>
      </c>
      <c r="F39" s="454">
        <f>'9.1.2. sz. mell önkorm önk'!F42</f>
        <v>0</v>
      </c>
    </row>
    <row r="40" spans="1:6" s="514" customFormat="1" ht="12" customHeight="1" x14ac:dyDescent="0.2">
      <c r="A40" s="516" t="s">
        <v>77</v>
      </c>
      <c r="B40" s="455" t="s">
        <v>78</v>
      </c>
      <c r="C40" s="456"/>
      <c r="D40" s="454">
        <f>'9.1.2. sz. mell önkorm önk'!D43</f>
        <v>0</v>
      </c>
      <c r="E40" s="454">
        <f>'9.1.2. sz. mell önkorm önk'!E43</f>
        <v>0</v>
      </c>
      <c r="F40" s="454">
        <f>'9.1.2. sz. mell önkorm önk'!F43</f>
        <v>0</v>
      </c>
    </row>
    <row r="41" spans="1:6" s="514" customFormat="1" ht="12" customHeight="1" x14ac:dyDescent="0.2">
      <c r="A41" s="516" t="s">
        <v>79</v>
      </c>
      <c r="B41" s="455" t="s">
        <v>80</v>
      </c>
      <c r="C41" s="456"/>
      <c r="D41" s="454">
        <f>'9.1.2. sz. mell önkorm önk'!D44</f>
        <v>0</v>
      </c>
      <c r="E41" s="454">
        <f>'9.1.2. sz. mell önkorm önk'!E44</f>
        <v>0</v>
      </c>
      <c r="F41" s="454">
        <f>'9.1.2. sz. mell önkorm önk'!F44</f>
        <v>0</v>
      </c>
    </row>
    <row r="42" spans="1:6" s="514" customFormat="1" ht="12" customHeight="1" x14ac:dyDescent="0.2">
      <c r="A42" s="516" t="s">
        <v>81</v>
      </c>
      <c r="B42" s="455" t="s">
        <v>82</v>
      </c>
      <c r="C42" s="456"/>
      <c r="D42" s="454">
        <f>'9.1.2. sz. mell önkorm önk'!D45</f>
        <v>0</v>
      </c>
      <c r="E42" s="454">
        <f>'9.1.2. sz. mell önkorm önk'!E45</f>
        <v>0</v>
      </c>
      <c r="F42" s="454">
        <f>'9.1.2. sz. mell önkorm önk'!F45</f>
        <v>0</v>
      </c>
    </row>
    <row r="43" spans="1:6" s="514" customFormat="1" ht="12" customHeight="1" x14ac:dyDescent="0.2">
      <c r="A43" s="516" t="s">
        <v>83</v>
      </c>
      <c r="B43" s="455" t="s">
        <v>84</v>
      </c>
      <c r="C43" s="463"/>
      <c r="D43" s="454">
        <f>'9.1.2. sz. mell önkorm önk'!D46</f>
        <v>0</v>
      </c>
      <c r="E43" s="454">
        <f>'9.1.2. sz. mell önkorm önk'!E46</f>
        <v>0</v>
      </c>
      <c r="F43" s="454">
        <f>'9.1.2. sz. mell önkorm önk'!F46</f>
        <v>0</v>
      </c>
    </row>
    <row r="44" spans="1:6" s="514" customFormat="1" ht="12" customHeight="1" x14ac:dyDescent="0.2">
      <c r="A44" s="517" t="s">
        <v>85</v>
      </c>
      <c r="B44" s="457" t="s">
        <v>86</v>
      </c>
      <c r="C44" s="464"/>
      <c r="D44" s="454">
        <f>'9.1.2. sz. mell önkorm önk'!D47</f>
        <v>0</v>
      </c>
      <c r="E44" s="454">
        <f>'9.1.2. sz. mell önkorm önk'!E47</f>
        <v>0</v>
      </c>
      <c r="F44" s="454">
        <f>'9.1.2. sz. mell önkorm önk'!F47</f>
        <v>0</v>
      </c>
    </row>
    <row r="45" spans="1:6" s="514" customFormat="1" ht="12" customHeight="1" thickBot="1" x14ac:dyDescent="0.25">
      <c r="A45" s="517" t="s">
        <v>87</v>
      </c>
      <c r="B45" s="457" t="s">
        <v>88</v>
      </c>
      <c r="C45" s="464"/>
      <c r="D45" s="454">
        <f>'9.1.2. sz. mell önkorm önk'!D48</f>
        <v>0</v>
      </c>
      <c r="E45" s="454">
        <f>'9.1.2. sz. mell önkorm önk'!E48</f>
        <v>0</v>
      </c>
      <c r="F45" s="454">
        <f>'9.1.2. sz. mell önkorm önk'!F48</f>
        <v>0</v>
      </c>
    </row>
    <row r="46" spans="1:6" s="514" customFormat="1" ht="12" customHeight="1" thickBot="1" x14ac:dyDescent="0.25">
      <c r="A46" s="29" t="s">
        <v>89</v>
      </c>
      <c r="B46" s="451" t="s">
        <v>90</v>
      </c>
      <c r="C46" s="452">
        <f>SUM(C47:C51)</f>
        <v>0</v>
      </c>
      <c r="D46" s="452">
        <f t="shared" ref="D46:E46" si="5">SUM(D47:D51)</f>
        <v>0</v>
      </c>
      <c r="E46" s="452">
        <f t="shared" si="5"/>
        <v>0</v>
      </c>
      <c r="F46" s="452">
        <f>SUM(F47:F51)</f>
        <v>0</v>
      </c>
    </row>
    <row r="47" spans="1:6" s="514" customFormat="1" ht="12" customHeight="1" x14ac:dyDescent="0.2">
      <c r="A47" s="515" t="s">
        <v>91</v>
      </c>
      <c r="B47" s="453" t="s">
        <v>92</v>
      </c>
      <c r="C47" s="465"/>
      <c r="D47" s="465">
        <f>'9.1.2. sz. mell önkorm önk'!D50</f>
        <v>0</v>
      </c>
      <c r="E47" s="465">
        <f>'9.1.2. sz. mell önkorm önk'!E50</f>
        <v>0</v>
      </c>
      <c r="F47" s="465">
        <f>'9.1.2. sz. mell önkorm önk'!F50</f>
        <v>0</v>
      </c>
    </row>
    <row r="48" spans="1:6" s="514" customFormat="1" ht="12" customHeight="1" x14ac:dyDescent="0.2">
      <c r="A48" s="516" t="s">
        <v>93</v>
      </c>
      <c r="B48" s="455" t="s">
        <v>94</v>
      </c>
      <c r="C48" s="463"/>
      <c r="D48" s="465">
        <f>'9.1.2. sz. mell önkorm önk'!D51</f>
        <v>0</v>
      </c>
      <c r="E48" s="465">
        <f>'9.1.2. sz. mell önkorm önk'!E51</f>
        <v>0</v>
      </c>
      <c r="F48" s="465">
        <f>'9.1.2. sz. mell önkorm önk'!F51</f>
        <v>0</v>
      </c>
    </row>
    <row r="49" spans="1:6" s="514" customFormat="1" ht="12" customHeight="1" x14ac:dyDescent="0.2">
      <c r="A49" s="516" t="s">
        <v>95</v>
      </c>
      <c r="B49" s="455" t="s">
        <v>96</v>
      </c>
      <c r="C49" s="463"/>
      <c r="D49" s="465">
        <f>'9.1.2. sz. mell önkorm önk'!D52</f>
        <v>0</v>
      </c>
      <c r="E49" s="465">
        <f>'9.1.2. sz. mell önkorm önk'!E52</f>
        <v>0</v>
      </c>
      <c r="F49" s="465">
        <f>'9.1.2. sz. mell önkorm önk'!F52</f>
        <v>0</v>
      </c>
    </row>
    <row r="50" spans="1:6" s="514" customFormat="1" ht="12" customHeight="1" x14ac:dyDescent="0.2">
      <c r="A50" s="516" t="s">
        <v>97</v>
      </c>
      <c r="B50" s="455" t="s">
        <v>98</v>
      </c>
      <c r="C50" s="463"/>
      <c r="D50" s="465">
        <f>'9.1.2. sz. mell önkorm önk'!D53</f>
        <v>0</v>
      </c>
      <c r="E50" s="465">
        <f>'9.1.2. sz. mell önkorm önk'!E53</f>
        <v>0</v>
      </c>
      <c r="F50" s="465">
        <f>'9.1.2. sz. mell önkorm önk'!F53</f>
        <v>0</v>
      </c>
    </row>
    <row r="51" spans="1:6" s="514" customFormat="1" ht="12" customHeight="1" thickBot="1" x14ac:dyDescent="0.25">
      <c r="A51" s="517" t="s">
        <v>99</v>
      </c>
      <c r="B51" s="457" t="s">
        <v>100</v>
      </c>
      <c r="C51" s="464"/>
      <c r="D51" s="465">
        <f>'9.1.2. sz. mell önkorm önk'!D54</f>
        <v>0</v>
      </c>
      <c r="E51" s="465">
        <f>'9.1.2. sz. mell önkorm önk'!E54</f>
        <v>0</v>
      </c>
      <c r="F51" s="465">
        <f>'9.1.2. sz. mell önkorm önk'!F54</f>
        <v>0</v>
      </c>
    </row>
    <row r="52" spans="1:6" s="514" customFormat="1" ht="12" customHeight="1" thickBot="1" x14ac:dyDescent="0.25">
      <c r="A52" s="29" t="s">
        <v>101</v>
      </c>
      <c r="B52" s="451" t="s">
        <v>102</v>
      </c>
      <c r="C52" s="452">
        <f>SUM(C53:C55)</f>
        <v>0</v>
      </c>
      <c r="D52" s="452">
        <f t="shared" ref="D52:E52" si="6">SUM(D53:D55)</f>
        <v>0</v>
      </c>
      <c r="E52" s="452">
        <f t="shared" si="6"/>
        <v>0</v>
      </c>
      <c r="F52" s="452">
        <f>SUM(F53:F55)</f>
        <v>0</v>
      </c>
    </row>
    <row r="53" spans="1:6" s="514" customFormat="1" ht="12" customHeight="1" x14ac:dyDescent="0.2">
      <c r="A53" s="515" t="s">
        <v>103</v>
      </c>
      <c r="B53" s="453" t="s">
        <v>104</v>
      </c>
      <c r="C53" s="454"/>
      <c r="D53" s="454">
        <f>'9.1.2. sz. mell önkorm önk'!D56</f>
        <v>0</v>
      </c>
      <c r="E53" s="454">
        <f>'9.1.2. sz. mell önkorm önk'!E56</f>
        <v>0</v>
      </c>
      <c r="F53" s="454">
        <f>'9.1.2. sz. mell önkorm önk'!F56</f>
        <v>0</v>
      </c>
    </row>
    <row r="54" spans="1:6" s="514" customFormat="1" ht="12" customHeight="1" x14ac:dyDescent="0.2">
      <c r="A54" s="516" t="s">
        <v>105</v>
      </c>
      <c r="B54" s="455" t="s">
        <v>106</v>
      </c>
      <c r="C54" s="456"/>
      <c r="D54" s="454">
        <f>'9.1.2. sz. mell önkorm önk'!D57</f>
        <v>0</v>
      </c>
      <c r="E54" s="454">
        <f>'9.1.2. sz. mell önkorm önk'!E57</f>
        <v>0</v>
      </c>
      <c r="F54" s="454">
        <f>'9.1.2. sz. mell önkorm önk'!F57</f>
        <v>0</v>
      </c>
    </row>
    <row r="55" spans="1:6" s="514" customFormat="1" ht="12" customHeight="1" x14ac:dyDescent="0.2">
      <c r="A55" s="516" t="s">
        <v>107</v>
      </c>
      <c r="B55" s="455" t="s">
        <v>108</v>
      </c>
      <c r="C55" s="456"/>
      <c r="D55" s="454">
        <f>'9.1.2. sz. mell önkorm önk'!D58</f>
        <v>0</v>
      </c>
      <c r="E55" s="454">
        <f>'9.1.2. sz. mell önkorm önk'!E58</f>
        <v>0</v>
      </c>
      <c r="F55" s="454">
        <f>'9.1.2. sz. mell önkorm önk'!F58</f>
        <v>0</v>
      </c>
    </row>
    <row r="56" spans="1:6" s="514" customFormat="1" ht="12" customHeight="1" thickBot="1" x14ac:dyDescent="0.25">
      <c r="A56" s="517" t="s">
        <v>109</v>
      </c>
      <c r="B56" s="457" t="s">
        <v>110</v>
      </c>
      <c r="C56" s="459"/>
      <c r="D56" s="454">
        <f>'9.1.2. sz. mell önkorm önk'!D59</f>
        <v>0</v>
      </c>
      <c r="E56" s="454">
        <f>'9.1.2. sz. mell önkorm önk'!E59</f>
        <v>0</v>
      </c>
      <c r="F56" s="454">
        <f>'9.1.2. sz. mell önkorm önk'!F59</f>
        <v>0</v>
      </c>
    </row>
    <row r="57" spans="1:6" s="514" customFormat="1" ht="12" customHeight="1" thickBot="1" x14ac:dyDescent="0.25">
      <c r="A57" s="29" t="s">
        <v>111</v>
      </c>
      <c r="B57" s="458" t="s">
        <v>112</v>
      </c>
      <c r="C57" s="452">
        <f>SUM(C58:C60)</f>
        <v>0</v>
      </c>
      <c r="D57" s="452">
        <f t="shared" ref="D57:E57" si="7">SUM(D58:D60)</f>
        <v>0</v>
      </c>
      <c r="E57" s="452">
        <f t="shared" si="7"/>
        <v>0</v>
      </c>
      <c r="F57" s="452">
        <f>SUM(F58:F60)</f>
        <v>0</v>
      </c>
    </row>
    <row r="58" spans="1:6" s="514" customFormat="1" ht="12" customHeight="1" x14ac:dyDescent="0.2">
      <c r="A58" s="515" t="s">
        <v>113</v>
      </c>
      <c r="B58" s="453" t="s">
        <v>114</v>
      </c>
      <c r="C58" s="463"/>
      <c r="D58" s="463">
        <f>'9.1.2. sz. mell önkorm önk'!D61</f>
        <v>0</v>
      </c>
      <c r="E58" s="463">
        <f>'9.1.2. sz. mell önkorm önk'!E61</f>
        <v>0</v>
      </c>
      <c r="F58" s="463">
        <f>'9.1.2. sz. mell önkorm önk'!F61</f>
        <v>0</v>
      </c>
    </row>
    <row r="59" spans="1:6" s="514" customFormat="1" ht="12" customHeight="1" x14ac:dyDescent="0.2">
      <c r="A59" s="516" t="s">
        <v>115</v>
      </c>
      <c r="B59" s="455" t="s">
        <v>116</v>
      </c>
      <c r="C59" s="463"/>
      <c r="D59" s="463">
        <f>'9.1.2. sz. mell önkorm önk'!D62</f>
        <v>0</v>
      </c>
      <c r="E59" s="463">
        <f>'9.1.2. sz. mell önkorm önk'!E62</f>
        <v>0</v>
      </c>
      <c r="F59" s="463">
        <f>'9.1.2. sz. mell önkorm önk'!F62</f>
        <v>0</v>
      </c>
    </row>
    <row r="60" spans="1:6" s="514" customFormat="1" ht="12" customHeight="1" x14ac:dyDescent="0.2">
      <c r="A60" s="516" t="s">
        <v>117</v>
      </c>
      <c r="B60" s="455" t="s">
        <v>118</v>
      </c>
      <c r="C60" s="463"/>
      <c r="D60" s="463">
        <f>'9.1.2. sz. mell önkorm önk'!D63</f>
        <v>0</v>
      </c>
      <c r="E60" s="463">
        <f>'9.1.2. sz. mell önkorm önk'!E63</f>
        <v>0</v>
      </c>
      <c r="F60" s="463">
        <f>'9.1.2. sz. mell önkorm önk'!F63</f>
        <v>0</v>
      </c>
    </row>
    <row r="61" spans="1:6" s="514" customFormat="1" ht="12" customHeight="1" thickBot="1" x14ac:dyDescent="0.25">
      <c r="A61" s="517" t="s">
        <v>119</v>
      </c>
      <c r="B61" s="457" t="s">
        <v>120</v>
      </c>
      <c r="C61" s="463"/>
      <c r="D61" s="463">
        <f>'9.1.2. sz. mell önkorm önk'!D64</f>
        <v>0</v>
      </c>
      <c r="E61" s="463">
        <f>'9.1.2. sz. mell önkorm önk'!E64</f>
        <v>0</v>
      </c>
      <c r="F61" s="463">
        <f>'9.1.2. sz. mell önkorm önk'!F64</f>
        <v>0</v>
      </c>
    </row>
    <row r="62" spans="1:6" s="514" customFormat="1" ht="12" customHeight="1" thickBot="1" x14ac:dyDescent="0.25">
      <c r="A62" s="29" t="s">
        <v>121</v>
      </c>
      <c r="B62" s="451" t="s">
        <v>122</v>
      </c>
      <c r="C62" s="460">
        <f>+C5+C12+C19+C26+C34+C46+C52+C57</f>
        <v>21000</v>
      </c>
      <c r="D62" s="460">
        <f t="shared" ref="D62:E62" si="8">+D5+D12+D19+D26+D34+D46+D52+D57</f>
        <v>31413</v>
      </c>
      <c r="E62" s="460">
        <f t="shared" si="8"/>
        <v>38433</v>
      </c>
      <c r="F62" s="460">
        <f>+F5+F12+F19+F26+F34+F46+F52+F57</f>
        <v>53856</v>
      </c>
    </row>
    <row r="63" spans="1:6" s="514" customFormat="1" ht="12" customHeight="1" thickBot="1" x14ac:dyDescent="0.25">
      <c r="A63" s="30" t="s">
        <v>123</v>
      </c>
      <c r="B63" s="458" t="s">
        <v>124</v>
      </c>
      <c r="C63" s="452">
        <f>SUM(C64:C66)</f>
        <v>0</v>
      </c>
      <c r="D63" s="452"/>
      <c r="E63" s="452"/>
      <c r="F63" s="452">
        <f>SUM(F64:F66)</f>
        <v>0</v>
      </c>
    </row>
    <row r="64" spans="1:6" s="514" customFormat="1" ht="12" customHeight="1" x14ac:dyDescent="0.2">
      <c r="A64" s="515" t="s">
        <v>125</v>
      </c>
      <c r="B64" s="453" t="s">
        <v>126</v>
      </c>
      <c r="C64" s="463"/>
      <c r="D64" s="463"/>
      <c r="E64" s="463"/>
      <c r="F64" s="463"/>
    </row>
    <row r="65" spans="1:6" s="514" customFormat="1" ht="12" customHeight="1" x14ac:dyDescent="0.2">
      <c r="A65" s="516" t="s">
        <v>127</v>
      </c>
      <c r="B65" s="455" t="s">
        <v>128</v>
      </c>
      <c r="C65" s="463"/>
      <c r="D65" s="463"/>
      <c r="E65" s="463"/>
      <c r="F65" s="463"/>
    </row>
    <row r="66" spans="1:6" s="514" customFormat="1" ht="12" customHeight="1" thickBot="1" x14ac:dyDescent="0.25">
      <c r="A66" s="517" t="s">
        <v>129</v>
      </c>
      <c r="B66" s="31" t="s">
        <v>130</v>
      </c>
      <c r="C66" s="463"/>
      <c r="D66" s="463"/>
      <c r="E66" s="463"/>
      <c r="F66" s="463"/>
    </row>
    <row r="67" spans="1:6" s="514" customFormat="1" ht="12" customHeight="1" thickBot="1" x14ac:dyDescent="0.25">
      <c r="A67" s="30" t="s">
        <v>131</v>
      </c>
      <c r="B67" s="458" t="s">
        <v>132</v>
      </c>
      <c r="C67" s="452">
        <f>SUM(C68:C71)</f>
        <v>0</v>
      </c>
      <c r="D67" s="452"/>
      <c r="E67" s="452"/>
      <c r="F67" s="452">
        <f>SUM(F68:F71)</f>
        <v>0</v>
      </c>
    </row>
    <row r="68" spans="1:6" s="514" customFormat="1" ht="12" customHeight="1" x14ac:dyDescent="0.2">
      <c r="A68" s="515" t="s">
        <v>133</v>
      </c>
      <c r="B68" s="453" t="s">
        <v>134</v>
      </c>
      <c r="C68" s="463"/>
      <c r="D68" s="463"/>
      <c r="E68" s="463"/>
      <c r="F68" s="463"/>
    </row>
    <row r="69" spans="1:6" s="514" customFormat="1" ht="12" customHeight="1" x14ac:dyDescent="0.2">
      <c r="A69" s="516" t="s">
        <v>135</v>
      </c>
      <c r="B69" s="455" t="s">
        <v>136</v>
      </c>
      <c r="C69" s="463"/>
      <c r="D69" s="463"/>
      <c r="E69" s="463"/>
      <c r="F69" s="463"/>
    </row>
    <row r="70" spans="1:6" s="514" customFormat="1" ht="12" customHeight="1" x14ac:dyDescent="0.2">
      <c r="A70" s="516" t="s">
        <v>137</v>
      </c>
      <c r="B70" s="455" t="s">
        <v>138</v>
      </c>
      <c r="C70" s="463"/>
      <c r="D70" s="463"/>
      <c r="E70" s="463"/>
      <c r="F70" s="463"/>
    </row>
    <row r="71" spans="1:6" s="514" customFormat="1" ht="12" customHeight="1" thickBot="1" x14ac:dyDescent="0.25">
      <c r="A71" s="517" t="s">
        <v>139</v>
      </c>
      <c r="B71" s="457" t="s">
        <v>140</v>
      </c>
      <c r="C71" s="463"/>
      <c r="D71" s="463"/>
      <c r="E71" s="463"/>
      <c r="F71" s="463"/>
    </row>
    <row r="72" spans="1:6" s="514" customFormat="1" ht="12" customHeight="1" thickBot="1" x14ac:dyDescent="0.25">
      <c r="A72" s="30" t="s">
        <v>141</v>
      </c>
      <c r="B72" s="458" t="s">
        <v>142</v>
      </c>
      <c r="C72" s="452">
        <f>SUM(C73:C74)</f>
        <v>0</v>
      </c>
      <c r="D72" s="452">
        <f t="shared" ref="D72:E72" si="9">SUM(D73:D74)</f>
        <v>0</v>
      </c>
      <c r="E72" s="452">
        <f t="shared" si="9"/>
        <v>0</v>
      </c>
      <c r="F72" s="452">
        <f>SUM(F73:F74)</f>
        <v>0</v>
      </c>
    </row>
    <row r="73" spans="1:6" s="514" customFormat="1" ht="12" customHeight="1" x14ac:dyDescent="0.2">
      <c r="A73" s="515" t="s">
        <v>143</v>
      </c>
      <c r="B73" s="453" t="s">
        <v>144</v>
      </c>
      <c r="C73" s="463"/>
      <c r="D73" s="463">
        <f>'9.1.2. sz. mell önkorm önk'!D76</f>
        <v>0</v>
      </c>
      <c r="E73" s="463">
        <f>'9.1.2. sz. mell önkorm önk'!E76</f>
        <v>0</v>
      </c>
      <c r="F73" s="463">
        <f>'9.1.2. sz. mell önkorm önk'!F76</f>
        <v>0</v>
      </c>
    </row>
    <row r="74" spans="1:6" s="514" customFormat="1" ht="12" customHeight="1" thickBot="1" x14ac:dyDescent="0.25">
      <c r="A74" s="517" t="s">
        <v>145</v>
      </c>
      <c r="B74" s="457" t="s">
        <v>146</v>
      </c>
      <c r="C74" s="463"/>
      <c r="D74" s="463">
        <f>'9.1.2. sz. mell önkorm önk'!D77</f>
        <v>0</v>
      </c>
      <c r="E74" s="463">
        <f>'9.1.2. sz. mell önkorm önk'!E77</f>
        <v>0</v>
      </c>
      <c r="F74" s="463">
        <f>'9.1.2. sz. mell önkorm önk'!F77</f>
        <v>0</v>
      </c>
    </row>
    <row r="75" spans="1:6" s="514" customFormat="1" ht="12" customHeight="1" thickBot="1" x14ac:dyDescent="0.25">
      <c r="A75" s="30" t="s">
        <v>147</v>
      </c>
      <c r="B75" s="458" t="s">
        <v>148</v>
      </c>
      <c r="C75" s="452">
        <f>SUM(C76:C79)</f>
        <v>0</v>
      </c>
      <c r="D75" s="452">
        <f t="shared" ref="D75:E75" si="10">SUM(D76:D79)</f>
        <v>0</v>
      </c>
      <c r="E75" s="452">
        <f t="shared" si="10"/>
        <v>0</v>
      </c>
      <c r="F75" s="452">
        <f>SUM(F76:F79)</f>
        <v>0</v>
      </c>
    </row>
    <row r="76" spans="1:6" s="514" customFormat="1" ht="12" customHeight="1" x14ac:dyDescent="0.2">
      <c r="A76" s="515" t="s">
        <v>149</v>
      </c>
      <c r="B76" s="453" t="s">
        <v>150</v>
      </c>
      <c r="C76" s="463"/>
      <c r="D76" s="463">
        <f>'9.1.2. sz. mell önkorm önk'!D79</f>
        <v>0</v>
      </c>
      <c r="E76" s="463">
        <f>'9.1.2. sz. mell önkorm önk'!E79</f>
        <v>0</v>
      </c>
      <c r="F76" s="463">
        <f>'9.1.2. sz. mell önkorm önk'!F79</f>
        <v>0</v>
      </c>
    </row>
    <row r="77" spans="1:6" s="514" customFormat="1" ht="12" customHeight="1" x14ac:dyDescent="0.2">
      <c r="A77" s="516" t="s">
        <v>151</v>
      </c>
      <c r="B77" s="455" t="s">
        <v>152</v>
      </c>
      <c r="C77" s="463"/>
      <c r="D77" s="463">
        <f>'9.1.2. sz. mell önkorm önk'!D80</f>
        <v>0</v>
      </c>
      <c r="E77" s="463">
        <f>'9.1.2. sz. mell önkorm önk'!E80</f>
        <v>0</v>
      </c>
      <c r="F77" s="463">
        <f>'9.1.2. sz. mell önkorm önk'!F80</f>
        <v>0</v>
      </c>
    </row>
    <row r="78" spans="1:6" s="514" customFormat="1" ht="12" customHeight="1" x14ac:dyDescent="0.2">
      <c r="A78" s="516" t="s">
        <v>153</v>
      </c>
      <c r="B78" s="457" t="s">
        <v>503</v>
      </c>
      <c r="C78" s="463"/>
      <c r="D78" s="463">
        <f>'9.1.2. sz. mell önkorm önk'!D81</f>
        <v>0</v>
      </c>
      <c r="E78" s="463">
        <f>'9.1.2. sz. mell önkorm önk'!E81</f>
        <v>0</v>
      </c>
      <c r="F78" s="463">
        <f>'9.1.2. sz. mell önkorm önk'!F81</f>
        <v>0</v>
      </c>
    </row>
    <row r="79" spans="1:6" s="514" customFormat="1" ht="12" customHeight="1" thickBot="1" x14ac:dyDescent="0.25">
      <c r="A79" s="517" t="s">
        <v>502</v>
      </c>
      <c r="B79" s="457" t="s">
        <v>154</v>
      </c>
      <c r="C79" s="463"/>
      <c r="D79" s="463">
        <f>'9.1.2. sz. mell önkorm önk'!D82</f>
        <v>0</v>
      </c>
      <c r="E79" s="463">
        <f>'9.1.2. sz. mell önkorm önk'!E82</f>
        <v>0</v>
      </c>
      <c r="F79" s="463">
        <f>'9.1.2. sz. mell önkorm önk'!F82</f>
        <v>0</v>
      </c>
    </row>
    <row r="80" spans="1:6" s="514" customFormat="1" ht="12" customHeight="1" thickBot="1" x14ac:dyDescent="0.25">
      <c r="A80" s="30" t="s">
        <v>155</v>
      </c>
      <c r="B80" s="458" t="s">
        <v>156</v>
      </c>
      <c r="C80" s="452">
        <f>SUM(C81:C84)</f>
        <v>0</v>
      </c>
      <c r="D80" s="452"/>
      <c r="E80" s="452"/>
      <c r="F80" s="452">
        <f>SUM(F81:F84)</f>
        <v>0</v>
      </c>
    </row>
    <row r="81" spans="1:6" s="514" customFormat="1" ht="12" customHeight="1" x14ac:dyDescent="0.2">
      <c r="A81" s="518" t="s">
        <v>157</v>
      </c>
      <c r="B81" s="453" t="s">
        <v>158</v>
      </c>
      <c r="C81" s="463"/>
      <c r="D81" s="463"/>
      <c r="E81" s="463"/>
      <c r="F81" s="463"/>
    </row>
    <row r="82" spans="1:6" s="514" customFormat="1" ht="12" customHeight="1" x14ac:dyDescent="0.2">
      <c r="A82" s="519" t="s">
        <v>159</v>
      </c>
      <c r="B82" s="455" t="s">
        <v>160</v>
      </c>
      <c r="C82" s="463"/>
      <c r="D82" s="463"/>
      <c r="E82" s="463"/>
      <c r="F82" s="463"/>
    </row>
    <row r="83" spans="1:6" s="514" customFormat="1" ht="12" customHeight="1" x14ac:dyDescent="0.2">
      <c r="A83" s="519" t="s">
        <v>161</v>
      </c>
      <c r="B83" s="455" t="s">
        <v>162</v>
      </c>
      <c r="C83" s="463"/>
      <c r="D83" s="463"/>
      <c r="E83" s="463"/>
      <c r="F83" s="463"/>
    </row>
    <row r="84" spans="1:6" s="514" customFormat="1" ht="12" customHeight="1" thickBot="1" x14ac:dyDescent="0.25">
      <c r="A84" s="520" t="s">
        <v>163</v>
      </c>
      <c r="B84" s="457" t="s">
        <v>164</v>
      </c>
      <c r="C84" s="463"/>
      <c r="D84" s="463"/>
      <c r="E84" s="463"/>
      <c r="F84" s="463"/>
    </row>
    <row r="85" spans="1:6" s="514" customFormat="1" ht="13.5" customHeight="1" thickBot="1" x14ac:dyDescent="0.25">
      <c r="A85" s="30" t="s">
        <v>165</v>
      </c>
      <c r="B85" s="458" t="s">
        <v>166</v>
      </c>
      <c r="C85" s="469"/>
      <c r="D85" s="469"/>
      <c r="E85" s="469"/>
      <c r="F85" s="469"/>
    </row>
    <row r="86" spans="1:6" s="514" customFormat="1" ht="15.75" customHeight="1" thickBot="1" x14ac:dyDescent="0.25">
      <c r="A86" s="30" t="s">
        <v>167</v>
      </c>
      <c r="B86" s="458" t="s">
        <v>168</v>
      </c>
      <c r="C86" s="469"/>
      <c r="D86" s="469"/>
      <c r="E86" s="469"/>
      <c r="F86" s="469"/>
    </row>
    <row r="87" spans="1:6" s="514" customFormat="1" ht="16.5" customHeight="1" thickBot="1" x14ac:dyDescent="0.25">
      <c r="A87" s="30" t="s">
        <v>169</v>
      </c>
      <c r="B87" s="470" t="s">
        <v>170</v>
      </c>
      <c r="C87" s="460">
        <f>+C63+C67+C72+C80+C86+C85</f>
        <v>0</v>
      </c>
      <c r="D87" s="460">
        <f t="shared" ref="D87:E87" si="11">+D63+D67+D72+D80+D86+D85</f>
        <v>0</v>
      </c>
      <c r="E87" s="460">
        <f t="shared" si="11"/>
        <v>0</v>
      </c>
      <c r="F87" s="460">
        <f>+F63+F67+F72+F80+F86+F85</f>
        <v>0</v>
      </c>
    </row>
    <row r="88" spans="1:6" s="514" customFormat="1" ht="13.5" thickBot="1" x14ac:dyDescent="0.25">
      <c r="A88" s="37" t="s">
        <v>171</v>
      </c>
      <c r="B88" s="471" t="s">
        <v>172</v>
      </c>
      <c r="C88" s="460">
        <f>+C62+C87</f>
        <v>21000</v>
      </c>
      <c r="D88" s="460">
        <f t="shared" ref="D88:E88" si="12">+D62+D87</f>
        <v>31413</v>
      </c>
      <c r="E88" s="460">
        <f t="shared" si="12"/>
        <v>38433</v>
      </c>
      <c r="F88" s="460">
        <f>+F62+F87</f>
        <v>53856</v>
      </c>
    </row>
    <row r="89" spans="1:6" ht="16.5" customHeight="1" x14ac:dyDescent="0.2">
      <c r="A89" s="39"/>
      <c r="B89" s="40"/>
      <c r="C89" s="521"/>
      <c r="D89" s="521"/>
      <c r="E89" s="521"/>
      <c r="F89" s="521"/>
    </row>
    <row r="90" spans="1:6" ht="16.5" customHeight="1" x14ac:dyDescent="0.2">
      <c r="A90" s="560" t="s">
        <v>173</v>
      </c>
      <c r="B90" s="560"/>
      <c r="C90" s="560"/>
      <c r="D90" s="356"/>
      <c r="E90" s="356"/>
      <c r="F90" s="512"/>
    </row>
    <row r="91" spans="1:6" ht="38.1" customHeight="1" thickBot="1" x14ac:dyDescent="0.25">
      <c r="A91" s="559" t="s">
        <v>174</v>
      </c>
      <c r="B91" s="559"/>
      <c r="C91" s="2"/>
      <c r="D91" s="2"/>
      <c r="E91" s="2"/>
      <c r="F91" s="2" t="s">
        <v>2</v>
      </c>
    </row>
    <row r="92" spans="1:6" s="513" customFormat="1" ht="34.5" customHeight="1" thickBot="1" x14ac:dyDescent="0.25">
      <c r="A92" s="3" t="s">
        <v>3</v>
      </c>
      <c r="B92" s="4" t="s">
        <v>175</v>
      </c>
      <c r="C92" s="314" t="s">
        <v>504</v>
      </c>
      <c r="D92" s="314" t="s">
        <v>515</v>
      </c>
      <c r="E92" s="314" t="s">
        <v>516</v>
      </c>
      <c r="F92" s="314" t="s">
        <v>518</v>
      </c>
    </row>
    <row r="93" spans="1:6" ht="12" customHeight="1" thickBot="1" x14ac:dyDescent="0.25">
      <c r="A93" s="44"/>
      <c r="B93" s="45" t="s">
        <v>5</v>
      </c>
      <c r="C93" s="358" t="s">
        <v>6</v>
      </c>
      <c r="D93" s="237" t="s">
        <v>275</v>
      </c>
      <c r="E93" s="237" t="s">
        <v>276</v>
      </c>
      <c r="F93" s="237" t="s">
        <v>360</v>
      </c>
    </row>
    <row r="94" spans="1:6" ht="12" customHeight="1" thickBot="1" x14ac:dyDescent="0.25">
      <c r="A94" s="522" t="s">
        <v>7</v>
      </c>
      <c r="B94" s="47" t="s">
        <v>176</v>
      </c>
      <c r="C94" s="475">
        <f>C95+C96+C97+C98+C99+C112</f>
        <v>21000</v>
      </c>
      <c r="D94" s="475">
        <f t="shared" ref="D94:E94" si="13">D95+D96+D97+D98+D99+D112</f>
        <v>31413</v>
      </c>
      <c r="E94" s="475">
        <f t="shared" si="13"/>
        <v>31413</v>
      </c>
      <c r="F94" s="475">
        <f>F95+F96+F97+F98+F99+F112</f>
        <v>0</v>
      </c>
    </row>
    <row r="95" spans="1:6" ht="12" customHeight="1" x14ac:dyDescent="0.2">
      <c r="A95" s="523" t="s">
        <v>9</v>
      </c>
      <c r="B95" s="476" t="s">
        <v>177</v>
      </c>
      <c r="C95" s="477"/>
      <c r="D95" s="477">
        <f>'9.1.2. sz. mell önkorm önk'!D95</f>
        <v>0</v>
      </c>
      <c r="E95" s="477">
        <f>'9.1.2. sz. mell önkorm önk'!E95</f>
        <v>0</v>
      </c>
      <c r="F95" s="477">
        <f>'9.1.2. sz. mell önkorm önk'!F95</f>
        <v>0</v>
      </c>
    </row>
    <row r="96" spans="1:6" ht="12" customHeight="1" x14ac:dyDescent="0.2">
      <c r="A96" s="516" t="s">
        <v>11</v>
      </c>
      <c r="B96" s="478" t="s">
        <v>178</v>
      </c>
      <c r="C96" s="456"/>
      <c r="D96" s="456">
        <f>'9.1.2. sz. mell önkorm önk'!D96</f>
        <v>0</v>
      </c>
      <c r="E96" s="456">
        <f>'9.1.2. sz. mell önkorm önk'!E96</f>
        <v>0</v>
      </c>
      <c r="F96" s="456">
        <f>'9.1.2. sz. mell önkorm önk'!F96</f>
        <v>0</v>
      </c>
    </row>
    <row r="97" spans="1:6" ht="12" customHeight="1" x14ac:dyDescent="0.2">
      <c r="A97" s="516" t="s">
        <v>13</v>
      </c>
      <c r="B97" s="478" t="s">
        <v>179</v>
      </c>
      <c r="C97" s="459">
        <v>18100</v>
      </c>
      <c r="D97" s="456">
        <f>'9.1.2. sz. mell önkorm önk'!D97</f>
        <v>28513</v>
      </c>
      <c r="E97" s="456">
        <f>'9.1.2. sz. mell önkorm önk'!E97</f>
        <v>28513</v>
      </c>
      <c r="F97" s="456">
        <f>'9.1.2. sz. mell önkorm önk'!F97</f>
        <v>0</v>
      </c>
    </row>
    <row r="98" spans="1:6" ht="12" customHeight="1" x14ac:dyDescent="0.2">
      <c r="A98" s="516" t="s">
        <v>15</v>
      </c>
      <c r="B98" s="479" t="s">
        <v>180</v>
      </c>
      <c r="C98" s="459"/>
      <c r="D98" s="456">
        <f>'9.1.2. sz. mell önkorm önk'!D98</f>
        <v>0</v>
      </c>
      <c r="E98" s="456">
        <f>'9.1.2. sz. mell önkorm önk'!E98</f>
        <v>0</v>
      </c>
      <c r="F98" s="456">
        <f>'9.1.2. sz. mell önkorm önk'!F98</f>
        <v>0</v>
      </c>
    </row>
    <row r="99" spans="1:6" ht="12" customHeight="1" x14ac:dyDescent="0.2">
      <c r="A99" s="516" t="s">
        <v>181</v>
      </c>
      <c r="B99" s="480" t="s">
        <v>182</v>
      </c>
      <c r="C99" s="459">
        <v>2900</v>
      </c>
      <c r="D99" s="456">
        <f>'9.1.2. sz. mell önkorm önk'!D99</f>
        <v>2900</v>
      </c>
      <c r="E99" s="456">
        <f>'9.1.2. sz. mell önkorm önk'!E99</f>
        <v>2900</v>
      </c>
      <c r="F99" s="456">
        <f>'9.1.2. sz. mell önkorm önk'!F99</f>
        <v>0</v>
      </c>
    </row>
    <row r="100" spans="1:6" ht="12" customHeight="1" x14ac:dyDescent="0.2">
      <c r="A100" s="516" t="s">
        <v>19</v>
      </c>
      <c r="B100" s="478" t="s">
        <v>183</v>
      </c>
      <c r="C100" s="459"/>
      <c r="D100" s="456">
        <f>'9.1.2. sz. mell önkorm önk'!D100</f>
        <v>0</v>
      </c>
      <c r="E100" s="456">
        <f>'9.1.2. sz. mell önkorm önk'!E100</f>
        <v>0</v>
      </c>
      <c r="F100" s="456">
        <f>'9.1.2. sz. mell önkorm önk'!F100</f>
        <v>0</v>
      </c>
    </row>
    <row r="101" spans="1:6" ht="12" customHeight="1" x14ac:dyDescent="0.2">
      <c r="A101" s="516" t="s">
        <v>184</v>
      </c>
      <c r="B101" s="482" t="s">
        <v>185</v>
      </c>
      <c r="C101" s="459"/>
      <c r="D101" s="456">
        <f>'9.1.2. sz. mell önkorm önk'!D101</f>
        <v>0</v>
      </c>
      <c r="E101" s="456">
        <f>'9.1.2. sz. mell önkorm önk'!E101</f>
        <v>0</v>
      </c>
      <c r="F101" s="456">
        <f>'9.1.2. sz. mell önkorm önk'!F101</f>
        <v>0</v>
      </c>
    </row>
    <row r="102" spans="1:6" ht="12" customHeight="1" x14ac:dyDescent="0.2">
      <c r="A102" s="516" t="s">
        <v>186</v>
      </c>
      <c r="B102" s="482" t="s">
        <v>187</v>
      </c>
      <c r="C102" s="459"/>
      <c r="D102" s="456">
        <f>'9.1.2. sz. mell önkorm önk'!D102</f>
        <v>0</v>
      </c>
      <c r="E102" s="456">
        <f>'9.1.2. sz. mell önkorm önk'!E102</f>
        <v>0</v>
      </c>
      <c r="F102" s="456">
        <f>'9.1.2. sz. mell önkorm önk'!F102</f>
        <v>0</v>
      </c>
    </row>
    <row r="103" spans="1:6" ht="12" customHeight="1" x14ac:dyDescent="0.2">
      <c r="A103" s="516" t="s">
        <v>188</v>
      </c>
      <c r="B103" s="481" t="s">
        <v>189</v>
      </c>
      <c r="C103" s="459"/>
      <c r="D103" s="456">
        <f>'9.1.2. sz. mell önkorm önk'!D103</f>
        <v>0</v>
      </c>
      <c r="E103" s="456">
        <f>'9.1.2. sz. mell önkorm önk'!E103</f>
        <v>0</v>
      </c>
      <c r="F103" s="456">
        <f>'9.1.2. sz. mell önkorm önk'!F103</f>
        <v>0</v>
      </c>
    </row>
    <row r="104" spans="1:6" ht="12" customHeight="1" x14ac:dyDescent="0.2">
      <c r="A104" s="516" t="s">
        <v>190</v>
      </c>
      <c r="B104" s="478" t="s">
        <v>191</v>
      </c>
      <c r="C104" s="459"/>
      <c r="D104" s="456">
        <f>'9.1.2. sz. mell önkorm önk'!D104</f>
        <v>0</v>
      </c>
      <c r="E104" s="456">
        <f>'9.1.2. sz. mell önkorm önk'!E104</f>
        <v>0</v>
      </c>
      <c r="F104" s="456">
        <f>'9.1.2. sz. mell önkorm önk'!F104</f>
        <v>0</v>
      </c>
    </row>
    <row r="105" spans="1:6" ht="12" customHeight="1" x14ac:dyDescent="0.2">
      <c r="A105" s="516" t="s">
        <v>192</v>
      </c>
      <c r="B105" s="478" t="s">
        <v>193</v>
      </c>
      <c r="C105" s="459"/>
      <c r="D105" s="456">
        <f>'9.1.2. sz. mell önkorm önk'!D105</f>
        <v>0</v>
      </c>
      <c r="E105" s="456">
        <f>'9.1.2. sz. mell önkorm önk'!E105</f>
        <v>0</v>
      </c>
      <c r="F105" s="456">
        <f>'9.1.2. sz. mell önkorm önk'!F105</f>
        <v>0</v>
      </c>
    </row>
    <row r="106" spans="1:6" ht="12" customHeight="1" x14ac:dyDescent="0.2">
      <c r="A106" s="516" t="s">
        <v>194</v>
      </c>
      <c r="B106" s="481" t="s">
        <v>195</v>
      </c>
      <c r="C106" s="459"/>
      <c r="D106" s="456">
        <f>'9.1.2. sz. mell önkorm önk'!D106</f>
        <v>0</v>
      </c>
      <c r="E106" s="456">
        <f>'9.1.2. sz. mell önkorm önk'!E106</f>
        <v>0</v>
      </c>
      <c r="F106" s="456">
        <f>'9.1.2. sz. mell önkorm önk'!F106</f>
        <v>0</v>
      </c>
    </row>
    <row r="107" spans="1:6" ht="12" customHeight="1" x14ac:dyDescent="0.2">
      <c r="A107" s="516" t="s">
        <v>196</v>
      </c>
      <c r="B107" s="481" t="s">
        <v>197</v>
      </c>
      <c r="C107" s="459"/>
      <c r="D107" s="456">
        <f>'9.1.2. sz. mell önkorm önk'!D107</f>
        <v>0</v>
      </c>
      <c r="E107" s="456">
        <f>'9.1.2. sz. mell önkorm önk'!E107</f>
        <v>0</v>
      </c>
      <c r="F107" s="456">
        <f>'9.1.2. sz. mell önkorm önk'!F107</f>
        <v>0</v>
      </c>
    </row>
    <row r="108" spans="1:6" ht="12" customHeight="1" x14ac:dyDescent="0.2">
      <c r="A108" s="516" t="s">
        <v>198</v>
      </c>
      <c r="B108" s="478" t="s">
        <v>199</v>
      </c>
      <c r="C108" s="459"/>
      <c r="D108" s="456">
        <f>'9.1.2. sz. mell önkorm önk'!D108</f>
        <v>0</v>
      </c>
      <c r="E108" s="456">
        <f>'9.1.2. sz. mell önkorm önk'!E108</f>
        <v>0</v>
      </c>
      <c r="F108" s="456">
        <f>'9.1.2. sz. mell önkorm önk'!F108</f>
        <v>0</v>
      </c>
    </row>
    <row r="109" spans="1:6" ht="12" customHeight="1" x14ac:dyDescent="0.2">
      <c r="A109" s="524" t="s">
        <v>200</v>
      </c>
      <c r="B109" s="482" t="s">
        <v>201</v>
      </c>
      <c r="C109" s="459"/>
      <c r="D109" s="456">
        <f>'9.1.2. sz. mell önkorm önk'!D109</f>
        <v>0</v>
      </c>
      <c r="E109" s="456">
        <f>'9.1.2. sz. mell önkorm önk'!E109</f>
        <v>0</v>
      </c>
      <c r="F109" s="456">
        <f>'9.1.2. sz. mell önkorm önk'!F109</f>
        <v>0</v>
      </c>
    </row>
    <row r="110" spans="1:6" ht="12" customHeight="1" x14ac:dyDescent="0.2">
      <c r="A110" s="516" t="s">
        <v>202</v>
      </c>
      <c r="B110" s="482" t="s">
        <v>203</v>
      </c>
      <c r="C110" s="459"/>
      <c r="D110" s="456">
        <f>'9.1.2. sz. mell önkorm önk'!D110</f>
        <v>0</v>
      </c>
      <c r="E110" s="456">
        <f>'9.1.2. sz. mell önkorm önk'!E110</f>
        <v>0</v>
      </c>
      <c r="F110" s="456">
        <f>'9.1.2. sz. mell önkorm önk'!F110</f>
        <v>0</v>
      </c>
    </row>
    <row r="111" spans="1:6" ht="12" customHeight="1" x14ac:dyDescent="0.2">
      <c r="A111" s="517" t="s">
        <v>204</v>
      </c>
      <c r="B111" s="482" t="s">
        <v>205</v>
      </c>
      <c r="C111" s="459">
        <v>2900</v>
      </c>
      <c r="D111" s="456">
        <f>'9.1.2. sz. mell önkorm önk'!D111</f>
        <v>2900</v>
      </c>
      <c r="E111" s="456">
        <f>'9.1.2. sz. mell önkorm önk'!E111</f>
        <v>2900</v>
      </c>
      <c r="F111" s="456">
        <f>'9.1.2. sz. mell önkorm önk'!F111</f>
        <v>0</v>
      </c>
    </row>
    <row r="112" spans="1:6" ht="12" customHeight="1" x14ac:dyDescent="0.2">
      <c r="A112" s="516" t="s">
        <v>206</v>
      </c>
      <c r="B112" s="479" t="s">
        <v>207</v>
      </c>
      <c r="C112" s="456"/>
      <c r="D112" s="456">
        <f>'9.1.2. sz. mell önkorm önk'!D112</f>
        <v>0</v>
      </c>
      <c r="E112" s="456">
        <f>'9.1.2. sz. mell önkorm önk'!E112</f>
        <v>0</v>
      </c>
      <c r="F112" s="456">
        <f>'9.1.2. sz. mell önkorm önk'!F112</f>
        <v>0</v>
      </c>
    </row>
    <row r="113" spans="1:6" ht="12" customHeight="1" x14ac:dyDescent="0.2">
      <c r="A113" s="516" t="s">
        <v>208</v>
      </c>
      <c r="B113" s="478" t="s">
        <v>209</v>
      </c>
      <c r="C113" s="456"/>
      <c r="D113" s="456">
        <f>'9.1.2. sz. mell önkorm önk'!D113</f>
        <v>0</v>
      </c>
      <c r="E113" s="456">
        <f>'9.1.2. sz. mell önkorm önk'!E113</f>
        <v>0</v>
      </c>
      <c r="F113" s="456">
        <f>'9.1.2. sz. mell önkorm önk'!F113</f>
        <v>0</v>
      </c>
    </row>
    <row r="114" spans="1:6" ht="12" customHeight="1" thickBot="1" x14ac:dyDescent="0.25">
      <c r="A114" s="525" t="s">
        <v>210</v>
      </c>
      <c r="B114" s="483" t="s">
        <v>211</v>
      </c>
      <c r="C114" s="484"/>
      <c r="D114" s="456">
        <f>'9.1.2. sz. mell önkorm önk'!D114</f>
        <v>0</v>
      </c>
      <c r="E114" s="456">
        <f>'9.1.2. sz. mell önkorm önk'!E114</f>
        <v>0</v>
      </c>
      <c r="F114" s="456">
        <f>'9.1.2. sz. mell önkorm önk'!F114</f>
        <v>0</v>
      </c>
    </row>
    <row r="115" spans="1:6" ht="12" customHeight="1" thickBot="1" x14ac:dyDescent="0.25">
      <c r="A115" s="526" t="s">
        <v>21</v>
      </c>
      <c r="B115" s="63" t="s">
        <v>212</v>
      </c>
      <c r="C115" s="527">
        <f>+C116+C118+C120</f>
        <v>0</v>
      </c>
      <c r="D115" s="527">
        <f t="shared" ref="D115:F115" si="14">+D116+D118+D120</f>
        <v>0</v>
      </c>
      <c r="E115" s="527">
        <f t="shared" si="14"/>
        <v>0</v>
      </c>
      <c r="F115" s="527">
        <f t="shared" si="14"/>
        <v>0</v>
      </c>
    </row>
    <row r="116" spans="1:6" ht="12" customHeight="1" x14ac:dyDescent="0.2">
      <c r="A116" s="515" t="s">
        <v>23</v>
      </c>
      <c r="B116" s="478" t="s">
        <v>213</v>
      </c>
      <c r="C116" s="454"/>
      <c r="D116" s="454">
        <f>'9.1.2. sz. mell önkorm önk'!D116</f>
        <v>0</v>
      </c>
      <c r="E116" s="454">
        <f>'9.1.2. sz. mell önkorm önk'!E116</f>
        <v>0</v>
      </c>
      <c r="F116" s="454">
        <f>'9.1.2. sz. mell önkorm önk'!F116</f>
        <v>0</v>
      </c>
    </row>
    <row r="117" spans="1:6" ht="12" customHeight="1" x14ac:dyDescent="0.2">
      <c r="A117" s="515" t="s">
        <v>25</v>
      </c>
      <c r="B117" s="482" t="s">
        <v>214</v>
      </c>
      <c r="C117" s="454"/>
      <c r="D117" s="454">
        <f>'9.1.2. sz. mell önkorm önk'!D117</f>
        <v>0</v>
      </c>
      <c r="E117" s="454">
        <f>'9.1.2. sz. mell önkorm önk'!E117</f>
        <v>0</v>
      </c>
      <c r="F117" s="454">
        <f>'9.1.2. sz. mell önkorm önk'!F117</f>
        <v>0</v>
      </c>
    </row>
    <row r="118" spans="1:6" ht="12" customHeight="1" x14ac:dyDescent="0.2">
      <c r="A118" s="515" t="s">
        <v>27</v>
      </c>
      <c r="B118" s="482" t="s">
        <v>215</v>
      </c>
      <c r="C118" s="456"/>
      <c r="D118" s="454">
        <f>'9.1.2. sz. mell önkorm önk'!D118</f>
        <v>0</v>
      </c>
      <c r="E118" s="454">
        <f>'9.1.2. sz. mell önkorm önk'!E118</f>
        <v>0</v>
      </c>
      <c r="F118" s="454">
        <f>'9.1.2. sz. mell önkorm önk'!F118</f>
        <v>0</v>
      </c>
    </row>
    <row r="119" spans="1:6" ht="12" customHeight="1" x14ac:dyDescent="0.2">
      <c r="A119" s="515" t="s">
        <v>29</v>
      </c>
      <c r="B119" s="482" t="s">
        <v>216</v>
      </c>
      <c r="C119" s="485"/>
      <c r="D119" s="454">
        <f>'9.1.2. sz. mell önkorm önk'!D119</f>
        <v>0</v>
      </c>
      <c r="E119" s="454">
        <f>'9.1.2. sz. mell önkorm önk'!E119</f>
        <v>0</v>
      </c>
      <c r="F119" s="454">
        <f>'9.1.2. sz. mell önkorm önk'!F119</f>
        <v>0</v>
      </c>
    </row>
    <row r="120" spans="1:6" ht="12" customHeight="1" x14ac:dyDescent="0.2">
      <c r="A120" s="515" t="s">
        <v>31</v>
      </c>
      <c r="B120" s="457" t="s">
        <v>217</v>
      </c>
      <c r="C120" s="485"/>
      <c r="D120" s="454">
        <f>'9.1.2. sz. mell önkorm önk'!D120</f>
        <v>0</v>
      </c>
      <c r="E120" s="454">
        <f>'9.1.2. sz. mell önkorm önk'!E120</f>
        <v>0</v>
      </c>
      <c r="F120" s="454">
        <f>'9.1.2. sz. mell önkorm önk'!F120</f>
        <v>0</v>
      </c>
    </row>
    <row r="121" spans="1:6" ht="12" customHeight="1" x14ac:dyDescent="0.2">
      <c r="A121" s="515" t="s">
        <v>33</v>
      </c>
      <c r="B121" s="455" t="s">
        <v>218</v>
      </c>
      <c r="C121" s="485"/>
      <c r="D121" s="454">
        <f>'9.1.2. sz. mell önkorm önk'!D121</f>
        <v>0</v>
      </c>
      <c r="E121" s="454">
        <f>'9.1.2. sz. mell önkorm önk'!E121</f>
        <v>0</v>
      </c>
      <c r="F121" s="454">
        <f>'9.1.2. sz. mell önkorm önk'!F121</f>
        <v>0</v>
      </c>
    </row>
    <row r="122" spans="1:6" x14ac:dyDescent="0.2">
      <c r="A122" s="515" t="s">
        <v>219</v>
      </c>
      <c r="B122" s="486" t="s">
        <v>220</v>
      </c>
      <c r="C122" s="485"/>
      <c r="D122" s="454">
        <f>'9.1.2. sz. mell önkorm önk'!D122</f>
        <v>0</v>
      </c>
      <c r="E122" s="454">
        <f>'9.1.2. sz. mell önkorm önk'!E122</f>
        <v>0</v>
      </c>
      <c r="F122" s="454">
        <f>'9.1.2. sz. mell önkorm önk'!F122</f>
        <v>0</v>
      </c>
    </row>
    <row r="123" spans="1:6" ht="12" customHeight="1" x14ac:dyDescent="0.2">
      <c r="A123" s="515" t="s">
        <v>221</v>
      </c>
      <c r="B123" s="478" t="s">
        <v>193</v>
      </c>
      <c r="C123" s="485"/>
      <c r="D123" s="454">
        <f>'9.1.2. sz. mell önkorm önk'!D123</f>
        <v>0</v>
      </c>
      <c r="E123" s="454">
        <f>'9.1.2. sz. mell önkorm önk'!E123</f>
        <v>0</v>
      </c>
      <c r="F123" s="454">
        <f>'9.1.2. sz. mell önkorm önk'!F123</f>
        <v>0</v>
      </c>
    </row>
    <row r="124" spans="1:6" ht="12" customHeight="1" x14ac:dyDescent="0.2">
      <c r="A124" s="515" t="s">
        <v>222</v>
      </c>
      <c r="B124" s="478" t="s">
        <v>223</v>
      </c>
      <c r="C124" s="485"/>
      <c r="D124" s="454">
        <f>'9.1.2. sz. mell önkorm önk'!D124</f>
        <v>0</v>
      </c>
      <c r="E124" s="454">
        <f>'9.1.2. sz. mell önkorm önk'!E124</f>
        <v>0</v>
      </c>
      <c r="F124" s="454">
        <f>'9.1.2. sz. mell önkorm önk'!F124</f>
        <v>0</v>
      </c>
    </row>
    <row r="125" spans="1:6" ht="12" customHeight="1" x14ac:dyDescent="0.2">
      <c r="A125" s="515" t="s">
        <v>224</v>
      </c>
      <c r="B125" s="478" t="s">
        <v>225</v>
      </c>
      <c r="C125" s="485"/>
      <c r="D125" s="454">
        <f>'9.1.2. sz. mell önkorm önk'!D125</f>
        <v>0</v>
      </c>
      <c r="E125" s="454">
        <f>'9.1.2. sz. mell önkorm önk'!E125</f>
        <v>0</v>
      </c>
      <c r="F125" s="454">
        <f>'9.1.2. sz. mell önkorm önk'!F125</f>
        <v>0</v>
      </c>
    </row>
    <row r="126" spans="1:6" ht="12" customHeight="1" x14ac:dyDescent="0.2">
      <c r="A126" s="515" t="s">
        <v>226</v>
      </c>
      <c r="B126" s="478" t="s">
        <v>199</v>
      </c>
      <c r="C126" s="485"/>
      <c r="D126" s="454">
        <f>'9.1.2. sz. mell önkorm önk'!D126</f>
        <v>0</v>
      </c>
      <c r="E126" s="454">
        <f>'9.1.2. sz. mell önkorm önk'!E126</f>
        <v>0</v>
      </c>
      <c r="F126" s="454">
        <f>'9.1.2. sz. mell önkorm önk'!F126</f>
        <v>0</v>
      </c>
    </row>
    <row r="127" spans="1:6" x14ac:dyDescent="0.2">
      <c r="A127" s="515" t="s">
        <v>227</v>
      </c>
      <c r="B127" s="478" t="s">
        <v>228</v>
      </c>
      <c r="C127" s="485"/>
      <c r="D127" s="454">
        <f>'9.1.2. sz. mell önkorm önk'!D127</f>
        <v>0</v>
      </c>
      <c r="E127" s="454">
        <f>'9.1.2. sz. mell önkorm önk'!E127</f>
        <v>0</v>
      </c>
      <c r="F127" s="454">
        <f>'9.1.2. sz. mell önkorm önk'!F127</f>
        <v>0</v>
      </c>
    </row>
    <row r="128" spans="1:6" ht="12" customHeight="1" thickBot="1" x14ac:dyDescent="0.25">
      <c r="A128" s="524" t="s">
        <v>229</v>
      </c>
      <c r="B128" s="478" t="s">
        <v>230</v>
      </c>
      <c r="C128" s="487"/>
      <c r="D128" s="454">
        <f>'9.1.2. sz. mell önkorm önk'!D128</f>
        <v>0</v>
      </c>
      <c r="E128" s="454">
        <f>'9.1.2. sz. mell önkorm önk'!E128</f>
        <v>0</v>
      </c>
      <c r="F128" s="454">
        <f>'9.1.2. sz. mell önkorm önk'!F128</f>
        <v>0</v>
      </c>
    </row>
    <row r="129" spans="1:6" ht="12" customHeight="1" thickBot="1" x14ac:dyDescent="0.25">
      <c r="A129" s="29" t="s">
        <v>35</v>
      </c>
      <c r="B129" s="159" t="s">
        <v>231</v>
      </c>
      <c r="C129" s="452">
        <f>+C94+C115</f>
        <v>21000</v>
      </c>
      <c r="D129" s="452">
        <f t="shared" ref="D129:E129" si="15">+D94+D115</f>
        <v>31413</v>
      </c>
      <c r="E129" s="452">
        <f t="shared" si="15"/>
        <v>31413</v>
      </c>
      <c r="F129" s="452">
        <f>+F94+F115</f>
        <v>0</v>
      </c>
    </row>
    <row r="130" spans="1:6" ht="12" customHeight="1" thickBot="1" x14ac:dyDescent="0.25">
      <c r="A130" s="29" t="s">
        <v>232</v>
      </c>
      <c r="B130" s="159" t="s">
        <v>233</v>
      </c>
      <c r="C130" s="452">
        <f>+C131+C132+C133</f>
        <v>0</v>
      </c>
      <c r="D130" s="452"/>
      <c r="E130" s="452"/>
      <c r="F130" s="452">
        <f>+F131+F132+F133</f>
        <v>0</v>
      </c>
    </row>
    <row r="131" spans="1:6" ht="12" customHeight="1" x14ac:dyDescent="0.2">
      <c r="A131" s="515" t="s">
        <v>51</v>
      </c>
      <c r="B131" s="482" t="s">
        <v>234</v>
      </c>
      <c r="C131" s="485"/>
      <c r="D131" s="485"/>
      <c r="E131" s="485"/>
      <c r="F131" s="485"/>
    </row>
    <row r="132" spans="1:6" ht="12" customHeight="1" x14ac:dyDescent="0.2">
      <c r="A132" s="515" t="s">
        <v>53</v>
      </c>
      <c r="B132" s="482" t="s">
        <v>235</v>
      </c>
      <c r="C132" s="485"/>
      <c r="D132" s="485"/>
      <c r="E132" s="485"/>
      <c r="F132" s="485"/>
    </row>
    <row r="133" spans="1:6" ht="12" customHeight="1" thickBot="1" x14ac:dyDescent="0.25">
      <c r="A133" s="524" t="s">
        <v>55</v>
      </c>
      <c r="B133" s="482" t="s">
        <v>236</v>
      </c>
      <c r="C133" s="485"/>
      <c r="D133" s="485"/>
      <c r="E133" s="485"/>
      <c r="F133" s="485"/>
    </row>
    <row r="134" spans="1:6" ht="12" customHeight="1" thickBot="1" x14ac:dyDescent="0.25">
      <c r="A134" s="29" t="s">
        <v>65</v>
      </c>
      <c r="B134" s="159" t="s">
        <v>237</v>
      </c>
      <c r="C134" s="452">
        <f>SUM(C135:C140)</f>
        <v>0</v>
      </c>
      <c r="D134" s="452"/>
      <c r="E134" s="452"/>
      <c r="F134" s="452">
        <f>SUM(F135:F140)</f>
        <v>0</v>
      </c>
    </row>
    <row r="135" spans="1:6" ht="12" customHeight="1" x14ac:dyDescent="0.2">
      <c r="A135" s="515" t="s">
        <v>67</v>
      </c>
      <c r="B135" s="486" t="s">
        <v>238</v>
      </c>
      <c r="C135" s="485"/>
      <c r="D135" s="485"/>
      <c r="E135" s="485"/>
      <c r="F135" s="485"/>
    </row>
    <row r="136" spans="1:6" ht="12" customHeight="1" x14ac:dyDescent="0.2">
      <c r="A136" s="515" t="s">
        <v>69</v>
      </c>
      <c r="B136" s="486" t="s">
        <v>239</v>
      </c>
      <c r="C136" s="485"/>
      <c r="D136" s="485"/>
      <c r="E136" s="485"/>
      <c r="F136" s="485"/>
    </row>
    <row r="137" spans="1:6" ht="12" customHeight="1" x14ac:dyDescent="0.2">
      <c r="A137" s="515" t="s">
        <v>71</v>
      </c>
      <c r="B137" s="486" t="s">
        <v>240</v>
      </c>
      <c r="C137" s="485"/>
      <c r="D137" s="485"/>
      <c r="E137" s="485"/>
      <c r="F137" s="485"/>
    </row>
    <row r="138" spans="1:6" ht="12" customHeight="1" x14ac:dyDescent="0.2">
      <c r="A138" s="515" t="s">
        <v>73</v>
      </c>
      <c r="B138" s="486" t="s">
        <v>241</v>
      </c>
      <c r="C138" s="485"/>
      <c r="D138" s="485"/>
      <c r="E138" s="485"/>
      <c r="F138" s="485"/>
    </row>
    <row r="139" spans="1:6" ht="12" customHeight="1" x14ac:dyDescent="0.2">
      <c r="A139" s="515" t="s">
        <v>75</v>
      </c>
      <c r="B139" s="486" t="s">
        <v>242</v>
      </c>
      <c r="C139" s="485"/>
      <c r="D139" s="485"/>
      <c r="E139" s="485"/>
      <c r="F139" s="485"/>
    </row>
    <row r="140" spans="1:6" ht="12" customHeight="1" thickBot="1" x14ac:dyDescent="0.25">
      <c r="A140" s="524" t="s">
        <v>77</v>
      </c>
      <c r="B140" s="486" t="s">
        <v>243</v>
      </c>
      <c r="C140" s="485"/>
      <c r="D140" s="485"/>
      <c r="E140" s="485"/>
      <c r="F140" s="485"/>
    </row>
    <row r="141" spans="1:6" ht="12" customHeight="1" thickBot="1" x14ac:dyDescent="0.25">
      <c r="A141" s="29" t="s">
        <v>89</v>
      </c>
      <c r="B141" s="159" t="s">
        <v>244</v>
      </c>
      <c r="C141" s="460">
        <f>+C142+C143+C144+C145+C146</f>
        <v>0</v>
      </c>
      <c r="D141" s="460"/>
      <c r="E141" s="460"/>
      <c r="F141" s="460">
        <f>+F142+F143+F144+F145+F146</f>
        <v>0</v>
      </c>
    </row>
    <row r="142" spans="1:6" ht="12" customHeight="1" x14ac:dyDescent="0.2">
      <c r="A142" s="515" t="s">
        <v>91</v>
      </c>
      <c r="B142" s="486" t="s">
        <v>245</v>
      </c>
      <c r="C142" s="485"/>
      <c r="D142" s="485"/>
      <c r="E142" s="485"/>
      <c r="F142" s="485"/>
    </row>
    <row r="143" spans="1:6" ht="12" customHeight="1" x14ac:dyDescent="0.2">
      <c r="A143" s="515" t="s">
        <v>93</v>
      </c>
      <c r="B143" s="486" t="s">
        <v>498</v>
      </c>
      <c r="C143" s="485"/>
      <c r="D143" s="485"/>
      <c r="E143" s="485"/>
      <c r="F143" s="485"/>
    </row>
    <row r="144" spans="1:6" ht="12" customHeight="1" x14ac:dyDescent="0.2">
      <c r="A144" s="515" t="s">
        <v>93</v>
      </c>
      <c r="B144" s="486" t="s">
        <v>246</v>
      </c>
      <c r="C144" s="485"/>
      <c r="D144" s="485"/>
      <c r="E144" s="485"/>
      <c r="F144" s="485"/>
    </row>
    <row r="145" spans="1:11" ht="12" customHeight="1" x14ac:dyDescent="0.2">
      <c r="A145" s="515" t="s">
        <v>95</v>
      </c>
      <c r="B145" s="486" t="s">
        <v>247</v>
      </c>
      <c r="C145" s="485"/>
      <c r="D145" s="485"/>
      <c r="E145" s="485"/>
      <c r="F145" s="485"/>
    </row>
    <row r="146" spans="1:11" ht="12" customHeight="1" thickBot="1" x14ac:dyDescent="0.25">
      <c r="A146" s="524" t="s">
        <v>97</v>
      </c>
      <c r="B146" s="488" t="s">
        <v>248</v>
      </c>
      <c r="C146" s="485"/>
      <c r="D146" s="485"/>
      <c r="E146" s="485"/>
      <c r="F146" s="485"/>
    </row>
    <row r="147" spans="1:11" ht="12" customHeight="1" thickBot="1" x14ac:dyDescent="0.25">
      <c r="A147" s="29" t="s">
        <v>249</v>
      </c>
      <c r="B147" s="159" t="s">
        <v>250</v>
      </c>
      <c r="C147" s="489">
        <f>SUM(C148:C152)</f>
        <v>0</v>
      </c>
      <c r="D147" s="489"/>
      <c r="E147" s="489"/>
      <c r="F147" s="489">
        <f>SUM(F148:F152)</f>
        <v>0</v>
      </c>
    </row>
    <row r="148" spans="1:11" ht="12" customHeight="1" x14ac:dyDescent="0.2">
      <c r="A148" s="515" t="s">
        <v>103</v>
      </c>
      <c r="B148" s="486" t="s">
        <v>251</v>
      </c>
      <c r="C148" s="485"/>
      <c r="D148" s="485"/>
      <c r="E148" s="485"/>
      <c r="F148" s="485"/>
    </row>
    <row r="149" spans="1:11" ht="12" customHeight="1" x14ac:dyDescent="0.2">
      <c r="A149" s="515" t="s">
        <v>105</v>
      </c>
      <c r="B149" s="486" t="s">
        <v>252</v>
      </c>
      <c r="C149" s="485"/>
      <c r="D149" s="485"/>
      <c r="E149" s="485"/>
      <c r="F149" s="485"/>
    </row>
    <row r="150" spans="1:11" ht="12" customHeight="1" x14ac:dyDescent="0.2">
      <c r="A150" s="515" t="s">
        <v>107</v>
      </c>
      <c r="B150" s="486" t="s">
        <v>253</v>
      </c>
      <c r="C150" s="485"/>
      <c r="D150" s="485"/>
      <c r="E150" s="485"/>
      <c r="F150" s="485"/>
    </row>
    <row r="151" spans="1:11" ht="12" customHeight="1" x14ac:dyDescent="0.2">
      <c r="A151" s="515" t="s">
        <v>109</v>
      </c>
      <c r="B151" s="486" t="s">
        <v>254</v>
      </c>
      <c r="C151" s="485"/>
      <c r="D151" s="485"/>
      <c r="E151" s="485"/>
      <c r="F151" s="485"/>
    </row>
    <row r="152" spans="1:11" ht="12" customHeight="1" thickBot="1" x14ac:dyDescent="0.25">
      <c r="A152" s="515" t="s">
        <v>255</v>
      </c>
      <c r="B152" s="486" t="s">
        <v>256</v>
      </c>
      <c r="C152" s="485"/>
      <c r="D152" s="485"/>
      <c r="E152" s="485"/>
      <c r="F152" s="485"/>
    </row>
    <row r="153" spans="1:11" ht="15" customHeight="1" thickBot="1" x14ac:dyDescent="0.25">
      <c r="A153" s="29" t="s">
        <v>111</v>
      </c>
      <c r="B153" s="159" t="s">
        <v>257</v>
      </c>
      <c r="C153" s="528"/>
      <c r="D153" s="528"/>
      <c r="E153" s="528"/>
      <c r="F153" s="528"/>
      <c r="H153" s="529"/>
      <c r="I153" s="530"/>
      <c r="J153" s="530"/>
      <c r="K153" s="530"/>
    </row>
    <row r="154" spans="1:11" s="514" customFormat="1" ht="12.95" customHeight="1" thickBot="1" x14ac:dyDescent="0.25">
      <c r="A154" s="29" t="s">
        <v>258</v>
      </c>
      <c r="B154" s="159" t="s">
        <v>259</v>
      </c>
      <c r="C154" s="528"/>
      <c r="D154" s="528"/>
      <c r="E154" s="528"/>
      <c r="F154" s="528"/>
    </row>
    <row r="155" spans="1:11" ht="7.5" customHeight="1" thickBot="1" x14ac:dyDescent="0.25">
      <c r="A155" s="29" t="s">
        <v>260</v>
      </c>
      <c r="B155" s="159" t="s">
        <v>261</v>
      </c>
      <c r="C155" s="490">
        <f>+C130+C134+C141+C147+C153+C154</f>
        <v>0</v>
      </c>
      <c r="D155" s="490">
        <f t="shared" ref="D155:E155" si="16">+D130+D134+D141+D147+D153+D154</f>
        <v>0</v>
      </c>
      <c r="E155" s="490">
        <f t="shared" si="16"/>
        <v>0</v>
      </c>
      <c r="F155" s="490">
        <f>+F130+F134+F141+F147+F153+F154</f>
        <v>0</v>
      </c>
    </row>
    <row r="156" spans="1:11" ht="16.5" thickBot="1" x14ac:dyDescent="0.25">
      <c r="A156" s="531" t="s">
        <v>262</v>
      </c>
      <c r="B156" s="491" t="s">
        <v>263</v>
      </c>
      <c r="C156" s="490">
        <f>+C129+C155</f>
        <v>21000</v>
      </c>
      <c r="D156" s="490">
        <f t="shared" ref="D156:E156" si="17">+D129+D155</f>
        <v>31413</v>
      </c>
      <c r="E156" s="490">
        <f t="shared" si="17"/>
        <v>31413</v>
      </c>
      <c r="F156" s="490">
        <f>+F129+F155</f>
        <v>0</v>
      </c>
    </row>
    <row r="157" spans="1:11" ht="15" customHeight="1" x14ac:dyDescent="0.2"/>
    <row r="158" spans="1:11" ht="13.5" customHeight="1" x14ac:dyDescent="0.2">
      <c r="A158" s="561" t="s">
        <v>264</v>
      </c>
      <c r="B158" s="561"/>
      <c r="C158" s="561"/>
      <c r="D158" s="534"/>
      <c r="E158" s="534"/>
      <c r="F158" s="512"/>
    </row>
    <row r="159" spans="1:11" ht="27.75" customHeight="1" thickBot="1" x14ac:dyDescent="0.25">
      <c r="A159" s="559" t="s">
        <v>265</v>
      </c>
      <c r="B159" s="559"/>
      <c r="C159" s="2">
        <f>C91</f>
        <v>0</v>
      </c>
      <c r="D159" s="2"/>
      <c r="E159" s="2"/>
      <c r="F159" s="2"/>
    </row>
    <row r="160" spans="1:11" ht="16.5" thickBot="1" x14ac:dyDescent="0.25">
      <c r="A160" s="29">
        <v>1</v>
      </c>
      <c r="B160" s="81" t="s">
        <v>266</v>
      </c>
      <c r="C160" s="452">
        <f>+C62-C129</f>
        <v>0</v>
      </c>
      <c r="D160" s="452">
        <f t="shared" ref="D160:E160" si="18">+D62-D129</f>
        <v>0</v>
      </c>
      <c r="E160" s="452">
        <f t="shared" si="18"/>
        <v>7020</v>
      </c>
      <c r="F160" s="452">
        <f>+F62-F129</f>
        <v>53856</v>
      </c>
    </row>
    <row r="161" spans="1:6" ht="32.25" thickBot="1" x14ac:dyDescent="0.25">
      <c r="A161" s="29" t="s">
        <v>21</v>
      </c>
      <c r="B161" s="81" t="s">
        <v>267</v>
      </c>
      <c r="C161" s="452">
        <f>+C87-C155</f>
        <v>0</v>
      </c>
      <c r="D161" s="452">
        <f t="shared" ref="D161:E161" si="19">+D87-D155</f>
        <v>0</v>
      </c>
      <c r="E161" s="452">
        <f t="shared" si="19"/>
        <v>0</v>
      </c>
      <c r="F161" s="452">
        <f>+F87-F155</f>
        <v>0</v>
      </c>
    </row>
  </sheetData>
  <mergeCells count="6">
    <mergeCell ref="A159:B159"/>
    <mergeCell ref="A1:F1"/>
    <mergeCell ref="A2:B2"/>
    <mergeCell ref="A90:C90"/>
    <mergeCell ref="A91:B91"/>
    <mergeCell ref="A158:C15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Konyár Község Önkormányzat
2017. ÉVI KÖLTSÉGVETÉS
ÖNKÉNT VÁLLALT FELADATAINAK MÉRLEGE
&amp;R&amp;"Times New Roman CE,Félkövér dőlt"&amp;11 1.3. melléklet a ........./2017. (.......) önkormányzati rendelethez</oddHeader>
  </headerFooter>
  <rowBreaks count="1" manualBreakCount="1">
    <brk id="89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9"/>
  <sheetViews>
    <sheetView zoomScale="115" zoomScaleNormal="115" zoomScaleSheetLayoutView="100" workbookViewId="0">
      <selection activeCell="C115" sqref="C115"/>
    </sheetView>
  </sheetViews>
  <sheetFormatPr defaultRowHeight="15.75" x14ac:dyDescent="0.25"/>
  <cols>
    <col min="1" max="1" width="9.5" style="79" customWidth="1"/>
    <col min="2" max="2" width="91.6640625" style="79" customWidth="1"/>
    <col min="3" max="5" width="19.83203125" style="79" customWidth="1"/>
    <col min="6" max="6" width="21.6640625" style="80" customWidth="1"/>
    <col min="7" max="7" width="9" style="1" customWidth="1"/>
    <col min="8" max="16384" width="9.33203125" style="1"/>
  </cols>
  <sheetData>
    <row r="1" spans="1:6" ht="15.95" customHeight="1" x14ac:dyDescent="0.25">
      <c r="A1" s="560" t="s">
        <v>0</v>
      </c>
      <c r="B1" s="560"/>
      <c r="C1" s="560"/>
      <c r="D1" s="560"/>
      <c r="E1" s="560"/>
      <c r="F1" s="560"/>
    </row>
    <row r="2" spans="1:6" ht="15.95" customHeight="1" thickBot="1" x14ac:dyDescent="0.3">
      <c r="A2" s="559" t="s">
        <v>1</v>
      </c>
      <c r="B2" s="559"/>
      <c r="C2" s="355"/>
      <c r="D2" s="355"/>
      <c r="E2" s="355"/>
      <c r="F2" s="2" t="str">
        <f>'[1]1.3.sz.mell.'!C2</f>
        <v>Forintban!</v>
      </c>
    </row>
    <row r="3" spans="1:6" ht="38.1" customHeight="1" thickBot="1" x14ac:dyDescent="0.3">
      <c r="A3" s="3" t="s">
        <v>3</v>
      </c>
      <c r="B3" s="4" t="s">
        <v>4</v>
      </c>
      <c r="C3" s="314" t="s">
        <v>504</v>
      </c>
      <c r="D3" s="314" t="s">
        <v>515</v>
      </c>
      <c r="E3" s="314" t="s">
        <v>516</v>
      </c>
      <c r="F3" s="314" t="s">
        <v>517</v>
      </c>
    </row>
    <row r="4" spans="1:6" s="7" customFormat="1" ht="12" customHeight="1" thickBot="1" x14ac:dyDescent="0.25">
      <c r="A4" s="5"/>
      <c r="B4" s="6" t="s">
        <v>5</v>
      </c>
      <c r="C4" s="358" t="s">
        <v>6</v>
      </c>
      <c r="D4" s="237" t="s">
        <v>275</v>
      </c>
      <c r="E4" s="237" t="s">
        <v>276</v>
      </c>
      <c r="F4" s="237" t="s">
        <v>360</v>
      </c>
    </row>
    <row r="5" spans="1:6" s="11" customFormat="1" ht="12" customHeight="1" thickBot="1" x14ac:dyDescent="0.25">
      <c r="A5" s="8" t="s">
        <v>7</v>
      </c>
      <c r="B5" s="9" t="s">
        <v>8</v>
      </c>
      <c r="C5" s="359"/>
      <c r="D5" s="359"/>
      <c r="E5" s="359"/>
      <c r="F5" s="10">
        <f>+F6+F7+F8+F9+F10+F11</f>
        <v>0</v>
      </c>
    </row>
    <row r="6" spans="1:6" s="11" customFormat="1" ht="12" customHeight="1" x14ac:dyDescent="0.2">
      <c r="A6" s="12" t="s">
        <v>9</v>
      </c>
      <c r="B6" s="13" t="s">
        <v>10</v>
      </c>
      <c r="C6" s="360"/>
      <c r="D6" s="360"/>
      <c r="E6" s="360"/>
      <c r="F6" s="14"/>
    </row>
    <row r="7" spans="1:6" s="11" customFormat="1" ht="12" customHeight="1" x14ac:dyDescent="0.2">
      <c r="A7" s="15" t="s">
        <v>11</v>
      </c>
      <c r="B7" s="16" t="s">
        <v>12</v>
      </c>
      <c r="C7" s="361"/>
      <c r="D7" s="361"/>
      <c r="E7" s="361"/>
      <c r="F7" s="17"/>
    </row>
    <row r="8" spans="1:6" s="11" customFormat="1" ht="12" customHeight="1" x14ac:dyDescent="0.2">
      <c r="A8" s="15" t="s">
        <v>13</v>
      </c>
      <c r="B8" s="16" t="s">
        <v>14</v>
      </c>
      <c r="C8" s="361"/>
      <c r="D8" s="361"/>
      <c r="E8" s="361"/>
      <c r="F8" s="17"/>
    </row>
    <row r="9" spans="1:6" s="11" customFormat="1" ht="12" customHeight="1" x14ac:dyDescent="0.2">
      <c r="A9" s="15" t="s">
        <v>15</v>
      </c>
      <c r="B9" s="16" t="s">
        <v>16</v>
      </c>
      <c r="C9" s="361"/>
      <c r="D9" s="361"/>
      <c r="E9" s="361"/>
      <c r="F9" s="17"/>
    </row>
    <row r="10" spans="1:6" s="11" customFormat="1" ht="12" customHeight="1" x14ac:dyDescent="0.2">
      <c r="A10" s="15" t="s">
        <v>17</v>
      </c>
      <c r="B10" s="18" t="s">
        <v>18</v>
      </c>
      <c r="C10" s="544"/>
      <c r="D10" s="544"/>
      <c r="E10" s="544"/>
      <c r="F10" s="17"/>
    </row>
    <row r="11" spans="1:6" s="11" customFormat="1" ht="12" customHeight="1" thickBot="1" x14ac:dyDescent="0.25">
      <c r="A11" s="19" t="s">
        <v>19</v>
      </c>
      <c r="B11" s="20" t="s">
        <v>20</v>
      </c>
      <c r="C11" s="545"/>
      <c r="D11" s="545"/>
      <c r="E11" s="545"/>
      <c r="F11" s="17"/>
    </row>
    <row r="12" spans="1:6" s="11" customFormat="1" ht="12" customHeight="1" thickBot="1" x14ac:dyDescent="0.25">
      <c r="A12" s="8" t="s">
        <v>21</v>
      </c>
      <c r="B12" s="21" t="s">
        <v>22</v>
      </c>
      <c r="C12" s="363"/>
      <c r="D12" s="363"/>
      <c r="E12" s="363"/>
      <c r="F12" s="10">
        <f>+F13+F14+F15+F16+F17</f>
        <v>0</v>
      </c>
    </row>
    <row r="13" spans="1:6" s="11" customFormat="1" ht="12" customHeight="1" x14ac:dyDescent="0.2">
      <c r="A13" s="12" t="s">
        <v>23</v>
      </c>
      <c r="B13" s="13" t="s">
        <v>24</v>
      </c>
      <c r="C13" s="360"/>
      <c r="D13" s="360"/>
      <c r="E13" s="360"/>
      <c r="F13" s="14"/>
    </row>
    <row r="14" spans="1:6" s="11" customFormat="1" ht="12" customHeight="1" x14ac:dyDescent="0.2">
      <c r="A14" s="15" t="s">
        <v>25</v>
      </c>
      <c r="B14" s="16" t="s">
        <v>26</v>
      </c>
      <c r="C14" s="361"/>
      <c r="D14" s="361"/>
      <c r="E14" s="361"/>
      <c r="F14" s="17"/>
    </row>
    <row r="15" spans="1:6" s="11" customFormat="1" ht="12" customHeight="1" x14ac:dyDescent="0.2">
      <c r="A15" s="15" t="s">
        <v>27</v>
      </c>
      <c r="B15" s="16" t="s">
        <v>28</v>
      </c>
      <c r="C15" s="361"/>
      <c r="D15" s="361"/>
      <c r="E15" s="361"/>
      <c r="F15" s="17"/>
    </row>
    <row r="16" spans="1:6" s="11" customFormat="1" ht="12" customHeight="1" x14ac:dyDescent="0.2">
      <c r="A16" s="15" t="s">
        <v>29</v>
      </c>
      <c r="B16" s="16" t="s">
        <v>30</v>
      </c>
      <c r="C16" s="361"/>
      <c r="D16" s="361"/>
      <c r="E16" s="361"/>
      <c r="F16" s="17"/>
    </row>
    <row r="17" spans="1:6" s="11" customFormat="1" ht="12" customHeight="1" x14ac:dyDescent="0.2">
      <c r="A17" s="15" t="s">
        <v>31</v>
      </c>
      <c r="B17" s="16" t="s">
        <v>32</v>
      </c>
      <c r="C17" s="361"/>
      <c r="D17" s="361"/>
      <c r="E17" s="361"/>
      <c r="F17" s="17"/>
    </row>
    <row r="18" spans="1:6" s="11" customFormat="1" ht="12" customHeight="1" thickBot="1" x14ac:dyDescent="0.25">
      <c r="A18" s="19" t="s">
        <v>33</v>
      </c>
      <c r="B18" s="20" t="s">
        <v>34</v>
      </c>
      <c r="C18" s="545"/>
      <c r="D18" s="545"/>
      <c r="E18" s="545"/>
      <c r="F18" s="22"/>
    </row>
    <row r="19" spans="1:6" s="11" customFormat="1" ht="12" customHeight="1" thickBot="1" x14ac:dyDescent="0.25">
      <c r="A19" s="8" t="s">
        <v>35</v>
      </c>
      <c r="B19" s="9" t="s">
        <v>36</v>
      </c>
      <c r="C19" s="359"/>
      <c r="D19" s="359"/>
      <c r="E19" s="359"/>
      <c r="F19" s="10">
        <f>+F20+F21+F22+F23+F24</f>
        <v>0</v>
      </c>
    </row>
    <row r="20" spans="1:6" s="11" customFormat="1" ht="12" customHeight="1" x14ac:dyDescent="0.2">
      <c r="A20" s="12" t="s">
        <v>37</v>
      </c>
      <c r="B20" s="13" t="s">
        <v>38</v>
      </c>
      <c r="C20" s="360"/>
      <c r="D20" s="360"/>
      <c r="E20" s="360"/>
      <c r="F20" s="14"/>
    </row>
    <row r="21" spans="1:6" s="11" customFormat="1" ht="12" customHeight="1" x14ac:dyDescent="0.2">
      <c r="A21" s="15" t="s">
        <v>39</v>
      </c>
      <c r="B21" s="16" t="s">
        <v>40</v>
      </c>
      <c r="C21" s="361"/>
      <c r="D21" s="361"/>
      <c r="E21" s="361"/>
      <c r="F21" s="17"/>
    </row>
    <row r="22" spans="1:6" s="11" customFormat="1" ht="12" customHeight="1" x14ac:dyDescent="0.2">
      <c r="A22" s="15" t="s">
        <v>41</v>
      </c>
      <c r="B22" s="16" t="s">
        <v>42</v>
      </c>
      <c r="C22" s="361"/>
      <c r="D22" s="361"/>
      <c r="E22" s="361"/>
      <c r="F22" s="17"/>
    </row>
    <row r="23" spans="1:6" s="11" customFormat="1" ht="12" customHeight="1" x14ac:dyDescent="0.2">
      <c r="A23" s="15" t="s">
        <v>43</v>
      </c>
      <c r="B23" s="16" t="s">
        <v>44</v>
      </c>
      <c r="C23" s="361"/>
      <c r="D23" s="361"/>
      <c r="E23" s="361"/>
      <c r="F23" s="17"/>
    </row>
    <row r="24" spans="1:6" s="11" customFormat="1" ht="12" customHeight="1" x14ac:dyDescent="0.2">
      <c r="A24" s="15" t="s">
        <v>45</v>
      </c>
      <c r="B24" s="16" t="s">
        <v>46</v>
      </c>
      <c r="C24" s="361"/>
      <c r="D24" s="361"/>
      <c r="E24" s="361"/>
      <c r="F24" s="17"/>
    </row>
    <row r="25" spans="1:6" s="11" customFormat="1" ht="12" customHeight="1" thickBot="1" x14ac:dyDescent="0.25">
      <c r="A25" s="19" t="s">
        <v>47</v>
      </c>
      <c r="B25" s="23" t="s">
        <v>48</v>
      </c>
      <c r="C25" s="362"/>
      <c r="D25" s="362"/>
      <c r="E25" s="362"/>
      <c r="F25" s="22"/>
    </row>
    <row r="26" spans="1:6" s="11" customFormat="1" ht="12" customHeight="1" thickBot="1" x14ac:dyDescent="0.25">
      <c r="A26" s="8" t="s">
        <v>49</v>
      </c>
      <c r="B26" s="9" t="s">
        <v>50</v>
      </c>
      <c r="C26" s="359"/>
      <c r="D26" s="359"/>
      <c r="E26" s="359"/>
      <c r="F26" s="24">
        <f>SUM(F27:F33)</f>
        <v>0</v>
      </c>
    </row>
    <row r="27" spans="1:6" s="11" customFormat="1" ht="12" customHeight="1" x14ac:dyDescent="0.2">
      <c r="A27" s="12" t="s">
        <v>51</v>
      </c>
      <c r="B27" s="540" t="s">
        <v>52</v>
      </c>
      <c r="C27" s="546"/>
      <c r="D27" s="546"/>
      <c r="E27" s="546"/>
      <c r="F27" s="14"/>
    </row>
    <row r="28" spans="1:6" s="11" customFormat="1" ht="12" customHeight="1" x14ac:dyDescent="0.2">
      <c r="A28" s="15" t="s">
        <v>53</v>
      </c>
      <c r="B28" s="455" t="s">
        <v>54</v>
      </c>
      <c r="C28" s="547"/>
      <c r="D28" s="547"/>
      <c r="E28" s="547"/>
      <c r="F28" s="17"/>
    </row>
    <row r="29" spans="1:6" s="11" customFormat="1" ht="12" customHeight="1" x14ac:dyDescent="0.2">
      <c r="A29" s="15" t="s">
        <v>55</v>
      </c>
      <c r="B29" s="455" t="s">
        <v>56</v>
      </c>
      <c r="C29" s="547"/>
      <c r="D29" s="547"/>
      <c r="E29" s="547"/>
      <c r="F29" s="17"/>
    </row>
    <row r="30" spans="1:6" s="11" customFormat="1" ht="12" customHeight="1" x14ac:dyDescent="0.2">
      <c r="A30" s="15" t="s">
        <v>57</v>
      </c>
      <c r="B30" s="455" t="s">
        <v>58</v>
      </c>
      <c r="C30" s="547"/>
      <c r="D30" s="547"/>
      <c r="E30" s="547"/>
      <c r="F30" s="17"/>
    </row>
    <row r="31" spans="1:6" s="11" customFormat="1" ht="12" customHeight="1" x14ac:dyDescent="0.2">
      <c r="A31" s="15" t="s">
        <v>59</v>
      </c>
      <c r="B31" s="455" t="s">
        <v>60</v>
      </c>
      <c r="C31" s="547"/>
      <c r="D31" s="547"/>
      <c r="E31" s="547"/>
      <c r="F31" s="17"/>
    </row>
    <row r="32" spans="1:6" s="11" customFormat="1" ht="12" customHeight="1" x14ac:dyDescent="0.2">
      <c r="A32" s="15" t="s">
        <v>61</v>
      </c>
      <c r="B32" s="541" t="s">
        <v>270</v>
      </c>
      <c r="C32" s="548"/>
      <c r="D32" s="548"/>
      <c r="E32" s="548"/>
      <c r="F32" s="17"/>
    </row>
    <row r="33" spans="1:6" s="11" customFormat="1" ht="12" customHeight="1" thickBot="1" x14ac:dyDescent="0.25">
      <c r="A33" s="19" t="s">
        <v>63</v>
      </c>
      <c r="B33" s="462" t="s">
        <v>64</v>
      </c>
      <c r="C33" s="549"/>
      <c r="D33" s="549"/>
      <c r="E33" s="549"/>
      <c r="F33" s="22"/>
    </row>
    <row r="34" spans="1:6" s="11" customFormat="1" ht="12" customHeight="1" thickBot="1" x14ac:dyDescent="0.25">
      <c r="A34" s="8" t="s">
        <v>65</v>
      </c>
      <c r="B34" s="9" t="s">
        <v>66</v>
      </c>
      <c r="C34" s="359"/>
      <c r="D34" s="359"/>
      <c r="E34" s="359"/>
      <c r="F34" s="10">
        <f>SUM(F35:F45)</f>
        <v>0</v>
      </c>
    </row>
    <row r="35" spans="1:6" s="11" customFormat="1" ht="12" customHeight="1" x14ac:dyDescent="0.2">
      <c r="A35" s="12" t="s">
        <v>67</v>
      </c>
      <c r="B35" s="13" t="s">
        <v>68</v>
      </c>
      <c r="C35" s="360"/>
      <c r="D35" s="360"/>
      <c r="E35" s="360"/>
      <c r="F35" s="14"/>
    </row>
    <row r="36" spans="1:6" s="11" customFormat="1" ht="12" customHeight="1" x14ac:dyDescent="0.2">
      <c r="A36" s="15" t="s">
        <v>69</v>
      </c>
      <c r="B36" s="16" t="s">
        <v>70</v>
      </c>
      <c r="C36" s="361"/>
      <c r="D36" s="361"/>
      <c r="E36" s="361"/>
      <c r="F36" s="17"/>
    </row>
    <row r="37" spans="1:6" s="11" customFormat="1" ht="12" customHeight="1" x14ac:dyDescent="0.2">
      <c r="A37" s="15" t="s">
        <v>71</v>
      </c>
      <c r="B37" s="16" t="s">
        <v>72</v>
      </c>
      <c r="C37" s="361"/>
      <c r="D37" s="361"/>
      <c r="E37" s="361"/>
      <c r="F37" s="17"/>
    </row>
    <row r="38" spans="1:6" s="11" customFormat="1" ht="12" customHeight="1" x14ac:dyDescent="0.2">
      <c r="A38" s="15" t="s">
        <v>73</v>
      </c>
      <c r="B38" s="16" t="s">
        <v>74</v>
      </c>
      <c r="C38" s="361"/>
      <c r="D38" s="361"/>
      <c r="E38" s="361"/>
      <c r="F38" s="17"/>
    </row>
    <row r="39" spans="1:6" s="11" customFormat="1" ht="12" customHeight="1" x14ac:dyDescent="0.2">
      <c r="A39" s="15" t="s">
        <v>75</v>
      </c>
      <c r="B39" s="16" t="s">
        <v>76</v>
      </c>
      <c r="C39" s="361"/>
      <c r="D39" s="361"/>
      <c r="E39" s="361"/>
      <c r="F39" s="17"/>
    </row>
    <row r="40" spans="1:6" s="11" customFormat="1" ht="12" customHeight="1" x14ac:dyDescent="0.2">
      <c r="A40" s="15" t="s">
        <v>77</v>
      </c>
      <c r="B40" s="16" t="s">
        <v>78</v>
      </c>
      <c r="C40" s="361"/>
      <c r="D40" s="361"/>
      <c r="E40" s="361"/>
      <c r="F40" s="17"/>
    </row>
    <row r="41" spans="1:6" s="11" customFormat="1" ht="12" customHeight="1" x14ac:dyDescent="0.2">
      <c r="A41" s="15" t="s">
        <v>79</v>
      </c>
      <c r="B41" s="16" t="s">
        <v>80</v>
      </c>
      <c r="C41" s="361"/>
      <c r="D41" s="361"/>
      <c r="E41" s="361"/>
      <c r="F41" s="17"/>
    </row>
    <row r="42" spans="1:6" s="11" customFormat="1" ht="12" customHeight="1" x14ac:dyDescent="0.2">
      <c r="A42" s="15" t="s">
        <v>81</v>
      </c>
      <c r="B42" s="16" t="s">
        <v>82</v>
      </c>
      <c r="C42" s="361"/>
      <c r="D42" s="361"/>
      <c r="E42" s="361"/>
      <c r="F42" s="17"/>
    </row>
    <row r="43" spans="1:6" s="11" customFormat="1" ht="12" customHeight="1" x14ac:dyDescent="0.2">
      <c r="A43" s="15" t="s">
        <v>83</v>
      </c>
      <c r="B43" s="16" t="s">
        <v>84</v>
      </c>
      <c r="C43" s="361"/>
      <c r="D43" s="361"/>
      <c r="E43" s="361"/>
      <c r="F43" s="26"/>
    </row>
    <row r="44" spans="1:6" s="11" customFormat="1" ht="12" customHeight="1" x14ac:dyDescent="0.2">
      <c r="A44" s="19" t="s">
        <v>85</v>
      </c>
      <c r="B44" s="23" t="s">
        <v>86</v>
      </c>
      <c r="C44" s="362"/>
      <c r="D44" s="362"/>
      <c r="E44" s="362"/>
      <c r="F44" s="27"/>
    </row>
    <row r="45" spans="1:6" s="11" customFormat="1" ht="12" customHeight="1" thickBot="1" x14ac:dyDescent="0.25">
      <c r="A45" s="19" t="s">
        <v>87</v>
      </c>
      <c r="B45" s="20" t="s">
        <v>88</v>
      </c>
      <c r="C45" s="545"/>
      <c r="D45" s="545"/>
      <c r="E45" s="545"/>
      <c r="F45" s="27"/>
    </row>
    <row r="46" spans="1:6" s="11" customFormat="1" ht="12" customHeight="1" thickBot="1" x14ac:dyDescent="0.25">
      <c r="A46" s="8" t="s">
        <v>89</v>
      </c>
      <c r="B46" s="9" t="s">
        <v>90</v>
      </c>
      <c r="C46" s="359"/>
      <c r="D46" s="359"/>
      <c r="E46" s="359"/>
      <c r="F46" s="10">
        <f>SUM(F47:F51)</f>
        <v>0</v>
      </c>
    </row>
    <row r="47" spans="1:6" s="11" customFormat="1" ht="12" customHeight="1" x14ac:dyDescent="0.2">
      <c r="A47" s="12" t="s">
        <v>91</v>
      </c>
      <c r="B47" s="13" t="s">
        <v>92</v>
      </c>
      <c r="C47" s="360"/>
      <c r="D47" s="360"/>
      <c r="E47" s="360"/>
      <c r="F47" s="28"/>
    </row>
    <row r="48" spans="1:6" s="11" customFormat="1" ht="12" customHeight="1" x14ac:dyDescent="0.2">
      <c r="A48" s="15" t="s">
        <v>93</v>
      </c>
      <c r="B48" s="16" t="s">
        <v>94</v>
      </c>
      <c r="C48" s="361"/>
      <c r="D48" s="361"/>
      <c r="E48" s="361"/>
      <c r="F48" s="26"/>
    </row>
    <row r="49" spans="1:6" s="11" customFormat="1" ht="12" customHeight="1" x14ac:dyDescent="0.2">
      <c r="A49" s="15" t="s">
        <v>95</v>
      </c>
      <c r="B49" s="16" t="s">
        <v>96</v>
      </c>
      <c r="C49" s="361"/>
      <c r="D49" s="361"/>
      <c r="E49" s="361"/>
      <c r="F49" s="26"/>
    </row>
    <row r="50" spans="1:6" s="11" customFormat="1" ht="12" customHeight="1" x14ac:dyDescent="0.2">
      <c r="A50" s="15" t="s">
        <v>97</v>
      </c>
      <c r="B50" s="16" t="s">
        <v>98</v>
      </c>
      <c r="C50" s="361"/>
      <c r="D50" s="361"/>
      <c r="E50" s="361"/>
      <c r="F50" s="26"/>
    </row>
    <row r="51" spans="1:6" s="11" customFormat="1" ht="12" customHeight="1" thickBot="1" x14ac:dyDescent="0.25">
      <c r="A51" s="19" t="s">
        <v>99</v>
      </c>
      <c r="B51" s="20" t="s">
        <v>100</v>
      </c>
      <c r="C51" s="545"/>
      <c r="D51" s="545"/>
      <c r="E51" s="545"/>
      <c r="F51" s="27"/>
    </row>
    <row r="52" spans="1:6" s="11" customFormat="1" ht="12" customHeight="1" thickBot="1" x14ac:dyDescent="0.25">
      <c r="A52" s="8" t="s">
        <v>101</v>
      </c>
      <c r="B52" s="9" t="s">
        <v>102</v>
      </c>
      <c r="C52" s="359"/>
      <c r="D52" s="359"/>
      <c r="E52" s="359"/>
      <c r="F52" s="10">
        <f>SUM(F53:F55)</f>
        <v>0</v>
      </c>
    </row>
    <row r="53" spans="1:6" s="11" customFormat="1" ht="12" customHeight="1" x14ac:dyDescent="0.2">
      <c r="A53" s="12" t="s">
        <v>103</v>
      </c>
      <c r="B53" s="13" t="s">
        <v>104</v>
      </c>
      <c r="C53" s="360"/>
      <c r="D53" s="360"/>
      <c r="E53" s="360"/>
      <c r="F53" s="14"/>
    </row>
    <row r="54" spans="1:6" s="11" customFormat="1" ht="12" customHeight="1" x14ac:dyDescent="0.2">
      <c r="A54" s="15" t="s">
        <v>105</v>
      </c>
      <c r="B54" s="16" t="s">
        <v>106</v>
      </c>
      <c r="C54" s="361"/>
      <c r="D54" s="361"/>
      <c r="E54" s="361"/>
      <c r="F54" s="17"/>
    </row>
    <row r="55" spans="1:6" s="11" customFormat="1" ht="12" customHeight="1" x14ac:dyDescent="0.2">
      <c r="A55" s="15" t="s">
        <v>107</v>
      </c>
      <c r="B55" s="16" t="s">
        <v>108</v>
      </c>
      <c r="C55" s="361"/>
      <c r="D55" s="361"/>
      <c r="E55" s="361"/>
      <c r="F55" s="17"/>
    </row>
    <row r="56" spans="1:6" s="11" customFormat="1" ht="12" customHeight="1" thickBot="1" x14ac:dyDescent="0.25">
      <c r="A56" s="19" t="s">
        <v>109</v>
      </c>
      <c r="B56" s="20" t="s">
        <v>110</v>
      </c>
      <c r="C56" s="545"/>
      <c r="D56" s="545"/>
      <c r="E56" s="545"/>
      <c r="F56" s="22"/>
    </row>
    <row r="57" spans="1:6" s="11" customFormat="1" ht="12" customHeight="1" thickBot="1" x14ac:dyDescent="0.25">
      <c r="A57" s="8" t="s">
        <v>111</v>
      </c>
      <c r="B57" s="21" t="s">
        <v>112</v>
      </c>
      <c r="C57" s="363"/>
      <c r="D57" s="363"/>
      <c r="E57" s="363"/>
      <c r="F57" s="10">
        <f>SUM(F58:F60)</f>
        <v>0</v>
      </c>
    </row>
    <row r="58" spans="1:6" s="11" customFormat="1" ht="12" customHeight="1" x14ac:dyDescent="0.2">
      <c r="A58" s="12" t="s">
        <v>113</v>
      </c>
      <c r="B58" s="13" t="s">
        <v>114</v>
      </c>
      <c r="C58" s="360"/>
      <c r="D58" s="360"/>
      <c r="E58" s="360"/>
      <c r="F58" s="26"/>
    </row>
    <row r="59" spans="1:6" s="11" customFormat="1" ht="12" customHeight="1" x14ac:dyDescent="0.2">
      <c r="A59" s="15" t="s">
        <v>115</v>
      </c>
      <c r="B59" s="16" t="s">
        <v>116</v>
      </c>
      <c r="C59" s="361"/>
      <c r="D59" s="361"/>
      <c r="E59" s="361"/>
      <c r="F59" s="26"/>
    </row>
    <row r="60" spans="1:6" s="11" customFormat="1" ht="12" customHeight="1" x14ac:dyDescent="0.2">
      <c r="A60" s="15" t="s">
        <v>117</v>
      </c>
      <c r="B60" s="16" t="s">
        <v>118</v>
      </c>
      <c r="C60" s="361"/>
      <c r="D60" s="361"/>
      <c r="E60" s="361"/>
      <c r="F60" s="26"/>
    </row>
    <row r="61" spans="1:6" s="11" customFormat="1" ht="12" customHeight="1" thickBot="1" x14ac:dyDescent="0.25">
      <c r="A61" s="19" t="s">
        <v>119</v>
      </c>
      <c r="B61" s="20" t="s">
        <v>120</v>
      </c>
      <c r="C61" s="545"/>
      <c r="D61" s="545"/>
      <c r="E61" s="545"/>
      <c r="F61" s="26"/>
    </row>
    <row r="62" spans="1:6" s="11" customFormat="1" ht="12" customHeight="1" thickBot="1" x14ac:dyDescent="0.25">
      <c r="A62" s="29" t="s">
        <v>121</v>
      </c>
      <c r="B62" s="9" t="s">
        <v>122</v>
      </c>
      <c r="C62" s="359"/>
      <c r="D62" s="359"/>
      <c r="E62" s="359"/>
      <c r="F62" s="24">
        <f>+F5+F12+F19+F26+F34+F46+F52+F57</f>
        <v>0</v>
      </c>
    </row>
    <row r="63" spans="1:6" s="11" customFormat="1" ht="12" customHeight="1" thickBot="1" x14ac:dyDescent="0.25">
      <c r="A63" s="30" t="s">
        <v>123</v>
      </c>
      <c r="B63" s="21" t="s">
        <v>124</v>
      </c>
      <c r="C63" s="363"/>
      <c r="D63" s="363"/>
      <c r="E63" s="363"/>
      <c r="F63" s="10">
        <f>SUM(F64:F66)</f>
        <v>0</v>
      </c>
    </row>
    <row r="64" spans="1:6" s="11" customFormat="1" ht="12" customHeight="1" x14ac:dyDescent="0.2">
      <c r="A64" s="12" t="s">
        <v>125</v>
      </c>
      <c r="B64" s="13" t="s">
        <v>126</v>
      </c>
      <c r="C64" s="360"/>
      <c r="D64" s="360"/>
      <c r="E64" s="360"/>
      <c r="F64" s="26"/>
    </row>
    <row r="65" spans="1:6" s="11" customFormat="1" ht="12" customHeight="1" x14ac:dyDescent="0.2">
      <c r="A65" s="15" t="s">
        <v>127</v>
      </c>
      <c r="B65" s="16" t="s">
        <v>128</v>
      </c>
      <c r="C65" s="361"/>
      <c r="D65" s="361"/>
      <c r="E65" s="361"/>
      <c r="F65" s="26"/>
    </row>
    <row r="66" spans="1:6" s="11" customFormat="1" ht="12" customHeight="1" thickBot="1" x14ac:dyDescent="0.25">
      <c r="A66" s="19" t="s">
        <v>129</v>
      </c>
      <c r="B66" s="31" t="s">
        <v>130</v>
      </c>
      <c r="C66" s="550"/>
      <c r="D66" s="550"/>
      <c r="E66" s="550"/>
      <c r="F66" s="26"/>
    </row>
    <row r="67" spans="1:6" s="11" customFormat="1" ht="12" customHeight="1" thickBot="1" x14ac:dyDescent="0.25">
      <c r="A67" s="30" t="s">
        <v>131</v>
      </c>
      <c r="B67" s="21" t="s">
        <v>132</v>
      </c>
      <c r="C67" s="363"/>
      <c r="D67" s="363"/>
      <c r="E67" s="363"/>
      <c r="F67" s="10">
        <f>SUM(F68:F71)</f>
        <v>0</v>
      </c>
    </row>
    <row r="68" spans="1:6" s="11" customFormat="1" ht="12" customHeight="1" x14ac:dyDescent="0.2">
      <c r="A68" s="12" t="s">
        <v>133</v>
      </c>
      <c r="B68" s="13" t="s">
        <v>134</v>
      </c>
      <c r="C68" s="360"/>
      <c r="D68" s="360"/>
      <c r="E68" s="360"/>
      <c r="F68" s="26"/>
    </row>
    <row r="69" spans="1:6" s="11" customFormat="1" ht="12" customHeight="1" x14ac:dyDescent="0.2">
      <c r="A69" s="15" t="s">
        <v>135</v>
      </c>
      <c r="B69" s="16" t="s">
        <v>136</v>
      </c>
      <c r="C69" s="361"/>
      <c r="D69" s="361"/>
      <c r="E69" s="361"/>
      <c r="F69" s="26"/>
    </row>
    <row r="70" spans="1:6" s="11" customFormat="1" ht="12" customHeight="1" x14ac:dyDescent="0.2">
      <c r="A70" s="15" t="s">
        <v>137</v>
      </c>
      <c r="B70" s="16" t="s">
        <v>138</v>
      </c>
      <c r="C70" s="361"/>
      <c r="D70" s="361"/>
      <c r="E70" s="361"/>
      <c r="F70" s="26"/>
    </row>
    <row r="71" spans="1:6" s="11" customFormat="1" ht="12" customHeight="1" thickBot="1" x14ac:dyDescent="0.25">
      <c r="A71" s="19" t="s">
        <v>139</v>
      </c>
      <c r="B71" s="20" t="s">
        <v>140</v>
      </c>
      <c r="C71" s="545"/>
      <c r="D71" s="545"/>
      <c r="E71" s="545"/>
      <c r="F71" s="26"/>
    </row>
    <row r="72" spans="1:6" s="11" customFormat="1" ht="12" customHeight="1" thickBot="1" x14ac:dyDescent="0.25">
      <c r="A72" s="30" t="s">
        <v>141</v>
      </c>
      <c r="B72" s="21" t="s">
        <v>142</v>
      </c>
      <c r="C72" s="363"/>
      <c r="D72" s="363"/>
      <c r="E72" s="363"/>
      <c r="F72" s="10">
        <f>SUM(F73:F74)</f>
        <v>0</v>
      </c>
    </row>
    <row r="73" spans="1:6" s="11" customFormat="1" ht="12" customHeight="1" x14ac:dyDescent="0.2">
      <c r="A73" s="12" t="s">
        <v>143</v>
      </c>
      <c r="B73" s="13" t="s">
        <v>144</v>
      </c>
      <c r="C73" s="360"/>
      <c r="D73" s="360"/>
      <c r="E73" s="360"/>
      <c r="F73" s="26"/>
    </row>
    <row r="74" spans="1:6" s="11" customFormat="1" ht="12" customHeight="1" thickBot="1" x14ac:dyDescent="0.25">
      <c r="A74" s="19" t="s">
        <v>145</v>
      </c>
      <c r="B74" s="20" t="s">
        <v>146</v>
      </c>
      <c r="C74" s="545"/>
      <c r="D74" s="545"/>
      <c r="E74" s="545"/>
      <c r="F74" s="26"/>
    </row>
    <row r="75" spans="1:6" s="11" customFormat="1" ht="12" customHeight="1" thickBot="1" x14ac:dyDescent="0.25">
      <c r="A75" s="30" t="s">
        <v>147</v>
      </c>
      <c r="B75" s="21" t="s">
        <v>148</v>
      </c>
      <c r="C75" s="363"/>
      <c r="D75" s="363"/>
      <c r="E75" s="363"/>
      <c r="F75" s="10">
        <f>SUM(F76:F78)</f>
        <v>0</v>
      </c>
    </row>
    <row r="76" spans="1:6" s="11" customFormat="1" ht="12" customHeight="1" x14ac:dyDescent="0.2">
      <c r="A76" s="12" t="s">
        <v>149</v>
      </c>
      <c r="B76" s="13" t="s">
        <v>150</v>
      </c>
      <c r="C76" s="360"/>
      <c r="D76" s="360"/>
      <c r="E76" s="360"/>
      <c r="F76" s="26"/>
    </row>
    <row r="77" spans="1:6" s="11" customFormat="1" ht="12" customHeight="1" x14ac:dyDescent="0.2">
      <c r="A77" s="15" t="s">
        <v>151</v>
      </c>
      <c r="B77" s="16" t="s">
        <v>152</v>
      </c>
      <c r="C77" s="361"/>
      <c r="D77" s="361"/>
      <c r="E77" s="361"/>
      <c r="F77" s="26"/>
    </row>
    <row r="78" spans="1:6" s="11" customFormat="1" ht="12" customHeight="1" thickBot="1" x14ac:dyDescent="0.25">
      <c r="A78" s="19" t="s">
        <v>153</v>
      </c>
      <c r="B78" s="20" t="s">
        <v>154</v>
      </c>
      <c r="C78" s="545"/>
      <c r="D78" s="545"/>
      <c r="E78" s="545"/>
      <c r="F78" s="26"/>
    </row>
    <row r="79" spans="1:6" s="11" customFormat="1" ht="12" customHeight="1" thickBot="1" x14ac:dyDescent="0.25">
      <c r="A79" s="30" t="s">
        <v>155</v>
      </c>
      <c r="B79" s="21" t="s">
        <v>156</v>
      </c>
      <c r="C79" s="363"/>
      <c r="D79" s="363"/>
      <c r="E79" s="363"/>
      <c r="F79" s="10">
        <f>SUM(F80:F83)</f>
        <v>0</v>
      </c>
    </row>
    <row r="80" spans="1:6" s="11" customFormat="1" ht="12" customHeight="1" x14ac:dyDescent="0.2">
      <c r="A80" s="32" t="s">
        <v>157</v>
      </c>
      <c r="B80" s="13" t="s">
        <v>158</v>
      </c>
      <c r="C80" s="360"/>
      <c r="D80" s="360"/>
      <c r="E80" s="360"/>
      <c r="F80" s="26"/>
    </row>
    <row r="81" spans="1:6" s="11" customFormat="1" ht="12" customHeight="1" x14ac:dyDescent="0.2">
      <c r="A81" s="33" t="s">
        <v>159</v>
      </c>
      <c r="B81" s="16" t="s">
        <v>160</v>
      </c>
      <c r="C81" s="361"/>
      <c r="D81" s="361"/>
      <c r="E81" s="361"/>
      <c r="F81" s="26"/>
    </row>
    <row r="82" spans="1:6" s="11" customFormat="1" ht="12" customHeight="1" x14ac:dyDescent="0.2">
      <c r="A82" s="33" t="s">
        <v>161</v>
      </c>
      <c r="B82" s="16" t="s">
        <v>162</v>
      </c>
      <c r="C82" s="361"/>
      <c r="D82" s="361"/>
      <c r="E82" s="361"/>
      <c r="F82" s="26"/>
    </row>
    <row r="83" spans="1:6" s="11" customFormat="1" ht="12" customHeight="1" thickBot="1" x14ac:dyDescent="0.25">
      <c r="A83" s="34" t="s">
        <v>163</v>
      </c>
      <c r="B83" s="20" t="s">
        <v>164</v>
      </c>
      <c r="C83" s="545"/>
      <c r="D83" s="545"/>
      <c r="E83" s="545"/>
      <c r="F83" s="26"/>
    </row>
    <row r="84" spans="1:6" s="11" customFormat="1" ht="12" customHeight="1" thickBot="1" x14ac:dyDescent="0.25">
      <c r="A84" s="30" t="s">
        <v>165</v>
      </c>
      <c r="B84" s="21" t="s">
        <v>166</v>
      </c>
      <c r="C84" s="363"/>
      <c r="D84" s="363"/>
      <c r="E84" s="363"/>
      <c r="F84" s="35"/>
    </row>
    <row r="85" spans="1:6" s="11" customFormat="1" ht="13.5" customHeight="1" thickBot="1" x14ac:dyDescent="0.25">
      <c r="A85" s="30" t="s">
        <v>167</v>
      </c>
      <c r="B85" s="21" t="s">
        <v>168</v>
      </c>
      <c r="C85" s="363"/>
      <c r="D85" s="363"/>
      <c r="E85" s="363"/>
      <c r="F85" s="35"/>
    </row>
    <row r="86" spans="1:6" s="11" customFormat="1" ht="15.75" customHeight="1" thickBot="1" x14ac:dyDescent="0.25">
      <c r="A86" s="30" t="s">
        <v>169</v>
      </c>
      <c r="B86" s="36" t="s">
        <v>170</v>
      </c>
      <c r="C86" s="365"/>
      <c r="D86" s="365"/>
      <c r="E86" s="365"/>
      <c r="F86" s="24">
        <f>+F63+F67+F72+F75+F79+F85+F84</f>
        <v>0</v>
      </c>
    </row>
    <row r="87" spans="1:6" s="11" customFormat="1" ht="16.5" customHeight="1" thickBot="1" x14ac:dyDescent="0.25">
      <c r="A87" s="37" t="s">
        <v>171</v>
      </c>
      <c r="B87" s="38" t="s">
        <v>172</v>
      </c>
      <c r="C87" s="366"/>
      <c r="D87" s="366"/>
      <c r="E87" s="366"/>
      <c r="F87" s="24">
        <f>+F62+F86</f>
        <v>0</v>
      </c>
    </row>
    <row r="88" spans="1:6" s="11" customFormat="1" ht="83.25" customHeight="1" x14ac:dyDescent="0.2">
      <c r="A88" s="39"/>
      <c r="B88" s="40"/>
      <c r="C88" s="40"/>
      <c r="D88" s="40"/>
      <c r="E88" s="40"/>
      <c r="F88" s="41"/>
    </row>
    <row r="89" spans="1:6" ht="16.5" customHeight="1" x14ac:dyDescent="0.25">
      <c r="A89" s="560" t="s">
        <v>173</v>
      </c>
      <c r="B89" s="560"/>
      <c r="C89" s="560"/>
      <c r="D89" s="560"/>
      <c r="E89" s="560"/>
      <c r="F89" s="560"/>
    </row>
    <row r="90" spans="1:6" s="43" customFormat="1" ht="16.5" customHeight="1" thickBot="1" x14ac:dyDescent="0.3">
      <c r="A90" s="562" t="s">
        <v>174</v>
      </c>
      <c r="B90" s="562"/>
      <c r="C90" s="357"/>
      <c r="D90" s="357"/>
      <c r="E90" s="357"/>
      <c r="F90" s="42" t="s">
        <v>2</v>
      </c>
    </row>
    <row r="91" spans="1:6" ht="38.1" customHeight="1" thickBot="1" x14ac:dyDescent="0.3">
      <c r="A91" s="3" t="s">
        <v>3</v>
      </c>
      <c r="B91" s="4" t="s">
        <v>175</v>
      </c>
      <c r="C91" s="314" t="s">
        <v>504</v>
      </c>
      <c r="D91" s="314" t="s">
        <v>515</v>
      </c>
      <c r="E91" s="314" t="s">
        <v>516</v>
      </c>
      <c r="F91" s="314" t="s">
        <v>517</v>
      </c>
    </row>
    <row r="92" spans="1:6" s="7" customFormat="1" ht="12" customHeight="1" thickBot="1" x14ac:dyDescent="0.25">
      <c r="A92" s="44"/>
      <c r="B92" s="45" t="s">
        <v>5</v>
      </c>
      <c r="C92" s="358" t="s">
        <v>6</v>
      </c>
      <c r="D92" s="237" t="s">
        <v>275</v>
      </c>
      <c r="E92" s="237" t="s">
        <v>276</v>
      </c>
      <c r="F92" s="237" t="s">
        <v>360</v>
      </c>
    </row>
    <row r="93" spans="1:6" ht="12" customHeight="1" thickBot="1" x14ac:dyDescent="0.3">
      <c r="A93" s="46" t="s">
        <v>7</v>
      </c>
      <c r="B93" s="47" t="s">
        <v>176</v>
      </c>
      <c r="C93" s="367"/>
      <c r="D93" s="367"/>
      <c r="E93" s="367"/>
      <c r="F93" s="48">
        <f>F94+F95+F96+F97+F98+F111</f>
        <v>0</v>
      </c>
    </row>
    <row r="94" spans="1:6" ht="12" customHeight="1" x14ac:dyDescent="0.25">
      <c r="A94" s="49" t="s">
        <v>9</v>
      </c>
      <c r="B94" s="50" t="s">
        <v>177</v>
      </c>
      <c r="C94" s="368"/>
      <c r="D94" s="368"/>
      <c r="E94" s="368"/>
      <c r="F94" s="51"/>
    </row>
    <row r="95" spans="1:6" ht="12" customHeight="1" x14ac:dyDescent="0.25">
      <c r="A95" s="15" t="s">
        <v>11</v>
      </c>
      <c r="B95" s="346" t="s">
        <v>178</v>
      </c>
      <c r="C95" s="52"/>
      <c r="D95" s="52"/>
      <c r="E95" s="52"/>
      <c r="F95" s="17"/>
    </row>
    <row r="96" spans="1:6" ht="12" customHeight="1" x14ac:dyDescent="0.25">
      <c r="A96" s="15" t="s">
        <v>13</v>
      </c>
      <c r="B96" s="346" t="s">
        <v>179</v>
      </c>
      <c r="C96" s="52"/>
      <c r="D96" s="52"/>
      <c r="E96" s="52"/>
      <c r="F96" s="22"/>
    </row>
    <row r="97" spans="1:6" ht="12" customHeight="1" x14ac:dyDescent="0.25">
      <c r="A97" s="15" t="s">
        <v>15</v>
      </c>
      <c r="B97" s="347" t="s">
        <v>180</v>
      </c>
      <c r="C97" s="52"/>
      <c r="D97" s="52"/>
      <c r="E97" s="52"/>
      <c r="F97" s="22"/>
    </row>
    <row r="98" spans="1:6" ht="12" customHeight="1" x14ac:dyDescent="0.25">
      <c r="A98" s="15" t="s">
        <v>181</v>
      </c>
      <c r="B98" s="54" t="s">
        <v>182</v>
      </c>
      <c r="C98" s="52"/>
      <c r="D98" s="52"/>
      <c r="E98" s="52"/>
      <c r="F98" s="22"/>
    </row>
    <row r="99" spans="1:6" ht="12" customHeight="1" x14ac:dyDescent="0.25">
      <c r="A99" s="15" t="s">
        <v>19</v>
      </c>
      <c r="B99" s="346" t="s">
        <v>183</v>
      </c>
      <c r="C99" s="52"/>
      <c r="D99" s="52"/>
      <c r="E99" s="52"/>
      <c r="F99" s="22"/>
    </row>
    <row r="100" spans="1:6" ht="12" customHeight="1" x14ac:dyDescent="0.25">
      <c r="A100" s="15" t="s">
        <v>184</v>
      </c>
      <c r="B100" s="372" t="s">
        <v>185</v>
      </c>
      <c r="C100" s="57"/>
      <c r="D100" s="57"/>
      <c r="E100" s="57"/>
      <c r="F100" s="22"/>
    </row>
    <row r="101" spans="1:6" ht="12" customHeight="1" x14ac:dyDescent="0.25">
      <c r="A101" s="15" t="s">
        <v>186</v>
      </c>
      <c r="B101" s="55" t="s">
        <v>187</v>
      </c>
      <c r="C101" s="372"/>
      <c r="D101" s="372"/>
      <c r="E101" s="372"/>
      <c r="F101" s="22"/>
    </row>
    <row r="102" spans="1:6" ht="12" customHeight="1" x14ac:dyDescent="0.25">
      <c r="A102" s="15" t="s">
        <v>188</v>
      </c>
      <c r="B102" s="56" t="s">
        <v>189</v>
      </c>
      <c r="C102" s="371"/>
      <c r="D102" s="371"/>
      <c r="E102" s="371"/>
      <c r="F102" s="22"/>
    </row>
    <row r="103" spans="1:6" ht="12" customHeight="1" x14ac:dyDescent="0.25">
      <c r="A103" s="15" t="s">
        <v>190</v>
      </c>
      <c r="B103" s="57" t="s">
        <v>191</v>
      </c>
      <c r="C103" s="372"/>
      <c r="D103" s="372"/>
      <c r="E103" s="372"/>
      <c r="F103" s="22"/>
    </row>
    <row r="104" spans="1:6" ht="12" customHeight="1" x14ac:dyDescent="0.25">
      <c r="A104" s="15" t="s">
        <v>192</v>
      </c>
      <c r="B104" s="57" t="s">
        <v>193</v>
      </c>
      <c r="C104" s="372"/>
      <c r="D104" s="372"/>
      <c r="E104" s="372"/>
      <c r="F104" s="22"/>
    </row>
    <row r="105" spans="1:6" ht="12" customHeight="1" x14ac:dyDescent="0.25">
      <c r="A105" s="15" t="s">
        <v>194</v>
      </c>
      <c r="B105" s="56" t="s">
        <v>195</v>
      </c>
      <c r="C105" s="371"/>
      <c r="D105" s="371"/>
      <c r="E105" s="371"/>
      <c r="F105" s="22"/>
    </row>
    <row r="106" spans="1:6" ht="12" customHeight="1" x14ac:dyDescent="0.25">
      <c r="A106" s="15" t="s">
        <v>196</v>
      </c>
      <c r="B106" s="56" t="s">
        <v>197</v>
      </c>
      <c r="C106" s="371"/>
      <c r="D106" s="371"/>
      <c r="E106" s="371"/>
      <c r="F106" s="22"/>
    </row>
    <row r="107" spans="1:6" ht="12" customHeight="1" x14ac:dyDescent="0.25">
      <c r="A107" s="15" t="s">
        <v>198</v>
      </c>
      <c r="B107" s="57" t="s">
        <v>199</v>
      </c>
      <c r="C107" s="372"/>
      <c r="D107" s="372"/>
      <c r="E107" s="372"/>
      <c r="F107" s="22"/>
    </row>
    <row r="108" spans="1:6" ht="12" customHeight="1" x14ac:dyDescent="0.25">
      <c r="A108" s="58" t="s">
        <v>200</v>
      </c>
      <c r="B108" s="55" t="s">
        <v>201</v>
      </c>
      <c r="C108" s="372"/>
      <c r="D108" s="372"/>
      <c r="E108" s="372"/>
      <c r="F108" s="22"/>
    </row>
    <row r="109" spans="1:6" ht="12" customHeight="1" x14ac:dyDescent="0.25">
      <c r="A109" s="15" t="s">
        <v>202</v>
      </c>
      <c r="B109" s="55" t="s">
        <v>203</v>
      </c>
      <c r="C109" s="372"/>
      <c r="D109" s="372"/>
      <c r="E109" s="372"/>
      <c r="F109" s="22"/>
    </row>
    <row r="110" spans="1:6" ht="12" customHeight="1" x14ac:dyDescent="0.25">
      <c r="A110" s="19" t="s">
        <v>204</v>
      </c>
      <c r="B110" s="55" t="s">
        <v>205</v>
      </c>
      <c r="C110" s="372"/>
      <c r="D110" s="372"/>
      <c r="E110" s="372"/>
      <c r="F110" s="22"/>
    </row>
    <row r="111" spans="1:6" ht="12" customHeight="1" x14ac:dyDescent="0.25">
      <c r="A111" s="15" t="s">
        <v>206</v>
      </c>
      <c r="B111" s="53" t="s">
        <v>207</v>
      </c>
      <c r="C111" s="347"/>
      <c r="D111" s="347"/>
      <c r="E111" s="347"/>
      <c r="F111" s="17"/>
    </row>
    <row r="112" spans="1:6" ht="12" customHeight="1" x14ac:dyDescent="0.25">
      <c r="A112" s="15" t="s">
        <v>208</v>
      </c>
      <c r="B112" s="52" t="s">
        <v>209</v>
      </c>
      <c r="C112" s="346"/>
      <c r="D112" s="346"/>
      <c r="E112" s="346"/>
      <c r="F112" s="17"/>
    </row>
    <row r="113" spans="1:6" ht="12" customHeight="1" thickBot="1" x14ac:dyDescent="0.3">
      <c r="A113" s="59" t="s">
        <v>210</v>
      </c>
      <c r="B113" s="60" t="s">
        <v>211</v>
      </c>
      <c r="C113" s="551"/>
      <c r="D113" s="551"/>
      <c r="E113" s="551"/>
      <c r="F113" s="61"/>
    </row>
    <row r="114" spans="1:6" ht="12" customHeight="1" thickBot="1" x14ac:dyDescent="0.3">
      <c r="A114" s="62" t="s">
        <v>21</v>
      </c>
      <c r="B114" s="63" t="s">
        <v>212</v>
      </c>
      <c r="C114" s="552"/>
      <c r="D114" s="552"/>
      <c r="E114" s="552"/>
      <c r="F114" s="64">
        <f>+F115+F117+F119</f>
        <v>0</v>
      </c>
    </row>
    <row r="115" spans="1:6" ht="12" customHeight="1" x14ac:dyDescent="0.25">
      <c r="A115" s="12" t="s">
        <v>23</v>
      </c>
      <c r="B115" s="52" t="s">
        <v>213</v>
      </c>
      <c r="C115" s="375"/>
      <c r="D115" s="375"/>
      <c r="E115" s="375"/>
      <c r="F115" s="14"/>
    </row>
    <row r="116" spans="1:6" ht="12" customHeight="1" x14ac:dyDescent="0.25">
      <c r="A116" s="12" t="s">
        <v>25</v>
      </c>
      <c r="B116" s="65" t="s">
        <v>214</v>
      </c>
      <c r="C116" s="376"/>
      <c r="D116" s="376"/>
      <c r="E116" s="376"/>
      <c r="F116" s="14"/>
    </row>
    <row r="117" spans="1:6" ht="12" customHeight="1" x14ac:dyDescent="0.25">
      <c r="A117" s="12" t="s">
        <v>27</v>
      </c>
      <c r="B117" s="65" t="s">
        <v>215</v>
      </c>
      <c r="C117" s="52"/>
      <c r="D117" s="52"/>
      <c r="E117" s="52"/>
      <c r="F117" s="554"/>
    </row>
    <row r="118" spans="1:6" ht="12" customHeight="1" x14ac:dyDescent="0.25">
      <c r="A118" s="12" t="s">
        <v>29</v>
      </c>
      <c r="B118" s="65" t="s">
        <v>216</v>
      </c>
      <c r="C118" s="52"/>
      <c r="D118" s="52"/>
      <c r="E118" s="52"/>
      <c r="F118" s="554"/>
    </row>
    <row r="119" spans="1:6" ht="12" customHeight="1" x14ac:dyDescent="0.25">
      <c r="A119" s="12" t="s">
        <v>31</v>
      </c>
      <c r="B119" s="20" t="s">
        <v>217</v>
      </c>
      <c r="C119" s="18"/>
      <c r="D119" s="18"/>
      <c r="E119" s="18"/>
      <c r="F119" s="554"/>
    </row>
    <row r="120" spans="1:6" ht="12" customHeight="1" x14ac:dyDescent="0.25">
      <c r="A120" s="12" t="s">
        <v>33</v>
      </c>
      <c r="B120" s="18" t="s">
        <v>218</v>
      </c>
      <c r="C120" s="18"/>
      <c r="D120" s="18"/>
      <c r="E120" s="18"/>
      <c r="F120" s="554"/>
    </row>
    <row r="121" spans="1:6" ht="12" customHeight="1" x14ac:dyDescent="0.25">
      <c r="A121" s="12" t="s">
        <v>219</v>
      </c>
      <c r="B121" s="67" t="s">
        <v>220</v>
      </c>
      <c r="C121" s="57"/>
      <c r="D121" s="57"/>
      <c r="E121" s="57"/>
      <c r="F121" s="554"/>
    </row>
    <row r="122" spans="1:6" x14ac:dyDescent="0.25">
      <c r="A122" s="12" t="s">
        <v>221</v>
      </c>
      <c r="B122" s="57" t="s">
        <v>193</v>
      </c>
      <c r="C122" s="57"/>
      <c r="D122" s="57"/>
      <c r="E122" s="57"/>
      <c r="F122" s="554"/>
    </row>
    <row r="123" spans="1:6" ht="12" customHeight="1" x14ac:dyDescent="0.25">
      <c r="A123" s="12" t="s">
        <v>222</v>
      </c>
      <c r="B123" s="57" t="s">
        <v>223</v>
      </c>
      <c r="C123" s="57"/>
      <c r="D123" s="57"/>
      <c r="E123" s="57"/>
      <c r="F123" s="554"/>
    </row>
    <row r="124" spans="1:6" ht="12" customHeight="1" x14ac:dyDescent="0.25">
      <c r="A124" s="12" t="s">
        <v>224</v>
      </c>
      <c r="B124" s="57" t="s">
        <v>225</v>
      </c>
      <c r="C124" s="57"/>
      <c r="D124" s="57"/>
      <c r="E124" s="57"/>
      <c r="F124" s="554"/>
    </row>
    <row r="125" spans="1:6" ht="12" customHeight="1" x14ac:dyDescent="0.25">
      <c r="A125" s="12" t="s">
        <v>226</v>
      </c>
      <c r="B125" s="57" t="s">
        <v>199</v>
      </c>
      <c r="C125" s="57"/>
      <c r="D125" s="57"/>
      <c r="E125" s="57"/>
      <c r="F125" s="554"/>
    </row>
    <row r="126" spans="1:6" ht="12" customHeight="1" x14ac:dyDescent="0.25">
      <c r="A126" s="12" t="s">
        <v>227</v>
      </c>
      <c r="B126" s="57" t="s">
        <v>228</v>
      </c>
      <c r="C126" s="57"/>
      <c r="D126" s="57"/>
      <c r="E126" s="57"/>
      <c r="F126" s="554"/>
    </row>
    <row r="127" spans="1:6" ht="16.5" thickBot="1" x14ac:dyDescent="0.3">
      <c r="A127" s="58" t="s">
        <v>229</v>
      </c>
      <c r="B127" s="57" t="s">
        <v>230</v>
      </c>
      <c r="C127" s="57"/>
      <c r="D127" s="57"/>
      <c r="E127" s="57"/>
      <c r="F127" s="554"/>
    </row>
    <row r="128" spans="1:6" ht="12" customHeight="1" thickBot="1" x14ac:dyDescent="0.3">
      <c r="A128" s="8" t="s">
        <v>35</v>
      </c>
      <c r="B128" s="69" t="s">
        <v>231</v>
      </c>
      <c r="C128" s="553"/>
      <c r="D128" s="553"/>
      <c r="E128" s="553"/>
      <c r="F128" s="64">
        <f>+F93+F114</f>
        <v>0</v>
      </c>
    </row>
    <row r="129" spans="1:6" ht="12" customHeight="1" thickBot="1" x14ac:dyDescent="0.3">
      <c r="A129" s="8" t="s">
        <v>232</v>
      </c>
      <c r="B129" s="69" t="s">
        <v>233</v>
      </c>
      <c r="C129" s="382"/>
      <c r="D129" s="382"/>
      <c r="E129" s="382"/>
      <c r="F129" s="10">
        <f>+F130+F131+F132</f>
        <v>0</v>
      </c>
    </row>
    <row r="130" spans="1:6" ht="12" customHeight="1" x14ac:dyDescent="0.25">
      <c r="A130" s="12" t="s">
        <v>51</v>
      </c>
      <c r="B130" s="65" t="s">
        <v>234</v>
      </c>
      <c r="C130" s="370"/>
      <c r="D130" s="370"/>
      <c r="E130" s="370"/>
      <c r="F130" s="66"/>
    </row>
    <row r="131" spans="1:6" ht="12" customHeight="1" x14ac:dyDescent="0.25">
      <c r="A131" s="12" t="s">
        <v>53</v>
      </c>
      <c r="B131" s="65" t="s">
        <v>235</v>
      </c>
      <c r="C131" s="370"/>
      <c r="D131" s="370"/>
      <c r="E131" s="370"/>
      <c r="F131" s="66"/>
    </row>
    <row r="132" spans="1:6" ht="12" customHeight="1" thickBot="1" x14ac:dyDescent="0.3">
      <c r="A132" s="58" t="s">
        <v>55</v>
      </c>
      <c r="B132" s="65" t="s">
        <v>236</v>
      </c>
      <c r="C132" s="370"/>
      <c r="D132" s="370"/>
      <c r="E132" s="370"/>
      <c r="F132" s="66"/>
    </row>
    <row r="133" spans="1:6" ht="12" customHeight="1" thickBot="1" x14ac:dyDescent="0.3">
      <c r="A133" s="8" t="s">
        <v>65</v>
      </c>
      <c r="B133" s="69" t="s">
        <v>237</v>
      </c>
      <c r="C133" s="382"/>
      <c r="D133" s="382"/>
      <c r="E133" s="382"/>
      <c r="F133" s="10">
        <f>SUM(F134:F139)</f>
        <v>0</v>
      </c>
    </row>
    <row r="134" spans="1:6" ht="12" customHeight="1" x14ac:dyDescent="0.25">
      <c r="A134" s="12" t="s">
        <v>67</v>
      </c>
      <c r="B134" s="70" t="s">
        <v>238</v>
      </c>
      <c r="C134" s="383"/>
      <c r="D134" s="383"/>
      <c r="E134" s="383"/>
      <c r="F134" s="66"/>
    </row>
    <row r="135" spans="1:6" ht="12" customHeight="1" x14ac:dyDescent="0.25">
      <c r="A135" s="12" t="s">
        <v>69</v>
      </c>
      <c r="B135" s="70" t="s">
        <v>239</v>
      </c>
      <c r="C135" s="383"/>
      <c r="D135" s="383"/>
      <c r="E135" s="383"/>
      <c r="F135" s="66"/>
    </row>
    <row r="136" spans="1:6" ht="12" customHeight="1" x14ac:dyDescent="0.25">
      <c r="A136" s="12" t="s">
        <v>71</v>
      </c>
      <c r="B136" s="70" t="s">
        <v>240</v>
      </c>
      <c r="C136" s="383"/>
      <c r="D136" s="383"/>
      <c r="E136" s="383"/>
      <c r="F136" s="66"/>
    </row>
    <row r="137" spans="1:6" ht="12" customHeight="1" x14ac:dyDescent="0.25">
      <c r="A137" s="12" t="s">
        <v>73</v>
      </c>
      <c r="B137" s="70" t="s">
        <v>241</v>
      </c>
      <c r="C137" s="383"/>
      <c r="D137" s="383"/>
      <c r="E137" s="383"/>
      <c r="F137" s="66"/>
    </row>
    <row r="138" spans="1:6" ht="12" customHeight="1" x14ac:dyDescent="0.25">
      <c r="A138" s="12" t="s">
        <v>75</v>
      </c>
      <c r="B138" s="70" t="s">
        <v>242</v>
      </c>
      <c r="C138" s="383"/>
      <c r="D138" s="383"/>
      <c r="E138" s="383"/>
      <c r="F138" s="66"/>
    </row>
    <row r="139" spans="1:6" ht="12" customHeight="1" thickBot="1" x14ac:dyDescent="0.3">
      <c r="A139" s="58" t="s">
        <v>77</v>
      </c>
      <c r="B139" s="70" t="s">
        <v>243</v>
      </c>
      <c r="C139" s="383"/>
      <c r="D139" s="383"/>
      <c r="E139" s="383"/>
      <c r="F139" s="66"/>
    </row>
    <row r="140" spans="1:6" ht="12" customHeight="1" thickBot="1" x14ac:dyDescent="0.3">
      <c r="A140" s="8" t="s">
        <v>89</v>
      </c>
      <c r="B140" s="69" t="s">
        <v>244</v>
      </c>
      <c r="C140" s="382"/>
      <c r="D140" s="382"/>
      <c r="E140" s="382"/>
      <c r="F140" s="24">
        <f>+F141+F142+F143+F144</f>
        <v>0</v>
      </c>
    </row>
    <row r="141" spans="1:6" ht="12" customHeight="1" x14ac:dyDescent="0.25">
      <c r="A141" s="12" t="s">
        <v>91</v>
      </c>
      <c r="B141" s="70" t="s">
        <v>245</v>
      </c>
      <c r="C141" s="383"/>
      <c r="D141" s="383"/>
      <c r="E141" s="383"/>
      <c r="F141" s="66"/>
    </row>
    <row r="142" spans="1:6" ht="12" customHeight="1" x14ac:dyDescent="0.25">
      <c r="A142" s="12" t="s">
        <v>93</v>
      </c>
      <c r="B142" s="70" t="s">
        <v>246</v>
      </c>
      <c r="C142" s="383"/>
      <c r="D142" s="383"/>
      <c r="E142" s="383"/>
      <c r="F142" s="66"/>
    </row>
    <row r="143" spans="1:6" ht="12" customHeight="1" x14ac:dyDescent="0.25">
      <c r="A143" s="12" t="s">
        <v>95</v>
      </c>
      <c r="B143" s="70" t="s">
        <v>247</v>
      </c>
      <c r="C143" s="383"/>
      <c r="D143" s="383"/>
      <c r="E143" s="383"/>
      <c r="F143" s="66"/>
    </row>
    <row r="144" spans="1:6" ht="12" customHeight="1" thickBot="1" x14ac:dyDescent="0.3">
      <c r="A144" s="58" t="s">
        <v>97</v>
      </c>
      <c r="B144" s="71" t="s">
        <v>248</v>
      </c>
      <c r="C144" s="54"/>
      <c r="D144" s="54"/>
      <c r="E144" s="54"/>
      <c r="F144" s="66"/>
    </row>
    <row r="145" spans="1:12" ht="12" customHeight="1" thickBot="1" x14ac:dyDescent="0.3">
      <c r="A145" s="8" t="s">
        <v>249</v>
      </c>
      <c r="B145" s="69" t="s">
        <v>250</v>
      </c>
      <c r="C145" s="382"/>
      <c r="D145" s="382"/>
      <c r="E145" s="382"/>
      <c r="F145" s="72">
        <f>SUM(F146:F150)</f>
        <v>0</v>
      </c>
    </row>
    <row r="146" spans="1:12" ht="12" customHeight="1" x14ac:dyDescent="0.25">
      <c r="A146" s="12" t="s">
        <v>103</v>
      </c>
      <c r="B146" s="70" t="s">
        <v>251</v>
      </c>
      <c r="C146" s="383"/>
      <c r="D146" s="383"/>
      <c r="E146" s="383"/>
      <c r="F146" s="66"/>
    </row>
    <row r="147" spans="1:12" ht="12" customHeight="1" x14ac:dyDescent="0.25">
      <c r="A147" s="12" t="s">
        <v>105</v>
      </c>
      <c r="B147" s="70" t="s">
        <v>252</v>
      </c>
      <c r="C147" s="383"/>
      <c r="D147" s="383"/>
      <c r="E147" s="383"/>
      <c r="F147" s="66"/>
    </row>
    <row r="148" spans="1:12" ht="12" customHeight="1" x14ac:dyDescent="0.25">
      <c r="A148" s="12" t="s">
        <v>107</v>
      </c>
      <c r="B148" s="70" t="s">
        <v>253</v>
      </c>
      <c r="C148" s="383"/>
      <c r="D148" s="383"/>
      <c r="E148" s="383"/>
      <c r="F148" s="66"/>
    </row>
    <row r="149" spans="1:12" ht="12" customHeight="1" x14ac:dyDescent="0.25">
      <c r="A149" s="12" t="s">
        <v>109</v>
      </c>
      <c r="B149" s="70" t="s">
        <v>254</v>
      </c>
      <c r="C149" s="383"/>
      <c r="D149" s="383"/>
      <c r="E149" s="383"/>
      <c r="F149" s="66"/>
    </row>
    <row r="150" spans="1:12" ht="12" customHeight="1" thickBot="1" x14ac:dyDescent="0.3">
      <c r="A150" s="12" t="s">
        <v>255</v>
      </c>
      <c r="B150" s="70" t="s">
        <v>256</v>
      </c>
      <c r="C150" s="383"/>
      <c r="D150" s="383"/>
      <c r="E150" s="383"/>
      <c r="F150" s="66"/>
    </row>
    <row r="151" spans="1:12" ht="12" customHeight="1" thickBot="1" x14ac:dyDescent="0.3">
      <c r="A151" s="8" t="s">
        <v>111</v>
      </c>
      <c r="B151" s="69" t="s">
        <v>257</v>
      </c>
      <c r="C151" s="382"/>
      <c r="D151" s="382"/>
      <c r="E151" s="382"/>
      <c r="F151" s="73"/>
    </row>
    <row r="152" spans="1:12" ht="12" customHeight="1" thickBot="1" x14ac:dyDescent="0.3">
      <c r="A152" s="8" t="s">
        <v>258</v>
      </c>
      <c r="B152" s="69" t="s">
        <v>259</v>
      </c>
      <c r="C152" s="382"/>
      <c r="D152" s="382"/>
      <c r="E152" s="382"/>
      <c r="F152" s="73"/>
    </row>
    <row r="153" spans="1:12" ht="15" customHeight="1" thickBot="1" x14ac:dyDescent="0.3">
      <c r="A153" s="8" t="s">
        <v>260</v>
      </c>
      <c r="B153" s="69" t="s">
        <v>261</v>
      </c>
      <c r="C153" s="382"/>
      <c r="D153" s="382"/>
      <c r="E153" s="382"/>
      <c r="F153" s="74">
        <f>+F129+F133+F140+F145+F151+F152</f>
        <v>0</v>
      </c>
      <c r="I153" s="75"/>
      <c r="J153" s="76"/>
      <c r="K153" s="76"/>
      <c r="L153" s="76"/>
    </row>
    <row r="154" spans="1:12" s="11" customFormat="1" ht="12.95" customHeight="1" thickBot="1" x14ac:dyDescent="0.25">
      <c r="A154" s="77" t="s">
        <v>262</v>
      </c>
      <c r="B154" s="78" t="s">
        <v>263</v>
      </c>
      <c r="C154" s="384"/>
      <c r="D154" s="384"/>
      <c r="E154" s="384"/>
      <c r="F154" s="74">
        <f>+F128+F153</f>
        <v>0</v>
      </c>
    </row>
    <row r="155" spans="1:12" ht="7.5" customHeight="1" x14ac:dyDescent="0.25"/>
    <row r="156" spans="1:12" x14ac:dyDescent="0.25">
      <c r="A156" s="563" t="s">
        <v>264</v>
      </c>
      <c r="B156" s="563"/>
      <c r="C156" s="563"/>
      <c r="D156" s="563"/>
      <c r="E156" s="563"/>
      <c r="F156" s="563"/>
    </row>
    <row r="157" spans="1:12" ht="15" customHeight="1" thickBot="1" x14ac:dyDescent="0.3">
      <c r="A157" s="559" t="s">
        <v>265</v>
      </c>
      <c r="B157" s="559"/>
      <c r="C157" s="355"/>
      <c r="D157" s="355"/>
      <c r="E157" s="355"/>
      <c r="F157" s="2" t="str">
        <f>F90</f>
        <v>ezer Forintban</v>
      </c>
    </row>
    <row r="158" spans="1:12" ht="13.5" customHeight="1" thickBot="1" x14ac:dyDescent="0.3">
      <c r="A158" s="8">
        <v>1</v>
      </c>
      <c r="B158" s="81" t="s">
        <v>266</v>
      </c>
      <c r="C158" s="348"/>
      <c r="D158" s="348"/>
      <c r="E158" s="348"/>
      <c r="F158" s="10">
        <f>+F62-F128</f>
        <v>0</v>
      </c>
      <c r="G158" s="82"/>
    </row>
    <row r="159" spans="1:12" ht="27.75" customHeight="1" thickBot="1" x14ac:dyDescent="0.3">
      <c r="A159" s="8" t="s">
        <v>21</v>
      </c>
      <c r="B159" s="81" t="s">
        <v>267</v>
      </c>
      <c r="C159" s="348"/>
      <c r="D159" s="348"/>
      <c r="E159" s="348"/>
      <c r="F159" s="10">
        <f>+F86-F153</f>
        <v>0</v>
      </c>
    </row>
  </sheetData>
  <mergeCells count="6">
    <mergeCell ref="A157:B157"/>
    <mergeCell ref="A1:F1"/>
    <mergeCell ref="A2:B2"/>
    <mergeCell ref="A89:F89"/>
    <mergeCell ref="A90:B90"/>
    <mergeCell ref="A156:F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Konyár Község Önkormányzat
2017. ÉVI KÖLTSÉGVETÉS
ÁLLAMIGAZGATÁSI FELADATAINAK MÉRLEGE
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34"/>
  <sheetViews>
    <sheetView topLeftCell="A4" zoomScale="130" zoomScaleNormal="130" zoomScaleSheetLayoutView="100" workbookViewId="0">
      <selection activeCell="D24" sqref="D24"/>
    </sheetView>
  </sheetViews>
  <sheetFormatPr defaultRowHeight="12.75" x14ac:dyDescent="0.2"/>
  <cols>
    <col min="1" max="1" width="6.83203125" style="83" customWidth="1"/>
    <col min="2" max="2" width="55.1640625" style="86" customWidth="1"/>
    <col min="3" max="3" width="16.83203125" style="86" customWidth="1"/>
    <col min="4" max="4" width="16.83203125" style="83" customWidth="1"/>
    <col min="5" max="5" width="55.1640625" style="83" customWidth="1"/>
    <col min="6" max="7" width="16.83203125" style="83" customWidth="1"/>
    <col min="8" max="8" width="4.83203125" style="83" customWidth="1"/>
    <col min="9" max="16384" width="9.33203125" style="83"/>
  </cols>
  <sheetData>
    <row r="1" spans="1:8" ht="39.75" customHeight="1" x14ac:dyDescent="0.2">
      <c r="B1" s="84" t="s">
        <v>271</v>
      </c>
      <c r="C1" s="84"/>
      <c r="D1" s="85"/>
      <c r="E1" s="85"/>
      <c r="F1" s="85"/>
      <c r="G1" s="85"/>
      <c r="H1" s="566" t="s">
        <v>514</v>
      </c>
    </row>
    <row r="2" spans="1:8" ht="14.25" thickBot="1" x14ac:dyDescent="0.25">
      <c r="G2" s="87" t="s">
        <v>2</v>
      </c>
      <c r="H2" s="566"/>
    </row>
    <row r="3" spans="1:8" ht="18" customHeight="1" thickBot="1" x14ac:dyDescent="0.25">
      <c r="A3" s="564" t="s">
        <v>3</v>
      </c>
      <c r="B3" s="88" t="s">
        <v>272</v>
      </c>
      <c r="C3" s="349"/>
      <c r="D3" s="89"/>
      <c r="E3" s="88" t="s">
        <v>273</v>
      </c>
      <c r="F3" s="350"/>
      <c r="G3" s="90"/>
      <c r="H3" s="566"/>
    </row>
    <row r="4" spans="1:8" s="94" customFormat="1" ht="35.25" customHeight="1" thickBot="1" x14ac:dyDescent="0.25">
      <c r="A4" s="565"/>
      <c r="B4" s="91" t="s">
        <v>274</v>
      </c>
      <c r="C4" s="92" t="s">
        <v>499</v>
      </c>
      <c r="D4" s="92" t="s">
        <v>500</v>
      </c>
      <c r="E4" s="91" t="s">
        <v>274</v>
      </c>
      <c r="F4" s="93" t="str">
        <f>+C4</f>
        <v>2017. évi eredeti előirányzat</v>
      </c>
      <c r="G4" s="93" t="str">
        <f>+D4</f>
        <v>2017. évi módosított előirányzat</v>
      </c>
      <c r="H4" s="566"/>
    </row>
    <row r="5" spans="1:8" s="99" customFormat="1" ht="12" customHeight="1" thickBot="1" x14ac:dyDescent="0.25">
      <c r="A5" s="95"/>
      <c r="B5" s="96" t="s">
        <v>5</v>
      </c>
      <c r="C5" s="97" t="s">
        <v>6</v>
      </c>
      <c r="D5" s="97" t="s">
        <v>6</v>
      </c>
      <c r="E5" s="96" t="s">
        <v>275</v>
      </c>
      <c r="F5" s="98" t="s">
        <v>276</v>
      </c>
      <c r="G5" s="98" t="s">
        <v>276</v>
      </c>
      <c r="H5" s="566"/>
    </row>
    <row r="6" spans="1:8" ht="12.95" customHeight="1" x14ac:dyDescent="0.2">
      <c r="A6" s="389" t="s">
        <v>7</v>
      </c>
      <c r="B6" s="390" t="s">
        <v>277</v>
      </c>
      <c r="C6" s="391">
        <v>215738</v>
      </c>
      <c r="D6" s="391">
        <v>188445</v>
      </c>
      <c r="E6" s="390" t="s">
        <v>278</v>
      </c>
      <c r="F6" s="392">
        <v>134526</v>
      </c>
      <c r="G6" s="392">
        <v>244289</v>
      </c>
      <c r="H6" s="566"/>
    </row>
    <row r="7" spans="1:8" ht="12.95" customHeight="1" x14ac:dyDescent="0.2">
      <c r="A7" s="393" t="s">
        <v>21</v>
      </c>
      <c r="B7" s="394" t="s">
        <v>279</v>
      </c>
      <c r="C7" s="395">
        <v>106474</v>
      </c>
      <c r="D7" s="395">
        <v>265590</v>
      </c>
      <c r="E7" s="394" t="s">
        <v>178</v>
      </c>
      <c r="F7" s="396">
        <v>30788</v>
      </c>
      <c r="G7" s="396">
        <v>71573</v>
      </c>
      <c r="H7" s="566"/>
    </row>
    <row r="8" spans="1:8" ht="12.95" customHeight="1" x14ac:dyDescent="0.2">
      <c r="A8" s="393" t="s">
        <v>35</v>
      </c>
      <c r="B8" s="394" t="s">
        <v>280</v>
      </c>
      <c r="C8" s="395"/>
      <c r="D8" s="395"/>
      <c r="E8" s="394" t="s">
        <v>281</v>
      </c>
      <c r="F8" s="396">
        <v>195284</v>
      </c>
      <c r="G8" s="396">
        <v>209784</v>
      </c>
      <c r="H8" s="566"/>
    </row>
    <row r="9" spans="1:8" ht="12.95" customHeight="1" x14ac:dyDescent="0.2">
      <c r="A9" s="393" t="s">
        <v>232</v>
      </c>
      <c r="B9" s="394" t="s">
        <v>282</v>
      </c>
      <c r="C9" s="395">
        <v>22960</v>
      </c>
      <c r="D9" s="395">
        <v>31413</v>
      </c>
      <c r="E9" s="394" t="s">
        <v>180</v>
      </c>
      <c r="F9" s="396">
        <v>26975</v>
      </c>
      <c r="G9" s="396">
        <v>27203</v>
      </c>
      <c r="H9" s="566"/>
    </row>
    <row r="10" spans="1:8" ht="12.95" customHeight="1" x14ac:dyDescent="0.2">
      <c r="A10" s="393" t="s">
        <v>65</v>
      </c>
      <c r="B10" s="423" t="s">
        <v>283</v>
      </c>
      <c r="C10" s="395">
        <v>24780</v>
      </c>
      <c r="D10" s="395">
        <v>29107</v>
      </c>
      <c r="E10" s="394" t="s">
        <v>182</v>
      </c>
      <c r="F10" s="396">
        <v>9331</v>
      </c>
      <c r="G10" s="396">
        <v>12598</v>
      </c>
      <c r="H10" s="566"/>
    </row>
    <row r="11" spans="1:8" ht="12.95" customHeight="1" x14ac:dyDescent="0.2">
      <c r="A11" s="393" t="s">
        <v>89</v>
      </c>
      <c r="B11" s="394" t="s">
        <v>284</v>
      </c>
      <c r="C11" s="397">
        <v>600</v>
      </c>
      <c r="D11" s="397">
        <v>706</v>
      </c>
      <c r="E11" s="394" t="s">
        <v>207</v>
      </c>
      <c r="F11" s="396"/>
      <c r="G11" s="396"/>
      <c r="H11" s="566"/>
    </row>
    <row r="12" spans="1:8" ht="12.95" customHeight="1" x14ac:dyDescent="0.2">
      <c r="A12" s="393" t="s">
        <v>249</v>
      </c>
      <c r="B12" s="394" t="s">
        <v>285</v>
      </c>
      <c r="C12" s="395"/>
      <c r="D12" s="395"/>
      <c r="E12" s="166"/>
      <c r="F12" s="396"/>
      <c r="G12" s="396"/>
      <c r="H12" s="566"/>
    </row>
    <row r="13" spans="1:8" ht="12.95" customHeight="1" x14ac:dyDescent="0.2">
      <c r="A13" s="393" t="s">
        <v>111</v>
      </c>
      <c r="B13" s="166"/>
      <c r="C13" s="395"/>
      <c r="D13" s="395"/>
      <c r="E13" s="166"/>
      <c r="F13" s="396"/>
      <c r="G13" s="396"/>
      <c r="H13" s="566"/>
    </row>
    <row r="14" spans="1:8" ht="12.95" customHeight="1" x14ac:dyDescent="0.2">
      <c r="A14" s="393" t="s">
        <v>258</v>
      </c>
      <c r="B14" s="424"/>
      <c r="C14" s="397"/>
      <c r="D14" s="397"/>
      <c r="E14" s="166"/>
      <c r="F14" s="396"/>
      <c r="G14" s="396"/>
      <c r="H14" s="566"/>
    </row>
    <row r="15" spans="1:8" ht="12.95" customHeight="1" x14ac:dyDescent="0.2">
      <c r="A15" s="393" t="s">
        <v>260</v>
      </c>
      <c r="B15" s="166"/>
      <c r="C15" s="395"/>
      <c r="D15" s="395"/>
      <c r="E15" s="166"/>
      <c r="F15" s="396"/>
      <c r="G15" s="396"/>
      <c r="H15" s="566"/>
    </row>
    <row r="16" spans="1:8" ht="12.95" customHeight="1" x14ac:dyDescent="0.2">
      <c r="A16" s="393" t="s">
        <v>262</v>
      </c>
      <c r="B16" s="166"/>
      <c r="C16" s="395"/>
      <c r="D16" s="395"/>
      <c r="E16" s="166"/>
      <c r="F16" s="396"/>
      <c r="G16" s="396"/>
      <c r="H16" s="566"/>
    </row>
    <row r="17" spans="1:8" ht="12.95" customHeight="1" thickBot="1" x14ac:dyDescent="0.25">
      <c r="A17" s="393" t="s">
        <v>286</v>
      </c>
      <c r="B17" s="425"/>
      <c r="C17" s="426"/>
      <c r="D17" s="426"/>
      <c r="E17" s="166"/>
      <c r="F17" s="427"/>
      <c r="G17" s="427"/>
      <c r="H17" s="566"/>
    </row>
    <row r="18" spans="1:8" ht="15.95" customHeight="1" thickBot="1" x14ac:dyDescent="0.25">
      <c r="A18" s="405" t="s">
        <v>287</v>
      </c>
      <c r="B18" s="406" t="s">
        <v>288</v>
      </c>
      <c r="C18" s="407">
        <f>SUM(C6:C17)</f>
        <v>370552</v>
      </c>
      <c r="D18" s="407">
        <f>SUM(D6:D17)</f>
        <v>515261</v>
      </c>
      <c r="E18" s="406" t="s">
        <v>506</v>
      </c>
      <c r="F18" s="408">
        <f>SUM(F6:F17)</f>
        <v>396904</v>
      </c>
      <c r="G18" s="408">
        <f>SUM(G6:G17)</f>
        <v>565447</v>
      </c>
      <c r="H18" s="566"/>
    </row>
    <row r="19" spans="1:8" ht="12.95" customHeight="1" x14ac:dyDescent="0.2">
      <c r="A19" s="428" t="s">
        <v>289</v>
      </c>
      <c r="B19" s="429" t="s">
        <v>290</v>
      </c>
      <c r="C19" s="430">
        <f>+C20+C21+C22+C23</f>
        <v>26352</v>
      </c>
      <c r="D19" s="431">
        <f>SUM(D20:D24)</f>
        <v>38779</v>
      </c>
      <c r="E19" s="432" t="s">
        <v>291</v>
      </c>
      <c r="F19" s="433"/>
      <c r="G19" s="433"/>
      <c r="H19" s="566"/>
    </row>
    <row r="20" spans="1:8" ht="12.95" customHeight="1" x14ac:dyDescent="0.2">
      <c r="A20" s="434" t="s">
        <v>292</v>
      </c>
      <c r="B20" s="435" t="s">
        <v>293</v>
      </c>
      <c r="C20" s="436">
        <v>26352</v>
      </c>
      <c r="D20" s="437">
        <v>36195</v>
      </c>
      <c r="E20" s="432" t="s">
        <v>294</v>
      </c>
      <c r="F20" s="414"/>
      <c r="G20" s="414"/>
      <c r="H20" s="566"/>
    </row>
    <row r="21" spans="1:8" ht="12.95" customHeight="1" x14ac:dyDescent="0.2">
      <c r="A21" s="434" t="s">
        <v>295</v>
      </c>
      <c r="B21" s="435" t="s">
        <v>296</v>
      </c>
      <c r="C21" s="436"/>
      <c r="D21" s="437"/>
      <c r="E21" s="432" t="s">
        <v>297</v>
      </c>
      <c r="F21" s="414"/>
      <c r="G21" s="414"/>
      <c r="H21" s="566"/>
    </row>
    <row r="22" spans="1:8" ht="12.95" customHeight="1" x14ac:dyDescent="0.2">
      <c r="A22" s="434" t="s">
        <v>298</v>
      </c>
      <c r="B22" s="435" t="s">
        <v>299</v>
      </c>
      <c r="C22" s="436"/>
      <c r="D22" s="437"/>
      <c r="E22" s="432" t="s">
        <v>300</v>
      </c>
      <c r="F22" s="414"/>
      <c r="G22" s="414"/>
      <c r="H22" s="566"/>
    </row>
    <row r="23" spans="1:8" ht="12.95" customHeight="1" x14ac:dyDescent="0.2">
      <c r="A23" s="434" t="s">
        <v>301</v>
      </c>
      <c r="B23" s="435" t="s">
        <v>302</v>
      </c>
      <c r="C23" s="436"/>
      <c r="D23" s="437"/>
      <c r="E23" s="438" t="s">
        <v>303</v>
      </c>
      <c r="F23" s="414"/>
      <c r="G23" s="414"/>
      <c r="H23" s="566"/>
    </row>
    <row r="24" spans="1:8" ht="12.95" customHeight="1" x14ac:dyDescent="0.2">
      <c r="A24" s="434" t="s">
        <v>304</v>
      </c>
      <c r="B24" s="435" t="s">
        <v>150</v>
      </c>
      <c r="C24" s="436"/>
      <c r="D24" s="437">
        <v>2584</v>
      </c>
      <c r="E24" s="432" t="s">
        <v>306</v>
      </c>
      <c r="F24" s="414"/>
      <c r="G24" s="414"/>
      <c r="H24" s="566"/>
    </row>
    <row r="25" spans="1:8" ht="12.95" customHeight="1" x14ac:dyDescent="0.2">
      <c r="A25" s="434" t="s">
        <v>307</v>
      </c>
      <c r="B25" s="411" t="s">
        <v>305</v>
      </c>
      <c r="C25" s="417">
        <f>+C26+C27</f>
        <v>0</v>
      </c>
      <c r="D25" s="439">
        <f>+D26+D27</f>
        <v>0</v>
      </c>
      <c r="E25" s="440" t="s">
        <v>247</v>
      </c>
      <c r="F25" s="433"/>
      <c r="G25" s="433"/>
      <c r="H25" s="566"/>
    </row>
    <row r="26" spans="1:8" ht="12.95" customHeight="1" x14ac:dyDescent="0.2">
      <c r="A26" s="434" t="s">
        <v>309</v>
      </c>
      <c r="B26" s="415" t="s">
        <v>308</v>
      </c>
      <c r="C26" s="441"/>
      <c r="D26" s="433"/>
      <c r="E26" s="442" t="s">
        <v>257</v>
      </c>
      <c r="F26" s="414"/>
      <c r="G26" s="414"/>
      <c r="H26" s="566"/>
    </row>
    <row r="27" spans="1:8" ht="12.95" customHeight="1" x14ac:dyDescent="0.2">
      <c r="A27" s="434" t="s">
        <v>311</v>
      </c>
      <c r="B27" s="411" t="s">
        <v>310</v>
      </c>
      <c r="C27" s="413"/>
      <c r="D27" s="414"/>
      <c r="E27" s="442" t="s">
        <v>259</v>
      </c>
      <c r="F27" s="414"/>
      <c r="G27" s="414"/>
      <c r="H27" s="566"/>
    </row>
    <row r="28" spans="1:8" ht="12.95" customHeight="1" x14ac:dyDescent="0.2">
      <c r="A28" s="434" t="s">
        <v>312</v>
      </c>
      <c r="B28" s="411" t="s">
        <v>166</v>
      </c>
      <c r="C28" s="413"/>
      <c r="D28" s="414"/>
      <c r="E28" s="443" t="s">
        <v>246</v>
      </c>
      <c r="F28" s="414"/>
      <c r="G28" s="414">
        <v>10467</v>
      </c>
      <c r="H28" s="566"/>
    </row>
    <row r="29" spans="1:8" ht="15.95" customHeight="1" thickBot="1" x14ac:dyDescent="0.25">
      <c r="A29" s="434" t="s">
        <v>313</v>
      </c>
      <c r="B29" s="444" t="s">
        <v>168</v>
      </c>
      <c r="C29" s="445"/>
      <c r="D29" s="446"/>
      <c r="E29" s="447"/>
      <c r="F29" s="433"/>
      <c r="G29" s="433"/>
      <c r="H29" s="566"/>
    </row>
    <row r="30" spans="1:8" ht="21.75" thickBot="1" x14ac:dyDescent="0.25">
      <c r="A30" s="434" t="s">
        <v>316</v>
      </c>
      <c r="B30" s="406" t="s">
        <v>314</v>
      </c>
      <c r="C30" s="407">
        <f>+C19+C25+C28+C29</f>
        <v>26352</v>
      </c>
      <c r="D30" s="407">
        <f>+D19+D25+D28+D29</f>
        <v>38779</v>
      </c>
      <c r="E30" s="406" t="s">
        <v>315</v>
      </c>
      <c r="F30" s="408">
        <f>SUM(F19:F29)</f>
        <v>0</v>
      </c>
      <c r="G30" s="408">
        <f>SUM(G19:G29)</f>
        <v>10467</v>
      </c>
      <c r="H30" s="566"/>
    </row>
    <row r="31" spans="1:8" ht="13.5" thickBot="1" x14ac:dyDescent="0.25">
      <c r="A31" s="434" t="s">
        <v>319</v>
      </c>
      <c r="B31" s="421" t="s">
        <v>317</v>
      </c>
      <c r="C31" s="422">
        <f>+C18+C30</f>
        <v>396904</v>
      </c>
      <c r="D31" s="422">
        <f>+D18+D30</f>
        <v>554040</v>
      </c>
      <c r="E31" s="421" t="s">
        <v>318</v>
      </c>
      <c r="F31" s="422">
        <f>+F18+F30</f>
        <v>396904</v>
      </c>
      <c r="G31" s="422">
        <f>+G18+G30</f>
        <v>575914</v>
      </c>
      <c r="H31" s="566"/>
    </row>
    <row r="32" spans="1:8" ht="13.5" thickBot="1" x14ac:dyDescent="0.25">
      <c r="A32" s="434" t="s">
        <v>322</v>
      </c>
      <c r="B32" s="421" t="s">
        <v>320</v>
      </c>
      <c r="C32" s="422">
        <f>IF(C18-F18&lt;0,F18-C18,"-")</f>
        <v>26352</v>
      </c>
      <c r="D32" s="422">
        <f>IF(D18-G18&lt;0,G18-D18,"-")</f>
        <v>50186</v>
      </c>
      <c r="E32" s="421" t="s">
        <v>321</v>
      </c>
      <c r="F32" s="422" t="str">
        <f>IF(C18-F18&gt;0,C18-F18,"-")</f>
        <v>-</v>
      </c>
      <c r="G32" s="422" t="str">
        <f>IF(D18-G18&gt;0,D18-G18,"-")</f>
        <v>-</v>
      </c>
      <c r="H32" s="566"/>
    </row>
    <row r="33" spans="1:8" ht="13.5" thickBot="1" x14ac:dyDescent="0.25">
      <c r="A33" s="434" t="s">
        <v>354</v>
      </c>
      <c r="B33" s="421" t="s">
        <v>323</v>
      </c>
      <c r="C33" s="422" t="str">
        <f>IF(C31-F31&lt;0,F31-C31,"-")</f>
        <v>-</v>
      </c>
      <c r="D33" s="422">
        <f>IF(D31-G31&lt;0,G31-D31,"-")</f>
        <v>21874</v>
      </c>
      <c r="E33" s="421" t="s">
        <v>324</v>
      </c>
      <c r="F33" s="422" t="str">
        <f>IF(C31-F31&gt;0,C31-F31,"-")</f>
        <v>-</v>
      </c>
      <c r="G33" s="422" t="str">
        <f>IF(D31-G31&gt;0,D31-G31,"-")</f>
        <v>-</v>
      </c>
      <c r="H33" s="566"/>
    </row>
    <row r="34" spans="1:8" ht="18.75" x14ac:dyDescent="0.2">
      <c r="B34" s="344"/>
      <c r="C34" s="344"/>
      <c r="D34" s="344"/>
      <c r="E34" s="344"/>
      <c r="F34" s="351"/>
    </row>
  </sheetData>
  <mergeCells count="2">
    <mergeCell ref="A3:A4"/>
    <mergeCell ref="H1:H33"/>
  </mergeCells>
  <printOptions horizontalCentered="1"/>
  <pageMargins left="0.33" right="0.48" top="0.9055118110236221" bottom="0.5" header="0.6692913385826772" footer="0.28000000000000003"/>
  <pageSetup paperSize="9" scale="82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33"/>
  <sheetViews>
    <sheetView topLeftCell="A4" zoomScale="140" zoomScaleNormal="140" zoomScaleSheetLayoutView="115" workbookViewId="0">
      <selection activeCell="E22" sqref="E22"/>
    </sheetView>
  </sheetViews>
  <sheetFormatPr defaultRowHeight="12.75" x14ac:dyDescent="0.2"/>
  <cols>
    <col min="1" max="1" width="6.83203125" style="83" customWidth="1"/>
    <col min="2" max="2" width="55.1640625" style="86" customWidth="1"/>
    <col min="3" max="3" width="16.83203125" style="86" customWidth="1"/>
    <col min="4" max="4" width="16.83203125" style="83" customWidth="1"/>
    <col min="5" max="5" width="55.1640625" style="83" customWidth="1"/>
    <col min="6" max="7" width="16.83203125" style="83" customWidth="1"/>
    <col min="8" max="8" width="4.83203125" style="83" customWidth="1"/>
    <col min="9" max="16384" width="9.33203125" style="83"/>
  </cols>
  <sheetData>
    <row r="1" spans="1:8" ht="31.5" customHeight="1" x14ac:dyDescent="0.2">
      <c r="B1" s="84" t="s">
        <v>325</v>
      </c>
      <c r="C1" s="84"/>
      <c r="D1" s="85"/>
      <c r="E1" s="85"/>
      <c r="F1" s="85"/>
      <c r="G1" s="85"/>
      <c r="H1" s="567" t="s">
        <v>513</v>
      </c>
    </row>
    <row r="2" spans="1:8" ht="14.25" thickBot="1" x14ac:dyDescent="0.25">
      <c r="G2" s="87" t="s">
        <v>2</v>
      </c>
      <c r="H2" s="567"/>
    </row>
    <row r="3" spans="1:8" ht="13.5" thickBot="1" x14ac:dyDescent="0.25">
      <c r="A3" s="568" t="s">
        <v>3</v>
      </c>
      <c r="B3" s="88" t="s">
        <v>272</v>
      </c>
      <c r="C3" s="349"/>
      <c r="D3" s="89"/>
      <c r="E3" s="88" t="s">
        <v>273</v>
      </c>
      <c r="F3" s="350"/>
      <c r="G3" s="90"/>
      <c r="H3" s="567"/>
    </row>
    <row r="4" spans="1:8" s="94" customFormat="1" ht="36.75" thickBot="1" x14ac:dyDescent="0.25">
      <c r="A4" s="569"/>
      <c r="B4" s="91" t="s">
        <v>274</v>
      </c>
      <c r="C4" s="92" t="s">
        <v>499</v>
      </c>
      <c r="D4" s="92" t="s">
        <v>500</v>
      </c>
      <c r="E4" s="91" t="s">
        <v>274</v>
      </c>
      <c r="F4" s="92" t="s">
        <v>499</v>
      </c>
      <c r="G4" s="92" t="s">
        <v>500</v>
      </c>
      <c r="H4" s="567"/>
    </row>
    <row r="5" spans="1:8" s="94" customFormat="1" ht="13.5" thickBot="1" x14ac:dyDescent="0.25">
      <c r="A5" s="95"/>
      <c r="B5" s="96" t="s">
        <v>5</v>
      </c>
      <c r="C5" s="97" t="s">
        <v>6</v>
      </c>
      <c r="D5" s="97" t="s">
        <v>6</v>
      </c>
      <c r="E5" s="96" t="s">
        <v>275</v>
      </c>
      <c r="F5" s="98" t="s">
        <v>276</v>
      </c>
      <c r="G5" s="98" t="s">
        <v>276</v>
      </c>
      <c r="H5" s="567"/>
    </row>
    <row r="6" spans="1:8" ht="12.95" customHeight="1" x14ac:dyDescent="0.2">
      <c r="A6" s="389" t="s">
        <v>7</v>
      </c>
      <c r="B6" s="390" t="s">
        <v>326</v>
      </c>
      <c r="C6" s="391"/>
      <c r="D6" s="391">
        <v>47339</v>
      </c>
      <c r="E6" s="390" t="s">
        <v>213</v>
      </c>
      <c r="F6" s="392">
        <v>12643</v>
      </c>
      <c r="G6" s="392">
        <v>24303</v>
      </c>
      <c r="H6" s="567"/>
    </row>
    <row r="7" spans="1:8" x14ac:dyDescent="0.2">
      <c r="A7" s="393" t="s">
        <v>21</v>
      </c>
      <c r="B7" s="101" t="s">
        <v>327</v>
      </c>
      <c r="C7" s="395"/>
      <c r="D7" s="395"/>
      <c r="E7" s="101" t="s">
        <v>328</v>
      </c>
      <c r="F7" s="396"/>
      <c r="G7" s="396"/>
      <c r="H7" s="567"/>
    </row>
    <row r="8" spans="1:8" ht="12.95" customHeight="1" x14ac:dyDescent="0.2">
      <c r="A8" s="393" t="s">
        <v>35</v>
      </c>
      <c r="B8" s="394" t="s">
        <v>329</v>
      </c>
      <c r="C8" s="395">
        <v>600</v>
      </c>
      <c r="D8" s="395">
        <v>638</v>
      </c>
      <c r="E8" s="394" t="s">
        <v>215</v>
      </c>
      <c r="F8" s="396">
        <v>1800</v>
      </c>
      <c r="G8" s="396">
        <v>1800</v>
      </c>
      <c r="H8" s="567"/>
    </row>
    <row r="9" spans="1:8" ht="12.95" customHeight="1" x14ac:dyDescent="0.2">
      <c r="A9" s="393" t="s">
        <v>232</v>
      </c>
      <c r="B9" s="394" t="s">
        <v>330</v>
      </c>
      <c r="C9" s="395"/>
      <c r="D9" s="395"/>
      <c r="E9" s="101" t="s">
        <v>331</v>
      </c>
      <c r="F9" s="396"/>
      <c r="G9" s="396"/>
      <c r="H9" s="567"/>
    </row>
    <row r="10" spans="1:8" ht="12.75" customHeight="1" x14ac:dyDescent="0.2">
      <c r="A10" s="393" t="s">
        <v>65</v>
      </c>
      <c r="B10" s="101" t="s">
        <v>332</v>
      </c>
      <c r="C10" s="395"/>
      <c r="D10" s="395"/>
      <c r="E10" s="394" t="s">
        <v>217</v>
      </c>
      <c r="F10" s="396"/>
      <c r="G10" s="396"/>
      <c r="H10" s="567"/>
    </row>
    <row r="11" spans="1:8" ht="12.95" customHeight="1" x14ac:dyDescent="0.2">
      <c r="A11" s="393" t="s">
        <v>89</v>
      </c>
      <c r="B11" s="394" t="s">
        <v>333</v>
      </c>
      <c r="C11" s="397">
        <v>4000</v>
      </c>
      <c r="D11" s="397"/>
      <c r="E11" s="398"/>
      <c r="F11" s="396"/>
      <c r="G11" s="396"/>
      <c r="H11" s="567"/>
    </row>
    <row r="12" spans="1:8" ht="12.95" customHeight="1" x14ac:dyDescent="0.2">
      <c r="A12" s="393" t="s">
        <v>249</v>
      </c>
      <c r="B12" s="166"/>
      <c r="C12" s="395"/>
      <c r="D12" s="395"/>
      <c r="E12" s="398"/>
      <c r="F12" s="396"/>
      <c r="G12" s="396"/>
      <c r="H12" s="567"/>
    </row>
    <row r="13" spans="1:8" ht="12.95" customHeight="1" x14ac:dyDescent="0.2">
      <c r="A13" s="393" t="s">
        <v>111</v>
      </c>
      <c r="B13" s="166"/>
      <c r="C13" s="395"/>
      <c r="D13" s="395"/>
      <c r="E13" s="399"/>
      <c r="F13" s="396"/>
      <c r="G13" s="396"/>
      <c r="H13" s="567"/>
    </row>
    <row r="14" spans="1:8" ht="12.95" customHeight="1" x14ac:dyDescent="0.2">
      <c r="A14" s="393" t="s">
        <v>258</v>
      </c>
      <c r="B14" s="398"/>
      <c r="C14" s="397"/>
      <c r="D14" s="397"/>
      <c r="E14" s="398"/>
      <c r="F14" s="396"/>
      <c r="G14" s="396"/>
      <c r="H14" s="567"/>
    </row>
    <row r="15" spans="1:8" x14ac:dyDescent="0.2">
      <c r="A15" s="393" t="s">
        <v>260</v>
      </c>
      <c r="B15" s="166"/>
      <c r="C15" s="397"/>
      <c r="D15" s="397"/>
      <c r="E15" s="398"/>
      <c r="F15" s="396"/>
      <c r="G15" s="396"/>
      <c r="H15" s="567"/>
    </row>
    <row r="16" spans="1:8" ht="12.95" customHeight="1" thickBot="1" x14ac:dyDescent="0.25">
      <c r="A16" s="400" t="s">
        <v>262</v>
      </c>
      <c r="B16" s="401"/>
      <c r="C16" s="402"/>
      <c r="D16" s="402"/>
      <c r="E16" s="403" t="s">
        <v>207</v>
      </c>
      <c r="F16" s="404"/>
      <c r="G16" s="404"/>
      <c r="H16" s="567"/>
    </row>
    <row r="17" spans="1:8" ht="15.95" customHeight="1" thickBot="1" x14ac:dyDescent="0.25">
      <c r="A17" s="405" t="s">
        <v>286</v>
      </c>
      <c r="B17" s="406" t="s">
        <v>334</v>
      </c>
      <c r="C17" s="407">
        <f>+C6+C8+C9+C11+C12+C13+C14+C15+C16</f>
        <v>4600</v>
      </c>
      <c r="D17" s="407">
        <f>+D6+D8+D9+D11+D12+D13+D14+D15+D16</f>
        <v>47977</v>
      </c>
      <c r="E17" s="406" t="s">
        <v>505</v>
      </c>
      <c r="F17" s="408">
        <f>+F6+F8+F10+F11+F12+F13+F14+F15+F16</f>
        <v>14443</v>
      </c>
      <c r="G17" s="408">
        <f>+G6+G8+G10+G11+G12+G13+G14+G15+G16</f>
        <v>26103</v>
      </c>
      <c r="H17" s="567"/>
    </row>
    <row r="18" spans="1:8" ht="12.95" customHeight="1" x14ac:dyDescent="0.2">
      <c r="A18" s="389" t="s">
        <v>287</v>
      </c>
      <c r="B18" s="409" t="s">
        <v>335</v>
      </c>
      <c r="C18" s="410">
        <f>SUM(C19:C23)</f>
        <v>9843</v>
      </c>
      <c r="D18" s="410">
        <f>SUM(D19:D23)</f>
        <v>0</v>
      </c>
      <c r="E18" s="411" t="s">
        <v>291</v>
      </c>
      <c r="F18" s="412"/>
      <c r="G18" s="412"/>
      <c r="H18" s="567"/>
    </row>
    <row r="19" spans="1:8" ht="12.95" customHeight="1" x14ac:dyDescent="0.2">
      <c r="A19" s="393" t="s">
        <v>289</v>
      </c>
      <c r="B19" s="106" t="s">
        <v>336</v>
      </c>
      <c r="C19" s="413">
        <v>9843</v>
      </c>
      <c r="D19" s="413"/>
      <c r="E19" s="411" t="s">
        <v>337</v>
      </c>
      <c r="F19" s="414"/>
      <c r="G19" s="414"/>
      <c r="H19" s="567"/>
    </row>
    <row r="20" spans="1:8" ht="12.95" customHeight="1" x14ac:dyDescent="0.2">
      <c r="A20" s="389" t="s">
        <v>292</v>
      </c>
      <c r="B20" s="106" t="s">
        <v>338</v>
      </c>
      <c r="C20" s="413"/>
      <c r="D20" s="413"/>
      <c r="E20" s="411" t="s">
        <v>297</v>
      </c>
      <c r="F20" s="414"/>
      <c r="G20" s="414"/>
      <c r="H20" s="567"/>
    </row>
    <row r="21" spans="1:8" ht="12.95" customHeight="1" x14ac:dyDescent="0.2">
      <c r="A21" s="393" t="s">
        <v>295</v>
      </c>
      <c r="B21" s="106" t="s">
        <v>339</v>
      </c>
      <c r="C21" s="413"/>
      <c r="D21" s="413"/>
      <c r="E21" s="411" t="s">
        <v>300</v>
      </c>
      <c r="F21" s="414"/>
      <c r="G21" s="414"/>
      <c r="H21" s="567"/>
    </row>
    <row r="22" spans="1:8" ht="12.95" customHeight="1" x14ac:dyDescent="0.2">
      <c r="A22" s="389" t="s">
        <v>298</v>
      </c>
      <c r="B22" s="106" t="s">
        <v>340</v>
      </c>
      <c r="C22" s="413"/>
      <c r="D22" s="413"/>
      <c r="E22" s="415" t="s">
        <v>303</v>
      </c>
      <c r="F22" s="414"/>
      <c r="G22" s="414"/>
      <c r="H22" s="567"/>
    </row>
    <row r="23" spans="1:8" ht="12.95" customHeight="1" x14ac:dyDescent="0.2">
      <c r="A23" s="393" t="s">
        <v>301</v>
      </c>
      <c r="B23" s="510" t="s">
        <v>341</v>
      </c>
      <c r="C23" s="413"/>
      <c r="D23" s="413"/>
      <c r="E23" s="411" t="s">
        <v>342</v>
      </c>
      <c r="F23" s="414"/>
      <c r="G23" s="414"/>
      <c r="H23" s="567"/>
    </row>
    <row r="24" spans="1:8" ht="12.95" customHeight="1" x14ac:dyDescent="0.2">
      <c r="A24" s="389" t="s">
        <v>304</v>
      </c>
      <c r="B24" s="416" t="s">
        <v>343</v>
      </c>
      <c r="C24" s="417">
        <f>+C25+C26+C27+C28+C29</f>
        <v>0</v>
      </c>
      <c r="D24" s="417">
        <f>+D25+D26+D27+D28+D29</f>
        <v>0</v>
      </c>
      <c r="E24" s="418" t="s">
        <v>344</v>
      </c>
      <c r="F24" s="414"/>
      <c r="G24" s="414"/>
      <c r="H24" s="567"/>
    </row>
    <row r="25" spans="1:8" ht="12.95" customHeight="1" x14ac:dyDescent="0.2">
      <c r="A25" s="393" t="s">
        <v>307</v>
      </c>
      <c r="B25" s="510" t="s">
        <v>345</v>
      </c>
      <c r="C25" s="413"/>
      <c r="D25" s="413"/>
      <c r="E25" s="418" t="s">
        <v>248</v>
      </c>
      <c r="F25" s="414"/>
      <c r="G25" s="414"/>
      <c r="H25" s="567"/>
    </row>
    <row r="26" spans="1:8" ht="12.95" customHeight="1" x14ac:dyDescent="0.2">
      <c r="A26" s="389" t="s">
        <v>309</v>
      </c>
      <c r="B26" s="510" t="s">
        <v>346</v>
      </c>
      <c r="C26" s="413"/>
      <c r="D26" s="413"/>
      <c r="E26" s="419"/>
      <c r="F26" s="414"/>
      <c r="G26" s="414"/>
      <c r="H26" s="567"/>
    </row>
    <row r="27" spans="1:8" ht="12.95" customHeight="1" x14ac:dyDescent="0.2">
      <c r="A27" s="393" t="s">
        <v>311</v>
      </c>
      <c r="B27" s="106" t="s">
        <v>347</v>
      </c>
      <c r="C27" s="413"/>
      <c r="D27" s="413"/>
      <c r="E27" s="420"/>
      <c r="F27" s="414"/>
      <c r="G27" s="414"/>
      <c r="H27" s="567"/>
    </row>
    <row r="28" spans="1:8" ht="12.95" customHeight="1" x14ac:dyDescent="0.2">
      <c r="A28" s="389" t="s">
        <v>312</v>
      </c>
      <c r="B28" s="100" t="s">
        <v>348</v>
      </c>
      <c r="C28" s="413"/>
      <c r="D28" s="413"/>
      <c r="E28" s="166"/>
      <c r="F28" s="414"/>
      <c r="G28" s="414"/>
      <c r="H28" s="567"/>
    </row>
    <row r="29" spans="1:8" ht="12.95" customHeight="1" thickBot="1" x14ac:dyDescent="0.25">
      <c r="A29" s="393" t="s">
        <v>313</v>
      </c>
      <c r="B29" s="511" t="s">
        <v>349</v>
      </c>
      <c r="C29" s="413"/>
      <c r="D29" s="413"/>
      <c r="E29" s="420"/>
      <c r="F29" s="414"/>
      <c r="G29" s="414"/>
      <c r="H29" s="567"/>
    </row>
    <row r="30" spans="1:8" ht="21.75" customHeight="1" thickBot="1" x14ac:dyDescent="0.25">
      <c r="A30" s="405" t="s">
        <v>316</v>
      </c>
      <c r="B30" s="406" t="s">
        <v>350</v>
      </c>
      <c r="C30" s="407">
        <f>+C18+C24</f>
        <v>9843</v>
      </c>
      <c r="D30" s="407">
        <f>+D18+D24</f>
        <v>0</v>
      </c>
      <c r="E30" s="406" t="s">
        <v>351</v>
      </c>
      <c r="F30" s="408">
        <f>SUM(F18:F29)</f>
        <v>0</v>
      </c>
      <c r="G30" s="408">
        <f>SUM(G18:G29)</f>
        <v>0</v>
      </c>
      <c r="H30" s="567"/>
    </row>
    <row r="31" spans="1:8" ht="13.5" thickBot="1" x14ac:dyDescent="0.25">
      <c r="A31" s="405" t="s">
        <v>319</v>
      </c>
      <c r="B31" s="421" t="s">
        <v>352</v>
      </c>
      <c r="C31" s="422">
        <f>+C17+C30</f>
        <v>14443</v>
      </c>
      <c r="D31" s="422">
        <f>+D17+D30</f>
        <v>47977</v>
      </c>
      <c r="E31" s="421" t="s">
        <v>353</v>
      </c>
      <c r="F31" s="422">
        <f>+F17+F30</f>
        <v>14443</v>
      </c>
      <c r="G31" s="422">
        <f>+G17+G30</f>
        <v>26103</v>
      </c>
      <c r="H31" s="567"/>
    </row>
    <row r="32" spans="1:8" ht="13.5" thickBot="1" x14ac:dyDescent="0.25">
      <c r="A32" s="405" t="s">
        <v>322</v>
      </c>
      <c r="B32" s="421" t="s">
        <v>320</v>
      </c>
      <c r="C32" s="422">
        <f>IF(C17-F17&lt;0,F17-C17,"-")</f>
        <v>9843</v>
      </c>
      <c r="D32" s="422" t="str">
        <f>IF(D17-G17&lt;0,G17-D17,"-")</f>
        <v>-</v>
      </c>
      <c r="E32" s="421" t="s">
        <v>321</v>
      </c>
      <c r="F32" s="422" t="str">
        <f>IF(C17-F17&gt;0,C17-F17,"-")</f>
        <v>-</v>
      </c>
      <c r="G32" s="422">
        <f>IF(D17-G17&gt;0,D17-G17,"-")</f>
        <v>21874</v>
      </c>
      <c r="H32" s="567"/>
    </row>
    <row r="33" spans="1:8" ht="13.5" thickBot="1" x14ac:dyDescent="0.25">
      <c r="A33" s="405" t="s">
        <v>354</v>
      </c>
      <c r="B33" s="421" t="s">
        <v>323</v>
      </c>
      <c r="C33" s="422" t="str">
        <f>IF(C31-F31&lt;0,F31-C31,"-")</f>
        <v>-</v>
      </c>
      <c r="D33" s="422" t="str">
        <f>IF(D31-G31&lt;0,G31-D31,"-")</f>
        <v>-</v>
      </c>
      <c r="E33" s="421" t="s">
        <v>324</v>
      </c>
      <c r="F33" s="422" t="str">
        <f>IF(C31-F31&gt;0,C31-F31,"-")</f>
        <v>-</v>
      </c>
      <c r="G33" s="422">
        <f>IF(D31-G31&gt;0,D31-G31,"-")</f>
        <v>21874</v>
      </c>
      <c r="H33" s="567"/>
    </row>
  </sheetData>
  <mergeCells count="2">
    <mergeCell ref="H1:H33"/>
    <mergeCell ref="A3:A4"/>
  </mergeCells>
  <printOptions horizontalCentered="1"/>
  <pageMargins left="0.78740157480314965" right="0.78740157480314965" top="0.49" bottom="0.79" header="0.49" footer="0.78740157480314965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zoomScale="130" zoomScaleNormal="130" workbookViewId="0">
      <selection activeCell="E20" sqref="E20"/>
    </sheetView>
  </sheetViews>
  <sheetFormatPr defaultRowHeight="15" x14ac:dyDescent="0.25"/>
  <cols>
    <col min="1" max="1" width="5.6640625" style="111" customWidth="1"/>
    <col min="2" max="2" width="35.6640625" style="111" customWidth="1"/>
    <col min="3" max="6" width="14" style="111" customWidth="1"/>
    <col min="7" max="16384" width="9.33203125" style="111"/>
  </cols>
  <sheetData>
    <row r="1" spans="1:7" ht="33" customHeight="1" x14ac:dyDescent="0.25">
      <c r="A1" s="570" t="s">
        <v>355</v>
      </c>
      <c r="B1" s="570"/>
      <c r="C1" s="570"/>
      <c r="D1" s="570"/>
      <c r="E1" s="570"/>
      <c r="F1" s="570"/>
    </row>
    <row r="2" spans="1:7" ht="15.95" customHeight="1" thickBot="1" x14ac:dyDescent="0.3">
      <c r="A2" s="112"/>
      <c r="B2" s="112"/>
      <c r="C2" s="571"/>
      <c r="D2" s="571"/>
      <c r="E2" s="572" t="s">
        <v>2</v>
      </c>
      <c r="F2" s="572"/>
      <c r="G2" s="113"/>
    </row>
    <row r="3" spans="1:7" ht="63" customHeight="1" x14ac:dyDescent="0.25">
      <c r="A3" s="573" t="s">
        <v>356</v>
      </c>
      <c r="B3" s="575" t="s">
        <v>357</v>
      </c>
      <c r="C3" s="575" t="s">
        <v>358</v>
      </c>
      <c r="D3" s="575"/>
      <c r="E3" s="575"/>
      <c r="F3" s="577" t="s">
        <v>359</v>
      </c>
    </row>
    <row r="4" spans="1:7" ht="15.75" thickBot="1" x14ac:dyDescent="0.3">
      <c r="A4" s="574"/>
      <c r="B4" s="576"/>
      <c r="C4" s="114">
        <f>+LEFT([2]ÖSSZEFÜGGÉSEK!A5,4)+1</f>
        <v>2018</v>
      </c>
      <c r="D4" s="114">
        <f>+C4+1</f>
        <v>2019</v>
      </c>
      <c r="E4" s="114">
        <f>+D4+1</f>
        <v>2020</v>
      </c>
      <c r="F4" s="578"/>
    </row>
    <row r="5" spans="1:7" ht="15.75" thickBot="1" x14ac:dyDescent="0.3">
      <c r="A5" s="115"/>
      <c r="B5" s="116" t="s">
        <v>5</v>
      </c>
      <c r="C5" s="116" t="s">
        <v>6</v>
      </c>
      <c r="D5" s="116" t="s">
        <v>275</v>
      </c>
      <c r="E5" s="116" t="s">
        <v>276</v>
      </c>
      <c r="F5" s="117" t="s">
        <v>360</v>
      </c>
    </row>
    <row r="6" spans="1:7" x14ac:dyDescent="0.25">
      <c r="A6" s="118" t="s">
        <v>7</v>
      </c>
      <c r="B6" s="119"/>
      <c r="C6" s="120"/>
      <c r="D6" s="120"/>
      <c r="E6" s="120"/>
      <c r="F6" s="121">
        <f>SUM(C6:E6)</f>
        <v>0</v>
      </c>
    </row>
    <row r="7" spans="1:7" x14ac:dyDescent="0.25">
      <c r="A7" s="122" t="s">
        <v>21</v>
      </c>
      <c r="B7" s="123"/>
      <c r="C7" s="124"/>
      <c r="D7" s="124"/>
      <c r="E7" s="124"/>
      <c r="F7" s="125">
        <f>SUM(C7:E7)</f>
        <v>0</v>
      </c>
    </row>
    <row r="8" spans="1:7" x14ac:dyDescent="0.25">
      <c r="A8" s="122" t="s">
        <v>35</v>
      </c>
      <c r="B8" s="123"/>
      <c r="C8" s="124"/>
      <c r="D8" s="124"/>
      <c r="E8" s="124"/>
      <c r="F8" s="125">
        <f>SUM(C8:E8)</f>
        <v>0</v>
      </c>
    </row>
    <row r="9" spans="1:7" x14ac:dyDescent="0.25">
      <c r="A9" s="122" t="s">
        <v>232</v>
      </c>
      <c r="B9" s="123"/>
      <c r="C9" s="124"/>
      <c r="D9" s="124"/>
      <c r="E9" s="124"/>
      <c r="F9" s="125">
        <f>SUM(C9:E9)</f>
        <v>0</v>
      </c>
    </row>
    <row r="10" spans="1:7" ht="15.75" thickBot="1" x14ac:dyDescent="0.3">
      <c r="A10" s="126" t="s">
        <v>65</v>
      </c>
      <c r="B10" s="127"/>
      <c r="C10" s="128"/>
      <c r="D10" s="128"/>
      <c r="E10" s="128"/>
      <c r="F10" s="125">
        <f>SUM(C10:E10)</f>
        <v>0</v>
      </c>
    </row>
    <row r="11" spans="1:7" s="133" customFormat="1" thickBot="1" x14ac:dyDescent="0.25">
      <c r="A11" s="129" t="s">
        <v>89</v>
      </c>
      <c r="B11" s="130" t="s">
        <v>361</v>
      </c>
      <c r="C11" s="131">
        <f>SUM(C6:C10)</f>
        <v>0</v>
      </c>
      <c r="D11" s="131">
        <f>SUM(D6:D10)</f>
        <v>0</v>
      </c>
      <c r="E11" s="131">
        <f>SUM(E6:E10)</f>
        <v>0</v>
      </c>
      <c r="F11" s="132">
        <f>SUM(F6:F10)</f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...../2017. (....)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2"/>
  <sheetViews>
    <sheetView zoomScale="120" zoomScaleNormal="120" workbookViewId="0">
      <selection activeCell="C2" sqref="C2"/>
    </sheetView>
  </sheetViews>
  <sheetFormatPr defaultRowHeight="15" x14ac:dyDescent="0.25"/>
  <cols>
    <col min="1" max="1" width="5.6640625" style="111" customWidth="1"/>
    <col min="2" max="2" width="68.6640625" style="111" customWidth="1"/>
    <col min="3" max="3" width="19.5" style="111" customWidth="1"/>
    <col min="4" max="16384" width="9.33203125" style="111"/>
  </cols>
  <sheetData>
    <row r="1" spans="1:4" ht="33" customHeight="1" x14ac:dyDescent="0.25">
      <c r="A1" s="570" t="s">
        <v>362</v>
      </c>
      <c r="B1" s="570"/>
      <c r="C1" s="570"/>
    </row>
    <row r="2" spans="1:4" ht="15.95" customHeight="1" thickBot="1" x14ac:dyDescent="0.3">
      <c r="A2" s="112"/>
      <c r="B2" s="112"/>
      <c r="C2" s="134" t="s">
        <v>363</v>
      </c>
      <c r="D2" s="113"/>
    </row>
    <row r="3" spans="1:4" ht="26.25" customHeight="1" thickBot="1" x14ac:dyDescent="0.3">
      <c r="A3" s="135" t="s">
        <v>356</v>
      </c>
      <c r="B3" s="136" t="s">
        <v>364</v>
      </c>
      <c r="C3" s="137" t="str">
        <f>+'[3]1.1.sz.mell.'!C3</f>
        <v>2017. évi előirányzat</v>
      </c>
    </row>
    <row r="4" spans="1:4" ht="15.75" thickBot="1" x14ac:dyDescent="0.3">
      <c r="A4" s="138"/>
      <c r="B4" s="139" t="s">
        <v>5</v>
      </c>
      <c r="C4" s="140" t="s">
        <v>6</v>
      </c>
    </row>
    <row r="5" spans="1:4" x14ac:dyDescent="0.25">
      <c r="A5" s="141" t="s">
        <v>7</v>
      </c>
      <c r="B5" s="142" t="s">
        <v>365</v>
      </c>
      <c r="C5" s="143">
        <v>24000000</v>
      </c>
    </row>
    <row r="6" spans="1:4" ht="24.75" x14ac:dyDescent="0.25">
      <c r="A6" s="144" t="s">
        <v>21</v>
      </c>
      <c r="B6" s="145" t="s">
        <v>366</v>
      </c>
      <c r="C6" s="146">
        <v>5100000</v>
      </c>
    </row>
    <row r="7" spans="1:4" x14ac:dyDescent="0.25">
      <c r="A7" s="144" t="s">
        <v>35</v>
      </c>
      <c r="B7" s="147" t="s">
        <v>367</v>
      </c>
      <c r="C7" s="146"/>
    </row>
    <row r="8" spans="1:4" ht="24.75" x14ac:dyDescent="0.25">
      <c r="A8" s="144" t="s">
        <v>232</v>
      </c>
      <c r="B8" s="147" t="s">
        <v>368</v>
      </c>
      <c r="C8" s="146"/>
    </row>
    <row r="9" spans="1:4" x14ac:dyDescent="0.25">
      <c r="A9" s="148" t="s">
        <v>65</v>
      </c>
      <c r="B9" s="147" t="s">
        <v>369</v>
      </c>
      <c r="C9" s="149">
        <v>160000</v>
      </c>
    </row>
    <row r="10" spans="1:4" ht="15.75" thickBot="1" x14ac:dyDescent="0.3">
      <c r="A10" s="144" t="s">
        <v>89</v>
      </c>
      <c r="B10" s="150" t="s">
        <v>370</v>
      </c>
      <c r="C10" s="146"/>
    </row>
    <row r="11" spans="1:4" ht="15.75" thickBot="1" x14ac:dyDescent="0.3">
      <c r="A11" s="579" t="s">
        <v>371</v>
      </c>
      <c r="B11" s="580"/>
      <c r="C11" s="151">
        <f>SUM(C5:C10)</f>
        <v>29260000</v>
      </c>
    </row>
    <row r="12" spans="1:4" ht="23.25" customHeight="1" x14ac:dyDescent="0.25">
      <c r="A12" s="581" t="s">
        <v>372</v>
      </c>
      <c r="B12" s="581"/>
      <c r="C12" s="581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...../2017.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8"/>
  <sheetViews>
    <sheetView zoomScale="120" zoomScaleNormal="120" workbookViewId="0">
      <selection activeCell="C13" sqref="C13"/>
    </sheetView>
  </sheetViews>
  <sheetFormatPr defaultRowHeight="15" x14ac:dyDescent="0.25"/>
  <cols>
    <col min="1" max="1" width="5.6640625" style="111" customWidth="1"/>
    <col min="2" max="2" width="66.83203125" style="111" customWidth="1"/>
    <col min="3" max="3" width="27" style="111" customWidth="1"/>
    <col min="4" max="16384" width="9.33203125" style="111"/>
  </cols>
  <sheetData>
    <row r="1" spans="1:4" ht="33" customHeight="1" x14ac:dyDescent="0.25">
      <c r="A1" s="570" t="s">
        <v>373</v>
      </c>
      <c r="B1" s="570"/>
      <c r="C1" s="570"/>
    </row>
    <row r="2" spans="1:4" ht="15.95" customHeight="1" thickBot="1" x14ac:dyDescent="0.3">
      <c r="A2" s="112"/>
      <c r="B2" s="112"/>
      <c r="C2" s="134" t="str">
        <f>'[4]4.sz.mell.'!C2</f>
        <v>Forintban!</v>
      </c>
      <c r="D2" s="113"/>
    </row>
    <row r="3" spans="1:4" ht="26.25" customHeight="1" thickBot="1" x14ac:dyDescent="0.3">
      <c r="A3" s="135" t="s">
        <v>356</v>
      </c>
      <c r="B3" s="136" t="s">
        <v>374</v>
      </c>
      <c r="C3" s="137" t="s">
        <v>375</v>
      </c>
    </row>
    <row r="4" spans="1:4" ht="15.75" thickBot="1" x14ac:dyDescent="0.3">
      <c r="A4" s="138"/>
      <c r="B4" s="139" t="s">
        <v>5</v>
      </c>
      <c r="C4" s="140" t="s">
        <v>6</v>
      </c>
    </row>
    <row r="5" spans="1:4" x14ac:dyDescent="0.25">
      <c r="A5" s="141" t="s">
        <v>7</v>
      </c>
      <c r="B5" s="152"/>
      <c r="C5" s="153"/>
    </row>
    <row r="6" spans="1:4" x14ac:dyDescent="0.25">
      <c r="A6" s="144" t="s">
        <v>21</v>
      </c>
      <c r="B6" s="154"/>
      <c r="C6" s="155"/>
    </row>
    <row r="7" spans="1:4" ht="15.75" thickBot="1" x14ac:dyDescent="0.3">
      <c r="A7" s="148" t="s">
        <v>35</v>
      </c>
      <c r="B7" s="156"/>
      <c r="C7" s="157"/>
    </row>
    <row r="8" spans="1:4" s="133" customFormat="1" ht="17.25" customHeight="1" thickBot="1" x14ac:dyDescent="0.25">
      <c r="A8" s="158" t="s">
        <v>232</v>
      </c>
      <c r="B8" s="159" t="s">
        <v>376</v>
      </c>
      <c r="C8" s="151">
        <f>SUM(C5:C7)</f>
        <v>0</v>
      </c>
    </row>
  </sheetData>
  <mergeCells count="1">
    <mergeCell ref="A1:C1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13</vt:i4>
      </vt:variant>
    </vt:vector>
  </HeadingPairs>
  <TitlesOfParts>
    <vt:vector size="35" baseType="lpstr">
      <vt:lpstr>1.1.sz.mell. össz önkorm</vt:lpstr>
      <vt:lpstr>1.2.sz.mell. össz köt</vt:lpstr>
      <vt:lpstr>1.3.sz.mell. össz önként</vt:lpstr>
      <vt:lpstr>1.4.sz.mell.</vt:lpstr>
      <vt:lpstr>2.1.sz.mell  </vt:lpstr>
      <vt:lpstr>2.2.sz.mell  </vt:lpstr>
      <vt:lpstr>3.sz.mell.  </vt:lpstr>
      <vt:lpstr>4.sz.mell.</vt:lpstr>
      <vt:lpstr>5.sz.mell.</vt:lpstr>
      <vt:lpstr>6.sz.mell.</vt:lpstr>
      <vt:lpstr>7.sz.mell.</vt:lpstr>
      <vt:lpstr>8. sz. mell. </vt:lpstr>
      <vt:lpstr>9.1. sz. mell. önkorm össz</vt:lpstr>
      <vt:lpstr>9.1.1. sz. mell önkorm köt</vt:lpstr>
      <vt:lpstr>9.1.2. sz. mell önkorm önk</vt:lpstr>
      <vt:lpstr>9.1.3.a sz. mell önkorm állig</vt:lpstr>
      <vt:lpstr>9.2. sz. mell hiv</vt:lpstr>
      <vt:lpstr>9.2.1. sz. mell PH</vt:lpstr>
      <vt:lpstr>9.3. sz. mell ovi</vt:lpstr>
      <vt:lpstr>9.2.1.sz mell Ovoda</vt:lpstr>
      <vt:lpstr>9.4. sz. mell mkp</vt:lpstr>
      <vt:lpstr>10.sz.mell</vt:lpstr>
      <vt:lpstr>'9.1. sz. mell. önkorm össz'!Nyomtatási_cím</vt:lpstr>
      <vt:lpstr>'9.1.1. sz. mell önkorm köt'!Nyomtatási_cím</vt:lpstr>
      <vt:lpstr>'9.1.2. sz. mell önkorm önk'!Nyomtatási_cím</vt:lpstr>
      <vt:lpstr>'9.1.3.a sz. mell önkorm állig'!Nyomtatási_cím</vt:lpstr>
      <vt:lpstr>'9.2. sz. mell hiv'!Nyomtatási_cím</vt:lpstr>
      <vt:lpstr>'9.2.1. sz. mell PH'!Nyomtatási_cím</vt:lpstr>
      <vt:lpstr>'9.2.1.sz mell Ovoda'!Nyomtatási_cím</vt:lpstr>
      <vt:lpstr>'9.3. sz. mell ovi'!Nyomtatási_cím</vt:lpstr>
      <vt:lpstr>'9.4. sz. mell mkp'!Nyomtatási_cím</vt:lpstr>
      <vt:lpstr>'1.1.sz.mell. össz önkorm'!Nyomtatási_terület</vt:lpstr>
      <vt:lpstr>'1.2.sz.mell. össz köt'!Nyomtatási_terület</vt:lpstr>
      <vt:lpstr>'1.3.sz.mell. össz önként'!Nyomtatási_terület</vt:lpstr>
      <vt:lpstr>'1.4.sz.mell.'!Nyomtatási_terület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Csabi</dc:creator>
  <cp:lastModifiedBy>Titkárság</cp:lastModifiedBy>
  <cp:lastPrinted>2017-11-16T13:18:05Z</cp:lastPrinted>
  <dcterms:created xsi:type="dcterms:W3CDTF">2017-09-21T12:32:04Z</dcterms:created>
  <dcterms:modified xsi:type="dcterms:W3CDTF">2018-06-01T07:13:50Z</dcterms:modified>
</cp:coreProperties>
</file>