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01AED65F-A170-4FE3-97AD-34078486D4C5}" xr6:coauthVersionLast="40" xr6:coauthVersionMax="40" xr10:uidLastSave="{00000000-0000-0000-0000-000000000000}"/>
  <bookViews>
    <workbookView xWindow="0" yWindow="600" windowWidth="28800" windowHeight="15600" xr2:uid="{8852E276-C27C-42EA-A030-B3DF6C62EBE1}"/>
  </bookViews>
  <sheets>
    <sheet name="Előir. felh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C40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8" i="1" s="1"/>
  <c r="O36" i="1"/>
  <c r="Q34" i="1"/>
  <c r="S34" i="1" s="1"/>
  <c r="O34" i="1"/>
  <c r="Q33" i="1"/>
  <c r="S33" i="1" s="1"/>
  <c r="O33" i="1"/>
  <c r="Q32" i="1"/>
  <c r="S32" i="1" s="1"/>
  <c r="O32" i="1"/>
  <c r="Q31" i="1"/>
  <c r="S31" i="1" s="1"/>
  <c r="O31" i="1"/>
  <c r="Q30" i="1"/>
  <c r="S30" i="1" s="1"/>
  <c r="O30" i="1"/>
  <c r="Q29" i="1"/>
  <c r="S29" i="1" s="1"/>
  <c r="O29" i="1"/>
  <c r="Q28" i="1"/>
  <c r="S28" i="1" s="1"/>
  <c r="O28" i="1"/>
  <c r="Q27" i="1"/>
  <c r="S27" i="1" s="1"/>
  <c r="O27" i="1"/>
  <c r="Q26" i="1"/>
  <c r="Q38" i="1" s="1"/>
  <c r="O26" i="1"/>
  <c r="C24" i="1"/>
  <c r="C39" i="1" s="1"/>
  <c r="D13" i="1" s="1"/>
  <c r="D24" i="1" s="1"/>
  <c r="D39" i="1" s="1"/>
  <c r="E13" i="1" s="1"/>
  <c r="E24" i="1" s="1"/>
  <c r="E39" i="1" s="1"/>
  <c r="F13" i="1" s="1"/>
  <c r="F24" i="1" s="1"/>
  <c r="F39" i="1" s="1"/>
  <c r="G13" i="1" s="1"/>
  <c r="G24" i="1" s="1"/>
  <c r="G39" i="1" s="1"/>
  <c r="H13" i="1" s="1"/>
  <c r="H24" i="1" s="1"/>
  <c r="H39" i="1" s="1"/>
  <c r="I13" i="1" s="1"/>
  <c r="I24" i="1" s="1"/>
  <c r="I39" i="1" s="1"/>
  <c r="J13" i="1" s="1"/>
  <c r="J24" i="1" s="1"/>
  <c r="J39" i="1" s="1"/>
  <c r="K13" i="1" s="1"/>
  <c r="K24" i="1" s="1"/>
  <c r="K39" i="1" s="1"/>
  <c r="L13" i="1" s="1"/>
  <c r="L24" i="1" s="1"/>
  <c r="L39" i="1" s="1"/>
  <c r="M13" i="1" s="1"/>
  <c r="M24" i="1" s="1"/>
  <c r="M39" i="1" s="1"/>
  <c r="N13" i="1" s="1"/>
  <c r="N24" i="1" s="1"/>
  <c r="N39" i="1" s="1"/>
  <c r="S23" i="1"/>
  <c r="Q23" i="1"/>
  <c r="R23" i="1" s="1"/>
  <c r="O23" i="1"/>
  <c r="O24" i="1" s="1"/>
  <c r="S22" i="1"/>
  <c r="R22" i="1"/>
  <c r="O22" i="1"/>
  <c r="S21" i="1"/>
  <c r="R21" i="1"/>
  <c r="O21" i="1"/>
  <c r="Q20" i="1"/>
  <c r="S20" i="1" s="1"/>
  <c r="O20" i="1"/>
  <c r="Q19" i="1"/>
  <c r="S19" i="1" s="1"/>
  <c r="O19" i="1"/>
  <c r="Q18" i="1"/>
  <c r="S18" i="1" s="1"/>
  <c r="O18" i="1"/>
  <c r="Q17" i="1"/>
  <c r="S17" i="1" s="1"/>
  <c r="O17" i="1"/>
  <c r="Q16" i="1"/>
  <c r="S16" i="1" s="1"/>
  <c r="O16" i="1"/>
  <c r="Q15" i="1"/>
  <c r="S15" i="1" s="1"/>
  <c r="O15" i="1"/>
  <c r="Q14" i="1"/>
  <c r="Q24" i="1" s="1"/>
  <c r="O14" i="1"/>
  <c r="R14" i="1" l="1"/>
  <c r="R15" i="1"/>
  <c r="R16" i="1"/>
  <c r="R17" i="1"/>
  <c r="R18" i="1"/>
  <c r="R19" i="1"/>
  <c r="R20" i="1"/>
  <c r="R26" i="1"/>
  <c r="R27" i="1"/>
  <c r="R28" i="1"/>
  <c r="R29" i="1"/>
  <c r="R30" i="1"/>
  <c r="R31" i="1"/>
  <c r="R32" i="1"/>
  <c r="R33" i="1"/>
  <c r="R34" i="1"/>
  <c r="S14" i="1"/>
  <c r="S26" i="1"/>
</calcChain>
</file>

<file path=xl/sharedStrings.xml><?xml version="1.0" encoding="utf-8"?>
<sst xmlns="http://schemas.openxmlformats.org/spreadsheetml/2006/main" count="87" uniqueCount="87">
  <si>
    <t>9. melléklet</t>
  </si>
  <si>
    <t>a 2/2019 (II. 18.) Önkormányzati Rendelethez</t>
  </si>
  <si>
    <t>Tiszagyulaháza Község Önkormányzata 2019. évi</t>
  </si>
  <si>
    <t>ELŐIRÁNYZAT-FELHASZNÁLÁSI TERVE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</si>
  <si>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</si>
  <si>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</si>
  <si>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</si>
  <si>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</si>
  <si>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</si>
  <si>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</si>
  <si>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</si>
  <si>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</si>
  <si>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</si>
  <si>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</si>
  <si>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</si>
  <si>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</si>
  <si>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</si>
  <si>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</si>
  <si>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</si>
  <si>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</si>
  <si>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</si>
  <si>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</si>
  <si>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</si>
  <si>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</si>
  <si>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</si>
  <si>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</si>
  <si>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</si>
  <si>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</si>
  <si>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</si>
  <si>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</si>
  <si>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</si>
  <si>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</si>
  <si>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1</t>
  </si>
  <si>
    <t>BEVÉTELI FORRÁS</t>
  </si>
  <si>
    <t>2</t>
  </si>
  <si>
    <t>Előző időszakról áthúzódó pénzkészlet</t>
  </si>
  <si>
    <t>3</t>
  </si>
  <si>
    <t>B1 Működési célú támogatások áht-n belülről</t>
  </si>
  <si>
    <t>4</t>
  </si>
  <si>
    <t>B3 Közhatalmi bevételek</t>
  </si>
  <si>
    <t>5</t>
  </si>
  <si>
    <t>B4 Működési bevételek</t>
  </si>
  <si>
    <t>6</t>
  </si>
  <si>
    <t>B6 Működési célú átvett pénzeszközök</t>
  </si>
  <si>
    <t>7</t>
  </si>
  <si>
    <t>B2 Felhalmozási célú támogatások áht-n belülről</t>
  </si>
  <si>
    <t>8</t>
  </si>
  <si>
    <t>B5 Felhalmozási bevételek</t>
  </si>
  <si>
    <t>9</t>
  </si>
  <si>
    <t>B7 Felhalmozási célú átvett pénzeszközök</t>
  </si>
  <si>
    <t>10</t>
  </si>
  <si>
    <t>Felhalmozási célú hitelek felvétele</t>
  </si>
  <si>
    <t>11</t>
  </si>
  <si>
    <t>Likvid hitelek igénybev. (folyószámlahitel)</t>
  </si>
  <si>
    <t>12</t>
  </si>
  <si>
    <t>Előző év költségvetési maradványának igénybev.</t>
  </si>
  <si>
    <t>13</t>
  </si>
  <si>
    <t>BEVÉTELEK ÖSSZESEN</t>
  </si>
  <si>
    <t>14</t>
  </si>
  <si>
    <t>KIADÁSI JOGCÍMEK</t>
  </si>
  <si>
    <t>15</t>
  </si>
  <si>
    <t>K1 Személyi juttatások</t>
  </si>
  <si>
    <t>16</t>
  </si>
  <si>
    <t>K2 Munkaadókat terhelő jár. és szociális hj. adó</t>
  </si>
  <si>
    <t>17</t>
  </si>
  <si>
    <t>K3 Dologi kiadások</t>
  </si>
  <si>
    <t>18</t>
  </si>
  <si>
    <t>K4 Ellátottak pénzbeli juttatásai</t>
  </si>
  <si>
    <t>19</t>
  </si>
  <si>
    <t>K5 Egyéb működési célú kiadások</t>
  </si>
  <si>
    <t>20</t>
  </si>
  <si>
    <t>K6 Beruházások</t>
  </si>
  <si>
    <t>21</t>
  </si>
  <si>
    <t>K7 Felújítások</t>
  </si>
  <si>
    <t>22</t>
  </si>
  <si>
    <t>K8 Egyéb felhalmozási célú kiadások</t>
  </si>
  <si>
    <t>23</t>
  </si>
  <si>
    <t>K9 Finanszírozási kiadások</t>
  </si>
  <si>
    <t>24</t>
  </si>
  <si>
    <t>25</t>
  </si>
  <si>
    <t>26</t>
  </si>
  <si>
    <t>27</t>
  </si>
  <si>
    <t>KIADÁSOK ÖSSZESEN</t>
  </si>
  <si>
    <t>28</t>
  </si>
  <si>
    <t xml:space="preserve">  Egyenleg az időszak végén</t>
  </si>
  <si>
    <t>29</t>
  </si>
  <si>
    <t xml:space="preserve">  Likvid hitel állomány az időszak 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</si>
</sst>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0" fillId="2" borderId="12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2.12/2-3KTGV/2019.ktgv/Attila/Tiszagyulah&#225;za%202019.%20&#233;vi%20kv%2001-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>
        <row r="15">
          <cell r="F15">
            <v>124350820</v>
          </cell>
          <cell r="K15">
            <v>58129002.277904332</v>
          </cell>
        </row>
        <row r="16">
          <cell r="F16">
            <v>8400000</v>
          </cell>
          <cell r="K16">
            <v>8871952.722095672</v>
          </cell>
        </row>
        <row r="17">
          <cell r="F17">
            <v>22978000</v>
          </cell>
          <cell r="K17">
            <v>105924010</v>
          </cell>
        </row>
        <row r="18">
          <cell r="F18">
            <v>0</v>
          </cell>
          <cell r="K18">
            <v>800000</v>
          </cell>
        </row>
        <row r="19">
          <cell r="F19">
            <v>30488350</v>
          </cell>
          <cell r="K19">
            <v>7271000</v>
          </cell>
        </row>
        <row r="22">
          <cell r="F22">
            <v>32073728</v>
          </cell>
          <cell r="K22">
            <v>39753806</v>
          </cell>
        </row>
        <row r="23">
          <cell r="F23">
            <v>0</v>
          </cell>
          <cell r="K23">
            <v>16257512</v>
          </cell>
        </row>
        <row r="24">
          <cell r="F24">
            <v>0</v>
          </cell>
          <cell r="K24">
            <v>0</v>
          </cell>
        </row>
        <row r="34">
          <cell r="F34">
            <v>18716385</v>
          </cell>
        </row>
        <row r="38">
          <cell r="K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2E15-F1D3-4358-A91D-8412361DC4B2}">
  <dimension ref="A1:S41"/>
  <sheetViews>
    <sheetView tabSelected="1" topLeftCell="A4" workbookViewId="0">
      <selection activeCell="K4" sqref="K4"/>
    </sheetView>
  </sheetViews>
  <sheetFormatPr defaultRowHeight="12.75" x14ac:dyDescent="0.2"/>
  <cols>
    <col min="1" max="1" width="4.7109375" style="1" customWidth="1"/>
    <col min="2" max="2" width="43.85546875" style="2" customWidth="1"/>
    <col min="3" max="15" width="10.7109375" style="3" customWidth="1"/>
    <col min="16" max="16" width="4.42578125" style="3" customWidth="1"/>
    <col min="17" max="17" width="11.7109375" style="3" hidden="1" customWidth="1"/>
    <col min="18" max="18" width="12.28515625" style="2" hidden="1" customWidth="1"/>
    <col min="19" max="19" width="12.5703125" style="2" hidden="1" customWidth="1"/>
    <col min="20" max="20" width="14" style="2" customWidth="1"/>
    <col min="21" max="22" width="9.140625" style="2" customWidth="1"/>
    <col min="23" max="256" width="9.140625" style="2"/>
    <col min="257" max="257" width="4.7109375" style="2" customWidth="1"/>
    <col min="258" max="258" width="43.85546875" style="2" customWidth="1"/>
    <col min="259" max="271" width="10.7109375" style="2" customWidth="1"/>
    <col min="272" max="272" width="4.42578125" style="2" customWidth="1"/>
    <col min="273" max="275" width="0" style="2" hidden="1" customWidth="1"/>
    <col min="276" max="276" width="14" style="2" customWidth="1"/>
    <col min="277" max="512" width="9.140625" style="2"/>
    <col min="513" max="513" width="4.7109375" style="2" customWidth="1"/>
    <col min="514" max="514" width="43.85546875" style="2" customWidth="1"/>
    <col min="515" max="527" width="10.7109375" style="2" customWidth="1"/>
    <col min="528" max="528" width="4.42578125" style="2" customWidth="1"/>
    <col min="529" max="531" width="0" style="2" hidden="1" customWidth="1"/>
    <col min="532" max="532" width="14" style="2" customWidth="1"/>
    <col min="533" max="768" width="9.140625" style="2"/>
    <col min="769" max="769" width="4.7109375" style="2" customWidth="1"/>
    <col min="770" max="770" width="43.85546875" style="2" customWidth="1"/>
    <col min="771" max="783" width="10.7109375" style="2" customWidth="1"/>
    <col min="784" max="784" width="4.42578125" style="2" customWidth="1"/>
    <col min="785" max="787" width="0" style="2" hidden="1" customWidth="1"/>
    <col min="788" max="788" width="14" style="2" customWidth="1"/>
    <col min="789" max="1024" width="9.140625" style="2"/>
    <col min="1025" max="1025" width="4.7109375" style="2" customWidth="1"/>
    <col min="1026" max="1026" width="43.85546875" style="2" customWidth="1"/>
    <col min="1027" max="1039" width="10.7109375" style="2" customWidth="1"/>
    <col min="1040" max="1040" width="4.42578125" style="2" customWidth="1"/>
    <col min="1041" max="1043" width="0" style="2" hidden="1" customWidth="1"/>
    <col min="1044" max="1044" width="14" style="2" customWidth="1"/>
    <col min="1045" max="1280" width="9.140625" style="2"/>
    <col min="1281" max="1281" width="4.7109375" style="2" customWidth="1"/>
    <col min="1282" max="1282" width="43.85546875" style="2" customWidth="1"/>
    <col min="1283" max="1295" width="10.7109375" style="2" customWidth="1"/>
    <col min="1296" max="1296" width="4.42578125" style="2" customWidth="1"/>
    <col min="1297" max="1299" width="0" style="2" hidden="1" customWidth="1"/>
    <col min="1300" max="1300" width="14" style="2" customWidth="1"/>
    <col min="1301" max="1536" width="9.140625" style="2"/>
    <col min="1537" max="1537" width="4.7109375" style="2" customWidth="1"/>
    <col min="1538" max="1538" width="43.85546875" style="2" customWidth="1"/>
    <col min="1539" max="1551" width="10.7109375" style="2" customWidth="1"/>
    <col min="1552" max="1552" width="4.42578125" style="2" customWidth="1"/>
    <col min="1553" max="1555" width="0" style="2" hidden="1" customWidth="1"/>
    <col min="1556" max="1556" width="14" style="2" customWidth="1"/>
    <col min="1557" max="1792" width="9.140625" style="2"/>
    <col min="1793" max="1793" width="4.7109375" style="2" customWidth="1"/>
    <col min="1794" max="1794" width="43.85546875" style="2" customWidth="1"/>
    <col min="1795" max="1807" width="10.7109375" style="2" customWidth="1"/>
    <col min="1808" max="1808" width="4.42578125" style="2" customWidth="1"/>
    <col min="1809" max="1811" width="0" style="2" hidden="1" customWidth="1"/>
    <col min="1812" max="1812" width="14" style="2" customWidth="1"/>
    <col min="1813" max="2048" width="9.140625" style="2"/>
    <col min="2049" max="2049" width="4.7109375" style="2" customWidth="1"/>
    <col min="2050" max="2050" width="43.85546875" style="2" customWidth="1"/>
    <col min="2051" max="2063" width="10.7109375" style="2" customWidth="1"/>
    <col min="2064" max="2064" width="4.42578125" style="2" customWidth="1"/>
    <col min="2065" max="2067" width="0" style="2" hidden="1" customWidth="1"/>
    <col min="2068" max="2068" width="14" style="2" customWidth="1"/>
    <col min="2069" max="2304" width="9.140625" style="2"/>
    <col min="2305" max="2305" width="4.7109375" style="2" customWidth="1"/>
    <col min="2306" max="2306" width="43.85546875" style="2" customWidth="1"/>
    <col min="2307" max="2319" width="10.7109375" style="2" customWidth="1"/>
    <col min="2320" max="2320" width="4.42578125" style="2" customWidth="1"/>
    <col min="2321" max="2323" width="0" style="2" hidden="1" customWidth="1"/>
    <col min="2324" max="2324" width="14" style="2" customWidth="1"/>
    <col min="2325" max="2560" width="9.140625" style="2"/>
    <col min="2561" max="2561" width="4.7109375" style="2" customWidth="1"/>
    <col min="2562" max="2562" width="43.85546875" style="2" customWidth="1"/>
    <col min="2563" max="2575" width="10.7109375" style="2" customWidth="1"/>
    <col min="2576" max="2576" width="4.42578125" style="2" customWidth="1"/>
    <col min="2577" max="2579" width="0" style="2" hidden="1" customWidth="1"/>
    <col min="2580" max="2580" width="14" style="2" customWidth="1"/>
    <col min="2581" max="2816" width="9.140625" style="2"/>
    <col min="2817" max="2817" width="4.7109375" style="2" customWidth="1"/>
    <col min="2818" max="2818" width="43.85546875" style="2" customWidth="1"/>
    <col min="2819" max="2831" width="10.7109375" style="2" customWidth="1"/>
    <col min="2832" max="2832" width="4.42578125" style="2" customWidth="1"/>
    <col min="2833" max="2835" width="0" style="2" hidden="1" customWidth="1"/>
    <col min="2836" max="2836" width="14" style="2" customWidth="1"/>
    <col min="2837" max="3072" width="9.140625" style="2"/>
    <col min="3073" max="3073" width="4.7109375" style="2" customWidth="1"/>
    <col min="3074" max="3074" width="43.85546875" style="2" customWidth="1"/>
    <col min="3075" max="3087" width="10.7109375" style="2" customWidth="1"/>
    <col min="3088" max="3088" width="4.42578125" style="2" customWidth="1"/>
    <col min="3089" max="3091" width="0" style="2" hidden="1" customWidth="1"/>
    <col min="3092" max="3092" width="14" style="2" customWidth="1"/>
    <col min="3093" max="3328" width="9.140625" style="2"/>
    <col min="3329" max="3329" width="4.7109375" style="2" customWidth="1"/>
    <col min="3330" max="3330" width="43.85546875" style="2" customWidth="1"/>
    <col min="3331" max="3343" width="10.7109375" style="2" customWidth="1"/>
    <col min="3344" max="3344" width="4.42578125" style="2" customWidth="1"/>
    <col min="3345" max="3347" width="0" style="2" hidden="1" customWidth="1"/>
    <col min="3348" max="3348" width="14" style="2" customWidth="1"/>
    <col min="3349" max="3584" width="9.140625" style="2"/>
    <col min="3585" max="3585" width="4.7109375" style="2" customWidth="1"/>
    <col min="3586" max="3586" width="43.85546875" style="2" customWidth="1"/>
    <col min="3587" max="3599" width="10.7109375" style="2" customWidth="1"/>
    <col min="3600" max="3600" width="4.42578125" style="2" customWidth="1"/>
    <col min="3601" max="3603" width="0" style="2" hidden="1" customWidth="1"/>
    <col min="3604" max="3604" width="14" style="2" customWidth="1"/>
    <col min="3605" max="3840" width="9.140625" style="2"/>
    <col min="3841" max="3841" width="4.7109375" style="2" customWidth="1"/>
    <col min="3842" max="3842" width="43.85546875" style="2" customWidth="1"/>
    <col min="3843" max="3855" width="10.7109375" style="2" customWidth="1"/>
    <col min="3856" max="3856" width="4.42578125" style="2" customWidth="1"/>
    <col min="3857" max="3859" width="0" style="2" hidden="1" customWidth="1"/>
    <col min="3860" max="3860" width="14" style="2" customWidth="1"/>
    <col min="3861" max="4096" width="9.140625" style="2"/>
    <col min="4097" max="4097" width="4.7109375" style="2" customWidth="1"/>
    <col min="4098" max="4098" width="43.85546875" style="2" customWidth="1"/>
    <col min="4099" max="4111" width="10.7109375" style="2" customWidth="1"/>
    <col min="4112" max="4112" width="4.42578125" style="2" customWidth="1"/>
    <col min="4113" max="4115" width="0" style="2" hidden="1" customWidth="1"/>
    <col min="4116" max="4116" width="14" style="2" customWidth="1"/>
    <col min="4117" max="4352" width="9.140625" style="2"/>
    <col min="4353" max="4353" width="4.7109375" style="2" customWidth="1"/>
    <col min="4354" max="4354" width="43.85546875" style="2" customWidth="1"/>
    <col min="4355" max="4367" width="10.7109375" style="2" customWidth="1"/>
    <col min="4368" max="4368" width="4.42578125" style="2" customWidth="1"/>
    <col min="4369" max="4371" width="0" style="2" hidden="1" customWidth="1"/>
    <col min="4372" max="4372" width="14" style="2" customWidth="1"/>
    <col min="4373" max="4608" width="9.140625" style="2"/>
    <col min="4609" max="4609" width="4.7109375" style="2" customWidth="1"/>
    <col min="4610" max="4610" width="43.85546875" style="2" customWidth="1"/>
    <col min="4611" max="4623" width="10.7109375" style="2" customWidth="1"/>
    <col min="4624" max="4624" width="4.42578125" style="2" customWidth="1"/>
    <col min="4625" max="4627" width="0" style="2" hidden="1" customWidth="1"/>
    <col min="4628" max="4628" width="14" style="2" customWidth="1"/>
    <col min="4629" max="4864" width="9.140625" style="2"/>
    <col min="4865" max="4865" width="4.7109375" style="2" customWidth="1"/>
    <col min="4866" max="4866" width="43.85546875" style="2" customWidth="1"/>
    <col min="4867" max="4879" width="10.7109375" style="2" customWidth="1"/>
    <col min="4880" max="4880" width="4.42578125" style="2" customWidth="1"/>
    <col min="4881" max="4883" width="0" style="2" hidden="1" customWidth="1"/>
    <col min="4884" max="4884" width="14" style="2" customWidth="1"/>
    <col min="4885" max="5120" width="9.140625" style="2"/>
    <col min="5121" max="5121" width="4.7109375" style="2" customWidth="1"/>
    <col min="5122" max="5122" width="43.85546875" style="2" customWidth="1"/>
    <col min="5123" max="5135" width="10.7109375" style="2" customWidth="1"/>
    <col min="5136" max="5136" width="4.42578125" style="2" customWidth="1"/>
    <col min="5137" max="5139" width="0" style="2" hidden="1" customWidth="1"/>
    <col min="5140" max="5140" width="14" style="2" customWidth="1"/>
    <col min="5141" max="5376" width="9.140625" style="2"/>
    <col min="5377" max="5377" width="4.7109375" style="2" customWidth="1"/>
    <col min="5378" max="5378" width="43.85546875" style="2" customWidth="1"/>
    <col min="5379" max="5391" width="10.7109375" style="2" customWidth="1"/>
    <col min="5392" max="5392" width="4.42578125" style="2" customWidth="1"/>
    <col min="5393" max="5395" width="0" style="2" hidden="1" customWidth="1"/>
    <col min="5396" max="5396" width="14" style="2" customWidth="1"/>
    <col min="5397" max="5632" width="9.140625" style="2"/>
    <col min="5633" max="5633" width="4.7109375" style="2" customWidth="1"/>
    <col min="5634" max="5634" width="43.85546875" style="2" customWidth="1"/>
    <col min="5635" max="5647" width="10.7109375" style="2" customWidth="1"/>
    <col min="5648" max="5648" width="4.42578125" style="2" customWidth="1"/>
    <col min="5649" max="5651" width="0" style="2" hidden="1" customWidth="1"/>
    <col min="5652" max="5652" width="14" style="2" customWidth="1"/>
    <col min="5653" max="5888" width="9.140625" style="2"/>
    <col min="5889" max="5889" width="4.7109375" style="2" customWidth="1"/>
    <col min="5890" max="5890" width="43.85546875" style="2" customWidth="1"/>
    <col min="5891" max="5903" width="10.7109375" style="2" customWidth="1"/>
    <col min="5904" max="5904" width="4.42578125" style="2" customWidth="1"/>
    <col min="5905" max="5907" width="0" style="2" hidden="1" customWidth="1"/>
    <col min="5908" max="5908" width="14" style="2" customWidth="1"/>
    <col min="5909" max="6144" width="9.140625" style="2"/>
    <col min="6145" max="6145" width="4.7109375" style="2" customWidth="1"/>
    <col min="6146" max="6146" width="43.85546875" style="2" customWidth="1"/>
    <col min="6147" max="6159" width="10.7109375" style="2" customWidth="1"/>
    <col min="6160" max="6160" width="4.42578125" style="2" customWidth="1"/>
    <col min="6161" max="6163" width="0" style="2" hidden="1" customWidth="1"/>
    <col min="6164" max="6164" width="14" style="2" customWidth="1"/>
    <col min="6165" max="6400" width="9.140625" style="2"/>
    <col min="6401" max="6401" width="4.7109375" style="2" customWidth="1"/>
    <col min="6402" max="6402" width="43.85546875" style="2" customWidth="1"/>
    <col min="6403" max="6415" width="10.7109375" style="2" customWidth="1"/>
    <col min="6416" max="6416" width="4.42578125" style="2" customWidth="1"/>
    <col min="6417" max="6419" width="0" style="2" hidden="1" customWidth="1"/>
    <col min="6420" max="6420" width="14" style="2" customWidth="1"/>
    <col min="6421" max="6656" width="9.140625" style="2"/>
    <col min="6657" max="6657" width="4.7109375" style="2" customWidth="1"/>
    <col min="6658" max="6658" width="43.85546875" style="2" customWidth="1"/>
    <col min="6659" max="6671" width="10.7109375" style="2" customWidth="1"/>
    <col min="6672" max="6672" width="4.42578125" style="2" customWidth="1"/>
    <col min="6673" max="6675" width="0" style="2" hidden="1" customWidth="1"/>
    <col min="6676" max="6676" width="14" style="2" customWidth="1"/>
    <col min="6677" max="6912" width="9.140625" style="2"/>
    <col min="6913" max="6913" width="4.7109375" style="2" customWidth="1"/>
    <col min="6914" max="6914" width="43.85546875" style="2" customWidth="1"/>
    <col min="6915" max="6927" width="10.7109375" style="2" customWidth="1"/>
    <col min="6928" max="6928" width="4.42578125" style="2" customWidth="1"/>
    <col min="6929" max="6931" width="0" style="2" hidden="1" customWidth="1"/>
    <col min="6932" max="6932" width="14" style="2" customWidth="1"/>
    <col min="6933" max="7168" width="9.140625" style="2"/>
    <col min="7169" max="7169" width="4.7109375" style="2" customWidth="1"/>
    <col min="7170" max="7170" width="43.85546875" style="2" customWidth="1"/>
    <col min="7171" max="7183" width="10.7109375" style="2" customWidth="1"/>
    <col min="7184" max="7184" width="4.42578125" style="2" customWidth="1"/>
    <col min="7185" max="7187" width="0" style="2" hidden="1" customWidth="1"/>
    <col min="7188" max="7188" width="14" style="2" customWidth="1"/>
    <col min="7189" max="7424" width="9.140625" style="2"/>
    <col min="7425" max="7425" width="4.7109375" style="2" customWidth="1"/>
    <col min="7426" max="7426" width="43.85546875" style="2" customWidth="1"/>
    <col min="7427" max="7439" width="10.7109375" style="2" customWidth="1"/>
    <col min="7440" max="7440" width="4.42578125" style="2" customWidth="1"/>
    <col min="7441" max="7443" width="0" style="2" hidden="1" customWidth="1"/>
    <col min="7444" max="7444" width="14" style="2" customWidth="1"/>
    <col min="7445" max="7680" width="9.140625" style="2"/>
    <col min="7681" max="7681" width="4.7109375" style="2" customWidth="1"/>
    <col min="7682" max="7682" width="43.85546875" style="2" customWidth="1"/>
    <col min="7683" max="7695" width="10.7109375" style="2" customWidth="1"/>
    <col min="7696" max="7696" width="4.42578125" style="2" customWidth="1"/>
    <col min="7697" max="7699" width="0" style="2" hidden="1" customWidth="1"/>
    <col min="7700" max="7700" width="14" style="2" customWidth="1"/>
    <col min="7701" max="7936" width="9.140625" style="2"/>
    <col min="7937" max="7937" width="4.7109375" style="2" customWidth="1"/>
    <col min="7938" max="7938" width="43.85546875" style="2" customWidth="1"/>
    <col min="7939" max="7951" width="10.7109375" style="2" customWidth="1"/>
    <col min="7952" max="7952" width="4.42578125" style="2" customWidth="1"/>
    <col min="7953" max="7955" width="0" style="2" hidden="1" customWidth="1"/>
    <col min="7956" max="7956" width="14" style="2" customWidth="1"/>
    <col min="7957" max="8192" width="9.140625" style="2"/>
    <col min="8193" max="8193" width="4.7109375" style="2" customWidth="1"/>
    <col min="8194" max="8194" width="43.85546875" style="2" customWidth="1"/>
    <col min="8195" max="8207" width="10.7109375" style="2" customWidth="1"/>
    <col min="8208" max="8208" width="4.42578125" style="2" customWidth="1"/>
    <col min="8209" max="8211" width="0" style="2" hidden="1" customWidth="1"/>
    <col min="8212" max="8212" width="14" style="2" customWidth="1"/>
    <col min="8213" max="8448" width="9.140625" style="2"/>
    <col min="8449" max="8449" width="4.7109375" style="2" customWidth="1"/>
    <col min="8450" max="8450" width="43.85546875" style="2" customWidth="1"/>
    <col min="8451" max="8463" width="10.7109375" style="2" customWidth="1"/>
    <col min="8464" max="8464" width="4.42578125" style="2" customWidth="1"/>
    <col min="8465" max="8467" width="0" style="2" hidden="1" customWidth="1"/>
    <col min="8468" max="8468" width="14" style="2" customWidth="1"/>
    <col min="8469" max="8704" width="9.140625" style="2"/>
    <col min="8705" max="8705" width="4.7109375" style="2" customWidth="1"/>
    <col min="8706" max="8706" width="43.85546875" style="2" customWidth="1"/>
    <col min="8707" max="8719" width="10.7109375" style="2" customWidth="1"/>
    <col min="8720" max="8720" width="4.42578125" style="2" customWidth="1"/>
    <col min="8721" max="8723" width="0" style="2" hidden="1" customWidth="1"/>
    <col min="8724" max="8724" width="14" style="2" customWidth="1"/>
    <col min="8725" max="8960" width="9.140625" style="2"/>
    <col min="8961" max="8961" width="4.7109375" style="2" customWidth="1"/>
    <col min="8962" max="8962" width="43.85546875" style="2" customWidth="1"/>
    <col min="8963" max="8975" width="10.7109375" style="2" customWidth="1"/>
    <col min="8976" max="8976" width="4.42578125" style="2" customWidth="1"/>
    <col min="8977" max="8979" width="0" style="2" hidden="1" customWidth="1"/>
    <col min="8980" max="8980" width="14" style="2" customWidth="1"/>
    <col min="8981" max="9216" width="9.140625" style="2"/>
    <col min="9217" max="9217" width="4.7109375" style="2" customWidth="1"/>
    <col min="9218" max="9218" width="43.85546875" style="2" customWidth="1"/>
    <col min="9219" max="9231" width="10.7109375" style="2" customWidth="1"/>
    <col min="9232" max="9232" width="4.42578125" style="2" customWidth="1"/>
    <col min="9233" max="9235" width="0" style="2" hidden="1" customWidth="1"/>
    <col min="9236" max="9236" width="14" style="2" customWidth="1"/>
    <col min="9237" max="9472" width="9.140625" style="2"/>
    <col min="9473" max="9473" width="4.7109375" style="2" customWidth="1"/>
    <col min="9474" max="9474" width="43.85546875" style="2" customWidth="1"/>
    <col min="9475" max="9487" width="10.7109375" style="2" customWidth="1"/>
    <col min="9488" max="9488" width="4.42578125" style="2" customWidth="1"/>
    <col min="9489" max="9491" width="0" style="2" hidden="1" customWidth="1"/>
    <col min="9492" max="9492" width="14" style="2" customWidth="1"/>
    <col min="9493" max="9728" width="9.140625" style="2"/>
    <col min="9729" max="9729" width="4.7109375" style="2" customWidth="1"/>
    <col min="9730" max="9730" width="43.85546875" style="2" customWidth="1"/>
    <col min="9731" max="9743" width="10.7109375" style="2" customWidth="1"/>
    <col min="9744" max="9744" width="4.42578125" style="2" customWidth="1"/>
    <col min="9745" max="9747" width="0" style="2" hidden="1" customWidth="1"/>
    <col min="9748" max="9748" width="14" style="2" customWidth="1"/>
    <col min="9749" max="9984" width="9.140625" style="2"/>
    <col min="9985" max="9985" width="4.7109375" style="2" customWidth="1"/>
    <col min="9986" max="9986" width="43.85546875" style="2" customWidth="1"/>
    <col min="9987" max="9999" width="10.7109375" style="2" customWidth="1"/>
    <col min="10000" max="10000" width="4.42578125" style="2" customWidth="1"/>
    <col min="10001" max="10003" width="0" style="2" hidden="1" customWidth="1"/>
    <col min="10004" max="10004" width="14" style="2" customWidth="1"/>
    <col min="10005" max="10240" width="9.140625" style="2"/>
    <col min="10241" max="10241" width="4.7109375" style="2" customWidth="1"/>
    <col min="10242" max="10242" width="43.85546875" style="2" customWidth="1"/>
    <col min="10243" max="10255" width="10.7109375" style="2" customWidth="1"/>
    <col min="10256" max="10256" width="4.42578125" style="2" customWidth="1"/>
    <col min="10257" max="10259" width="0" style="2" hidden="1" customWidth="1"/>
    <col min="10260" max="10260" width="14" style="2" customWidth="1"/>
    <col min="10261" max="10496" width="9.140625" style="2"/>
    <col min="10497" max="10497" width="4.7109375" style="2" customWidth="1"/>
    <col min="10498" max="10498" width="43.85546875" style="2" customWidth="1"/>
    <col min="10499" max="10511" width="10.7109375" style="2" customWidth="1"/>
    <col min="10512" max="10512" width="4.42578125" style="2" customWidth="1"/>
    <col min="10513" max="10515" width="0" style="2" hidden="1" customWidth="1"/>
    <col min="10516" max="10516" width="14" style="2" customWidth="1"/>
    <col min="10517" max="10752" width="9.140625" style="2"/>
    <col min="10753" max="10753" width="4.7109375" style="2" customWidth="1"/>
    <col min="10754" max="10754" width="43.85546875" style="2" customWidth="1"/>
    <col min="10755" max="10767" width="10.7109375" style="2" customWidth="1"/>
    <col min="10768" max="10768" width="4.42578125" style="2" customWidth="1"/>
    <col min="10769" max="10771" width="0" style="2" hidden="1" customWidth="1"/>
    <col min="10772" max="10772" width="14" style="2" customWidth="1"/>
    <col min="10773" max="11008" width="9.140625" style="2"/>
    <col min="11009" max="11009" width="4.7109375" style="2" customWidth="1"/>
    <col min="11010" max="11010" width="43.85546875" style="2" customWidth="1"/>
    <col min="11011" max="11023" width="10.7109375" style="2" customWidth="1"/>
    <col min="11024" max="11024" width="4.42578125" style="2" customWidth="1"/>
    <col min="11025" max="11027" width="0" style="2" hidden="1" customWidth="1"/>
    <col min="11028" max="11028" width="14" style="2" customWidth="1"/>
    <col min="11029" max="11264" width="9.140625" style="2"/>
    <col min="11265" max="11265" width="4.7109375" style="2" customWidth="1"/>
    <col min="11266" max="11266" width="43.85546875" style="2" customWidth="1"/>
    <col min="11267" max="11279" width="10.7109375" style="2" customWidth="1"/>
    <col min="11280" max="11280" width="4.42578125" style="2" customWidth="1"/>
    <col min="11281" max="11283" width="0" style="2" hidden="1" customWidth="1"/>
    <col min="11284" max="11284" width="14" style="2" customWidth="1"/>
    <col min="11285" max="11520" width="9.140625" style="2"/>
    <col min="11521" max="11521" width="4.7109375" style="2" customWidth="1"/>
    <col min="11522" max="11522" width="43.85546875" style="2" customWidth="1"/>
    <col min="11523" max="11535" width="10.7109375" style="2" customWidth="1"/>
    <col min="11536" max="11536" width="4.42578125" style="2" customWidth="1"/>
    <col min="11537" max="11539" width="0" style="2" hidden="1" customWidth="1"/>
    <col min="11540" max="11540" width="14" style="2" customWidth="1"/>
    <col min="11541" max="11776" width="9.140625" style="2"/>
    <col min="11777" max="11777" width="4.7109375" style="2" customWidth="1"/>
    <col min="11778" max="11778" width="43.85546875" style="2" customWidth="1"/>
    <col min="11779" max="11791" width="10.7109375" style="2" customWidth="1"/>
    <col min="11792" max="11792" width="4.42578125" style="2" customWidth="1"/>
    <col min="11793" max="11795" width="0" style="2" hidden="1" customWidth="1"/>
    <col min="11796" max="11796" width="14" style="2" customWidth="1"/>
    <col min="11797" max="12032" width="9.140625" style="2"/>
    <col min="12033" max="12033" width="4.7109375" style="2" customWidth="1"/>
    <col min="12034" max="12034" width="43.85546875" style="2" customWidth="1"/>
    <col min="12035" max="12047" width="10.7109375" style="2" customWidth="1"/>
    <col min="12048" max="12048" width="4.42578125" style="2" customWidth="1"/>
    <col min="12049" max="12051" width="0" style="2" hidden="1" customWidth="1"/>
    <col min="12052" max="12052" width="14" style="2" customWidth="1"/>
    <col min="12053" max="12288" width="9.140625" style="2"/>
    <col min="12289" max="12289" width="4.7109375" style="2" customWidth="1"/>
    <col min="12290" max="12290" width="43.85546875" style="2" customWidth="1"/>
    <col min="12291" max="12303" width="10.7109375" style="2" customWidth="1"/>
    <col min="12304" max="12304" width="4.42578125" style="2" customWidth="1"/>
    <col min="12305" max="12307" width="0" style="2" hidden="1" customWidth="1"/>
    <col min="12308" max="12308" width="14" style="2" customWidth="1"/>
    <col min="12309" max="12544" width="9.140625" style="2"/>
    <col min="12545" max="12545" width="4.7109375" style="2" customWidth="1"/>
    <col min="12546" max="12546" width="43.85546875" style="2" customWidth="1"/>
    <col min="12547" max="12559" width="10.7109375" style="2" customWidth="1"/>
    <col min="12560" max="12560" width="4.42578125" style="2" customWidth="1"/>
    <col min="12561" max="12563" width="0" style="2" hidden="1" customWidth="1"/>
    <col min="12564" max="12564" width="14" style="2" customWidth="1"/>
    <col min="12565" max="12800" width="9.140625" style="2"/>
    <col min="12801" max="12801" width="4.7109375" style="2" customWidth="1"/>
    <col min="12802" max="12802" width="43.85546875" style="2" customWidth="1"/>
    <col min="12803" max="12815" width="10.7109375" style="2" customWidth="1"/>
    <col min="12816" max="12816" width="4.42578125" style="2" customWidth="1"/>
    <col min="12817" max="12819" width="0" style="2" hidden="1" customWidth="1"/>
    <col min="12820" max="12820" width="14" style="2" customWidth="1"/>
    <col min="12821" max="13056" width="9.140625" style="2"/>
    <col min="13057" max="13057" width="4.7109375" style="2" customWidth="1"/>
    <col min="13058" max="13058" width="43.85546875" style="2" customWidth="1"/>
    <col min="13059" max="13071" width="10.7109375" style="2" customWidth="1"/>
    <col min="13072" max="13072" width="4.42578125" style="2" customWidth="1"/>
    <col min="13073" max="13075" width="0" style="2" hidden="1" customWidth="1"/>
    <col min="13076" max="13076" width="14" style="2" customWidth="1"/>
    <col min="13077" max="13312" width="9.140625" style="2"/>
    <col min="13313" max="13313" width="4.7109375" style="2" customWidth="1"/>
    <col min="13314" max="13314" width="43.85546875" style="2" customWidth="1"/>
    <col min="13315" max="13327" width="10.7109375" style="2" customWidth="1"/>
    <col min="13328" max="13328" width="4.42578125" style="2" customWidth="1"/>
    <col min="13329" max="13331" width="0" style="2" hidden="1" customWidth="1"/>
    <col min="13332" max="13332" width="14" style="2" customWidth="1"/>
    <col min="13333" max="13568" width="9.140625" style="2"/>
    <col min="13569" max="13569" width="4.7109375" style="2" customWidth="1"/>
    <col min="13570" max="13570" width="43.85546875" style="2" customWidth="1"/>
    <col min="13571" max="13583" width="10.7109375" style="2" customWidth="1"/>
    <col min="13584" max="13584" width="4.42578125" style="2" customWidth="1"/>
    <col min="13585" max="13587" width="0" style="2" hidden="1" customWidth="1"/>
    <col min="13588" max="13588" width="14" style="2" customWidth="1"/>
    <col min="13589" max="13824" width="9.140625" style="2"/>
    <col min="13825" max="13825" width="4.7109375" style="2" customWidth="1"/>
    <col min="13826" max="13826" width="43.85546875" style="2" customWidth="1"/>
    <col min="13827" max="13839" width="10.7109375" style="2" customWidth="1"/>
    <col min="13840" max="13840" width="4.42578125" style="2" customWidth="1"/>
    <col min="13841" max="13843" width="0" style="2" hidden="1" customWidth="1"/>
    <col min="13844" max="13844" width="14" style="2" customWidth="1"/>
    <col min="13845" max="14080" width="9.140625" style="2"/>
    <col min="14081" max="14081" width="4.7109375" style="2" customWidth="1"/>
    <col min="14082" max="14082" width="43.85546875" style="2" customWidth="1"/>
    <col min="14083" max="14095" width="10.7109375" style="2" customWidth="1"/>
    <col min="14096" max="14096" width="4.42578125" style="2" customWidth="1"/>
    <col min="14097" max="14099" width="0" style="2" hidden="1" customWidth="1"/>
    <col min="14100" max="14100" width="14" style="2" customWidth="1"/>
    <col min="14101" max="14336" width="9.140625" style="2"/>
    <col min="14337" max="14337" width="4.7109375" style="2" customWidth="1"/>
    <col min="14338" max="14338" width="43.85546875" style="2" customWidth="1"/>
    <col min="14339" max="14351" width="10.7109375" style="2" customWidth="1"/>
    <col min="14352" max="14352" width="4.42578125" style="2" customWidth="1"/>
    <col min="14353" max="14355" width="0" style="2" hidden="1" customWidth="1"/>
    <col min="14356" max="14356" width="14" style="2" customWidth="1"/>
    <col min="14357" max="14592" width="9.140625" style="2"/>
    <col min="14593" max="14593" width="4.7109375" style="2" customWidth="1"/>
    <col min="14594" max="14594" width="43.85546875" style="2" customWidth="1"/>
    <col min="14595" max="14607" width="10.7109375" style="2" customWidth="1"/>
    <col min="14608" max="14608" width="4.42578125" style="2" customWidth="1"/>
    <col min="14609" max="14611" width="0" style="2" hidden="1" customWidth="1"/>
    <col min="14612" max="14612" width="14" style="2" customWidth="1"/>
    <col min="14613" max="14848" width="9.140625" style="2"/>
    <col min="14849" max="14849" width="4.7109375" style="2" customWidth="1"/>
    <col min="14850" max="14850" width="43.85546875" style="2" customWidth="1"/>
    <col min="14851" max="14863" width="10.7109375" style="2" customWidth="1"/>
    <col min="14864" max="14864" width="4.42578125" style="2" customWidth="1"/>
    <col min="14865" max="14867" width="0" style="2" hidden="1" customWidth="1"/>
    <col min="14868" max="14868" width="14" style="2" customWidth="1"/>
    <col min="14869" max="15104" width="9.140625" style="2"/>
    <col min="15105" max="15105" width="4.7109375" style="2" customWidth="1"/>
    <col min="15106" max="15106" width="43.85546875" style="2" customWidth="1"/>
    <col min="15107" max="15119" width="10.7109375" style="2" customWidth="1"/>
    <col min="15120" max="15120" width="4.42578125" style="2" customWidth="1"/>
    <col min="15121" max="15123" width="0" style="2" hidden="1" customWidth="1"/>
    <col min="15124" max="15124" width="14" style="2" customWidth="1"/>
    <col min="15125" max="15360" width="9.140625" style="2"/>
    <col min="15361" max="15361" width="4.7109375" style="2" customWidth="1"/>
    <col min="15362" max="15362" width="43.85546875" style="2" customWidth="1"/>
    <col min="15363" max="15375" width="10.7109375" style="2" customWidth="1"/>
    <col min="15376" max="15376" width="4.42578125" style="2" customWidth="1"/>
    <col min="15377" max="15379" width="0" style="2" hidden="1" customWidth="1"/>
    <col min="15380" max="15380" width="14" style="2" customWidth="1"/>
    <col min="15381" max="15616" width="9.140625" style="2"/>
    <col min="15617" max="15617" width="4.7109375" style="2" customWidth="1"/>
    <col min="15618" max="15618" width="43.85546875" style="2" customWidth="1"/>
    <col min="15619" max="15631" width="10.7109375" style="2" customWidth="1"/>
    <col min="15632" max="15632" width="4.42578125" style="2" customWidth="1"/>
    <col min="15633" max="15635" width="0" style="2" hidden="1" customWidth="1"/>
    <col min="15636" max="15636" width="14" style="2" customWidth="1"/>
    <col min="15637" max="15872" width="9.140625" style="2"/>
    <col min="15873" max="15873" width="4.7109375" style="2" customWidth="1"/>
    <col min="15874" max="15874" width="43.85546875" style="2" customWidth="1"/>
    <col min="15875" max="15887" width="10.7109375" style="2" customWidth="1"/>
    <col min="15888" max="15888" width="4.42578125" style="2" customWidth="1"/>
    <col min="15889" max="15891" width="0" style="2" hidden="1" customWidth="1"/>
    <col min="15892" max="15892" width="14" style="2" customWidth="1"/>
    <col min="15893" max="16128" width="9.140625" style="2"/>
    <col min="16129" max="16129" width="4.7109375" style="2" customWidth="1"/>
    <col min="16130" max="16130" width="43.85546875" style="2" customWidth="1"/>
    <col min="16131" max="16143" width="10.7109375" style="2" customWidth="1"/>
    <col min="16144" max="16144" width="4.42578125" style="2" customWidth="1"/>
    <col min="16145" max="16147" width="0" style="2" hidden="1" customWidth="1"/>
    <col min="16148" max="16148" width="14" style="2" customWidth="1"/>
    <col min="16149" max="16384" width="9.140625" style="2"/>
  </cols>
  <sheetData>
    <row r="1" spans="1:19" x14ac:dyDescent="0.2">
      <c r="O1" s="4" t="s">
        <v>0</v>
      </c>
    </row>
    <row r="2" spans="1:19" x14ac:dyDescent="0.2">
      <c r="O2" s="5" t="s">
        <v>1</v>
      </c>
      <c r="P2"/>
      <c r="Q2"/>
    </row>
    <row r="3" spans="1:19" x14ac:dyDescent="0.2">
      <c r="O3" s="6"/>
    </row>
    <row r="5" spans="1:19" ht="18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9" ht="18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9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.25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9" s="1" customFormat="1" ht="20.100000000000001" customHeight="1" thickBot="1" x14ac:dyDescent="0.25">
      <c r="B10" s="10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12"/>
      <c r="Q10" s="12"/>
    </row>
    <row r="11" spans="1:19" s="13" customFormat="1" ht="20.100000000000001" customHeight="1" thickTop="1" thickBot="1" x14ac:dyDescent="0.25">
      <c r="A11" s="1"/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  <c r="I11" s="14" t="s">
        <v>25</v>
      </c>
      <c r="J11" s="14" t="s">
        <v>26</v>
      </c>
      <c r="K11" s="14" t="s">
        <v>27</v>
      </c>
      <c r="L11" s="14" t="s">
        <v>28</v>
      </c>
      <c r="M11" s="14" t="s">
        <v>29</v>
      </c>
      <c r="N11" s="14" t="s">
        <v>30</v>
      </c>
      <c r="O11" s="14" t="s">
        <v>31</v>
      </c>
      <c r="P11" s="15"/>
      <c r="Q11" s="15"/>
    </row>
    <row r="12" spans="1:19" ht="20.100000000000001" customHeight="1" thickTop="1" x14ac:dyDescent="0.2">
      <c r="A12" s="16" t="s">
        <v>32</v>
      </c>
      <c r="B12" s="17" t="s">
        <v>33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9" s="3" customFormat="1" x14ac:dyDescent="0.2">
      <c r="A13" s="16" t="s">
        <v>34</v>
      </c>
      <c r="B13" s="20" t="s">
        <v>35</v>
      </c>
      <c r="C13" s="21"/>
      <c r="D13" s="22">
        <f>C39</f>
        <v>8355820</v>
      </c>
      <c r="E13" s="22">
        <f>D39</f>
        <v>8510820</v>
      </c>
      <c r="F13" s="22">
        <f t="shared" ref="F13:N13" si="0">E39</f>
        <v>9665820</v>
      </c>
      <c r="G13" s="22">
        <f t="shared" si="0"/>
        <v>10420820</v>
      </c>
      <c r="H13" s="22">
        <f t="shared" si="0"/>
        <v>9818308</v>
      </c>
      <c r="I13" s="22">
        <f t="shared" si="0"/>
        <v>8473308</v>
      </c>
      <c r="J13" s="22">
        <f t="shared" si="0"/>
        <v>2278308</v>
      </c>
      <c r="K13" s="22">
        <f t="shared" si="0"/>
        <v>4933308</v>
      </c>
      <c r="L13" s="22">
        <f t="shared" si="0"/>
        <v>8088308</v>
      </c>
      <c r="M13" s="22">
        <f t="shared" si="0"/>
        <v>5019298</v>
      </c>
      <c r="N13" s="22">
        <f t="shared" si="0"/>
        <v>1831265</v>
      </c>
      <c r="O13" s="23"/>
    </row>
    <row r="14" spans="1:19" s="3" customFormat="1" x14ac:dyDescent="0.2">
      <c r="A14" s="16" t="s">
        <v>36</v>
      </c>
      <c r="B14" s="20" t="s">
        <v>37</v>
      </c>
      <c r="C14" s="22">
        <v>10450820</v>
      </c>
      <c r="D14" s="22">
        <v>10300000</v>
      </c>
      <c r="E14" s="22">
        <v>10300000</v>
      </c>
      <c r="F14" s="22">
        <v>10400000</v>
      </c>
      <c r="G14" s="22">
        <v>10300000</v>
      </c>
      <c r="H14" s="22">
        <v>10300000</v>
      </c>
      <c r="I14" s="22">
        <v>10400000</v>
      </c>
      <c r="J14" s="22">
        <v>10300000</v>
      </c>
      <c r="K14" s="22">
        <v>10300000</v>
      </c>
      <c r="L14" s="22">
        <v>10500000</v>
      </c>
      <c r="M14" s="22">
        <v>10300000</v>
      </c>
      <c r="N14" s="22">
        <v>10500000</v>
      </c>
      <c r="O14" s="24">
        <f>SUM(C14:N14)</f>
        <v>124350820</v>
      </c>
      <c r="Q14" s="3">
        <f>[1]Mérleg!F15</f>
        <v>124350820</v>
      </c>
      <c r="R14" s="3">
        <f>Q14/12</f>
        <v>10362568.333333334</v>
      </c>
      <c r="S14" s="3">
        <f>Q14-O14</f>
        <v>0</v>
      </c>
    </row>
    <row r="15" spans="1:19" s="3" customFormat="1" x14ac:dyDescent="0.2">
      <c r="A15" s="16" t="s">
        <v>38</v>
      </c>
      <c r="B15" s="20" t="s">
        <v>39</v>
      </c>
      <c r="C15" s="22">
        <v>0</v>
      </c>
      <c r="D15" s="22">
        <v>0</v>
      </c>
      <c r="E15" s="22">
        <v>3500000</v>
      </c>
      <c r="F15" s="22">
        <v>0</v>
      </c>
      <c r="G15" s="22">
        <v>500000</v>
      </c>
      <c r="H15" s="22">
        <v>0</v>
      </c>
      <c r="I15" s="22">
        <v>0</v>
      </c>
      <c r="J15" s="22">
        <v>0</v>
      </c>
      <c r="K15" s="22">
        <v>3500000</v>
      </c>
      <c r="L15" s="22">
        <v>0</v>
      </c>
      <c r="M15" s="22">
        <v>0</v>
      </c>
      <c r="N15" s="22">
        <v>900000</v>
      </c>
      <c r="O15" s="24">
        <f t="shared" ref="O15:O23" si="1">SUM(C15:N15)</f>
        <v>8400000</v>
      </c>
      <c r="Q15" s="3">
        <f>[1]Mérleg!F16</f>
        <v>8400000</v>
      </c>
      <c r="R15" s="3">
        <f t="shared" ref="R15:R23" si="2">Q15/12</f>
        <v>700000</v>
      </c>
      <c r="S15" s="3">
        <f t="shared" ref="S15:S23" si="3">Q15-O15</f>
        <v>0</v>
      </c>
    </row>
    <row r="16" spans="1:19" s="3" customFormat="1" x14ac:dyDescent="0.2">
      <c r="A16" s="16" t="s">
        <v>40</v>
      </c>
      <c r="B16" s="20" t="s">
        <v>41</v>
      </c>
      <c r="C16" s="22">
        <v>1950000</v>
      </c>
      <c r="D16" s="22">
        <v>1900000</v>
      </c>
      <c r="E16" s="22">
        <v>1900000</v>
      </c>
      <c r="F16" s="22">
        <v>1900000</v>
      </c>
      <c r="G16" s="22">
        <v>1900000</v>
      </c>
      <c r="H16" s="22">
        <v>1900000</v>
      </c>
      <c r="I16" s="22">
        <v>1950000</v>
      </c>
      <c r="J16" s="22">
        <v>1900000</v>
      </c>
      <c r="K16" s="22">
        <v>1900000</v>
      </c>
      <c r="L16" s="22">
        <v>1900000</v>
      </c>
      <c r="M16" s="22">
        <v>1978000</v>
      </c>
      <c r="N16" s="22">
        <v>1900000</v>
      </c>
      <c r="O16" s="24">
        <f t="shared" si="1"/>
        <v>22978000</v>
      </c>
      <c r="Q16" s="3">
        <f>[1]Mérleg!F17</f>
        <v>22978000</v>
      </c>
      <c r="R16" s="3">
        <f t="shared" si="2"/>
        <v>1914833.3333333333</v>
      </c>
      <c r="S16" s="3">
        <f t="shared" si="3"/>
        <v>0</v>
      </c>
    </row>
    <row r="17" spans="1:19" s="3" customFormat="1" x14ac:dyDescent="0.2">
      <c r="A17" s="16" t="s">
        <v>42</v>
      </c>
      <c r="B17" s="20" t="s">
        <v>43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4">
        <f t="shared" si="1"/>
        <v>0</v>
      </c>
      <c r="Q17" s="3">
        <f>[1]Mérleg!F18</f>
        <v>0</v>
      </c>
      <c r="R17" s="3">
        <f t="shared" si="2"/>
        <v>0</v>
      </c>
      <c r="S17" s="3">
        <f t="shared" si="3"/>
        <v>0</v>
      </c>
    </row>
    <row r="18" spans="1:19" s="3" customFormat="1" x14ac:dyDescent="0.2">
      <c r="A18" s="16" t="s">
        <v>44</v>
      </c>
      <c r="B18" s="20" t="s">
        <v>45</v>
      </c>
      <c r="C18" s="22">
        <v>0</v>
      </c>
      <c r="D18" s="22">
        <v>0</v>
      </c>
      <c r="E18" s="22">
        <v>2000000</v>
      </c>
      <c r="F18" s="22">
        <v>3000000</v>
      </c>
      <c r="G18" s="22">
        <v>4000000</v>
      </c>
      <c r="H18" s="22">
        <v>6000000</v>
      </c>
      <c r="I18" s="22">
        <v>6000000</v>
      </c>
      <c r="J18" s="22">
        <v>6000000</v>
      </c>
      <c r="K18" s="22">
        <v>4000000</v>
      </c>
      <c r="L18" s="22">
        <v>1000000</v>
      </c>
      <c r="M18" s="22">
        <v>73728</v>
      </c>
      <c r="N18" s="22">
        <v>0</v>
      </c>
      <c r="O18" s="24">
        <f t="shared" si="1"/>
        <v>32073728</v>
      </c>
      <c r="Q18" s="3">
        <f>[1]Mérleg!F22</f>
        <v>32073728</v>
      </c>
      <c r="R18" s="3">
        <f t="shared" si="2"/>
        <v>2672810.6666666665</v>
      </c>
      <c r="S18" s="3">
        <f t="shared" si="3"/>
        <v>0</v>
      </c>
    </row>
    <row r="19" spans="1:19" s="3" customFormat="1" x14ac:dyDescent="0.2">
      <c r="A19" s="16" t="s">
        <v>46</v>
      </c>
      <c r="B19" s="20" t="s">
        <v>47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4">
        <f t="shared" si="1"/>
        <v>0</v>
      </c>
      <c r="Q19" s="3">
        <f>[1]Mérleg!F23</f>
        <v>0</v>
      </c>
      <c r="R19" s="3">
        <f t="shared" si="2"/>
        <v>0</v>
      </c>
      <c r="S19" s="3">
        <f t="shared" si="3"/>
        <v>0</v>
      </c>
    </row>
    <row r="20" spans="1:19" s="3" customFormat="1" x14ac:dyDescent="0.2">
      <c r="A20" s="16" t="s">
        <v>48</v>
      </c>
      <c r="B20" s="20" t="s">
        <v>49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4">
        <f t="shared" si="1"/>
        <v>0</v>
      </c>
      <c r="Q20" s="3">
        <f>[1]Mérleg!F24</f>
        <v>0</v>
      </c>
      <c r="R20" s="3">
        <f t="shared" si="2"/>
        <v>0</v>
      </c>
      <c r="S20" s="3">
        <f t="shared" si="3"/>
        <v>0</v>
      </c>
    </row>
    <row r="21" spans="1:19" s="3" customFormat="1" x14ac:dyDescent="0.2">
      <c r="A21" s="16" t="s">
        <v>50</v>
      </c>
      <c r="B21" s="20" t="s">
        <v>51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4">
        <f t="shared" si="1"/>
        <v>0</v>
      </c>
      <c r="Q21" s="3">
        <v>0</v>
      </c>
      <c r="R21" s="3">
        <f t="shared" si="2"/>
        <v>0</v>
      </c>
      <c r="S21" s="3">
        <f t="shared" si="3"/>
        <v>0</v>
      </c>
    </row>
    <row r="22" spans="1:19" s="3" customFormat="1" x14ac:dyDescent="0.2">
      <c r="A22" s="16" t="s">
        <v>52</v>
      </c>
      <c r="B22" s="20" t="s">
        <v>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4">
        <f t="shared" si="1"/>
        <v>0</v>
      </c>
      <c r="Q22" s="3">
        <v>0</v>
      </c>
      <c r="R22" s="3">
        <f t="shared" si="2"/>
        <v>0</v>
      </c>
      <c r="S22" s="3">
        <f t="shared" si="3"/>
        <v>0</v>
      </c>
    </row>
    <row r="23" spans="1:19" s="3" customFormat="1" x14ac:dyDescent="0.2">
      <c r="A23" s="16" t="s">
        <v>54</v>
      </c>
      <c r="B23" s="20" t="s">
        <v>55</v>
      </c>
      <c r="C23" s="22">
        <v>10000000</v>
      </c>
      <c r="D23" s="22">
        <v>2000000</v>
      </c>
      <c r="E23" s="22">
        <v>5000000</v>
      </c>
      <c r="F23" s="22">
        <v>5000000</v>
      </c>
      <c r="G23" s="22">
        <v>5000000</v>
      </c>
      <c r="H23" s="22">
        <v>5000000</v>
      </c>
      <c r="I23" s="22">
        <v>5000000</v>
      </c>
      <c r="J23" s="22">
        <v>5000000</v>
      </c>
      <c r="K23" s="22">
        <v>5000000</v>
      </c>
      <c r="L23" s="22">
        <v>1000000</v>
      </c>
      <c r="M23" s="22">
        <v>1000000</v>
      </c>
      <c r="N23" s="22">
        <v>204735</v>
      </c>
      <c r="O23" s="24">
        <f t="shared" si="1"/>
        <v>49204735</v>
      </c>
      <c r="Q23" s="3">
        <f>[1]Mérleg!F34+[1]Mérleg!F19</f>
        <v>49204735</v>
      </c>
      <c r="R23" s="3">
        <f t="shared" si="2"/>
        <v>4100394.5833333335</v>
      </c>
      <c r="S23" s="3">
        <f t="shared" si="3"/>
        <v>0</v>
      </c>
    </row>
    <row r="24" spans="1:19" s="3" customFormat="1" ht="20.100000000000001" customHeight="1" thickBot="1" x14ac:dyDescent="0.25">
      <c r="A24" s="16" t="s">
        <v>56</v>
      </c>
      <c r="B24" s="25" t="s">
        <v>57</v>
      </c>
      <c r="C24" s="26">
        <f t="shared" ref="C24:O24" si="4">SUM(C13:C23)</f>
        <v>22400820</v>
      </c>
      <c r="D24" s="26">
        <f t="shared" si="4"/>
        <v>22555820</v>
      </c>
      <c r="E24" s="26">
        <f t="shared" si="4"/>
        <v>31210820</v>
      </c>
      <c r="F24" s="26">
        <f t="shared" si="4"/>
        <v>29965820</v>
      </c>
      <c r="G24" s="26">
        <f t="shared" si="4"/>
        <v>32120820</v>
      </c>
      <c r="H24" s="26">
        <f t="shared" si="4"/>
        <v>33018308</v>
      </c>
      <c r="I24" s="26">
        <f t="shared" si="4"/>
        <v>31823308</v>
      </c>
      <c r="J24" s="26">
        <f t="shared" si="4"/>
        <v>25478308</v>
      </c>
      <c r="K24" s="26">
        <f t="shared" si="4"/>
        <v>29633308</v>
      </c>
      <c r="L24" s="26">
        <f t="shared" si="4"/>
        <v>22488308</v>
      </c>
      <c r="M24" s="26">
        <f t="shared" si="4"/>
        <v>18371026</v>
      </c>
      <c r="N24" s="26">
        <f t="shared" si="4"/>
        <v>15336000</v>
      </c>
      <c r="O24" s="27">
        <f t="shared" si="4"/>
        <v>237007283</v>
      </c>
      <c r="P24" s="15"/>
      <c r="Q24" s="3">
        <f>SUM(Q14:Q23)</f>
        <v>237007283</v>
      </c>
    </row>
    <row r="25" spans="1:19" s="3" customFormat="1" ht="20.100000000000001" customHeight="1" thickTop="1" x14ac:dyDescent="0.2">
      <c r="A25" s="16" t="s">
        <v>58</v>
      </c>
      <c r="B25" s="28" t="s">
        <v>59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9" s="3" customFormat="1" x14ac:dyDescent="0.2">
      <c r="A26" s="16" t="s">
        <v>60</v>
      </c>
      <c r="B26" s="20" t="s">
        <v>61</v>
      </c>
      <c r="C26" s="22">
        <v>4750000</v>
      </c>
      <c r="D26" s="22">
        <v>4750000</v>
      </c>
      <c r="E26" s="22">
        <v>4750000</v>
      </c>
      <c r="F26" s="22">
        <v>4750000</v>
      </c>
      <c r="G26" s="22">
        <v>4750000</v>
      </c>
      <c r="H26" s="22">
        <v>4750000</v>
      </c>
      <c r="I26" s="22">
        <v>4750000</v>
      </c>
      <c r="J26" s="22">
        <v>4750000</v>
      </c>
      <c r="K26" s="22">
        <v>4750000</v>
      </c>
      <c r="L26" s="22">
        <v>4750000</v>
      </c>
      <c r="M26" s="22">
        <v>5879002</v>
      </c>
      <c r="N26" s="22">
        <v>4750000</v>
      </c>
      <c r="O26" s="24">
        <f>SUM(C26:N26)</f>
        <v>58129002</v>
      </c>
      <c r="Q26" s="3">
        <f>[1]Mérleg!K15</f>
        <v>58129002.277904332</v>
      </c>
      <c r="R26" s="3">
        <f>Q26/12</f>
        <v>4844083.5231586946</v>
      </c>
      <c r="S26" s="3">
        <f>Q26-O26</f>
        <v>0.27790433168411255</v>
      </c>
    </row>
    <row r="27" spans="1:19" s="3" customFormat="1" x14ac:dyDescent="0.2">
      <c r="A27" s="16" t="s">
        <v>62</v>
      </c>
      <c r="B27" s="20" t="s">
        <v>63</v>
      </c>
      <c r="C27" s="22">
        <v>730000</v>
      </c>
      <c r="D27" s="22">
        <v>730000</v>
      </c>
      <c r="E27" s="22">
        <v>730000</v>
      </c>
      <c r="F27" s="22">
        <v>730000</v>
      </c>
      <c r="G27" s="22">
        <v>730000</v>
      </c>
      <c r="H27" s="22">
        <v>730000</v>
      </c>
      <c r="I27" s="22">
        <v>730000</v>
      </c>
      <c r="J27" s="22">
        <v>730000</v>
      </c>
      <c r="K27" s="22">
        <v>730000</v>
      </c>
      <c r="L27" s="22">
        <v>730000</v>
      </c>
      <c r="M27" s="22">
        <v>841953</v>
      </c>
      <c r="N27" s="22">
        <v>730000</v>
      </c>
      <c r="O27" s="24">
        <f t="shared" ref="O27:O37" si="5">SUM(C27:N27)</f>
        <v>8871953</v>
      </c>
      <c r="Q27" s="3">
        <f>[1]Mérleg!K16</f>
        <v>8871952.722095672</v>
      </c>
      <c r="R27" s="3">
        <f t="shared" ref="R27:R34" si="6">Q27/12</f>
        <v>739329.39350797271</v>
      </c>
      <c r="S27" s="3">
        <f t="shared" ref="S27:S34" si="7">Q27-O27</f>
        <v>-0.27790432795882225</v>
      </c>
    </row>
    <row r="28" spans="1:19" s="3" customFormat="1" x14ac:dyDescent="0.2">
      <c r="A28" s="16" t="s">
        <v>64</v>
      </c>
      <c r="B28" s="20" t="s">
        <v>65</v>
      </c>
      <c r="C28" s="22">
        <v>8500000</v>
      </c>
      <c r="D28" s="22">
        <v>8500000</v>
      </c>
      <c r="E28" s="22">
        <v>9000000</v>
      </c>
      <c r="F28" s="22">
        <v>9000000</v>
      </c>
      <c r="G28" s="22">
        <v>9000000</v>
      </c>
      <c r="H28" s="22">
        <v>9000000</v>
      </c>
      <c r="I28" s="22">
        <v>9000000</v>
      </c>
      <c r="J28" s="22">
        <v>9000000</v>
      </c>
      <c r="K28" s="22">
        <v>9000000</v>
      </c>
      <c r="L28" s="22">
        <v>8924010</v>
      </c>
      <c r="M28" s="22">
        <v>8500000</v>
      </c>
      <c r="N28" s="22">
        <v>8500000</v>
      </c>
      <c r="O28" s="24">
        <f t="shared" si="5"/>
        <v>105924010</v>
      </c>
      <c r="Q28" s="3">
        <f>[1]Mérleg!K17</f>
        <v>105924010</v>
      </c>
      <c r="R28" s="3">
        <f t="shared" si="6"/>
        <v>8827000.833333334</v>
      </c>
      <c r="S28" s="3">
        <f t="shared" si="7"/>
        <v>0</v>
      </c>
    </row>
    <row r="29" spans="1:19" s="3" customFormat="1" x14ac:dyDescent="0.2">
      <c r="A29" s="16" t="s">
        <v>66</v>
      </c>
      <c r="B29" s="20" t="s">
        <v>67</v>
      </c>
      <c r="C29" s="22">
        <v>65000</v>
      </c>
      <c r="D29" s="22">
        <v>65000</v>
      </c>
      <c r="E29" s="22">
        <v>65000</v>
      </c>
      <c r="F29" s="22">
        <v>65000</v>
      </c>
      <c r="G29" s="22">
        <v>65000</v>
      </c>
      <c r="H29" s="22">
        <v>65000</v>
      </c>
      <c r="I29" s="22">
        <v>65000</v>
      </c>
      <c r="J29" s="22">
        <v>65000</v>
      </c>
      <c r="K29" s="22">
        <v>65000</v>
      </c>
      <c r="L29" s="22">
        <v>65000</v>
      </c>
      <c r="M29" s="22">
        <v>65000</v>
      </c>
      <c r="N29" s="22">
        <v>85000</v>
      </c>
      <c r="O29" s="24">
        <f t="shared" si="5"/>
        <v>800000</v>
      </c>
      <c r="Q29" s="3">
        <f>[1]Mérleg!K18</f>
        <v>800000</v>
      </c>
      <c r="R29" s="3">
        <f t="shared" si="6"/>
        <v>66666.666666666672</v>
      </c>
      <c r="S29" s="3">
        <f t="shared" si="7"/>
        <v>0</v>
      </c>
    </row>
    <row r="30" spans="1:19" s="3" customFormat="1" x14ac:dyDescent="0.2">
      <c r="A30" s="16" t="s">
        <v>68</v>
      </c>
      <c r="B30" s="20" t="s">
        <v>69</v>
      </c>
      <c r="C30" s="22">
        <v>0</v>
      </c>
      <c r="D30" s="22">
        <v>0</v>
      </c>
      <c r="E30" s="22">
        <v>3000000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3000000</v>
      </c>
      <c r="L30" s="22">
        <v>0</v>
      </c>
      <c r="M30" s="22">
        <v>0</v>
      </c>
      <c r="N30" s="22">
        <v>1271000</v>
      </c>
      <c r="O30" s="24">
        <f t="shared" si="5"/>
        <v>7271000</v>
      </c>
      <c r="Q30" s="3">
        <f>[1]Mérleg!K19</f>
        <v>7271000</v>
      </c>
      <c r="R30" s="3">
        <f t="shared" si="6"/>
        <v>605916.66666666663</v>
      </c>
      <c r="S30" s="3">
        <f t="shared" si="7"/>
        <v>0</v>
      </c>
    </row>
    <row r="31" spans="1:19" s="3" customFormat="1" x14ac:dyDescent="0.2">
      <c r="A31" s="16" t="s">
        <v>70</v>
      </c>
      <c r="B31" s="20" t="s">
        <v>71</v>
      </c>
      <c r="C31" s="22">
        <v>0</v>
      </c>
      <c r="D31" s="22">
        <v>0</v>
      </c>
      <c r="E31" s="22">
        <v>2000000</v>
      </c>
      <c r="F31" s="22">
        <v>2000000</v>
      </c>
      <c r="G31" s="22">
        <v>5000000</v>
      </c>
      <c r="H31" s="22">
        <v>8000000</v>
      </c>
      <c r="I31" s="22">
        <v>13000000</v>
      </c>
      <c r="J31" s="22">
        <v>4000000</v>
      </c>
      <c r="K31" s="22">
        <v>3000000</v>
      </c>
      <c r="L31" s="22">
        <v>2000000</v>
      </c>
      <c r="M31" s="22">
        <v>753806</v>
      </c>
      <c r="N31" s="22">
        <v>0</v>
      </c>
      <c r="O31" s="24">
        <f t="shared" si="5"/>
        <v>39753806</v>
      </c>
      <c r="Q31" s="3">
        <f>[1]Mérleg!K22</f>
        <v>39753806</v>
      </c>
      <c r="R31" s="3">
        <f t="shared" si="6"/>
        <v>3312817.1666666665</v>
      </c>
      <c r="S31" s="3">
        <f t="shared" si="7"/>
        <v>0</v>
      </c>
    </row>
    <row r="32" spans="1:19" s="3" customFormat="1" x14ac:dyDescent="0.2">
      <c r="A32" s="16" t="s">
        <v>72</v>
      </c>
      <c r="B32" s="20" t="s">
        <v>73</v>
      </c>
      <c r="C32" s="22">
        <v>0</v>
      </c>
      <c r="D32" s="22">
        <v>0</v>
      </c>
      <c r="E32" s="22">
        <v>2000000</v>
      </c>
      <c r="F32" s="22">
        <v>3000000</v>
      </c>
      <c r="G32" s="22">
        <v>2757512</v>
      </c>
      <c r="H32" s="22">
        <v>2000000</v>
      </c>
      <c r="I32" s="22">
        <v>2000000</v>
      </c>
      <c r="J32" s="22">
        <v>2000000</v>
      </c>
      <c r="K32" s="22">
        <v>1000000</v>
      </c>
      <c r="L32" s="22">
        <v>1000000</v>
      </c>
      <c r="M32" s="22">
        <v>500000</v>
      </c>
      <c r="N32" s="22">
        <v>0</v>
      </c>
      <c r="O32" s="24">
        <f t="shared" si="5"/>
        <v>16257512</v>
      </c>
      <c r="Q32" s="3">
        <f>[1]Mérleg!K23</f>
        <v>16257512</v>
      </c>
      <c r="R32" s="3">
        <f t="shared" si="6"/>
        <v>1354792.6666666667</v>
      </c>
      <c r="S32" s="3">
        <f t="shared" si="7"/>
        <v>0</v>
      </c>
    </row>
    <row r="33" spans="1:19" s="3" customFormat="1" x14ac:dyDescent="0.2">
      <c r="A33" s="16" t="s">
        <v>74</v>
      </c>
      <c r="B33" s="20" t="s">
        <v>75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4">
        <f t="shared" si="5"/>
        <v>0</v>
      </c>
      <c r="Q33" s="3">
        <f>[1]Mérleg!K24</f>
        <v>0</v>
      </c>
      <c r="R33" s="3">
        <f t="shared" si="6"/>
        <v>0</v>
      </c>
      <c r="S33" s="3">
        <f t="shared" si="7"/>
        <v>0</v>
      </c>
    </row>
    <row r="34" spans="1:19" s="3" customFormat="1" x14ac:dyDescent="0.2">
      <c r="A34" s="16" t="s">
        <v>76</v>
      </c>
      <c r="B34" s="20" t="s">
        <v>77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4">
        <f t="shared" si="5"/>
        <v>0</v>
      </c>
      <c r="Q34" s="3">
        <f>[1]Mérleg!K38</f>
        <v>0</v>
      </c>
      <c r="R34" s="3">
        <f t="shared" si="6"/>
        <v>0</v>
      </c>
      <c r="S34" s="3">
        <f t="shared" si="7"/>
        <v>0</v>
      </c>
    </row>
    <row r="35" spans="1:19" s="3" customFormat="1" hidden="1" x14ac:dyDescent="0.2">
      <c r="A35" s="16" t="s">
        <v>78</v>
      </c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4"/>
    </row>
    <row r="36" spans="1:19" s="3" customFormat="1" hidden="1" x14ac:dyDescent="0.2">
      <c r="A36" s="16" t="s">
        <v>79</v>
      </c>
      <c r="B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4">
        <f t="shared" si="5"/>
        <v>0</v>
      </c>
    </row>
    <row r="37" spans="1:19" s="3" customFormat="1" hidden="1" x14ac:dyDescent="0.2">
      <c r="A37" s="16" t="s">
        <v>80</v>
      </c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>
        <f t="shared" si="5"/>
        <v>0</v>
      </c>
    </row>
    <row r="38" spans="1:19" s="3" customFormat="1" ht="20.100000000000001" customHeight="1" thickBot="1" x14ac:dyDescent="0.25">
      <c r="A38" s="16" t="s">
        <v>81</v>
      </c>
      <c r="B38" s="25" t="s">
        <v>82</v>
      </c>
      <c r="C38" s="26">
        <f t="shared" ref="C38:O38" si="8">SUM(C26:C37)</f>
        <v>14045000</v>
      </c>
      <c r="D38" s="26">
        <f t="shared" si="8"/>
        <v>14045000</v>
      </c>
      <c r="E38" s="26">
        <f t="shared" si="8"/>
        <v>21545000</v>
      </c>
      <c r="F38" s="26">
        <f t="shared" si="8"/>
        <v>19545000</v>
      </c>
      <c r="G38" s="26">
        <f t="shared" si="8"/>
        <v>22302512</v>
      </c>
      <c r="H38" s="26">
        <f t="shared" si="8"/>
        <v>24545000</v>
      </c>
      <c r="I38" s="26">
        <f t="shared" si="8"/>
        <v>29545000</v>
      </c>
      <c r="J38" s="26">
        <f t="shared" si="8"/>
        <v>20545000</v>
      </c>
      <c r="K38" s="26">
        <f t="shared" si="8"/>
        <v>21545000</v>
      </c>
      <c r="L38" s="26">
        <f t="shared" si="8"/>
        <v>17469010</v>
      </c>
      <c r="M38" s="26">
        <f t="shared" si="8"/>
        <v>16539761</v>
      </c>
      <c r="N38" s="26">
        <f t="shared" si="8"/>
        <v>15336000</v>
      </c>
      <c r="O38" s="27">
        <f t="shared" si="8"/>
        <v>237007283</v>
      </c>
      <c r="Q38" s="3">
        <f>SUM(Q26:Q37)</f>
        <v>237007283</v>
      </c>
    </row>
    <row r="39" spans="1:19" s="3" customFormat="1" ht="14.25" thickTop="1" thickBot="1" x14ac:dyDescent="0.25">
      <c r="A39" s="16" t="s">
        <v>83</v>
      </c>
      <c r="B39" s="31" t="s">
        <v>84</v>
      </c>
      <c r="C39" s="32">
        <f t="shared" ref="C39:N39" si="9">C24-C38</f>
        <v>8355820</v>
      </c>
      <c r="D39" s="32">
        <f t="shared" si="9"/>
        <v>8510820</v>
      </c>
      <c r="E39" s="32">
        <f t="shared" si="9"/>
        <v>9665820</v>
      </c>
      <c r="F39" s="32">
        <f t="shared" si="9"/>
        <v>10420820</v>
      </c>
      <c r="G39" s="32">
        <f t="shared" si="9"/>
        <v>9818308</v>
      </c>
      <c r="H39" s="32">
        <f t="shared" si="9"/>
        <v>8473308</v>
      </c>
      <c r="I39" s="32">
        <f t="shared" si="9"/>
        <v>2278308</v>
      </c>
      <c r="J39" s="32">
        <f t="shared" si="9"/>
        <v>4933308</v>
      </c>
      <c r="K39" s="32">
        <f t="shared" si="9"/>
        <v>8088308</v>
      </c>
      <c r="L39" s="32">
        <f t="shared" si="9"/>
        <v>5019298</v>
      </c>
      <c r="M39" s="32">
        <f t="shared" si="9"/>
        <v>1831265</v>
      </c>
      <c r="N39" s="32">
        <f t="shared" si="9"/>
        <v>0</v>
      </c>
      <c r="O39" s="33"/>
    </row>
    <row r="40" spans="1:19" s="3" customFormat="1" ht="14.25" thickTop="1" thickBot="1" x14ac:dyDescent="0.25">
      <c r="A40" s="16" t="s">
        <v>85</v>
      </c>
      <c r="B40" s="31" t="s">
        <v>86</v>
      </c>
      <c r="C40" s="32">
        <f>C22</f>
        <v>0</v>
      </c>
      <c r="D40" s="32">
        <f>D22+C40</f>
        <v>0</v>
      </c>
      <c r="E40" s="32">
        <f t="shared" ref="E40:N40" si="10">E22+D40</f>
        <v>0</v>
      </c>
      <c r="F40" s="32">
        <f t="shared" si="10"/>
        <v>0</v>
      </c>
      <c r="G40" s="32">
        <f t="shared" si="10"/>
        <v>0</v>
      </c>
      <c r="H40" s="32">
        <f t="shared" si="10"/>
        <v>0</v>
      </c>
      <c r="I40" s="32">
        <f>I22+H40</f>
        <v>0</v>
      </c>
      <c r="J40" s="32">
        <f t="shared" si="10"/>
        <v>0</v>
      </c>
      <c r="K40" s="32">
        <f>K22+J40-K34</f>
        <v>0</v>
      </c>
      <c r="L40" s="32">
        <f t="shared" si="10"/>
        <v>0</v>
      </c>
      <c r="M40" s="32">
        <f t="shared" si="10"/>
        <v>0</v>
      </c>
      <c r="N40" s="32">
        <f t="shared" si="10"/>
        <v>0</v>
      </c>
      <c r="O40" s="33"/>
    </row>
    <row r="41" spans="1:19" ht="13.5" thickTop="1" x14ac:dyDescent="0.2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 felh.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2019-02-14T13:11:09Z</dcterms:created>
  <dcterms:modified xsi:type="dcterms:W3CDTF">2019-02-14T13:11:41Z</dcterms:modified>
</cp:coreProperties>
</file>