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1. sz tájékoztató t." sheetId="1" r:id="rId1"/>
    <sheet name="2. sz tájékoztató t" sheetId="2" r:id="rId2"/>
    <sheet name="3. sz tájékoztató t." sheetId="3" r:id="rId3"/>
    <sheet name="4.sz tájékoztató t." sheetId="4" r:id="rId4"/>
    <sheet name="5.sz tájékoztató t.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<sst xmlns="http://schemas.openxmlformats.org/spreadsheetml/2006/main" count="517" uniqueCount="371">
  <si>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</si>
  <si>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</si>
  <si>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</si>
  <si>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</si>
  <si>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</si>
  <si>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</si>
  <si>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</si>
  <si>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</si>
  <si>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</si>
  <si>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</si>
  <si>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</si>
  <si>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</si>
  <si>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</si>
  <si>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</si>
  <si>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</si>
  <si>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</si>
  <si>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</si>
  <si>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</si>
  <si>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</si>
  <si>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</si>
  <si>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</si>
  <si>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</si>
  <si>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</si>
  <si>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</si>
  <si>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</si>
  <si>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</si>
  <si>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</si>
  <si>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</si>
  <si>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</si>
  <si>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</si>
  <si>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</si>
  <si>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</si>
  <si>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</si>
  <si>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</si>
  <si>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</si>
  <si>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</si>
  <si>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</si>
  <si>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</si>
  <si>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</si>
  <si>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</si>
  <si>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</si>
  <si>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</si>
  <si>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</si>
  <si>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</si>
  <si>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</si>
  <si>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</si>
  <si>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</si>
  <si>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</si>
  <si>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</si>
  <si>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</si>
  <si>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</si>
  <si>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</si>
  <si>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</si>
  <si>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</si>
  <si>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</si>
  <si>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</si>
  <si>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</si>
  <si>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</si>
  <si>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</si>
  <si>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</si>
  <si>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</si>
  <si>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</si>
  <si>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</si>
  <si>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</si>
  <si>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</si>
  <si>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</si>
  <si>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</si>
  <si>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</si>
  <si>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</si>
  <si>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</si>
  <si>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</si>
  <si>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</si>
  <si>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</si>
  <si>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</si>
  <si>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</si>
  <si>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</si>
  <si>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</si>
  <si>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</si>
  <si>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</si>
  <si>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</si>
  <si>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</si>
  <si>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</t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</si>
  <si>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</si>
  <si>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</si>
  <si>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</si>
  <si>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</si>
  <si>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</si>
  <si>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</si>
  <si>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</si>
  <si>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</si>
  <si>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</si>
  <si>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</si>
  <si>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</si>
  <si>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</si>
  <si>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</si>
  <si>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</si>
  <si>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</si>
  <si>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</si>
  <si>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</si>
  <si>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</si>
  <si>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</si>
  <si>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</si>
  <si>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</si>
  <si>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</si>
  <si>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</si>
  <si>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</si>
  <si>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</si>
  <si>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</si>
  <si>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</si>
  <si>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</si>
  <si>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</si>
  <si>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</si>
  <si>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</si>
  <si>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</si>
  <si>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</si>
  <si>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</si>
  <si>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</si>
  <si>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</si>
  <si>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</si>
  <si>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</si>
  <si>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</si>
  <si>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</t>
  </si>
  <si>
    <t>E</t>
  </si>
  <si>
    <t>B</t>
  </si>
  <si>
    <t>A</t>
  </si>
  <si>
    <t>Kiadási jogcímek</t>
  </si>
  <si>
    <t>Sor-szám</t>
  </si>
  <si>
    <t>Ezer forintban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</si>
  <si>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</si>
  <si>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</si>
  <si>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</si>
  <si>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</si>
  <si>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</si>
  <si>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</si>
  <si>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</si>
  <si>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</si>
  <si>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</si>
  <si>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</si>
  <si>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</si>
  <si>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</si>
  <si>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</si>
  <si>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</si>
  <si>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</si>
  <si>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</si>
  <si>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</si>
  <si>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</si>
  <si>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</si>
  <si>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</si>
  <si>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</si>
  <si>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</si>
  <si>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</si>
  <si>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</si>
  <si>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</si>
  <si>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</si>
  <si>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</si>
  <si>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</si>
  <si>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</si>
  <si>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</si>
  <si>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</si>
  <si>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</si>
  <si>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</si>
  <si>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</si>
  <si>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</si>
  <si>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</si>
  <si>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</si>
  <si>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</si>
  <si>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</si>
  <si>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</si>
  <si>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</si>
  <si>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</si>
  <si>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</si>
  <si>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</si>
  <si>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</si>
  <si>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</si>
  <si>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</si>
  <si>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</si>
  <si>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</si>
  <si>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</si>
  <si>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(10.1.+…+10.3.)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</si>
  <si>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</si>
  <si>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</si>
  <si>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</si>
  <si>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</si>
  <si>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</si>
  <si>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</si>
  <si>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</si>
  <si>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</si>
  <si>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</si>
  <si>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</si>
  <si>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</si>
  <si>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</si>
  <si>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</si>
  <si>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</si>
  <si>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</si>
  <si>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</si>
  <si>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</si>
  <si>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</si>
  <si>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</si>
  <si>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</si>
  <si>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</si>
  <si>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</si>
  <si>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</si>
  <si>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</si>
  <si>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</si>
  <si>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</si>
  <si>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</si>
  <si>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</si>
  <si>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</si>
  <si>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</si>
  <si>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</si>
  <si>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</si>
  <si>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</si>
  <si>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</si>
  <si>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</si>
  <si>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</si>
  <si>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</si>
  <si>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</si>
  <si>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</si>
  <si>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</si>
  <si>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</si>
  <si>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</si>
  <si>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</si>
  <si>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4.4.</t>
  </si>
  <si>
    <t>Egyéb áruhasználati és szolgáltatási adók</t>
  </si>
  <si>
    <t>Gépjárműadó</t>
  </si>
  <si>
    <t>- Értékesítési és forgalmi adók (iparűzési adó)</t>
  </si>
  <si>
    <t>4.1.3.</t>
  </si>
  <si>
    <t>- Termékek és szolgáltatások adói</t>
  </si>
  <si>
    <t>4.1.2.</t>
  </si>
  <si>
    <t>- Vagyoni típusú adók</t>
  </si>
  <si>
    <t>4.1.1.</t>
  </si>
  <si>
    <t>Helyi adók  (4.1.1.+...+4.1.3.)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</si>
  <si>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</si>
  <si>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</si>
  <si>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</si>
  <si>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</si>
  <si>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</si>
  <si>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</si>
  <si>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</si>
  <si>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</si>
  <si>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</si>
  <si>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</si>
  <si>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</si>
  <si>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</si>
  <si>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</si>
  <si>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</si>
  <si>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</si>
  <si>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</si>
  <si>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</si>
  <si>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</si>
  <si>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</si>
  <si>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</si>
  <si>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</si>
  <si>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</si>
  <si>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</si>
  <si>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</si>
  <si>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</si>
  <si>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</si>
  <si>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</si>
  <si>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</si>
  <si>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</si>
  <si>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</si>
  <si>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</si>
  <si>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Sor-
szám</t>
  </si>
  <si>
    <t>1. sz. táblázat</t>
  </si>
  <si>
    <t>B E V É T E L E K</t>
  </si>
  <si>
    <t>Összesen (1+4+7+9+11)</t>
  </si>
  <si>
    <t>............................</t>
  </si>
  <si>
    <t>12.</t>
  </si>
  <si>
    <t>Egyéb (Pl.: garancia és kezességvállalás, stb.)</t>
  </si>
  <si>
    <t>2015</t>
  </si>
  <si>
    <t>Felújítási kiadások felújításonként</t>
  </si>
  <si>
    <t>Beruházási kiadások beruházásonként</t>
  </si>
  <si>
    <t>Felhalmozási célú finanszírozási kiadások
(hiteltörlesztés, értékpapír vásárlás, stb.)</t>
  </si>
  <si>
    <t xml:space="preserve">2. tájékoztató tábla  </t>
  </si>
  <si>
    <t>Működési célú finanszírozási kiadások
(hiteltörlesztés, értékpapír vásárlás, stb.)</t>
  </si>
  <si>
    <t>I=(D+E+F+G+H)</t>
  </si>
  <si>
    <t>H</t>
  </si>
  <si>
    <t>G</t>
  </si>
  <si>
    <t>F</t>
  </si>
  <si>
    <t>D</t>
  </si>
  <si>
    <t>C</t>
  </si>
  <si>
    <t>Összesen</t>
  </si>
  <si>
    <t>Kiadás vonzata évenként</t>
  </si>
  <si>
    <t>Köt. váll.
 éve</t>
  </si>
  <si>
    <t>Kötelezettség jogcíme</t>
  </si>
  <si>
    <t xml:space="preserve"> Ezer forintban !</t>
  </si>
  <si>
    <t>Többéves kihatással járó döntések számszerűsítése évenkénti bontásban és összesítve célok szerint</t>
  </si>
  <si>
    <t>Összesen: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</si>
  <si>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</si>
  <si>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</si>
  <si>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</si>
  <si>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</si>
  <si>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</si>
  <si>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</si>
  <si>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</si>
  <si>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</si>
  <si>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</si>
  <si>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</si>
  <si>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Egyéb kölcsön elengedése</t>
  </si>
  <si>
    <t>17.</t>
  </si>
  <si>
    <t>Egyéb kedvezmény</t>
  </si>
  <si>
    <t>16.</t>
  </si>
  <si>
    <t>Eszközök hasznosítása utáni kedvezmény, mentesség</t>
  </si>
  <si>
    <t>15.</t>
  </si>
  <si>
    <t>Helyiségek hasznosítása utáni kedvezmény, mentesség</t>
  </si>
  <si>
    <t>14.</t>
  </si>
  <si>
    <t>Gépjárműadóból biztosított kedvezmény, mentesség</t>
  </si>
  <si>
    <t>13.</t>
  </si>
  <si>
    <t xml:space="preserve">Iparűzési adó állandó jelleggel végzett iparűzési tevékenység után </t>
  </si>
  <si>
    <t xml:space="preserve">Idegenforgalmi adó épület után </t>
  </si>
  <si>
    <t xml:space="preserve">Idegenforgalmi adó tartózkodás után </t>
  </si>
  <si>
    <t xml:space="preserve">Magánszemélyek kommunális adója </t>
  </si>
  <si>
    <t xml:space="preserve">Telekadó </t>
  </si>
  <si>
    <t xml:space="preserve">-ebből:            Építményadó </t>
  </si>
  <si>
    <t>Helyi adóból biztosított kedvezmény, mentesség összesen</t>
  </si>
  <si>
    <t>Lakosság részére lakásfelújításhoz nyújtott kölcsön elengedése</t>
  </si>
  <si>
    <t>Lakosság részére lakásépítéshez nyújtott kölcsön elengedése</t>
  </si>
  <si>
    <t>Ellátottak kártérítésének méltányosságból történő elengedése</t>
  </si>
  <si>
    <t>Ellátottak térítési díjának méltányosságból történő elengedése</t>
  </si>
  <si>
    <t>Kedvezmények összege</t>
  </si>
  <si>
    <t>Kedvezmény nélkül elérhető bevétel</t>
  </si>
  <si>
    <t>Az önkormányzat által adott közvetett támogatások
(kedvezmények)</t>
  </si>
  <si>
    <t>Egyenleg</t>
  </si>
  <si>
    <t>Kiadások összesen:</t>
  </si>
  <si>
    <t>Finanszírozási kiadások</t>
  </si>
  <si>
    <t xml:space="preserve"> Egyéb működési célú kiadások</t>
  </si>
  <si>
    <t>Személyi juttatások</t>
  </si>
  <si>
    <t>Kiadások</t>
  </si>
  <si>
    <t>Bevételek összesen:</t>
  </si>
  <si>
    <t>Finanszírozási bevételek</t>
  </si>
  <si>
    <t>Felhalmozási célú átvett pénzeszközök</t>
  </si>
  <si>
    <t>Működési célú átvett pénzeszközök</t>
  </si>
  <si>
    <t>Felhalmozási bevételek</t>
  </si>
  <si>
    <t>Működési bevételek</t>
  </si>
  <si>
    <t>Közhatalmi bevételek</t>
  </si>
  <si>
    <t>Felhalmozási célú támogatások ÁH-on belül</t>
  </si>
  <si>
    <t>Működési célú támogatások ÁH-on belül</t>
  </si>
  <si>
    <t>Önkormányzatok működési támogatásai</t>
  </si>
  <si>
    <t>Bevételek</t>
  </si>
  <si>
    <t>Dec.</t>
  </si>
  <si>
    <t>Nov.</t>
  </si>
  <si>
    <t>Okt.</t>
  </si>
  <si>
    <t>Szept.</t>
  </si>
  <si>
    <t>Auguszt.</t>
  </si>
  <si>
    <t>Július</t>
  </si>
  <si>
    <t>Június</t>
  </si>
  <si>
    <t>Május</t>
  </si>
  <si>
    <t>Április</t>
  </si>
  <si>
    <t>Március</t>
  </si>
  <si>
    <t>Február</t>
  </si>
  <si>
    <t>Január</t>
  </si>
  <si>
    <t>Megnevezés</t>
  </si>
  <si>
    <t>Ezer forintban !</t>
  </si>
  <si>
    <t>Nem kötelező!</t>
  </si>
  <si>
    <t>33.</t>
  </si>
  <si>
    <t>32.</t>
  </si>
  <si>
    <t>31.</t>
  </si>
  <si>
    <t>30.</t>
  </si>
  <si>
    <t>29.</t>
  </si>
  <si>
    <t>28.</t>
  </si>
  <si>
    <t>Kende-Baranta Sport- és Hagyományörző Egyesület</t>
  </si>
  <si>
    <t>Tiszaszőlősi KSE</t>
  </si>
  <si>
    <t>Kinizsi Sporthorgász Egyesület</t>
  </si>
  <si>
    <t>Tiszaszőlősi Polgárőr Egyesület</t>
  </si>
  <si>
    <t>Támogatás célja</t>
  </si>
  <si>
    <t>Támogatott szervezet neve</t>
  </si>
  <si>
    <t>2015. évi módosított előirányzat</t>
  </si>
  <si>
    <t>Támogatás összege eredeti előirányzat</t>
  </si>
  <si>
    <t>Támogatás összege módosított előirányzat</t>
  </si>
  <si>
    <t>Tiszaszőlősi Iskola Gyermekeiért Alapítvány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</si>
</sst>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\ &quot;Ft&quot;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8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0"/>
    </font>
    <font>
      <b/>
      <sz val="12"/>
      <color indexed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/>
      <right/>
      <top style="medium"/>
      <bottom style="thin"/>
    </border>
    <border>
      <left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36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56" applyFill="1">
      <alignment/>
      <protection/>
    </xf>
    <xf numFmtId="0" fontId="2" fillId="0" borderId="0" xfId="56" applyFont="1" applyFill="1">
      <alignment/>
      <protection/>
    </xf>
    <xf numFmtId="0" fontId="0" fillId="0" borderId="0" xfId="56" applyFont="1" applyFill="1">
      <alignment/>
      <protection/>
    </xf>
    <xf numFmtId="0" fontId="3" fillId="0" borderId="10" xfId="0" applyFont="1" applyBorder="1" applyAlignment="1" applyProtection="1">
      <alignment horizontal="left" vertical="center" wrapText="1" indent="1"/>
      <protection/>
    </xf>
    <xf numFmtId="0" fontId="4" fillId="0" borderId="11" xfId="0" applyFont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1"/>
      <protection/>
    </xf>
    <xf numFmtId="0" fontId="6" fillId="0" borderId="13" xfId="56" applyFont="1" applyFill="1" applyBorder="1" applyAlignment="1" applyProtection="1">
      <alignment horizontal="left" vertical="center" wrapText="1" indent="1"/>
      <protection/>
    </xf>
    <xf numFmtId="0" fontId="7" fillId="0" borderId="14" xfId="56" applyFont="1" applyFill="1" applyBorder="1" applyAlignment="1" applyProtection="1">
      <alignment horizontal="left" vertical="center" wrapText="1" indent="1"/>
      <protection/>
    </xf>
    <xf numFmtId="49" fontId="7" fillId="0" borderId="15" xfId="56" applyNumberFormat="1" applyFont="1" applyFill="1" applyBorder="1" applyAlignment="1" applyProtection="1">
      <alignment horizontal="left" vertical="center" wrapText="1" indent="1"/>
      <protection/>
    </xf>
    <xf numFmtId="0" fontId="7" fillId="0" borderId="16" xfId="56" applyFont="1" applyFill="1" applyBorder="1" applyAlignment="1" applyProtection="1">
      <alignment horizontal="left" vertical="center" wrapText="1" indent="1"/>
      <protection/>
    </xf>
    <xf numFmtId="49" fontId="7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7" fillId="0" borderId="18" xfId="56" applyFont="1" applyFill="1" applyBorder="1" applyAlignment="1" applyProtection="1">
      <alignment horizontal="left" vertical="center" wrapText="1" indent="1"/>
      <protection/>
    </xf>
    <xf numFmtId="0" fontId="7" fillId="0" borderId="19" xfId="56" applyFont="1" applyFill="1" applyBorder="1" applyAlignment="1" applyProtection="1">
      <alignment horizontal="left" vertical="center" wrapText="1" indent="6"/>
      <protection/>
    </xf>
    <xf numFmtId="0" fontId="7" fillId="0" borderId="14" xfId="56" applyFont="1" applyFill="1" applyBorder="1" applyAlignment="1" applyProtection="1">
      <alignment horizontal="left" vertical="center" wrapText="1" indent="6"/>
      <protection/>
    </xf>
    <xf numFmtId="0" fontId="8" fillId="0" borderId="19" xfId="0" applyFont="1" applyBorder="1" applyAlignment="1" applyProtection="1">
      <alignment horizontal="left" vertical="center" wrapText="1" indent="1"/>
      <protection/>
    </xf>
    <xf numFmtId="0" fontId="8" fillId="0" borderId="18" xfId="0" applyFont="1" applyBorder="1" applyAlignment="1" applyProtection="1">
      <alignment horizontal="left" vertical="center" wrapText="1" indent="1"/>
      <protection/>
    </xf>
    <xf numFmtId="0" fontId="7" fillId="0" borderId="19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vertical="center" wrapText="1"/>
      <protection/>
    </xf>
    <xf numFmtId="0" fontId="6" fillId="0" borderId="11" xfId="56" applyFont="1" applyFill="1" applyBorder="1" applyAlignment="1" applyProtection="1">
      <alignment horizontal="left" vertical="center" wrapText="1" indent="1"/>
      <protection/>
    </xf>
    <xf numFmtId="0" fontId="7" fillId="0" borderId="20" xfId="56" applyFont="1" applyFill="1" applyBorder="1" applyAlignment="1" applyProtection="1">
      <alignment horizontal="left" vertical="center" wrapText="1" indent="7"/>
      <protection/>
    </xf>
    <xf numFmtId="49" fontId="7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7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7" fillId="0" borderId="23" xfId="56" applyFont="1" applyFill="1" applyBorder="1" applyAlignment="1" applyProtection="1">
      <alignment horizontal="left" vertical="center" wrapText="1" indent="1"/>
      <protection/>
    </xf>
    <xf numFmtId="0" fontId="7" fillId="0" borderId="18" xfId="56" applyFont="1" applyFill="1" applyBorder="1" applyAlignment="1" applyProtection="1">
      <alignment horizontal="left" vertical="center" wrapText="1" indent="6"/>
      <protection/>
    </xf>
    <xf numFmtId="49" fontId="7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7" fillId="0" borderId="19" xfId="56" applyFont="1" applyFill="1" applyBorder="1" applyAlignment="1" applyProtection="1">
      <alignment horizontal="left" indent="6"/>
      <protection/>
    </xf>
    <xf numFmtId="0" fontId="7" fillId="0" borderId="0" xfId="56" applyFont="1" applyFill="1" applyBorder="1" applyAlignment="1" applyProtection="1">
      <alignment horizontal="left" vertical="center" wrapText="1" indent="1"/>
      <protection/>
    </xf>
    <xf numFmtId="0" fontId="7" fillId="0" borderId="0" xfId="56" applyFont="1" applyFill="1">
      <alignment/>
      <protection/>
    </xf>
    <xf numFmtId="0" fontId="7" fillId="0" borderId="25" xfId="56" applyFont="1" applyFill="1" applyBorder="1" applyAlignment="1" applyProtection="1">
      <alignment horizontal="left" vertical="center" wrapText="1" indent="1"/>
      <protection/>
    </xf>
    <xf numFmtId="49" fontId="7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27" xfId="56" applyFont="1" applyFill="1" applyBorder="1" applyAlignment="1" applyProtection="1">
      <alignment vertical="center" wrapText="1"/>
      <protection/>
    </xf>
    <xf numFmtId="0" fontId="6" fillId="0" borderId="28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center" vertical="center" wrapText="1"/>
      <protection/>
    </xf>
    <xf numFmtId="0" fontId="6" fillId="0" borderId="13" xfId="56" applyFont="1" applyFill="1" applyBorder="1" applyAlignment="1" applyProtection="1">
      <alignment horizontal="center" vertical="center" wrapText="1"/>
      <protection/>
    </xf>
    <xf numFmtId="0" fontId="9" fillId="0" borderId="12" xfId="56" applyFont="1" applyFill="1" applyBorder="1" applyAlignment="1" applyProtection="1">
      <alignment horizontal="center" vertical="center" wrapText="1"/>
      <protection/>
    </xf>
    <xf numFmtId="0" fontId="9" fillId="0" borderId="13" xfId="56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right" vertical="center"/>
      <protection/>
    </xf>
    <xf numFmtId="164" fontId="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0" xfId="56" applyFont="1" applyFill="1" applyBorder="1" applyAlignment="1" applyProtection="1">
      <alignment vertical="center" wrapText="1"/>
      <protection/>
    </xf>
    <xf numFmtId="0" fontId="5" fillId="0" borderId="30" xfId="56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left" vertical="center" wrapText="1" indent="1"/>
      <protection/>
    </xf>
    <xf numFmtId="0" fontId="8" fillId="0" borderId="24" xfId="0" applyFont="1" applyBorder="1" applyAlignment="1" applyProtection="1">
      <alignment wrapText="1"/>
      <protection/>
    </xf>
    <xf numFmtId="0" fontId="8" fillId="0" borderId="19" xfId="0" applyFont="1" applyBorder="1" applyAlignment="1" applyProtection="1">
      <alignment horizontal="left" wrapText="1" indent="1"/>
      <protection/>
    </xf>
    <xf numFmtId="0" fontId="8" fillId="0" borderId="22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left" wrapText="1" indent="1"/>
      <protection/>
    </xf>
    <xf numFmtId="0" fontId="8" fillId="0" borderId="15" xfId="0" applyFont="1" applyBorder="1" applyAlignment="1" applyProtection="1">
      <alignment wrapText="1"/>
      <protection/>
    </xf>
    <xf numFmtId="0" fontId="12" fillId="0" borderId="0" xfId="56" applyFont="1" applyFill="1">
      <alignment/>
      <protection/>
    </xf>
    <xf numFmtId="0" fontId="8" fillId="0" borderId="18" xfId="0" applyFont="1" applyBorder="1" applyAlignment="1" applyProtection="1">
      <alignment vertical="center" wrapText="1"/>
      <protection/>
    </xf>
    <xf numFmtId="0" fontId="6" fillId="0" borderId="12" xfId="56" applyFont="1" applyFill="1" applyBorder="1" applyAlignment="1" applyProtection="1">
      <alignment horizontal="left" vertical="center" wrapText="1" indent="1"/>
      <protection/>
    </xf>
    <xf numFmtId="0" fontId="6" fillId="0" borderId="13" xfId="56" applyFont="1" applyFill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wrapText="1" indent="1"/>
      <protection/>
    </xf>
    <xf numFmtId="0" fontId="8" fillId="0" borderId="19" xfId="0" applyFont="1" applyBorder="1" applyAlignment="1" applyProtection="1" quotePrefix="1">
      <alignment horizontal="left" wrapText="1" inden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vertical="center" wrapText="1"/>
      <protection/>
    </xf>
    <xf numFmtId="164" fontId="7" fillId="0" borderId="32" xfId="0" applyNumberFormat="1" applyFont="1" applyFill="1" applyBorder="1" applyAlignment="1" applyProtection="1">
      <alignment vertical="center" wrapText="1"/>
      <protection/>
    </xf>
    <xf numFmtId="164" fontId="7" fillId="0" borderId="12" xfId="0" applyNumberFormat="1" applyFont="1" applyFill="1" applyBorder="1" applyAlignment="1" applyProtection="1">
      <alignment vertical="center" wrapText="1"/>
      <protection/>
    </xf>
    <xf numFmtId="164" fontId="7" fillId="0" borderId="13" xfId="0" applyNumberFormat="1" applyFont="1" applyFill="1" applyBorder="1" applyAlignment="1" applyProtection="1">
      <alignment vertical="center" wrapText="1"/>
      <protection/>
    </xf>
    <xf numFmtId="164" fontId="0" fillId="33" borderId="3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34" xfId="0" applyNumberFormat="1" applyFont="1" applyFill="1" applyBorder="1" applyAlignment="1" applyProtection="1">
      <alignment vertical="center" wrapText="1"/>
      <protection/>
    </xf>
    <xf numFmtId="164" fontId="7" fillId="0" borderId="35" xfId="0" applyNumberFormat="1" applyFont="1" applyFill="1" applyBorder="1" applyAlignment="1" applyProtection="1">
      <alignment vertical="center" wrapText="1"/>
      <protection locked="0"/>
    </xf>
    <xf numFmtId="164" fontId="7" fillId="0" borderId="16" xfId="0" applyNumberFormat="1" applyFont="1" applyFill="1" applyBorder="1" applyAlignment="1" applyProtection="1">
      <alignment vertical="center" wrapText="1"/>
      <protection locked="0"/>
    </xf>
    <xf numFmtId="164" fontId="7" fillId="0" borderId="17" xfId="0" applyNumberFormat="1" applyFont="1" applyFill="1" applyBorder="1" applyAlignment="1" applyProtection="1">
      <alignment vertical="center" wrapText="1"/>
      <protection locked="0"/>
    </xf>
    <xf numFmtId="164" fontId="7" fillId="0" borderId="34" xfId="0" applyNumberFormat="1" applyFont="1" applyFill="1" applyBorder="1" applyAlignment="1" applyProtection="1">
      <alignment vertical="center" wrapText="1"/>
      <protection locked="0"/>
    </xf>
    <xf numFmtId="49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7" fillId="0" borderId="38" xfId="0" applyNumberFormat="1" applyFont="1" applyFill="1" applyBorder="1" applyAlignment="1" applyProtection="1">
      <alignment vertical="center" wrapText="1"/>
      <protection/>
    </xf>
    <xf numFmtId="164" fontId="7" fillId="0" borderId="39" xfId="0" applyNumberFormat="1" applyFont="1" applyFill="1" applyBorder="1" applyAlignment="1" applyProtection="1">
      <alignment vertical="center" wrapText="1"/>
      <protection locked="0"/>
    </xf>
    <xf numFmtId="164" fontId="7" fillId="0" borderId="18" xfId="0" applyNumberFormat="1" applyFont="1" applyFill="1" applyBorder="1" applyAlignment="1" applyProtection="1">
      <alignment vertical="center" wrapText="1"/>
      <protection locked="0"/>
    </xf>
    <xf numFmtId="164" fontId="7" fillId="0" borderId="24" xfId="0" applyNumberFormat="1" applyFont="1" applyFill="1" applyBorder="1" applyAlignment="1" applyProtection="1">
      <alignment vertical="center" wrapText="1"/>
      <protection locked="0"/>
    </xf>
    <xf numFmtId="164" fontId="7" fillId="0" borderId="38" xfId="0" applyNumberFormat="1" applyFont="1" applyFill="1" applyBorder="1" applyAlignment="1" applyProtection="1">
      <alignment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0" xfId="0" applyNumberFormat="1" applyFont="1" applyFill="1" applyBorder="1" applyAlignment="1" applyProtection="1">
      <alignment vertical="center" wrapText="1"/>
      <protection/>
    </xf>
    <xf numFmtId="164" fontId="7" fillId="0" borderId="41" xfId="0" applyNumberFormat="1" applyFont="1" applyFill="1" applyBorder="1" applyAlignment="1" applyProtection="1">
      <alignment vertical="center" wrapText="1"/>
      <protection locked="0"/>
    </xf>
    <xf numFmtId="164" fontId="7" fillId="0" borderId="19" xfId="0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 applyProtection="1">
      <alignment vertical="center" wrapText="1"/>
      <protection locked="0"/>
    </xf>
    <xf numFmtId="164" fontId="7" fillId="0" borderId="40" xfId="0" applyNumberFormat="1" applyFont="1" applyFill="1" applyBorder="1" applyAlignment="1" applyProtection="1">
      <alignment vertical="center" wrapTex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32" xfId="0" applyNumberFormat="1" applyFont="1" applyFill="1" applyBorder="1" applyAlignment="1" applyProtection="1">
      <alignment horizontal="center" vertical="center" wrapText="1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/>
      <protection/>
    </xf>
    <xf numFmtId="164" fontId="9" fillId="0" borderId="43" xfId="0" applyNumberFormat="1" applyFont="1" applyFill="1" applyBorder="1" applyAlignment="1" applyProtection="1">
      <alignment horizontal="center" vertical="center" wrapText="1"/>
      <protection/>
    </xf>
    <xf numFmtId="164" fontId="9" fillId="0" borderId="44" xfId="0" applyNumberFormat="1" applyFont="1" applyFill="1" applyBorder="1" applyAlignment="1" applyProtection="1">
      <alignment horizontal="center"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164" fontId="6" fillId="0" borderId="45" xfId="0" applyNumberFormat="1" applyFont="1" applyFill="1" applyBorder="1" applyAlignment="1" applyProtection="1">
      <alignment vertical="center" wrapText="1"/>
      <protection/>
    </xf>
    <xf numFmtId="164" fontId="6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64" fontId="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>
      <alignment horizontal="center" vertical="center" wrapText="1"/>
    </xf>
    <xf numFmtId="164" fontId="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vertical="center" wrapTex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3" xfId="0" applyFont="1" applyFill="1" applyBorder="1" applyAlignment="1" applyProtection="1">
      <alignment horizontal="left" vertical="center" wrapText="1" indent="1"/>
      <protection/>
    </xf>
    <xf numFmtId="0" fontId="8" fillId="0" borderId="23" xfId="0" applyFont="1" applyFill="1" applyBorder="1" applyAlignment="1" applyProtection="1">
      <alignment horizontal="left" vertical="center" wrapText="1" indent="8"/>
      <protection/>
    </xf>
    <xf numFmtId="164" fontId="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7" xfId="0" applyFont="1" applyFill="1" applyBorder="1" applyAlignment="1" applyProtection="1">
      <alignment horizontal="left" vertical="center" wrapText="1" indent="1"/>
      <protection/>
    </xf>
    <xf numFmtId="0" fontId="7" fillId="0" borderId="2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2" fillId="0" borderId="0" xfId="57" applyFill="1" applyProtection="1">
      <alignment/>
      <protection locked="0"/>
    </xf>
    <xf numFmtId="0" fontId="2" fillId="0" borderId="0" xfId="57" applyFill="1" applyProtection="1">
      <alignment/>
      <protection/>
    </xf>
    <xf numFmtId="0" fontId="5" fillId="0" borderId="0" xfId="57" applyFont="1" applyFill="1" applyProtection="1">
      <alignment/>
      <protection locked="0"/>
    </xf>
    <xf numFmtId="0" fontId="16" fillId="0" borderId="0" xfId="57" applyFont="1" applyFill="1" applyProtection="1">
      <alignment/>
      <protection locked="0"/>
    </xf>
    <xf numFmtId="0" fontId="0" fillId="0" borderId="0" xfId="57" applyFont="1" applyFill="1" applyProtection="1">
      <alignment/>
      <protection/>
    </xf>
    <xf numFmtId="164" fontId="6" fillId="0" borderId="32" xfId="57" applyNumberFormat="1" applyFont="1" applyFill="1" applyBorder="1" applyProtection="1">
      <alignment/>
      <protection/>
    </xf>
    <xf numFmtId="164" fontId="6" fillId="0" borderId="12" xfId="57" applyNumberFormat="1" applyFont="1" applyFill="1" applyBorder="1" applyProtection="1">
      <alignment/>
      <protection/>
    </xf>
    <xf numFmtId="0" fontId="9" fillId="0" borderId="12" xfId="57" applyFont="1" applyFill="1" applyBorder="1" applyAlignment="1" applyProtection="1">
      <alignment horizontal="left" indent="1"/>
      <protection/>
    </xf>
    <xf numFmtId="0" fontId="6" fillId="0" borderId="13" xfId="57" applyFont="1" applyFill="1" applyBorder="1" applyAlignment="1" applyProtection="1">
      <alignment horizontal="left" vertical="center" indent="1"/>
      <protection/>
    </xf>
    <xf numFmtId="0" fontId="2" fillId="0" borderId="0" xfId="57" applyFill="1" applyAlignment="1" applyProtection="1">
      <alignment vertical="center"/>
      <protection/>
    </xf>
    <xf numFmtId="164" fontId="6" fillId="0" borderId="32" xfId="57" applyNumberFormat="1" applyFont="1" applyFill="1" applyBorder="1" applyAlignment="1" applyProtection="1">
      <alignment vertical="center"/>
      <protection/>
    </xf>
    <xf numFmtId="164" fontId="6" fillId="0" borderId="12" xfId="57" applyNumberFormat="1" applyFont="1" applyFill="1" applyBorder="1" applyAlignment="1" applyProtection="1">
      <alignment vertical="center"/>
      <protection/>
    </xf>
    <xf numFmtId="0" fontId="9" fillId="0" borderId="12" xfId="57" applyFont="1" applyFill="1" applyBorder="1" applyAlignment="1" applyProtection="1">
      <alignment horizontal="left" vertical="center" indent="1"/>
      <protection/>
    </xf>
    <xf numFmtId="0" fontId="2" fillId="0" borderId="0" xfId="57" applyFill="1" applyAlignment="1" applyProtection="1">
      <alignment vertical="center"/>
      <protection locked="0"/>
    </xf>
    <xf numFmtId="164" fontId="7" fillId="0" borderId="41" xfId="57" applyNumberFormat="1" applyFont="1" applyFill="1" applyBorder="1" applyAlignment="1" applyProtection="1">
      <alignment vertical="center"/>
      <protection/>
    </xf>
    <xf numFmtId="164" fontId="7" fillId="0" borderId="19" xfId="57" applyNumberFormat="1" applyFont="1" applyFill="1" applyBorder="1" applyAlignment="1" applyProtection="1">
      <alignment vertical="center"/>
      <protection locked="0"/>
    </xf>
    <xf numFmtId="0" fontId="7" fillId="0" borderId="19" xfId="57" applyFont="1" applyFill="1" applyBorder="1" applyAlignment="1" applyProtection="1">
      <alignment horizontal="left" vertical="center" indent="1"/>
      <protection/>
    </xf>
    <xf numFmtId="0" fontId="7" fillId="0" borderId="22" xfId="57" applyFont="1" applyFill="1" applyBorder="1" applyAlignment="1" applyProtection="1">
      <alignment horizontal="left" vertical="center" indent="1"/>
      <protection/>
    </xf>
    <xf numFmtId="0" fontId="7" fillId="0" borderId="19" xfId="57" applyFont="1" applyFill="1" applyBorder="1" applyAlignment="1" applyProtection="1">
      <alignment horizontal="left" vertical="center" wrapText="1" indent="1"/>
      <protection/>
    </xf>
    <xf numFmtId="0" fontId="7" fillId="0" borderId="15" xfId="57" applyFont="1" applyFill="1" applyBorder="1" applyAlignment="1" applyProtection="1">
      <alignment horizontal="left" vertical="center" indent="1"/>
      <protection/>
    </xf>
    <xf numFmtId="164" fontId="7" fillId="0" borderId="46" xfId="57" applyNumberFormat="1" applyFont="1" applyFill="1" applyBorder="1" applyAlignment="1" applyProtection="1">
      <alignment vertical="center"/>
      <protection/>
    </xf>
    <xf numFmtId="164" fontId="7" fillId="0" borderId="14" xfId="57" applyNumberFormat="1" applyFont="1" applyFill="1" applyBorder="1" applyAlignment="1" applyProtection="1">
      <alignment vertical="center"/>
      <protection locked="0"/>
    </xf>
    <xf numFmtId="0" fontId="7" fillId="0" borderId="14" xfId="57" applyFont="1" applyFill="1" applyBorder="1" applyAlignment="1" applyProtection="1">
      <alignment horizontal="left" vertical="center" indent="1"/>
      <protection/>
    </xf>
    <xf numFmtId="0" fontId="7" fillId="0" borderId="13" xfId="57" applyFont="1" applyFill="1" applyBorder="1" applyAlignment="1" applyProtection="1">
      <alignment horizontal="left" vertical="center" indent="1"/>
      <protection/>
    </xf>
    <xf numFmtId="0" fontId="7" fillId="0" borderId="14" xfId="57" applyFont="1" applyFill="1" applyBorder="1" applyAlignment="1" applyProtection="1">
      <alignment horizontal="left" vertical="center" wrapText="1" indent="1"/>
      <protection/>
    </xf>
    <xf numFmtId="164" fontId="7" fillId="0" borderId="35" xfId="57" applyNumberFormat="1" applyFont="1" applyFill="1" applyBorder="1" applyAlignment="1" applyProtection="1">
      <alignment vertical="center"/>
      <protection/>
    </xf>
    <xf numFmtId="164" fontId="7" fillId="0" borderId="16" xfId="57" applyNumberFormat="1" applyFont="1" applyFill="1" applyBorder="1" applyAlignment="1" applyProtection="1">
      <alignment vertical="center"/>
      <protection locked="0"/>
    </xf>
    <xf numFmtId="0" fontId="7" fillId="0" borderId="16" xfId="57" applyFont="1" applyFill="1" applyBorder="1" applyAlignment="1" applyProtection="1">
      <alignment horizontal="left" vertical="center" wrapText="1" indent="1"/>
      <protection/>
    </xf>
    <xf numFmtId="0" fontId="7" fillId="0" borderId="17" xfId="57" applyFont="1" applyFill="1" applyBorder="1" applyAlignment="1" applyProtection="1">
      <alignment horizontal="left" vertical="center" indent="1"/>
      <protection/>
    </xf>
    <xf numFmtId="0" fontId="9" fillId="0" borderId="48" xfId="57" applyFont="1" applyFill="1" applyBorder="1" applyAlignment="1" applyProtection="1">
      <alignment horizontal="center" vertical="center"/>
      <protection/>
    </xf>
    <xf numFmtId="0" fontId="9" fillId="0" borderId="27" xfId="57" applyFont="1" applyFill="1" applyBorder="1" applyAlignment="1" applyProtection="1">
      <alignment horizontal="center" vertical="center"/>
      <protection/>
    </xf>
    <xf numFmtId="0" fontId="9" fillId="0" borderId="28" xfId="57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right"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3" fontId="7" fillId="0" borderId="39" xfId="0" applyNumberFormat="1" applyFont="1" applyFill="1" applyBorder="1" applyAlignment="1" applyProtection="1">
      <alignment horizontal="right" vertical="center" indent="1"/>
      <protection locked="0"/>
    </xf>
    <xf numFmtId="0" fontId="7" fillId="0" borderId="18" xfId="0" applyFont="1" applyBorder="1" applyAlignment="1" applyProtection="1">
      <alignment horizontal="left" vertical="center" indent="1"/>
      <protection locked="0"/>
    </xf>
    <xf numFmtId="0" fontId="7" fillId="0" borderId="24" xfId="0" applyFont="1" applyBorder="1" applyAlignment="1" applyProtection="1">
      <alignment horizontal="right" vertical="center" indent="1"/>
      <protection/>
    </xf>
    <xf numFmtId="3" fontId="7" fillId="0" borderId="41" xfId="0" applyNumberFormat="1" applyFont="1" applyFill="1" applyBorder="1" applyAlignment="1" applyProtection="1">
      <alignment horizontal="right" vertical="center" indent="1"/>
      <protection locked="0"/>
    </xf>
    <xf numFmtId="0" fontId="7" fillId="0" borderId="19" xfId="0" applyFont="1" applyBorder="1" applyAlignment="1" applyProtection="1">
      <alignment horizontal="left" vertical="center" indent="1"/>
      <protection locked="0"/>
    </xf>
    <xf numFmtId="0" fontId="7" fillId="0" borderId="22" xfId="0" applyFont="1" applyBorder="1" applyAlignment="1" applyProtection="1">
      <alignment horizontal="right" vertical="center" indent="1"/>
      <protection/>
    </xf>
    <xf numFmtId="3" fontId="7" fillId="0" borderId="41" xfId="0" applyNumberFormat="1" applyFont="1" applyBorder="1" applyAlignment="1" applyProtection="1">
      <alignment horizontal="right" vertical="center" indent="1"/>
      <protection locked="0"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26" xfId="0" applyFont="1" applyBorder="1" applyAlignment="1" applyProtection="1">
      <alignment horizontal="right" vertical="center" indent="1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center" wrapText="1"/>
    </xf>
    <xf numFmtId="0" fontId="9" fillId="0" borderId="49" xfId="56" applyFont="1" applyFill="1" applyBorder="1" applyAlignment="1" applyProtection="1">
      <alignment horizontal="center" vertical="center" wrapText="1"/>
      <protection/>
    </xf>
    <xf numFmtId="0" fontId="6" fillId="0" borderId="49" xfId="56" applyFont="1" applyFill="1" applyBorder="1" applyAlignment="1" applyProtection="1">
      <alignment horizontal="center" vertical="center" wrapText="1"/>
      <protection/>
    </xf>
    <xf numFmtId="164" fontId="6" fillId="0" borderId="49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50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9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50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0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8" xfId="56" applyFont="1" applyFill="1" applyBorder="1" applyAlignment="1">
      <alignment horizontal="center" vertical="center" wrapText="1"/>
      <protection/>
    </xf>
    <xf numFmtId="0" fontId="6" fillId="0" borderId="32" xfId="56" applyFont="1" applyFill="1" applyBorder="1" applyAlignment="1">
      <alignment horizontal="center"/>
      <protection/>
    </xf>
    <xf numFmtId="164" fontId="6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9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49" xfId="0" applyNumberFormat="1" applyFont="1" applyBorder="1" applyAlignment="1" applyProtection="1">
      <alignment horizontal="right" vertical="center" wrapText="1" indent="1"/>
      <protection/>
    </xf>
    <xf numFmtId="164" fontId="4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3" fillId="0" borderId="49" xfId="0" applyNumberFormat="1" applyFont="1" applyBorder="1" applyAlignment="1" applyProtection="1" quotePrefix="1">
      <alignment horizontal="right" vertical="center" wrapText="1" indent="1"/>
      <protection/>
    </xf>
    <xf numFmtId="3" fontId="6" fillId="0" borderId="55" xfId="56" applyNumberFormat="1" applyFont="1" applyFill="1" applyBorder="1" applyAlignment="1" applyProtection="1">
      <alignment horizontal="right" vertical="center" wrapText="1" indent="1"/>
      <protection/>
    </xf>
    <xf numFmtId="3" fontId="7" fillId="0" borderId="46" xfId="56" applyNumberFormat="1" applyFont="1" applyFill="1" applyBorder="1">
      <alignment/>
      <protection/>
    </xf>
    <xf numFmtId="3" fontId="7" fillId="0" borderId="41" xfId="56" applyNumberFormat="1" applyFont="1" applyFill="1" applyBorder="1">
      <alignment/>
      <protection/>
    </xf>
    <xf numFmtId="3" fontId="7" fillId="0" borderId="39" xfId="56" applyNumberFormat="1" applyFont="1" applyFill="1" applyBorder="1">
      <alignment/>
      <protection/>
    </xf>
    <xf numFmtId="3" fontId="7" fillId="0" borderId="32" xfId="56" applyNumberFormat="1" applyFont="1" applyFill="1" applyBorder="1">
      <alignment/>
      <protection/>
    </xf>
    <xf numFmtId="3" fontId="7" fillId="0" borderId="41" xfId="56" applyNumberFormat="1" applyFont="1" applyFill="1" applyBorder="1">
      <alignment/>
      <protection/>
    </xf>
    <xf numFmtId="3" fontId="7" fillId="0" borderId="39" xfId="56" applyNumberFormat="1" applyFont="1" applyFill="1" applyBorder="1">
      <alignment/>
      <protection/>
    </xf>
    <xf numFmtId="3" fontId="7" fillId="0" borderId="46" xfId="56" applyNumberFormat="1" applyFont="1" applyFill="1" applyBorder="1">
      <alignment/>
      <protection/>
    </xf>
    <xf numFmtId="3" fontId="7" fillId="0" borderId="32" xfId="56" applyNumberFormat="1" applyFont="1" applyFill="1" applyBorder="1">
      <alignment/>
      <protection/>
    </xf>
    <xf numFmtId="3" fontId="6" fillId="0" borderId="32" xfId="56" applyNumberFormat="1" applyFont="1" applyFill="1" applyBorder="1">
      <alignment/>
      <protection/>
    </xf>
    <xf numFmtId="3" fontId="4" fillId="0" borderId="55" xfId="0" applyNumberFormat="1" applyFont="1" applyBorder="1" applyAlignment="1" applyProtection="1" quotePrefix="1">
      <alignment horizontal="right" vertical="center" wrapText="1" indent="1"/>
      <protection/>
    </xf>
    <xf numFmtId="3" fontId="7" fillId="0" borderId="56" xfId="56" applyNumberFormat="1" applyFont="1" applyFill="1" applyBorder="1">
      <alignment/>
      <protection/>
    </xf>
    <xf numFmtId="3" fontId="7" fillId="0" borderId="43" xfId="56" applyNumberFormat="1" applyFont="1" applyFill="1" applyBorder="1">
      <alignment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left" vertical="center" indent="1"/>
      <protection locked="0"/>
    </xf>
    <xf numFmtId="0" fontId="7" fillId="0" borderId="58" xfId="0" applyFont="1" applyBorder="1" applyAlignment="1" applyProtection="1">
      <alignment horizontal="left" vertical="center" indent="1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3" fontId="7" fillId="0" borderId="56" xfId="0" applyNumberFormat="1" applyFont="1" applyBorder="1" applyAlignment="1" applyProtection="1">
      <alignment horizontal="center" vertical="center"/>
      <protection locked="0"/>
    </xf>
    <xf numFmtId="3" fontId="7" fillId="0" borderId="41" xfId="0" applyNumberFormat="1" applyFont="1" applyBorder="1" applyAlignment="1" applyProtection="1">
      <alignment horizontal="center" vertical="center"/>
      <protection locked="0"/>
    </xf>
    <xf numFmtId="164" fontId="17" fillId="35" borderId="55" xfId="0" applyNumberFormat="1" applyFont="1" applyFill="1" applyBorder="1" applyAlignment="1" applyProtection="1">
      <alignment horizontal="center" vertical="center" wrapText="1"/>
      <protection/>
    </xf>
    <xf numFmtId="3" fontId="17" fillId="0" borderId="32" xfId="0" applyNumberFormat="1" applyFont="1" applyFill="1" applyBorder="1" applyAlignment="1" applyProtection="1">
      <alignment horizontal="center" vertical="center"/>
      <protection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164" fontId="11" fillId="0" borderId="29" xfId="56" applyNumberFormat="1" applyFont="1" applyFill="1" applyBorder="1" applyAlignment="1" applyProtection="1">
      <alignment horizontal="left"/>
      <protection/>
    </xf>
    <xf numFmtId="164" fontId="11" fillId="0" borderId="29" xfId="56" applyNumberFormat="1" applyFont="1" applyFill="1" applyBorder="1" applyAlignment="1" applyProtection="1">
      <alignment horizontal="left" vertical="center"/>
      <protection/>
    </xf>
    <xf numFmtId="164" fontId="15" fillId="0" borderId="60" xfId="0" applyNumberFormat="1" applyFont="1" applyFill="1" applyBorder="1" applyAlignment="1" applyProtection="1">
      <alignment horizontal="center" textRotation="180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61" xfId="0" applyNumberFormat="1" applyFont="1" applyFill="1" applyBorder="1" applyAlignment="1" applyProtection="1">
      <alignment horizontal="center" vertical="center"/>
      <protection/>
    </xf>
    <xf numFmtId="164" fontId="9" fillId="0" borderId="62" xfId="0" applyNumberFormat="1" applyFont="1" applyFill="1" applyBorder="1" applyAlignment="1" applyProtection="1">
      <alignment horizontal="center" vertical="center"/>
      <protection/>
    </xf>
    <xf numFmtId="164" fontId="9" fillId="0" borderId="63" xfId="0" applyNumberFormat="1" applyFont="1" applyFill="1" applyBorder="1" applyAlignment="1" applyProtection="1">
      <alignment horizontal="center" vertical="center"/>
      <protection/>
    </xf>
    <xf numFmtId="164" fontId="9" fillId="0" borderId="53" xfId="0" applyNumberFormat="1" applyFont="1" applyFill="1" applyBorder="1" applyAlignment="1" applyProtection="1">
      <alignment horizontal="center" vertical="center"/>
      <protection/>
    </xf>
    <xf numFmtId="164" fontId="9" fillId="0" borderId="64" xfId="0" applyNumberFormat="1" applyFont="1" applyFill="1" applyBorder="1" applyAlignment="1" applyProtection="1">
      <alignment horizontal="center" vertical="center"/>
      <protection/>
    </xf>
    <xf numFmtId="164" fontId="9" fillId="0" borderId="61" xfId="0" applyNumberFormat="1" applyFont="1" applyFill="1" applyBorder="1" applyAlignment="1" applyProtection="1">
      <alignment horizontal="center" vertical="center" wrapText="1"/>
      <protection/>
    </xf>
    <xf numFmtId="164" fontId="9" fillId="0" borderId="6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center" wrapText="1"/>
    </xf>
    <xf numFmtId="0" fontId="11" fillId="0" borderId="33" xfId="57" applyFont="1" applyFill="1" applyBorder="1" applyAlignment="1" applyProtection="1">
      <alignment horizontal="left" vertical="center" indent="1"/>
      <protection/>
    </xf>
    <xf numFmtId="0" fontId="11" fillId="0" borderId="49" xfId="57" applyFont="1" applyFill="1" applyBorder="1" applyAlignment="1" applyProtection="1">
      <alignment horizontal="left" vertical="center" indent="1"/>
      <protection/>
    </xf>
    <xf numFmtId="0" fontId="11" fillId="0" borderId="55" xfId="57" applyFont="1" applyFill="1" applyBorder="1" applyAlignment="1" applyProtection="1">
      <alignment horizontal="left" vertical="center" indent="1"/>
      <protection/>
    </xf>
    <xf numFmtId="0" fontId="5" fillId="0" borderId="0" xfId="57" applyFont="1" applyFill="1" applyAlignment="1" applyProtection="1">
      <alignment horizontal="center" wrapText="1"/>
      <protection/>
    </xf>
    <xf numFmtId="0" fontId="5" fillId="0" borderId="0" xfId="57" applyFont="1" applyFill="1" applyAlignment="1" applyProtection="1">
      <alignment horizontal="center"/>
      <protection/>
    </xf>
    <xf numFmtId="0" fontId="11" fillId="0" borderId="0" xfId="0" applyFont="1" applyAlignment="1" applyProtection="1">
      <alignment horizontal="right"/>
      <protection/>
    </xf>
    <xf numFmtId="0" fontId="9" fillId="0" borderId="42" xfId="0" applyFont="1" applyBorder="1" applyAlignment="1" applyProtection="1">
      <alignment horizontal="left" vertical="center" indent="2"/>
      <protection/>
    </xf>
    <xf numFmtId="0" fontId="9" fillId="0" borderId="65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.%20&#233;vi%20k&#246;lts&#233;gvet&#233;s%20t&#225;bl&#225;zata%20test&#252;letnek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9.4. sz. mell"/>
      <sheetName val="9.4.1. sz. mell "/>
      <sheetName val="9.4.2. sz. mell "/>
      <sheetName val="9.4.3. sz. mell "/>
      <sheetName val="10.sz.mell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4"/>
  <sheetViews>
    <sheetView tabSelected="1" zoomScale="175" zoomScaleNormal="175" zoomScaleSheetLayoutView="100" workbookViewId="0" topLeftCell="A94">
      <selection activeCell="G91" sqref="G91"/>
    </sheetView>
  </sheetViews>
  <sheetFormatPr defaultColWidth="9.00390625" defaultRowHeight="12.75"/>
  <cols>
    <col min="1" max="1" width="9.00390625" style="2" customWidth="1"/>
    <col min="2" max="2" width="60.375" style="2" customWidth="1"/>
    <col min="3" max="3" width="12.625" style="2" customWidth="1"/>
    <col min="4" max="4" width="12.50390625" style="1" customWidth="1"/>
    <col min="5" max="16384" width="9.375" style="1" customWidth="1"/>
  </cols>
  <sheetData>
    <row r="1" spans="1:3" ht="15.75" customHeight="1">
      <c r="A1" s="228" t="s">
        <v>265</v>
      </c>
      <c r="B1" s="228"/>
      <c r="C1" s="228"/>
    </row>
    <row r="2" spans="1:4" ht="15.75" customHeight="1" thickBot="1">
      <c r="A2" s="230" t="s">
        <v>264</v>
      </c>
      <c r="B2" s="230"/>
      <c r="D2" s="37" t="s">
        <v>127</v>
      </c>
    </row>
    <row r="3" spans="1:4" ht="37.5" customHeight="1" thickBot="1">
      <c r="A3" s="36" t="s">
        <v>263</v>
      </c>
      <c r="B3" s="35" t="s">
        <v>262</v>
      </c>
      <c r="C3" s="185" t="str">
        <f>+'[1]1.1.sz.mell.'!C3</f>
        <v>2015. évi előirányzat</v>
      </c>
      <c r="D3" s="197" t="s">
        <v>367</v>
      </c>
    </row>
    <row r="4" spans="1:4" s="28" customFormat="1" ht="12" customHeight="1" thickBot="1">
      <c r="A4" s="34" t="s">
        <v>124</v>
      </c>
      <c r="B4" s="33" t="s">
        <v>123</v>
      </c>
      <c r="C4" s="186" t="s">
        <v>281</v>
      </c>
      <c r="D4" s="198" t="s">
        <v>280</v>
      </c>
    </row>
    <row r="5" spans="1:4" s="3" customFormat="1" ht="12" customHeight="1" thickBot="1">
      <c r="A5" s="7" t="s">
        <v>121</v>
      </c>
      <c r="B5" s="53" t="s">
        <v>261</v>
      </c>
      <c r="C5" s="187">
        <f>+C6+C7+C8+C9+C10+C11</f>
        <v>174417</v>
      </c>
      <c r="D5" s="206">
        <f>+D6+D7+D8+D9+D10+D11</f>
        <v>204423</v>
      </c>
    </row>
    <row r="6" spans="1:4" s="3" customFormat="1" ht="12" customHeight="1">
      <c r="A6" s="9" t="s">
        <v>119</v>
      </c>
      <c r="B6" s="49" t="s">
        <v>260</v>
      </c>
      <c r="C6" s="188">
        <v>68662</v>
      </c>
      <c r="D6" s="207">
        <v>68662</v>
      </c>
    </row>
    <row r="7" spans="1:4" s="3" customFormat="1" ht="12" customHeight="1">
      <c r="A7" s="22" t="s">
        <v>117</v>
      </c>
      <c r="B7" s="47" t="s">
        <v>259</v>
      </c>
      <c r="C7" s="189">
        <v>25611</v>
      </c>
      <c r="D7" s="208">
        <v>25611</v>
      </c>
    </row>
    <row r="8" spans="1:4" s="3" customFormat="1" ht="12" customHeight="1">
      <c r="A8" s="22" t="s">
        <v>115</v>
      </c>
      <c r="B8" s="47" t="s">
        <v>258</v>
      </c>
      <c r="C8" s="189">
        <v>34184</v>
      </c>
      <c r="D8" s="208">
        <v>42284</v>
      </c>
    </row>
    <row r="9" spans="1:4" s="3" customFormat="1" ht="12" customHeight="1">
      <c r="A9" s="22" t="s">
        <v>113</v>
      </c>
      <c r="B9" s="47" t="s">
        <v>257</v>
      </c>
      <c r="C9" s="189">
        <v>1793</v>
      </c>
      <c r="D9" s="208">
        <v>1919</v>
      </c>
    </row>
    <row r="10" spans="1:4" s="3" customFormat="1" ht="12" customHeight="1">
      <c r="A10" s="22" t="s">
        <v>256</v>
      </c>
      <c r="B10" s="15" t="s">
        <v>255</v>
      </c>
      <c r="C10" s="189">
        <v>44167</v>
      </c>
      <c r="D10" s="208">
        <v>65947</v>
      </c>
    </row>
    <row r="11" spans="1:4" s="3" customFormat="1" ht="12" customHeight="1" thickBot="1">
      <c r="A11" s="25" t="s">
        <v>109</v>
      </c>
      <c r="B11" s="16" t="s">
        <v>254</v>
      </c>
      <c r="C11" s="189"/>
      <c r="D11" s="209"/>
    </row>
    <row r="12" spans="1:4" s="3" customFormat="1" ht="12" customHeight="1" thickBot="1">
      <c r="A12" s="7" t="s">
        <v>81</v>
      </c>
      <c r="B12" s="45" t="s">
        <v>253</v>
      </c>
      <c r="C12" s="187">
        <f>+C13+C14+C15+C16+C17</f>
        <v>64665</v>
      </c>
      <c r="D12" s="206">
        <f>+D13+D14+D15+D16+D17</f>
        <v>182401</v>
      </c>
    </row>
    <row r="13" spans="1:4" s="3" customFormat="1" ht="12" customHeight="1">
      <c r="A13" s="9" t="s">
        <v>79</v>
      </c>
      <c r="B13" s="49" t="s">
        <v>252</v>
      </c>
      <c r="C13" s="188"/>
      <c r="D13" s="207"/>
    </row>
    <row r="14" spans="1:4" s="3" customFormat="1" ht="12" customHeight="1">
      <c r="A14" s="22" t="s">
        <v>77</v>
      </c>
      <c r="B14" s="47" t="s">
        <v>251</v>
      </c>
      <c r="C14" s="189"/>
      <c r="D14" s="208"/>
    </row>
    <row r="15" spans="1:4" s="3" customFormat="1" ht="12" customHeight="1">
      <c r="A15" s="22" t="s">
        <v>75</v>
      </c>
      <c r="B15" s="47" t="s">
        <v>250</v>
      </c>
      <c r="C15" s="189"/>
      <c r="D15" s="208"/>
    </row>
    <row r="16" spans="1:4" s="3" customFormat="1" ht="12" customHeight="1">
      <c r="A16" s="22" t="s">
        <v>73</v>
      </c>
      <c r="B16" s="47" t="s">
        <v>249</v>
      </c>
      <c r="C16" s="189"/>
      <c r="D16" s="208"/>
    </row>
    <row r="17" spans="1:4" s="3" customFormat="1" ht="12" customHeight="1">
      <c r="A17" s="22" t="s">
        <v>71</v>
      </c>
      <c r="B17" s="47" t="s">
        <v>248</v>
      </c>
      <c r="C17" s="189">
        <v>64665</v>
      </c>
      <c r="D17" s="208">
        <v>182401</v>
      </c>
    </row>
    <row r="18" spans="1:4" s="3" customFormat="1" ht="12" customHeight="1" thickBot="1">
      <c r="A18" s="25" t="s">
        <v>69</v>
      </c>
      <c r="B18" s="16" t="s">
        <v>247</v>
      </c>
      <c r="C18" s="190"/>
      <c r="D18" s="209"/>
    </row>
    <row r="19" spans="1:4" s="3" customFormat="1" ht="12" customHeight="1" thickBot="1">
      <c r="A19" s="7" t="s">
        <v>53</v>
      </c>
      <c r="B19" s="53" t="s">
        <v>246</v>
      </c>
      <c r="C19" s="187">
        <f>+C20+C21+C22+C23+C24</f>
        <v>20593</v>
      </c>
      <c r="D19" s="206">
        <f>+D20+D21+D22+D23+D24</f>
        <v>37326</v>
      </c>
    </row>
    <row r="20" spans="1:4" s="3" customFormat="1" ht="12" customHeight="1">
      <c r="A20" s="9" t="s">
        <v>245</v>
      </c>
      <c r="B20" s="49" t="s">
        <v>244</v>
      </c>
      <c r="C20" s="188">
        <v>20593</v>
      </c>
      <c r="D20" s="207">
        <v>20593</v>
      </c>
    </row>
    <row r="21" spans="1:4" s="3" customFormat="1" ht="12" customHeight="1">
      <c r="A21" s="22" t="s">
        <v>243</v>
      </c>
      <c r="B21" s="47" t="s">
        <v>242</v>
      </c>
      <c r="C21" s="189"/>
      <c r="D21" s="208"/>
    </row>
    <row r="22" spans="1:4" s="3" customFormat="1" ht="12" customHeight="1">
      <c r="A22" s="22" t="s">
        <v>241</v>
      </c>
      <c r="B22" s="47" t="s">
        <v>240</v>
      </c>
      <c r="C22" s="189"/>
      <c r="D22" s="208"/>
    </row>
    <row r="23" spans="1:4" s="3" customFormat="1" ht="12" customHeight="1">
      <c r="A23" s="22" t="s">
        <v>239</v>
      </c>
      <c r="B23" s="47" t="s">
        <v>238</v>
      </c>
      <c r="C23" s="189"/>
      <c r="D23" s="208"/>
    </row>
    <row r="24" spans="1:4" s="3" customFormat="1" ht="12" customHeight="1">
      <c r="A24" s="22" t="s">
        <v>237</v>
      </c>
      <c r="B24" s="47" t="s">
        <v>236</v>
      </c>
      <c r="C24" s="189"/>
      <c r="D24" s="208">
        <v>16733</v>
      </c>
    </row>
    <row r="25" spans="1:4" s="3" customFormat="1" ht="12" customHeight="1" thickBot="1">
      <c r="A25" s="25" t="s">
        <v>235</v>
      </c>
      <c r="B25" s="55" t="s">
        <v>234</v>
      </c>
      <c r="C25" s="190"/>
      <c r="D25" s="209"/>
    </row>
    <row r="26" spans="1:4" s="3" customFormat="1" ht="12" customHeight="1" thickBot="1">
      <c r="A26" s="7" t="s">
        <v>233</v>
      </c>
      <c r="B26" s="53" t="s">
        <v>232</v>
      </c>
      <c r="C26" s="191">
        <f>+C27+C31+C32+C33</f>
        <v>19380</v>
      </c>
      <c r="D26" s="206">
        <f>+D27+D31+D32+D33</f>
        <v>19380</v>
      </c>
    </row>
    <row r="27" spans="1:4" s="3" customFormat="1" ht="12" customHeight="1">
      <c r="A27" s="9" t="s">
        <v>49</v>
      </c>
      <c r="B27" s="49" t="s">
        <v>231</v>
      </c>
      <c r="C27" s="192">
        <f>+C28+C29+C30</f>
        <v>16380</v>
      </c>
      <c r="D27" s="207">
        <v>16380</v>
      </c>
    </row>
    <row r="28" spans="1:4" s="3" customFormat="1" ht="12" customHeight="1">
      <c r="A28" s="22" t="s">
        <v>230</v>
      </c>
      <c r="B28" s="47" t="s">
        <v>229</v>
      </c>
      <c r="C28" s="189">
        <v>480</v>
      </c>
      <c r="D28" s="208">
        <v>480</v>
      </c>
    </row>
    <row r="29" spans="1:4" s="3" customFormat="1" ht="12" customHeight="1">
      <c r="A29" s="22" t="s">
        <v>228</v>
      </c>
      <c r="B29" s="47" t="s">
        <v>227</v>
      </c>
      <c r="C29" s="189">
        <v>15900</v>
      </c>
      <c r="D29" s="208">
        <v>15900</v>
      </c>
    </row>
    <row r="30" spans="1:4" s="3" customFormat="1" ht="12" customHeight="1">
      <c r="A30" s="22" t="s">
        <v>226</v>
      </c>
      <c r="B30" s="56" t="s">
        <v>225</v>
      </c>
      <c r="C30" s="189"/>
      <c r="D30" s="208"/>
    </row>
    <row r="31" spans="1:4" s="3" customFormat="1" ht="12" customHeight="1">
      <c r="A31" s="22" t="s">
        <v>47</v>
      </c>
      <c r="B31" s="47" t="s">
        <v>224</v>
      </c>
      <c r="C31" s="189">
        <v>2500</v>
      </c>
      <c r="D31" s="208">
        <v>2500</v>
      </c>
    </row>
    <row r="32" spans="1:4" s="3" customFormat="1" ht="12" customHeight="1">
      <c r="A32" s="22" t="s">
        <v>45</v>
      </c>
      <c r="B32" s="47" t="s">
        <v>223</v>
      </c>
      <c r="C32" s="189"/>
      <c r="D32" s="208"/>
    </row>
    <row r="33" spans="1:4" s="3" customFormat="1" ht="12" customHeight="1" thickBot="1">
      <c r="A33" s="25" t="s">
        <v>222</v>
      </c>
      <c r="B33" s="55" t="s">
        <v>221</v>
      </c>
      <c r="C33" s="190">
        <v>500</v>
      </c>
      <c r="D33" s="209">
        <v>500</v>
      </c>
    </row>
    <row r="34" spans="1:4" s="3" customFormat="1" ht="12" customHeight="1" thickBot="1">
      <c r="A34" s="7" t="s">
        <v>43</v>
      </c>
      <c r="B34" s="53" t="s">
        <v>220</v>
      </c>
      <c r="C34" s="187">
        <f>SUM(C35:C45)</f>
        <v>27478</v>
      </c>
      <c r="D34" s="206">
        <f>SUM(D35:D45)</f>
        <v>27478</v>
      </c>
    </row>
    <row r="35" spans="1:4" s="3" customFormat="1" ht="12" customHeight="1">
      <c r="A35" s="9" t="s">
        <v>41</v>
      </c>
      <c r="B35" s="49" t="s">
        <v>219</v>
      </c>
      <c r="C35" s="188">
        <v>4000</v>
      </c>
      <c r="D35" s="207">
        <v>4000</v>
      </c>
    </row>
    <row r="36" spans="1:4" s="3" customFormat="1" ht="12" customHeight="1">
      <c r="A36" s="22" t="s">
        <v>39</v>
      </c>
      <c r="B36" s="47" t="s">
        <v>218</v>
      </c>
      <c r="C36" s="189">
        <v>4551</v>
      </c>
      <c r="D36" s="208">
        <v>4551</v>
      </c>
    </row>
    <row r="37" spans="1:4" s="3" customFormat="1" ht="12" customHeight="1">
      <c r="A37" s="22" t="s">
        <v>37</v>
      </c>
      <c r="B37" s="47" t="s">
        <v>217</v>
      </c>
      <c r="C37" s="189">
        <v>6536</v>
      </c>
      <c r="D37" s="208">
        <v>6536</v>
      </c>
    </row>
    <row r="38" spans="1:4" s="3" customFormat="1" ht="12" customHeight="1">
      <c r="A38" s="22" t="s">
        <v>35</v>
      </c>
      <c r="B38" s="47" t="s">
        <v>216</v>
      </c>
      <c r="C38" s="189"/>
      <c r="D38" s="208"/>
    </row>
    <row r="39" spans="1:4" s="3" customFormat="1" ht="12" customHeight="1">
      <c r="A39" s="22" t="s">
        <v>33</v>
      </c>
      <c r="B39" s="47" t="s">
        <v>215</v>
      </c>
      <c r="C39" s="189">
        <v>1336</v>
      </c>
      <c r="D39" s="208">
        <v>1336</v>
      </c>
    </row>
    <row r="40" spans="1:4" s="3" customFormat="1" ht="12" customHeight="1">
      <c r="A40" s="22" t="s">
        <v>31</v>
      </c>
      <c r="B40" s="47" t="s">
        <v>214</v>
      </c>
      <c r="C40" s="189">
        <v>2215</v>
      </c>
      <c r="D40" s="208">
        <v>2215</v>
      </c>
    </row>
    <row r="41" spans="1:4" s="3" customFormat="1" ht="12" customHeight="1">
      <c r="A41" s="22" t="s">
        <v>213</v>
      </c>
      <c r="B41" s="47" t="s">
        <v>212</v>
      </c>
      <c r="C41" s="189">
        <v>140</v>
      </c>
      <c r="D41" s="208">
        <v>140</v>
      </c>
    </row>
    <row r="42" spans="1:4" s="3" customFormat="1" ht="12" customHeight="1">
      <c r="A42" s="22" t="s">
        <v>211</v>
      </c>
      <c r="B42" s="47" t="s">
        <v>210</v>
      </c>
      <c r="C42" s="189">
        <v>8700</v>
      </c>
      <c r="D42" s="208">
        <v>8700</v>
      </c>
    </row>
    <row r="43" spans="1:4" s="3" customFormat="1" ht="12" customHeight="1">
      <c r="A43" s="22" t="s">
        <v>209</v>
      </c>
      <c r="B43" s="47" t="s">
        <v>208</v>
      </c>
      <c r="C43" s="193"/>
      <c r="D43" s="208"/>
    </row>
    <row r="44" spans="1:4" s="3" customFormat="1" ht="12" customHeight="1">
      <c r="A44" s="25" t="s">
        <v>207</v>
      </c>
      <c r="B44" s="55" t="s">
        <v>206</v>
      </c>
      <c r="C44" s="194"/>
      <c r="D44" s="208"/>
    </row>
    <row r="45" spans="1:4" s="3" customFormat="1" ht="12" customHeight="1" thickBot="1">
      <c r="A45" s="25" t="s">
        <v>205</v>
      </c>
      <c r="B45" s="16" t="s">
        <v>204</v>
      </c>
      <c r="C45" s="194"/>
      <c r="D45" s="209"/>
    </row>
    <row r="46" spans="1:4" s="3" customFormat="1" ht="12" customHeight="1" thickBot="1">
      <c r="A46" s="7" t="s">
        <v>29</v>
      </c>
      <c r="B46" s="53" t="s">
        <v>203</v>
      </c>
      <c r="C46" s="187">
        <f>SUM(C47:C51)</f>
        <v>0</v>
      </c>
      <c r="D46" s="210"/>
    </row>
    <row r="47" spans="1:4" s="3" customFormat="1" ht="12" customHeight="1">
      <c r="A47" s="9" t="s">
        <v>27</v>
      </c>
      <c r="B47" s="49" t="s">
        <v>202</v>
      </c>
      <c r="C47" s="195"/>
      <c r="D47" s="207"/>
    </row>
    <row r="48" spans="1:4" s="3" customFormat="1" ht="12" customHeight="1">
      <c r="A48" s="22" t="s">
        <v>25</v>
      </c>
      <c r="B48" s="47" t="s">
        <v>201</v>
      </c>
      <c r="C48" s="193"/>
      <c r="D48" s="208"/>
    </row>
    <row r="49" spans="1:4" s="3" customFormat="1" ht="12" customHeight="1">
      <c r="A49" s="22" t="s">
        <v>23</v>
      </c>
      <c r="B49" s="47" t="s">
        <v>200</v>
      </c>
      <c r="C49" s="193"/>
      <c r="D49" s="208"/>
    </row>
    <row r="50" spans="1:4" s="3" customFormat="1" ht="12" customHeight="1">
      <c r="A50" s="22" t="s">
        <v>21</v>
      </c>
      <c r="B50" s="47" t="s">
        <v>199</v>
      </c>
      <c r="C50" s="193"/>
      <c r="D50" s="208"/>
    </row>
    <row r="51" spans="1:4" s="3" customFormat="1" ht="12" customHeight="1" thickBot="1">
      <c r="A51" s="25" t="s">
        <v>198</v>
      </c>
      <c r="B51" s="16" t="s">
        <v>197</v>
      </c>
      <c r="C51" s="194"/>
      <c r="D51" s="209"/>
    </row>
    <row r="52" spans="1:4" s="3" customFormat="1" ht="12" customHeight="1" thickBot="1">
      <c r="A52" s="7" t="s">
        <v>196</v>
      </c>
      <c r="B52" s="53" t="s">
        <v>195</v>
      </c>
      <c r="C52" s="187">
        <f>SUM(C53:C55)</f>
        <v>240</v>
      </c>
      <c r="D52" s="206">
        <f>SUM(D53:D55)</f>
        <v>240</v>
      </c>
    </row>
    <row r="53" spans="1:4" s="3" customFormat="1" ht="12" customHeight="1">
      <c r="A53" s="9" t="s">
        <v>17</v>
      </c>
      <c r="B53" s="49" t="s">
        <v>194</v>
      </c>
      <c r="C53" s="188"/>
      <c r="D53" s="207"/>
    </row>
    <row r="54" spans="1:4" s="3" customFormat="1" ht="12" customHeight="1">
      <c r="A54" s="22" t="s">
        <v>15</v>
      </c>
      <c r="B54" s="47" t="s">
        <v>193</v>
      </c>
      <c r="C54" s="189"/>
      <c r="D54" s="208"/>
    </row>
    <row r="55" spans="1:4" s="3" customFormat="1" ht="12" customHeight="1">
      <c r="A55" s="22" t="s">
        <v>13</v>
      </c>
      <c r="B55" s="47" t="s">
        <v>192</v>
      </c>
      <c r="C55" s="189">
        <v>240</v>
      </c>
      <c r="D55" s="208">
        <v>240</v>
      </c>
    </row>
    <row r="56" spans="1:4" s="3" customFormat="1" ht="12" customHeight="1" thickBot="1">
      <c r="A56" s="25" t="s">
        <v>11</v>
      </c>
      <c r="B56" s="16" t="s">
        <v>191</v>
      </c>
      <c r="C56" s="190"/>
      <c r="D56" s="209"/>
    </row>
    <row r="57" spans="1:4" s="3" customFormat="1" ht="12" customHeight="1" thickBot="1">
      <c r="A57" s="7" t="s">
        <v>7</v>
      </c>
      <c r="B57" s="45" t="s">
        <v>190</v>
      </c>
      <c r="C57" s="187">
        <f>SUM(C58:C60)</f>
        <v>90</v>
      </c>
      <c r="D57" s="206">
        <f>SUM(D58:D60)</f>
        <v>90</v>
      </c>
    </row>
    <row r="58" spans="1:4" s="3" customFormat="1" ht="12" customHeight="1">
      <c r="A58" s="9" t="s">
        <v>189</v>
      </c>
      <c r="B58" s="49" t="s">
        <v>188</v>
      </c>
      <c r="C58" s="193"/>
      <c r="D58" s="207"/>
    </row>
    <row r="59" spans="1:4" s="3" customFormat="1" ht="12" customHeight="1">
      <c r="A59" s="22" t="s">
        <v>187</v>
      </c>
      <c r="B59" s="47" t="s">
        <v>186</v>
      </c>
      <c r="C59" s="193"/>
      <c r="D59" s="208"/>
    </row>
    <row r="60" spans="1:4" s="3" customFormat="1" ht="12" customHeight="1">
      <c r="A60" s="22" t="s">
        <v>185</v>
      </c>
      <c r="B60" s="47" t="s">
        <v>184</v>
      </c>
      <c r="C60" s="193">
        <v>90</v>
      </c>
      <c r="D60" s="208">
        <v>90</v>
      </c>
    </row>
    <row r="61" spans="1:4" s="3" customFormat="1" ht="12" customHeight="1" thickBot="1">
      <c r="A61" s="25" t="s">
        <v>183</v>
      </c>
      <c r="B61" s="16" t="s">
        <v>182</v>
      </c>
      <c r="C61" s="193"/>
      <c r="D61" s="209"/>
    </row>
    <row r="62" spans="1:4" s="3" customFormat="1" ht="12" customHeight="1" thickBot="1">
      <c r="A62" s="54" t="s">
        <v>181</v>
      </c>
      <c r="B62" s="53" t="s">
        <v>180</v>
      </c>
      <c r="C62" s="191">
        <f>+C5+C12+C19+C26+C34+C46+C52+C57</f>
        <v>306863</v>
      </c>
      <c r="D62" s="206">
        <f>+D5+D12+D19+D26+D34+D46+D52+D57</f>
        <v>471338</v>
      </c>
    </row>
    <row r="63" spans="1:4" s="3" customFormat="1" ht="12" customHeight="1" thickBot="1">
      <c r="A63" s="44" t="s">
        <v>179</v>
      </c>
      <c r="B63" s="45" t="s">
        <v>178</v>
      </c>
      <c r="C63" s="187">
        <f>SUM(C64:C66)</f>
        <v>0</v>
      </c>
      <c r="D63" s="210"/>
    </row>
    <row r="64" spans="1:4" s="3" customFormat="1" ht="12" customHeight="1">
      <c r="A64" s="9" t="s">
        <v>177</v>
      </c>
      <c r="B64" s="49" t="s">
        <v>176</v>
      </c>
      <c r="C64" s="193"/>
      <c r="D64" s="207"/>
    </row>
    <row r="65" spans="1:4" s="3" customFormat="1" ht="12" customHeight="1">
      <c r="A65" s="22" t="s">
        <v>175</v>
      </c>
      <c r="B65" s="47" t="s">
        <v>174</v>
      </c>
      <c r="C65" s="193"/>
      <c r="D65" s="208"/>
    </row>
    <row r="66" spans="1:4" s="3" customFormat="1" ht="12" customHeight="1" thickBot="1">
      <c r="A66" s="25" t="s">
        <v>173</v>
      </c>
      <c r="B66" s="52" t="s">
        <v>172</v>
      </c>
      <c r="C66" s="193"/>
      <c r="D66" s="209"/>
    </row>
    <row r="67" spans="1:4" s="3" customFormat="1" ht="12" customHeight="1" thickBot="1">
      <c r="A67" s="44" t="s">
        <v>171</v>
      </c>
      <c r="B67" s="45" t="s">
        <v>170</v>
      </c>
      <c r="C67" s="187">
        <f>SUM(C68:C71)</f>
        <v>0</v>
      </c>
      <c r="D67" s="210"/>
    </row>
    <row r="68" spans="1:4" s="3" customFormat="1" ht="12" customHeight="1">
      <c r="A68" s="9" t="s">
        <v>169</v>
      </c>
      <c r="B68" s="49" t="s">
        <v>168</v>
      </c>
      <c r="C68" s="193"/>
      <c r="D68" s="207"/>
    </row>
    <row r="69" spans="1:5" s="3" customFormat="1" ht="17.25" customHeight="1">
      <c r="A69" s="22" t="s">
        <v>167</v>
      </c>
      <c r="B69" s="47" t="s">
        <v>166</v>
      </c>
      <c r="C69" s="193"/>
      <c r="D69" s="208"/>
      <c r="E69" s="51"/>
    </row>
    <row r="70" spans="1:4" s="3" customFormat="1" ht="12" customHeight="1">
      <c r="A70" s="22" t="s">
        <v>165</v>
      </c>
      <c r="B70" s="47" t="s">
        <v>164</v>
      </c>
      <c r="C70" s="193"/>
      <c r="D70" s="208"/>
    </row>
    <row r="71" spans="1:4" s="3" customFormat="1" ht="12" customHeight="1" thickBot="1">
      <c r="A71" s="25" t="s">
        <v>163</v>
      </c>
      <c r="B71" s="16" t="s">
        <v>162</v>
      </c>
      <c r="C71" s="193"/>
      <c r="D71" s="209"/>
    </row>
    <row r="72" spans="1:4" s="3" customFormat="1" ht="12" customHeight="1" thickBot="1">
      <c r="A72" s="44" t="s">
        <v>161</v>
      </c>
      <c r="B72" s="45" t="s">
        <v>160</v>
      </c>
      <c r="C72" s="187">
        <f>SUM(C73:C74)</f>
        <v>0</v>
      </c>
      <c r="D72" s="206">
        <f>SUM(D73:D74)</f>
        <v>47350</v>
      </c>
    </row>
    <row r="73" spans="1:4" s="3" customFormat="1" ht="12" customHeight="1">
      <c r="A73" s="9" t="s">
        <v>159</v>
      </c>
      <c r="B73" s="49" t="s">
        <v>158</v>
      </c>
      <c r="C73" s="193"/>
      <c r="D73" s="207">
        <v>47350</v>
      </c>
    </row>
    <row r="74" spans="1:4" s="3" customFormat="1" ht="12" customHeight="1" thickBot="1">
      <c r="A74" s="25" t="s">
        <v>157</v>
      </c>
      <c r="B74" s="16" t="s">
        <v>156</v>
      </c>
      <c r="C74" s="193"/>
      <c r="D74" s="209"/>
    </row>
    <row r="75" spans="1:4" s="3" customFormat="1" ht="12" customHeight="1" thickBot="1">
      <c r="A75" s="44" t="s">
        <v>155</v>
      </c>
      <c r="B75" s="45" t="s">
        <v>154</v>
      </c>
      <c r="C75" s="187">
        <f>SUM(C76:C78)</f>
        <v>70363</v>
      </c>
      <c r="D75" s="206">
        <f>SUM(D76:D78)</f>
        <v>70363</v>
      </c>
    </row>
    <row r="76" spans="1:4" s="3" customFormat="1" ht="12" customHeight="1">
      <c r="A76" s="9" t="s">
        <v>153</v>
      </c>
      <c r="B76" s="49" t="s">
        <v>152</v>
      </c>
      <c r="C76" s="193"/>
      <c r="D76" s="207"/>
    </row>
    <row r="77" spans="1:4" s="3" customFormat="1" ht="12" customHeight="1">
      <c r="A77" s="22" t="s">
        <v>151</v>
      </c>
      <c r="B77" s="47" t="s">
        <v>150</v>
      </c>
      <c r="C77" s="193"/>
      <c r="D77" s="208"/>
    </row>
    <row r="78" spans="1:4" s="3" customFormat="1" ht="12" customHeight="1" thickBot="1">
      <c r="A78" s="25" t="s">
        <v>149</v>
      </c>
      <c r="B78" s="16" t="s">
        <v>148</v>
      </c>
      <c r="C78" s="193">
        <v>70363</v>
      </c>
      <c r="D78" s="209">
        <v>70363</v>
      </c>
    </row>
    <row r="79" spans="1:4" s="3" customFormat="1" ht="12" customHeight="1" thickBot="1">
      <c r="A79" s="44" t="s">
        <v>147</v>
      </c>
      <c r="B79" s="45" t="s">
        <v>146</v>
      </c>
      <c r="C79" s="187">
        <f>SUM(C80:C83)</f>
        <v>0</v>
      </c>
      <c r="D79" s="210"/>
    </row>
    <row r="80" spans="1:4" s="3" customFormat="1" ht="12" customHeight="1">
      <c r="A80" s="50" t="s">
        <v>145</v>
      </c>
      <c r="B80" s="49" t="s">
        <v>144</v>
      </c>
      <c r="C80" s="193"/>
      <c r="D80" s="207"/>
    </row>
    <row r="81" spans="1:4" s="3" customFormat="1" ht="12" customHeight="1">
      <c r="A81" s="48" t="s">
        <v>143</v>
      </c>
      <c r="B81" s="47" t="s">
        <v>142</v>
      </c>
      <c r="C81" s="193"/>
      <c r="D81" s="208"/>
    </row>
    <row r="82" spans="1:4" s="3" customFormat="1" ht="12" customHeight="1">
      <c r="A82" s="48" t="s">
        <v>141</v>
      </c>
      <c r="B82" s="47" t="s">
        <v>140</v>
      </c>
      <c r="C82" s="193"/>
      <c r="D82" s="208"/>
    </row>
    <row r="83" spans="1:4" s="3" customFormat="1" ht="12" customHeight="1" thickBot="1">
      <c r="A83" s="46" t="s">
        <v>139</v>
      </c>
      <c r="B83" s="16" t="s">
        <v>138</v>
      </c>
      <c r="C83" s="193"/>
      <c r="D83" s="209"/>
    </row>
    <row r="84" spans="1:4" s="3" customFormat="1" ht="12" customHeight="1" thickBot="1">
      <c r="A84" s="44" t="s">
        <v>137</v>
      </c>
      <c r="B84" s="45" t="s">
        <v>136</v>
      </c>
      <c r="C84" s="196"/>
      <c r="D84" s="210"/>
    </row>
    <row r="85" spans="1:4" s="3" customFormat="1" ht="12" customHeight="1" thickBot="1">
      <c r="A85" s="44" t="s">
        <v>135</v>
      </c>
      <c r="B85" s="45" t="s">
        <v>134</v>
      </c>
      <c r="C85" s="196"/>
      <c r="D85" s="210"/>
    </row>
    <row r="86" spans="1:4" s="3" customFormat="1" ht="12" customHeight="1" thickBot="1">
      <c r="A86" s="44" t="s">
        <v>133</v>
      </c>
      <c r="B86" s="43" t="s">
        <v>132</v>
      </c>
      <c r="C86" s="191">
        <f>+C63+C67+C72+C75+C79+C85+C84</f>
        <v>70363</v>
      </c>
      <c r="D86" s="206">
        <f>+D63+D67+D72+D75+D79+D85+D84</f>
        <v>117713</v>
      </c>
    </row>
    <row r="87" spans="1:4" s="3" customFormat="1" ht="12" customHeight="1" thickBot="1">
      <c r="A87" s="42" t="s">
        <v>131</v>
      </c>
      <c r="B87" s="41" t="s">
        <v>130</v>
      </c>
      <c r="C87" s="191">
        <f>+C62+C86</f>
        <v>377226</v>
      </c>
      <c r="D87" s="206">
        <f>+D62+D86</f>
        <v>589051</v>
      </c>
    </row>
    <row r="88" spans="1:3" s="3" customFormat="1" ht="12" customHeight="1">
      <c r="A88" s="40"/>
      <c r="B88" s="39"/>
      <c r="C88" s="38"/>
    </row>
    <row r="89" spans="1:3" s="3" customFormat="1" ht="12" customHeight="1">
      <c r="A89" s="228" t="s">
        <v>129</v>
      </c>
      <c r="B89" s="228"/>
      <c r="C89" s="228"/>
    </row>
    <row r="90" spans="1:3" s="3" customFormat="1" ht="12" customHeight="1" thickBot="1">
      <c r="A90" s="229" t="s">
        <v>128</v>
      </c>
      <c r="B90" s="229"/>
      <c r="C90" s="37" t="s">
        <v>127</v>
      </c>
    </row>
    <row r="91" spans="1:4" s="3" customFormat="1" ht="24" customHeight="1" thickBot="1">
      <c r="A91" s="36" t="s">
        <v>126</v>
      </c>
      <c r="B91" s="35" t="s">
        <v>125</v>
      </c>
      <c r="C91" s="185" t="str">
        <f>+C3</f>
        <v>2015. évi előirányzat</v>
      </c>
      <c r="D91" s="197" t="s">
        <v>367</v>
      </c>
    </row>
    <row r="92" spans="1:4" s="3" customFormat="1" ht="12" customHeight="1" thickBot="1">
      <c r="A92" s="34" t="s">
        <v>124</v>
      </c>
      <c r="B92" s="33" t="s">
        <v>123</v>
      </c>
      <c r="C92" s="186" t="s">
        <v>281</v>
      </c>
      <c r="D92" s="198" t="s">
        <v>280</v>
      </c>
    </row>
    <row r="93" spans="1:4" s="3" customFormat="1" ht="15" customHeight="1" thickBot="1">
      <c r="A93" s="32" t="s">
        <v>121</v>
      </c>
      <c r="B93" s="31" t="s">
        <v>120</v>
      </c>
      <c r="C93" s="199">
        <f>C94+C95+C96+C97+C98+C111</f>
        <v>277480</v>
      </c>
      <c r="D93" s="206">
        <f>D94+D95+D96+D97+D98+D111</f>
        <v>472572</v>
      </c>
    </row>
    <row r="94" spans="1:4" s="3" customFormat="1" ht="12.75" customHeight="1">
      <c r="A94" s="30" t="s">
        <v>119</v>
      </c>
      <c r="B94" s="29" t="s">
        <v>118</v>
      </c>
      <c r="C94" s="200">
        <v>136151</v>
      </c>
      <c r="D94" s="217">
        <v>233964</v>
      </c>
    </row>
    <row r="95" spans="1:4" ht="16.5" customHeight="1">
      <c r="A95" s="22" t="s">
        <v>117</v>
      </c>
      <c r="B95" s="17" t="s">
        <v>116</v>
      </c>
      <c r="C95" s="189">
        <v>31194</v>
      </c>
      <c r="D95" s="213">
        <v>44459</v>
      </c>
    </row>
    <row r="96" spans="1:4" ht="15.75">
      <c r="A96" s="22" t="s">
        <v>115</v>
      </c>
      <c r="B96" s="17" t="s">
        <v>114</v>
      </c>
      <c r="C96" s="190">
        <v>89328</v>
      </c>
      <c r="D96" s="211">
        <v>139720</v>
      </c>
    </row>
    <row r="97" spans="1:4" s="28" customFormat="1" ht="12" customHeight="1">
      <c r="A97" s="22" t="s">
        <v>113</v>
      </c>
      <c r="B97" s="23" t="s">
        <v>112</v>
      </c>
      <c r="C97" s="190">
        <v>16297</v>
      </c>
      <c r="D97" s="208">
        <v>28361</v>
      </c>
    </row>
    <row r="98" spans="1:4" ht="12" customHeight="1">
      <c r="A98" s="22" t="s">
        <v>111</v>
      </c>
      <c r="B98" s="27" t="s">
        <v>110</v>
      </c>
      <c r="C98" s="190">
        <v>4110</v>
      </c>
      <c r="D98" s="211">
        <v>25668</v>
      </c>
    </row>
    <row r="99" spans="1:4" ht="12" customHeight="1">
      <c r="A99" s="22" t="s">
        <v>109</v>
      </c>
      <c r="B99" s="17" t="s">
        <v>108</v>
      </c>
      <c r="C99" s="190"/>
      <c r="D99" s="211"/>
    </row>
    <row r="100" spans="1:4" ht="12" customHeight="1">
      <c r="A100" s="22" t="s">
        <v>107</v>
      </c>
      <c r="B100" s="24" t="s">
        <v>106</v>
      </c>
      <c r="C100" s="190"/>
      <c r="D100" s="211"/>
    </row>
    <row r="101" spans="1:4" ht="12" customHeight="1">
      <c r="A101" s="22" t="s">
        <v>105</v>
      </c>
      <c r="B101" s="24" t="s">
        <v>104</v>
      </c>
      <c r="C101" s="190"/>
      <c r="D101" s="211"/>
    </row>
    <row r="102" spans="1:4" ht="12" customHeight="1">
      <c r="A102" s="22" t="s">
        <v>103</v>
      </c>
      <c r="B102" s="26" t="s">
        <v>102</v>
      </c>
      <c r="C102" s="190"/>
      <c r="D102" s="211"/>
    </row>
    <row r="103" spans="1:4" ht="12" customHeight="1">
      <c r="A103" s="22" t="s">
        <v>101</v>
      </c>
      <c r="B103" s="13" t="s">
        <v>100</v>
      </c>
      <c r="C103" s="190"/>
      <c r="D103" s="211"/>
    </row>
    <row r="104" spans="1:4" ht="12" customHeight="1">
      <c r="A104" s="22" t="s">
        <v>99</v>
      </c>
      <c r="B104" s="13" t="s">
        <v>64</v>
      </c>
      <c r="C104" s="190"/>
      <c r="D104" s="211"/>
    </row>
    <row r="105" spans="1:4" ht="12" customHeight="1">
      <c r="A105" s="22" t="s">
        <v>98</v>
      </c>
      <c r="B105" s="26" t="s">
        <v>97</v>
      </c>
      <c r="C105" s="190">
        <v>500</v>
      </c>
      <c r="D105" s="211">
        <v>21158</v>
      </c>
    </row>
    <row r="106" spans="1:4" ht="12" customHeight="1">
      <c r="A106" s="22" t="s">
        <v>96</v>
      </c>
      <c r="B106" s="26" t="s">
        <v>95</v>
      </c>
      <c r="C106" s="190"/>
      <c r="D106" s="211"/>
    </row>
    <row r="107" spans="1:4" ht="12" customHeight="1">
      <c r="A107" s="22" t="s">
        <v>94</v>
      </c>
      <c r="B107" s="13" t="s">
        <v>58</v>
      </c>
      <c r="C107" s="190"/>
      <c r="D107" s="211"/>
    </row>
    <row r="108" spans="1:4" ht="12" customHeight="1">
      <c r="A108" s="11" t="s">
        <v>93</v>
      </c>
      <c r="B108" s="24" t="s">
        <v>92</v>
      </c>
      <c r="C108" s="190"/>
      <c r="D108" s="211"/>
    </row>
    <row r="109" spans="1:4" ht="12" customHeight="1">
      <c r="A109" s="22" t="s">
        <v>91</v>
      </c>
      <c r="B109" s="24" t="s">
        <v>90</v>
      </c>
      <c r="C109" s="190"/>
      <c r="D109" s="211"/>
    </row>
    <row r="110" spans="1:4" ht="12" customHeight="1">
      <c r="A110" s="25" t="s">
        <v>89</v>
      </c>
      <c r="B110" s="24" t="s">
        <v>88</v>
      </c>
      <c r="C110" s="190">
        <v>3610</v>
      </c>
      <c r="D110" s="211">
        <v>4510</v>
      </c>
    </row>
    <row r="111" spans="1:4" ht="12" customHeight="1">
      <c r="A111" s="22" t="s">
        <v>87</v>
      </c>
      <c r="B111" s="23" t="s">
        <v>86</v>
      </c>
      <c r="C111" s="189">
        <v>400</v>
      </c>
      <c r="D111" s="211">
        <v>400</v>
      </c>
    </row>
    <row r="112" spans="1:4" ht="12" customHeight="1">
      <c r="A112" s="22" t="s">
        <v>85</v>
      </c>
      <c r="B112" s="17" t="s">
        <v>84</v>
      </c>
      <c r="C112" s="189">
        <v>400</v>
      </c>
      <c r="D112" s="211">
        <v>400</v>
      </c>
    </row>
    <row r="113" spans="1:4" ht="12" customHeight="1" thickBot="1">
      <c r="A113" s="21" t="s">
        <v>83</v>
      </c>
      <c r="B113" s="20" t="s">
        <v>82</v>
      </c>
      <c r="C113" s="201"/>
      <c r="D113" s="218"/>
    </row>
    <row r="114" spans="1:4" ht="12" customHeight="1" thickBot="1">
      <c r="A114" s="19" t="s">
        <v>81</v>
      </c>
      <c r="B114" s="18" t="s">
        <v>80</v>
      </c>
      <c r="C114" s="202">
        <f>+C115+C117+C119</f>
        <v>99746</v>
      </c>
      <c r="D114" s="206">
        <f>+D115+D117+D119</f>
        <v>116479</v>
      </c>
    </row>
    <row r="115" spans="1:4" ht="12" customHeight="1">
      <c r="A115" s="9" t="s">
        <v>79</v>
      </c>
      <c r="B115" s="17" t="s">
        <v>78</v>
      </c>
      <c r="C115" s="188">
        <v>88528</v>
      </c>
      <c r="D115" s="213">
        <v>105261</v>
      </c>
    </row>
    <row r="116" spans="1:4" ht="15.75">
      <c r="A116" s="9" t="s">
        <v>77</v>
      </c>
      <c r="B116" s="12" t="s">
        <v>76</v>
      </c>
      <c r="C116" s="188">
        <v>20593</v>
      </c>
      <c r="D116" s="211">
        <v>20593</v>
      </c>
    </row>
    <row r="117" spans="1:4" ht="12" customHeight="1">
      <c r="A117" s="9" t="s">
        <v>75</v>
      </c>
      <c r="B117" s="12" t="s">
        <v>74</v>
      </c>
      <c r="C117" s="189">
        <v>11218</v>
      </c>
      <c r="D117" s="211">
        <v>11218</v>
      </c>
    </row>
    <row r="118" spans="1:4" ht="12" customHeight="1">
      <c r="A118" s="9" t="s">
        <v>73</v>
      </c>
      <c r="B118" s="12" t="s">
        <v>72</v>
      </c>
      <c r="C118" s="189"/>
      <c r="D118" s="211"/>
    </row>
    <row r="119" spans="1:4" ht="12" customHeight="1">
      <c r="A119" s="9" t="s">
        <v>71</v>
      </c>
      <c r="B119" s="16" t="s">
        <v>70</v>
      </c>
      <c r="C119" s="189"/>
      <c r="D119" s="211"/>
    </row>
    <row r="120" spans="1:4" ht="12" customHeight="1">
      <c r="A120" s="9" t="s">
        <v>69</v>
      </c>
      <c r="B120" s="15" t="s">
        <v>68</v>
      </c>
      <c r="C120" s="189"/>
      <c r="D120" s="211"/>
    </row>
    <row r="121" spans="1:4" ht="12" customHeight="1">
      <c r="A121" s="9" t="s">
        <v>67</v>
      </c>
      <c r="B121" s="14" t="s">
        <v>66</v>
      </c>
      <c r="C121" s="189"/>
      <c r="D121" s="211"/>
    </row>
    <row r="122" spans="1:4" ht="12" customHeight="1">
      <c r="A122" s="9" t="s">
        <v>65</v>
      </c>
      <c r="B122" s="13" t="s">
        <v>64</v>
      </c>
      <c r="C122" s="189"/>
      <c r="D122" s="211"/>
    </row>
    <row r="123" spans="1:4" ht="12" customHeight="1">
      <c r="A123" s="9" t="s">
        <v>63</v>
      </c>
      <c r="B123" s="13" t="s">
        <v>62</v>
      </c>
      <c r="C123" s="189"/>
      <c r="D123" s="211"/>
    </row>
    <row r="124" spans="1:4" ht="12" customHeight="1">
      <c r="A124" s="9" t="s">
        <v>61</v>
      </c>
      <c r="B124" s="13" t="s">
        <v>60</v>
      </c>
      <c r="C124" s="189"/>
      <c r="D124" s="211"/>
    </row>
    <row r="125" spans="1:4" ht="12" customHeight="1">
      <c r="A125" s="9" t="s">
        <v>59</v>
      </c>
      <c r="B125" s="13" t="s">
        <v>58</v>
      </c>
      <c r="C125" s="189"/>
      <c r="D125" s="211"/>
    </row>
    <row r="126" spans="1:4" ht="12" customHeight="1">
      <c r="A126" s="9" t="s">
        <v>57</v>
      </c>
      <c r="B126" s="13" t="s">
        <v>56</v>
      </c>
      <c r="C126" s="189"/>
      <c r="D126" s="211"/>
    </row>
    <row r="127" spans="1:4" ht="12" customHeight="1" thickBot="1">
      <c r="A127" s="11" t="s">
        <v>55</v>
      </c>
      <c r="B127" s="13" t="s">
        <v>54</v>
      </c>
      <c r="C127" s="190"/>
      <c r="D127" s="212"/>
    </row>
    <row r="128" spans="1:4" ht="12" customHeight="1" thickBot="1">
      <c r="A128" s="7" t="s">
        <v>53</v>
      </c>
      <c r="B128" s="6" t="s">
        <v>52</v>
      </c>
      <c r="C128" s="187">
        <f>+C93+C114</f>
        <v>377226</v>
      </c>
      <c r="D128" s="206">
        <f>+D93+D114</f>
        <v>589051</v>
      </c>
    </row>
    <row r="129" spans="1:4" ht="12" customHeight="1" thickBot="1">
      <c r="A129" s="7" t="s">
        <v>51</v>
      </c>
      <c r="B129" s="6" t="s">
        <v>50</v>
      </c>
      <c r="C129" s="187">
        <f>+C130+C131+C132</f>
        <v>0</v>
      </c>
      <c r="D129" s="214"/>
    </row>
    <row r="130" spans="1:4" ht="12" customHeight="1">
      <c r="A130" s="9" t="s">
        <v>49</v>
      </c>
      <c r="B130" s="12" t="s">
        <v>48</v>
      </c>
      <c r="C130" s="189"/>
      <c r="D130" s="213"/>
    </row>
    <row r="131" spans="1:4" ht="12" customHeight="1">
      <c r="A131" s="9" t="s">
        <v>47</v>
      </c>
      <c r="B131" s="12" t="s">
        <v>46</v>
      </c>
      <c r="C131" s="189"/>
      <c r="D131" s="211"/>
    </row>
    <row r="132" spans="1:4" ht="12" customHeight="1" thickBot="1">
      <c r="A132" s="11" t="s">
        <v>45</v>
      </c>
      <c r="B132" s="12" t="s">
        <v>44</v>
      </c>
      <c r="C132" s="189"/>
      <c r="D132" s="212"/>
    </row>
    <row r="133" spans="1:4" ht="12" customHeight="1" thickBot="1">
      <c r="A133" s="7" t="s">
        <v>43</v>
      </c>
      <c r="B133" s="6" t="s">
        <v>42</v>
      </c>
      <c r="C133" s="187">
        <f>SUM(C134:C139)</f>
        <v>0</v>
      </c>
      <c r="D133" s="214"/>
    </row>
    <row r="134" spans="1:4" ht="12" customHeight="1">
      <c r="A134" s="9" t="s">
        <v>41</v>
      </c>
      <c r="B134" s="8" t="s">
        <v>40</v>
      </c>
      <c r="C134" s="189"/>
      <c r="D134" s="213"/>
    </row>
    <row r="135" spans="1:4" ht="12" customHeight="1">
      <c r="A135" s="9" t="s">
        <v>39</v>
      </c>
      <c r="B135" s="8" t="s">
        <v>38</v>
      </c>
      <c r="C135" s="189"/>
      <c r="D135" s="211"/>
    </row>
    <row r="136" spans="1:4" ht="12" customHeight="1">
      <c r="A136" s="9" t="s">
        <v>37</v>
      </c>
      <c r="B136" s="8" t="s">
        <v>36</v>
      </c>
      <c r="C136" s="189"/>
      <c r="D136" s="211"/>
    </row>
    <row r="137" spans="1:4" ht="12" customHeight="1">
      <c r="A137" s="9" t="s">
        <v>35</v>
      </c>
      <c r="B137" s="8" t="s">
        <v>34</v>
      </c>
      <c r="C137" s="189"/>
      <c r="D137" s="211"/>
    </row>
    <row r="138" spans="1:4" ht="12" customHeight="1">
      <c r="A138" s="9" t="s">
        <v>33</v>
      </c>
      <c r="B138" s="8" t="s">
        <v>32</v>
      </c>
      <c r="C138" s="189"/>
      <c r="D138" s="211"/>
    </row>
    <row r="139" spans="1:4" ht="12" customHeight="1" thickBot="1">
      <c r="A139" s="11" t="s">
        <v>31</v>
      </c>
      <c r="B139" s="8" t="s">
        <v>30</v>
      </c>
      <c r="C139" s="189"/>
      <c r="D139" s="212"/>
    </row>
    <row r="140" spans="1:4" ht="12" customHeight="1" thickBot="1">
      <c r="A140" s="7" t="s">
        <v>29</v>
      </c>
      <c r="B140" s="6" t="s">
        <v>28</v>
      </c>
      <c r="C140" s="191">
        <f>+C141+C142+C143+C144</f>
        <v>0</v>
      </c>
      <c r="D140" s="214"/>
    </row>
    <row r="141" spans="1:4" ht="12" customHeight="1">
      <c r="A141" s="9" t="s">
        <v>27</v>
      </c>
      <c r="B141" s="8" t="s">
        <v>26</v>
      </c>
      <c r="C141" s="189"/>
      <c r="D141" s="213"/>
    </row>
    <row r="142" spans="1:4" ht="12" customHeight="1">
      <c r="A142" s="9" t="s">
        <v>25</v>
      </c>
      <c r="B142" s="8" t="s">
        <v>24</v>
      </c>
      <c r="C142" s="189"/>
      <c r="D142" s="211"/>
    </row>
    <row r="143" spans="1:4" ht="12" customHeight="1">
      <c r="A143" s="9" t="s">
        <v>23</v>
      </c>
      <c r="B143" s="8" t="s">
        <v>22</v>
      </c>
      <c r="C143" s="189"/>
      <c r="D143" s="211"/>
    </row>
    <row r="144" spans="1:4" ht="12" customHeight="1" thickBot="1">
      <c r="A144" s="11" t="s">
        <v>21</v>
      </c>
      <c r="B144" s="10" t="s">
        <v>20</v>
      </c>
      <c r="C144" s="189"/>
      <c r="D144" s="212"/>
    </row>
    <row r="145" spans="1:4" ht="12" customHeight="1" thickBot="1">
      <c r="A145" s="7" t="s">
        <v>19</v>
      </c>
      <c r="B145" s="6" t="s">
        <v>18</v>
      </c>
      <c r="C145" s="203">
        <f>SUM(C146:C150)</f>
        <v>0</v>
      </c>
      <c r="D145" s="214"/>
    </row>
    <row r="146" spans="1:4" ht="12" customHeight="1">
      <c r="A146" s="9" t="s">
        <v>17</v>
      </c>
      <c r="B146" s="8" t="s">
        <v>16</v>
      </c>
      <c r="C146" s="189"/>
      <c r="D146" s="213"/>
    </row>
    <row r="147" spans="1:4" ht="12" customHeight="1">
      <c r="A147" s="9" t="s">
        <v>15</v>
      </c>
      <c r="B147" s="8" t="s">
        <v>14</v>
      </c>
      <c r="C147" s="189"/>
      <c r="D147" s="211"/>
    </row>
    <row r="148" spans="1:4" ht="12" customHeight="1">
      <c r="A148" s="9" t="s">
        <v>13</v>
      </c>
      <c r="B148" s="8" t="s">
        <v>12</v>
      </c>
      <c r="C148" s="189"/>
      <c r="D148" s="211"/>
    </row>
    <row r="149" spans="1:4" ht="12" customHeight="1">
      <c r="A149" s="9" t="s">
        <v>11</v>
      </c>
      <c r="B149" s="8" t="s">
        <v>10</v>
      </c>
      <c r="C149" s="189"/>
      <c r="D149" s="211"/>
    </row>
    <row r="150" spans="1:4" ht="12" customHeight="1" thickBot="1">
      <c r="A150" s="9" t="s">
        <v>9</v>
      </c>
      <c r="B150" s="8" t="s">
        <v>8</v>
      </c>
      <c r="C150" s="189"/>
      <c r="D150" s="212"/>
    </row>
    <row r="151" spans="1:4" ht="12" customHeight="1" thickBot="1">
      <c r="A151" s="7" t="s">
        <v>7</v>
      </c>
      <c r="B151" s="6" t="s">
        <v>6</v>
      </c>
      <c r="C151" s="204"/>
      <c r="D151" s="214"/>
    </row>
    <row r="152" spans="1:4" ht="12" customHeight="1" thickBot="1">
      <c r="A152" s="7" t="s">
        <v>5</v>
      </c>
      <c r="B152" s="6" t="s">
        <v>4</v>
      </c>
      <c r="C152" s="204"/>
      <c r="D152" s="214"/>
    </row>
    <row r="153" spans="1:4" ht="15" customHeight="1" thickBot="1">
      <c r="A153" s="7" t="s">
        <v>3</v>
      </c>
      <c r="B153" s="6" t="s">
        <v>2</v>
      </c>
      <c r="C153" s="205">
        <f>+C129+C133+C140+C145+C151+C152</f>
        <v>0</v>
      </c>
      <c r="D153" s="215"/>
    </row>
    <row r="154" spans="1:4" s="3" customFormat="1" ht="12.75" customHeight="1" thickBot="1">
      <c r="A154" s="5" t="s">
        <v>1</v>
      </c>
      <c r="B154" s="4" t="s">
        <v>0</v>
      </c>
      <c r="C154" s="205">
        <f>+C128+C153</f>
        <v>377226</v>
      </c>
      <c r="D154" s="216">
        <f>+D128+D153</f>
        <v>589051</v>
      </c>
    </row>
    <row r="158" ht="16.5" customHeight="1"/>
  </sheetData>
  <sheetProtection/>
  <mergeCells count="4">
    <mergeCell ref="A1:C1"/>
    <mergeCell ref="A89:C89"/>
    <mergeCell ref="A90:B90"/>
    <mergeCell ref="A2:B2"/>
  </mergeCells>
  <printOptions horizontalCentered="1"/>
  <pageMargins left="0.7874015748031497" right="0.7874015748031497" top="1.4566929133858268" bottom="0.8661417322834646" header="0.3937007874015748" footer="0.5905511811023623"/>
  <pageSetup fitToHeight="2" fitToWidth="3" horizontalDpi="600" verticalDpi="600" orientation="portrait" paperSize="9" r:id="rId1"/>
  <headerFooter alignWithMargins="0">
    <oddHeader>&amp;C&amp;"Times New Roman CE,Félkövér"&amp;12&amp;UTájékoztató kimutatások, mérlegek&amp;U
Tiszaszőlős Községi  Önkormányzat
2015. ÉVI KÖLTSÉGVETÉS MÓDOSÍTÁSÁNAK
 MÉRLEGE&amp;R&amp;"Times New Roman CE,Félkövér dőlt"&amp;11 1. számú tájékoztató tábla</oddHeader>
  </headerFooter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PageLayoutView="0" workbookViewId="0" topLeftCell="A7">
      <selection activeCell="E13" sqref="E13"/>
    </sheetView>
  </sheetViews>
  <sheetFormatPr defaultColWidth="9.00390625" defaultRowHeight="12.75"/>
  <cols>
    <col min="1" max="1" width="6.875" style="5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232" t="s">
        <v>287</v>
      </c>
      <c r="B1" s="232"/>
      <c r="C1" s="232"/>
      <c r="D1" s="232"/>
      <c r="E1" s="232"/>
      <c r="F1" s="232"/>
      <c r="G1" s="232"/>
      <c r="H1" s="232"/>
      <c r="I1" s="232"/>
    </row>
    <row r="2" ht="20.25" customHeight="1" thickBot="1">
      <c r="I2" s="103" t="s">
        <v>286</v>
      </c>
    </row>
    <row r="3" spans="1:9" s="102" customFormat="1" ht="26.25" customHeight="1">
      <c r="A3" s="240" t="s">
        <v>263</v>
      </c>
      <c r="B3" s="235" t="s">
        <v>285</v>
      </c>
      <c r="C3" s="240" t="s">
        <v>284</v>
      </c>
      <c r="D3" s="240" t="str">
        <f>+CONCATENATE(LEFT('[1]ÖSSZEFÜGGÉSEK'!A5,4)," előtti kifizetés")</f>
        <v>2015 előtti kifizetés</v>
      </c>
      <c r="E3" s="237" t="s">
        <v>283</v>
      </c>
      <c r="F3" s="238"/>
      <c r="G3" s="238"/>
      <c r="H3" s="239"/>
      <c r="I3" s="235" t="s">
        <v>282</v>
      </c>
    </row>
    <row r="4" spans="1:9" s="99" customFormat="1" ht="32.25" customHeight="1" thickBot="1">
      <c r="A4" s="241"/>
      <c r="B4" s="236"/>
      <c r="C4" s="236"/>
      <c r="D4" s="241"/>
      <c r="E4" s="101" t="str">
        <f>+CONCATENATE(LEFT('[1]ÖSSZEFÜGGÉSEK'!A5,4),".")</f>
        <v>2015.</v>
      </c>
      <c r="F4" s="101" t="str">
        <f>+CONCATENATE(LEFT('[1]ÖSSZEFÜGGÉSEK'!A5,4)+1,".")</f>
        <v>2016.</v>
      </c>
      <c r="G4" s="101" t="str">
        <f>+CONCATENATE(LEFT('[1]ÖSSZEFÜGGÉSEK'!A5,4)+2,".")</f>
        <v>2017.</v>
      </c>
      <c r="H4" s="100" t="str">
        <f>+CONCATENATE(LEFT('[1]ÖSSZEFÜGGÉSEK'!A5,4)+2,".",CHAR(10)," után")</f>
        <v>2017.
 után</v>
      </c>
      <c r="I4" s="236"/>
    </row>
    <row r="5" spans="1:9" s="93" customFormat="1" ht="12.75" customHeight="1" thickBot="1">
      <c r="A5" s="97" t="s">
        <v>124</v>
      </c>
      <c r="B5" s="98" t="s">
        <v>123</v>
      </c>
      <c r="C5" s="96" t="s">
        <v>281</v>
      </c>
      <c r="D5" s="98" t="s">
        <v>280</v>
      </c>
      <c r="E5" s="97" t="s">
        <v>122</v>
      </c>
      <c r="F5" s="96" t="s">
        <v>279</v>
      </c>
      <c r="G5" s="96" t="s">
        <v>278</v>
      </c>
      <c r="H5" s="95" t="s">
        <v>277</v>
      </c>
      <c r="I5" s="94" t="s">
        <v>276</v>
      </c>
    </row>
    <row r="6" spans="1:9" ht="24.75" customHeight="1" thickBot="1">
      <c r="A6" s="74" t="s">
        <v>121</v>
      </c>
      <c r="B6" s="83" t="s">
        <v>275</v>
      </c>
      <c r="C6" s="92"/>
      <c r="D6" s="59">
        <f>+D7+D8</f>
        <v>0</v>
      </c>
      <c r="E6" s="62">
        <f>+E7+E8</f>
        <v>0</v>
      </c>
      <c r="F6" s="61">
        <f>+F7+F8</f>
        <v>0</v>
      </c>
      <c r="G6" s="61">
        <f>+G7+G8</f>
        <v>0</v>
      </c>
      <c r="H6" s="60">
        <f>+H7+H8</f>
        <v>0</v>
      </c>
      <c r="I6" s="59">
        <f aca="true" t="shared" si="0" ref="I6:I17">SUM(D6:H6)</f>
        <v>0</v>
      </c>
    </row>
    <row r="7" spans="1:10" ht="19.5" customHeight="1">
      <c r="A7" s="91" t="s">
        <v>81</v>
      </c>
      <c r="B7" s="90" t="s">
        <v>267</v>
      </c>
      <c r="C7" s="89"/>
      <c r="D7" s="88"/>
      <c r="E7" s="87"/>
      <c r="F7" s="86"/>
      <c r="G7" s="86"/>
      <c r="H7" s="85"/>
      <c r="I7" s="84">
        <f t="shared" si="0"/>
        <v>0</v>
      </c>
      <c r="J7" s="231" t="s">
        <v>274</v>
      </c>
    </row>
    <row r="8" spans="1:10" ht="19.5" customHeight="1" thickBot="1">
      <c r="A8" s="91" t="s">
        <v>53</v>
      </c>
      <c r="B8" s="90" t="s">
        <v>267</v>
      </c>
      <c r="C8" s="89"/>
      <c r="D8" s="88"/>
      <c r="E8" s="87"/>
      <c r="F8" s="86"/>
      <c r="G8" s="86"/>
      <c r="H8" s="85"/>
      <c r="I8" s="84">
        <f t="shared" si="0"/>
        <v>0</v>
      </c>
      <c r="J8" s="231"/>
    </row>
    <row r="9" spans="1:10" ht="25.5" customHeight="1" thickBot="1">
      <c r="A9" s="74" t="s">
        <v>51</v>
      </c>
      <c r="B9" s="83" t="s">
        <v>273</v>
      </c>
      <c r="C9" s="72"/>
      <c r="D9" s="59">
        <f>+D10+D11</f>
        <v>0</v>
      </c>
      <c r="E9" s="62">
        <f>+E10+E11</f>
        <v>0</v>
      </c>
      <c r="F9" s="61">
        <f>+F10+F11</f>
        <v>0</v>
      </c>
      <c r="G9" s="61">
        <f>+G10+G11</f>
        <v>0</v>
      </c>
      <c r="H9" s="60">
        <f>+H10+H11</f>
        <v>0</v>
      </c>
      <c r="I9" s="59">
        <f t="shared" si="0"/>
        <v>0</v>
      </c>
      <c r="J9" s="231"/>
    </row>
    <row r="10" spans="1:10" ht="19.5" customHeight="1">
      <c r="A10" s="91" t="s">
        <v>43</v>
      </c>
      <c r="B10" s="90" t="s">
        <v>267</v>
      </c>
      <c r="C10" s="89"/>
      <c r="D10" s="88"/>
      <c r="E10" s="87"/>
      <c r="F10" s="86"/>
      <c r="G10" s="86"/>
      <c r="H10" s="85"/>
      <c r="I10" s="84">
        <f t="shared" si="0"/>
        <v>0</v>
      </c>
      <c r="J10" s="231"/>
    </row>
    <row r="11" spans="1:10" ht="19.5" customHeight="1" thickBot="1">
      <c r="A11" s="91" t="s">
        <v>29</v>
      </c>
      <c r="B11" s="90" t="s">
        <v>267</v>
      </c>
      <c r="C11" s="89"/>
      <c r="D11" s="88"/>
      <c r="E11" s="87"/>
      <c r="F11" s="86"/>
      <c r="G11" s="86"/>
      <c r="H11" s="85"/>
      <c r="I11" s="84">
        <f t="shared" si="0"/>
        <v>0</v>
      </c>
      <c r="J11" s="231"/>
    </row>
    <row r="12" spans="1:10" ht="19.5" customHeight="1" thickBot="1">
      <c r="A12" s="74" t="s">
        <v>19</v>
      </c>
      <c r="B12" s="83" t="s">
        <v>272</v>
      </c>
      <c r="C12" s="72" t="s">
        <v>270</v>
      </c>
      <c r="D12" s="59">
        <f>+D13</f>
        <v>0</v>
      </c>
      <c r="E12" s="62">
        <v>105261</v>
      </c>
      <c r="F12" s="61">
        <f>+F13</f>
        <v>0</v>
      </c>
      <c r="G12" s="61">
        <f>+G13</f>
        <v>0</v>
      </c>
      <c r="H12" s="60">
        <f>+H13</f>
        <v>0</v>
      </c>
      <c r="I12" s="59">
        <f t="shared" si="0"/>
        <v>105261</v>
      </c>
      <c r="J12" s="231"/>
    </row>
    <row r="13" spans="1:10" ht="19.5" customHeight="1" thickBot="1">
      <c r="A13" s="91" t="s">
        <v>7</v>
      </c>
      <c r="B13" s="90" t="s">
        <v>267</v>
      </c>
      <c r="C13" s="89"/>
      <c r="D13" s="88"/>
      <c r="E13" s="87"/>
      <c r="F13" s="86"/>
      <c r="G13" s="86"/>
      <c r="H13" s="85"/>
      <c r="I13" s="84">
        <f t="shared" si="0"/>
        <v>0</v>
      </c>
      <c r="J13" s="231"/>
    </row>
    <row r="14" spans="1:10" ht="19.5" customHeight="1" thickBot="1">
      <c r="A14" s="74" t="s">
        <v>5</v>
      </c>
      <c r="B14" s="83" t="s">
        <v>271</v>
      </c>
      <c r="C14" s="72" t="s">
        <v>270</v>
      </c>
      <c r="D14" s="59">
        <f>+D15</f>
        <v>0</v>
      </c>
      <c r="E14" s="62">
        <v>11218</v>
      </c>
      <c r="F14" s="61">
        <f>+F15</f>
        <v>0</v>
      </c>
      <c r="G14" s="61">
        <f>+G15</f>
        <v>0</v>
      </c>
      <c r="H14" s="60">
        <f>+H15</f>
        <v>0</v>
      </c>
      <c r="I14" s="59">
        <f t="shared" si="0"/>
        <v>11218</v>
      </c>
      <c r="J14" s="231"/>
    </row>
    <row r="15" spans="1:10" ht="19.5" customHeight="1" thickBot="1">
      <c r="A15" s="82" t="s">
        <v>3</v>
      </c>
      <c r="B15" s="81" t="s">
        <v>267</v>
      </c>
      <c r="C15" s="80"/>
      <c r="D15" s="79"/>
      <c r="E15" s="78"/>
      <c r="F15" s="77"/>
      <c r="G15" s="77"/>
      <c r="H15" s="76"/>
      <c r="I15" s="75">
        <f t="shared" si="0"/>
        <v>0</v>
      </c>
      <c r="J15" s="231"/>
    </row>
    <row r="16" spans="1:10" ht="19.5" customHeight="1" thickBot="1">
      <c r="A16" s="74" t="s">
        <v>1</v>
      </c>
      <c r="B16" s="73" t="s">
        <v>269</v>
      </c>
      <c r="C16" s="72"/>
      <c r="D16" s="59">
        <f>+D17</f>
        <v>0</v>
      </c>
      <c r="E16" s="62">
        <f>+E17</f>
        <v>0</v>
      </c>
      <c r="F16" s="61">
        <f>+F17</f>
        <v>0</v>
      </c>
      <c r="G16" s="61">
        <f>+G17</f>
        <v>0</v>
      </c>
      <c r="H16" s="60">
        <f>+H17</f>
        <v>0</v>
      </c>
      <c r="I16" s="59">
        <f t="shared" si="0"/>
        <v>0</v>
      </c>
      <c r="J16" s="231"/>
    </row>
    <row r="17" spans="1:10" ht="19.5" customHeight="1" thickBot="1">
      <c r="A17" s="71" t="s">
        <v>268</v>
      </c>
      <c r="B17" s="70" t="s">
        <v>267</v>
      </c>
      <c r="C17" s="69"/>
      <c r="D17" s="68"/>
      <c r="E17" s="67"/>
      <c r="F17" s="66"/>
      <c r="G17" s="66"/>
      <c r="H17" s="65"/>
      <c r="I17" s="64">
        <f t="shared" si="0"/>
        <v>0</v>
      </c>
      <c r="J17" s="231"/>
    </row>
    <row r="18" spans="1:10" ht="19.5" customHeight="1" thickBot="1">
      <c r="A18" s="233" t="s">
        <v>266</v>
      </c>
      <c r="B18" s="234"/>
      <c r="C18" s="63"/>
      <c r="D18" s="59">
        <f aca="true" t="shared" si="1" ref="D18:I18">+D6+D9+D12+D14+D16</f>
        <v>0</v>
      </c>
      <c r="E18" s="62">
        <f t="shared" si="1"/>
        <v>116479</v>
      </c>
      <c r="F18" s="61">
        <f t="shared" si="1"/>
        <v>0</v>
      </c>
      <c r="G18" s="61">
        <f t="shared" si="1"/>
        <v>0</v>
      </c>
      <c r="H18" s="60">
        <f t="shared" si="1"/>
        <v>0</v>
      </c>
      <c r="I18" s="59">
        <f t="shared" si="1"/>
        <v>116479</v>
      </c>
      <c r="J18" s="231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A1">
      <selection activeCell="C79" sqref="C79"/>
    </sheetView>
  </sheetViews>
  <sheetFormatPr defaultColWidth="9.00390625" defaultRowHeight="12.75"/>
  <cols>
    <col min="1" max="1" width="5.875" style="105" customWidth="1"/>
    <col min="2" max="2" width="54.875" style="104" customWidth="1"/>
    <col min="3" max="4" width="17.625" style="104" customWidth="1"/>
    <col min="5" max="16384" width="9.375" style="104" customWidth="1"/>
  </cols>
  <sheetData>
    <row r="1" spans="2:4" ht="31.5" customHeight="1">
      <c r="B1" s="243" t="s">
        <v>322</v>
      </c>
      <c r="C1" s="243"/>
      <c r="D1" s="243"/>
    </row>
    <row r="2" spans="1:4" s="134" customFormat="1" ht="16.5" thickBot="1">
      <c r="A2" s="137"/>
      <c r="B2" s="136"/>
      <c r="D2" s="135" t="s">
        <v>286</v>
      </c>
    </row>
    <row r="3" spans="1:4" s="127" customFormat="1" ht="48" customHeight="1" thickBot="1">
      <c r="A3" s="133" t="s">
        <v>126</v>
      </c>
      <c r="B3" s="132" t="s">
        <v>262</v>
      </c>
      <c r="C3" s="132" t="s">
        <v>321</v>
      </c>
      <c r="D3" s="131" t="s">
        <v>320</v>
      </c>
    </row>
    <row r="4" spans="1:4" s="127" customFormat="1" ht="13.5" customHeight="1" thickBot="1">
      <c r="A4" s="130" t="s">
        <v>124</v>
      </c>
      <c r="B4" s="129" t="s">
        <v>123</v>
      </c>
      <c r="C4" s="129" t="s">
        <v>281</v>
      </c>
      <c r="D4" s="128" t="s">
        <v>280</v>
      </c>
    </row>
    <row r="5" spans="1:4" ht="18" customHeight="1">
      <c r="A5" s="126" t="s">
        <v>121</v>
      </c>
      <c r="B5" s="125" t="s">
        <v>319</v>
      </c>
      <c r="C5" s="124"/>
      <c r="D5" s="123"/>
    </row>
    <row r="6" spans="1:4" ht="18" customHeight="1">
      <c r="A6" s="118" t="s">
        <v>81</v>
      </c>
      <c r="B6" s="121" t="s">
        <v>318</v>
      </c>
      <c r="C6" s="120"/>
      <c r="D6" s="115"/>
    </row>
    <row r="7" spans="1:4" ht="18" customHeight="1">
      <c r="A7" s="118" t="s">
        <v>53</v>
      </c>
      <c r="B7" s="121" t="s">
        <v>317</v>
      </c>
      <c r="C7" s="120"/>
      <c r="D7" s="115"/>
    </row>
    <row r="8" spans="1:4" ht="18" customHeight="1">
      <c r="A8" s="118" t="s">
        <v>51</v>
      </c>
      <c r="B8" s="121" t="s">
        <v>316</v>
      </c>
      <c r="C8" s="120"/>
      <c r="D8" s="115"/>
    </row>
    <row r="9" spans="1:4" ht="18" customHeight="1">
      <c r="A9" s="118" t="s">
        <v>43</v>
      </c>
      <c r="B9" s="121" t="s">
        <v>315</v>
      </c>
      <c r="C9" s="120"/>
      <c r="D9" s="115"/>
    </row>
    <row r="10" spans="1:4" ht="18" customHeight="1">
      <c r="A10" s="118" t="s">
        <v>29</v>
      </c>
      <c r="B10" s="121" t="s">
        <v>314</v>
      </c>
      <c r="C10" s="120"/>
      <c r="D10" s="115"/>
    </row>
    <row r="11" spans="1:4" ht="18" customHeight="1">
      <c r="A11" s="118" t="s">
        <v>19</v>
      </c>
      <c r="B11" s="122" t="s">
        <v>313</v>
      </c>
      <c r="C11" s="120"/>
      <c r="D11" s="115"/>
    </row>
    <row r="12" spans="1:4" ht="18" customHeight="1">
      <c r="A12" s="118" t="s">
        <v>5</v>
      </c>
      <c r="B12" s="122" t="s">
        <v>312</v>
      </c>
      <c r="C12" s="120"/>
      <c r="D12" s="115"/>
    </row>
    <row r="13" spans="1:4" ht="18" customHeight="1">
      <c r="A13" s="118" t="s">
        <v>3</v>
      </c>
      <c r="B13" s="122" t="s">
        <v>311</v>
      </c>
      <c r="C13" s="120"/>
      <c r="D13" s="115"/>
    </row>
    <row r="14" spans="1:4" ht="18" customHeight="1">
      <c r="A14" s="118" t="s">
        <v>1</v>
      </c>
      <c r="B14" s="122" t="s">
        <v>310</v>
      </c>
      <c r="C14" s="120"/>
      <c r="D14" s="115"/>
    </row>
    <row r="15" spans="1:4" ht="22.5" customHeight="1">
      <c r="A15" s="118" t="s">
        <v>268</v>
      </c>
      <c r="B15" s="122" t="s">
        <v>309</v>
      </c>
      <c r="C15" s="120"/>
      <c r="D15" s="115"/>
    </row>
    <row r="16" spans="1:4" ht="18" customHeight="1">
      <c r="A16" s="118" t="s">
        <v>308</v>
      </c>
      <c r="B16" s="121" t="s">
        <v>307</v>
      </c>
      <c r="C16" s="120">
        <v>2675</v>
      </c>
      <c r="D16" s="115">
        <v>175</v>
      </c>
    </row>
    <row r="17" spans="1:4" ht="18" customHeight="1">
      <c r="A17" s="118" t="s">
        <v>306</v>
      </c>
      <c r="B17" s="121" t="s">
        <v>305</v>
      </c>
      <c r="C17" s="120"/>
      <c r="D17" s="115"/>
    </row>
    <row r="18" spans="1:4" ht="18" customHeight="1">
      <c r="A18" s="118" t="s">
        <v>304</v>
      </c>
      <c r="B18" s="121" t="s">
        <v>303</v>
      </c>
      <c r="C18" s="120"/>
      <c r="D18" s="115"/>
    </row>
    <row r="19" spans="1:4" ht="18" customHeight="1">
      <c r="A19" s="118" t="s">
        <v>302</v>
      </c>
      <c r="B19" s="121" t="s">
        <v>301</v>
      </c>
      <c r="C19" s="120"/>
      <c r="D19" s="115"/>
    </row>
    <row r="20" spans="1:4" ht="18" customHeight="1">
      <c r="A20" s="118" t="s">
        <v>300</v>
      </c>
      <c r="B20" s="121" t="s">
        <v>299</v>
      </c>
      <c r="C20" s="120"/>
      <c r="D20" s="115"/>
    </row>
    <row r="21" spans="1:4" ht="18" customHeight="1">
      <c r="A21" s="118" t="s">
        <v>298</v>
      </c>
      <c r="B21" s="119"/>
      <c r="C21" s="116"/>
      <c r="D21" s="115"/>
    </row>
    <row r="22" spans="1:4" ht="18" customHeight="1">
      <c r="A22" s="118" t="s">
        <v>297</v>
      </c>
      <c r="B22" s="117"/>
      <c r="C22" s="116"/>
      <c r="D22" s="115"/>
    </row>
    <row r="23" spans="1:4" ht="18" customHeight="1">
      <c r="A23" s="118" t="s">
        <v>296</v>
      </c>
      <c r="B23" s="117"/>
      <c r="C23" s="116"/>
      <c r="D23" s="115"/>
    </row>
    <row r="24" spans="1:4" ht="18" customHeight="1">
      <c r="A24" s="118" t="s">
        <v>295</v>
      </c>
      <c r="B24" s="117"/>
      <c r="C24" s="116"/>
      <c r="D24" s="115"/>
    </row>
    <row r="25" spans="1:4" ht="18" customHeight="1">
      <c r="A25" s="118" t="s">
        <v>294</v>
      </c>
      <c r="B25" s="117"/>
      <c r="C25" s="116"/>
      <c r="D25" s="115"/>
    </row>
    <row r="26" spans="1:4" ht="18" customHeight="1">
      <c r="A26" s="118" t="s">
        <v>293</v>
      </c>
      <c r="B26" s="117"/>
      <c r="C26" s="116"/>
      <c r="D26" s="115"/>
    </row>
    <row r="27" spans="1:4" ht="18" customHeight="1">
      <c r="A27" s="118" t="s">
        <v>292</v>
      </c>
      <c r="B27" s="117"/>
      <c r="C27" s="116"/>
      <c r="D27" s="115"/>
    </row>
    <row r="28" spans="1:4" ht="18" customHeight="1">
      <c r="A28" s="118" t="s">
        <v>291</v>
      </c>
      <c r="B28" s="117"/>
      <c r="C28" s="116"/>
      <c r="D28" s="115"/>
    </row>
    <row r="29" spans="1:4" ht="18" customHeight="1" thickBot="1">
      <c r="A29" s="114" t="s">
        <v>290</v>
      </c>
      <c r="B29" s="113"/>
      <c r="C29" s="112"/>
      <c r="D29" s="111"/>
    </row>
    <row r="30" spans="1:4" ht="18" customHeight="1" thickBot="1">
      <c r="A30" s="110" t="s">
        <v>289</v>
      </c>
      <c r="B30" s="109" t="s">
        <v>288</v>
      </c>
      <c r="C30" s="108">
        <f>+C5+C6+C7+C8+C9+C16+C17+C18+C19+C20+C21+C22+C23+C24+C25+C26+C27+C28+C29</f>
        <v>2675</v>
      </c>
      <c r="D30" s="107">
        <f>+D5+D6+D7+D8+D9+D16+D17+D18+D19+D20+D21+D22+D23+D24+D25+D26+D27+D28+D29</f>
        <v>175</v>
      </c>
    </row>
    <row r="31" spans="1:4" ht="8.25" customHeight="1">
      <c r="A31" s="106"/>
      <c r="B31" s="242"/>
      <c r="C31" s="242"/>
      <c r="D31" s="24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zoomScalePageLayoutView="0" workbookViewId="0" topLeftCell="A7">
      <selection activeCell="H20" sqref="H20"/>
    </sheetView>
  </sheetViews>
  <sheetFormatPr defaultColWidth="9.00390625" defaultRowHeight="12.75"/>
  <cols>
    <col min="1" max="1" width="4.875" style="139" customWidth="1"/>
    <col min="2" max="2" width="31.125" style="138" customWidth="1"/>
    <col min="3" max="4" width="9.00390625" style="138" customWidth="1"/>
    <col min="5" max="5" width="9.50390625" style="138" customWidth="1"/>
    <col min="6" max="6" width="8.875" style="138" customWidth="1"/>
    <col min="7" max="7" width="8.625" style="138" customWidth="1"/>
    <col min="8" max="8" width="8.875" style="138" customWidth="1"/>
    <col min="9" max="9" width="8.125" style="138" customWidth="1"/>
    <col min="10" max="14" width="9.50390625" style="138" customWidth="1"/>
    <col min="15" max="15" width="12.625" style="139" customWidth="1"/>
    <col min="16" max="16384" width="9.375" style="138" customWidth="1"/>
  </cols>
  <sheetData>
    <row r="1" spans="1:15" ht="31.5" customHeight="1">
      <c r="A1" s="247" t="str">
        <f>+CONCATENATE("Előirányzat-felhasználási terv",CHAR(10),LEFT('[1]ÖSSZEFÜGGÉSEK'!A5,4),". évre")</f>
        <v>Előirányzat-felhasználási terv
2015. évre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ht="16.5" thickBot="1">
      <c r="O2" s="170" t="s">
        <v>353</v>
      </c>
    </row>
    <row r="3" spans="1:15" s="139" customFormat="1" ht="25.5" customHeight="1" thickBot="1">
      <c r="A3" s="169" t="s">
        <v>126</v>
      </c>
      <c r="B3" s="168" t="s">
        <v>352</v>
      </c>
      <c r="C3" s="168" t="s">
        <v>351</v>
      </c>
      <c r="D3" s="168" t="s">
        <v>350</v>
      </c>
      <c r="E3" s="168" t="s">
        <v>349</v>
      </c>
      <c r="F3" s="168" t="s">
        <v>348</v>
      </c>
      <c r="G3" s="168" t="s">
        <v>347</v>
      </c>
      <c r="H3" s="168" t="s">
        <v>346</v>
      </c>
      <c r="I3" s="168" t="s">
        <v>345</v>
      </c>
      <c r="J3" s="168" t="s">
        <v>344</v>
      </c>
      <c r="K3" s="168" t="s">
        <v>343</v>
      </c>
      <c r="L3" s="168" t="s">
        <v>342</v>
      </c>
      <c r="M3" s="168" t="s">
        <v>341</v>
      </c>
      <c r="N3" s="168" t="s">
        <v>340</v>
      </c>
      <c r="O3" s="167" t="s">
        <v>288</v>
      </c>
    </row>
    <row r="4" spans="1:15" s="147" customFormat="1" ht="15" customHeight="1" thickBot="1">
      <c r="A4" s="161" t="s">
        <v>121</v>
      </c>
      <c r="B4" s="244" t="s">
        <v>339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6"/>
    </row>
    <row r="5" spans="1:15" s="147" customFormat="1" ht="22.5">
      <c r="A5" s="166" t="s">
        <v>81</v>
      </c>
      <c r="B5" s="165" t="s">
        <v>338</v>
      </c>
      <c r="C5" s="164">
        <v>12202</v>
      </c>
      <c r="D5" s="164">
        <v>12202</v>
      </c>
      <c r="E5" s="164">
        <v>12202</v>
      </c>
      <c r="F5" s="164">
        <v>11702</v>
      </c>
      <c r="G5" s="164">
        <v>28970</v>
      </c>
      <c r="H5" s="164">
        <v>16940</v>
      </c>
      <c r="I5" s="164">
        <v>10702</v>
      </c>
      <c r="J5" s="164">
        <v>10702</v>
      </c>
      <c r="K5" s="164">
        <v>10702</v>
      </c>
      <c r="L5" s="164">
        <v>10702</v>
      </c>
      <c r="M5" s="164">
        <v>26706</v>
      </c>
      <c r="N5" s="164">
        <v>40691</v>
      </c>
      <c r="O5" s="163">
        <f aca="true" t="shared" si="0" ref="O5:O14">SUM(C5:N5)</f>
        <v>204423</v>
      </c>
    </row>
    <row r="6" spans="1:15" s="151" customFormat="1" ht="22.5">
      <c r="A6" s="155" t="s">
        <v>53</v>
      </c>
      <c r="B6" s="156" t="s">
        <v>337</v>
      </c>
      <c r="C6" s="153">
        <v>5411</v>
      </c>
      <c r="D6" s="153">
        <v>5388</v>
      </c>
      <c r="E6" s="153">
        <v>5388</v>
      </c>
      <c r="F6" s="153">
        <v>18388</v>
      </c>
      <c r="G6" s="153">
        <v>18388</v>
      </c>
      <c r="H6" s="153">
        <v>18388</v>
      </c>
      <c r="I6" s="153">
        <v>19110</v>
      </c>
      <c r="J6" s="153">
        <v>18388</v>
      </c>
      <c r="K6" s="153">
        <v>18388</v>
      </c>
      <c r="L6" s="153">
        <v>18388</v>
      </c>
      <c r="M6" s="153">
        <v>18388</v>
      </c>
      <c r="N6" s="153">
        <v>18388</v>
      </c>
      <c r="O6" s="152">
        <f t="shared" si="0"/>
        <v>182401</v>
      </c>
    </row>
    <row r="7" spans="1:15" s="151" customFormat="1" ht="22.5">
      <c r="A7" s="155" t="s">
        <v>51</v>
      </c>
      <c r="B7" s="162" t="s">
        <v>336</v>
      </c>
      <c r="C7" s="159"/>
      <c r="D7" s="159"/>
      <c r="E7" s="159"/>
      <c r="F7" s="159"/>
      <c r="G7" s="159">
        <v>5570</v>
      </c>
      <c r="H7" s="159">
        <v>5570</v>
      </c>
      <c r="I7" s="159">
        <v>5593</v>
      </c>
      <c r="J7" s="159"/>
      <c r="K7" s="159">
        <v>20593</v>
      </c>
      <c r="L7" s="159"/>
      <c r="M7" s="159"/>
      <c r="N7" s="159"/>
      <c r="O7" s="158">
        <f t="shared" si="0"/>
        <v>37326</v>
      </c>
    </row>
    <row r="8" spans="1:15" s="151" customFormat="1" ht="13.5" customHeight="1">
      <c r="A8" s="155" t="s">
        <v>43</v>
      </c>
      <c r="B8" s="154" t="s">
        <v>335</v>
      </c>
      <c r="C8" s="153">
        <v>938</v>
      </c>
      <c r="D8" s="153">
        <v>938</v>
      </c>
      <c r="E8" s="153">
        <v>3000</v>
      </c>
      <c r="F8" s="153">
        <v>938</v>
      </c>
      <c r="G8" s="153">
        <v>938</v>
      </c>
      <c r="H8" s="153">
        <v>938</v>
      </c>
      <c r="I8" s="153">
        <v>938</v>
      </c>
      <c r="J8" s="153">
        <v>938</v>
      </c>
      <c r="K8" s="153">
        <v>3000</v>
      </c>
      <c r="L8" s="153">
        <v>938</v>
      </c>
      <c r="M8" s="153">
        <v>938</v>
      </c>
      <c r="N8" s="153">
        <v>4938</v>
      </c>
      <c r="O8" s="152">
        <f t="shared" si="0"/>
        <v>19380</v>
      </c>
    </row>
    <row r="9" spans="1:15" s="151" customFormat="1" ht="13.5" customHeight="1">
      <c r="A9" s="155" t="s">
        <v>29</v>
      </c>
      <c r="B9" s="154" t="s">
        <v>334</v>
      </c>
      <c r="C9" s="153">
        <v>2250</v>
      </c>
      <c r="D9" s="153">
        <v>2250</v>
      </c>
      <c r="E9" s="153">
        <v>2250</v>
      </c>
      <c r="F9" s="153">
        <v>2250</v>
      </c>
      <c r="G9" s="153">
        <v>2250</v>
      </c>
      <c r="H9" s="153">
        <v>2250</v>
      </c>
      <c r="I9" s="153">
        <v>2250</v>
      </c>
      <c r="J9" s="153">
        <v>2250</v>
      </c>
      <c r="K9" s="153">
        <v>2250</v>
      </c>
      <c r="L9" s="153">
        <v>2250</v>
      </c>
      <c r="M9" s="153">
        <v>2250</v>
      </c>
      <c r="N9" s="153">
        <v>2728</v>
      </c>
      <c r="O9" s="152">
        <f t="shared" si="0"/>
        <v>27478</v>
      </c>
    </row>
    <row r="10" spans="1:15" s="151" customFormat="1" ht="13.5" customHeight="1">
      <c r="A10" s="155" t="s">
        <v>19</v>
      </c>
      <c r="B10" s="154" t="s">
        <v>333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2">
        <f t="shared" si="0"/>
        <v>0</v>
      </c>
    </row>
    <row r="11" spans="1:15" s="151" customFormat="1" ht="13.5" customHeight="1">
      <c r="A11" s="155" t="s">
        <v>7</v>
      </c>
      <c r="B11" s="154" t="s">
        <v>332</v>
      </c>
      <c r="C11" s="153">
        <v>20</v>
      </c>
      <c r="D11" s="153">
        <v>20</v>
      </c>
      <c r="E11" s="153">
        <v>20</v>
      </c>
      <c r="F11" s="153">
        <v>20</v>
      </c>
      <c r="G11" s="153">
        <v>20</v>
      </c>
      <c r="H11" s="153">
        <v>20</v>
      </c>
      <c r="I11" s="153">
        <v>20</v>
      </c>
      <c r="J11" s="153">
        <v>20</v>
      </c>
      <c r="K11" s="153">
        <v>20</v>
      </c>
      <c r="L11" s="153">
        <v>20</v>
      </c>
      <c r="M11" s="153">
        <v>20</v>
      </c>
      <c r="N11" s="153">
        <v>20</v>
      </c>
      <c r="O11" s="152">
        <f t="shared" si="0"/>
        <v>240</v>
      </c>
    </row>
    <row r="12" spans="1:15" s="151" customFormat="1" ht="22.5">
      <c r="A12" s="155" t="s">
        <v>5</v>
      </c>
      <c r="B12" s="156" t="s">
        <v>331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>
        <v>90</v>
      </c>
      <c r="M12" s="153"/>
      <c r="N12" s="153"/>
      <c r="O12" s="152">
        <f t="shared" si="0"/>
        <v>90</v>
      </c>
    </row>
    <row r="13" spans="1:15" s="151" customFormat="1" ht="13.5" customHeight="1" thickBot="1">
      <c r="A13" s="155" t="s">
        <v>3</v>
      </c>
      <c r="B13" s="154" t="s">
        <v>330</v>
      </c>
      <c r="C13" s="153"/>
      <c r="D13" s="153"/>
      <c r="E13" s="153"/>
      <c r="F13" s="153"/>
      <c r="G13" s="153">
        <v>45000</v>
      </c>
      <c r="H13" s="153"/>
      <c r="I13" s="153">
        <v>60350</v>
      </c>
      <c r="J13" s="153"/>
      <c r="K13" s="153"/>
      <c r="L13" s="153">
        <v>12363</v>
      </c>
      <c r="M13" s="153"/>
      <c r="N13" s="153"/>
      <c r="O13" s="152">
        <f t="shared" si="0"/>
        <v>117713</v>
      </c>
    </row>
    <row r="14" spans="1:15" s="147" customFormat="1" ht="15.75" customHeight="1" thickBot="1">
      <c r="A14" s="161" t="s">
        <v>1</v>
      </c>
      <c r="B14" s="150" t="s">
        <v>329</v>
      </c>
      <c r="C14" s="149">
        <f aca="true" t="shared" si="1" ref="C14:N14">SUM(C5:C13)</f>
        <v>20821</v>
      </c>
      <c r="D14" s="149">
        <f t="shared" si="1"/>
        <v>20798</v>
      </c>
      <c r="E14" s="149">
        <f t="shared" si="1"/>
        <v>22860</v>
      </c>
      <c r="F14" s="149">
        <f t="shared" si="1"/>
        <v>33298</v>
      </c>
      <c r="G14" s="149">
        <f t="shared" si="1"/>
        <v>101136</v>
      </c>
      <c r="H14" s="149">
        <f t="shared" si="1"/>
        <v>44106</v>
      </c>
      <c r="I14" s="149">
        <f t="shared" si="1"/>
        <v>98963</v>
      </c>
      <c r="J14" s="149">
        <f t="shared" si="1"/>
        <v>32298</v>
      </c>
      <c r="K14" s="149">
        <f t="shared" si="1"/>
        <v>54953</v>
      </c>
      <c r="L14" s="149">
        <f t="shared" si="1"/>
        <v>44751</v>
      </c>
      <c r="M14" s="149">
        <f t="shared" si="1"/>
        <v>48302</v>
      </c>
      <c r="N14" s="149">
        <f t="shared" si="1"/>
        <v>66765</v>
      </c>
      <c r="O14" s="148">
        <f t="shared" si="0"/>
        <v>589051</v>
      </c>
    </row>
    <row r="15" spans="1:15" s="147" customFormat="1" ht="15" customHeight="1" thickBot="1">
      <c r="A15" s="161" t="s">
        <v>268</v>
      </c>
      <c r="B15" s="244" t="s">
        <v>328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6"/>
    </row>
    <row r="16" spans="1:15" s="151" customFormat="1" ht="13.5" customHeight="1">
      <c r="A16" s="157" t="s">
        <v>308</v>
      </c>
      <c r="B16" s="160" t="s">
        <v>327</v>
      </c>
      <c r="C16" s="159">
        <v>11425</v>
      </c>
      <c r="D16" s="159">
        <v>11338</v>
      </c>
      <c r="E16" s="159">
        <v>11338</v>
      </c>
      <c r="F16" s="159">
        <v>21338</v>
      </c>
      <c r="G16" s="159">
        <v>22000</v>
      </c>
      <c r="H16" s="159">
        <v>22000</v>
      </c>
      <c r="I16" s="159">
        <v>22000</v>
      </c>
      <c r="J16" s="159">
        <v>22000</v>
      </c>
      <c r="K16" s="159">
        <v>22000</v>
      </c>
      <c r="L16" s="159">
        <v>22000</v>
      </c>
      <c r="M16" s="159">
        <v>22000</v>
      </c>
      <c r="N16" s="159">
        <v>24525</v>
      </c>
      <c r="O16" s="158">
        <f aca="true" t="shared" si="2" ref="O16:O26">SUM(C16:N16)</f>
        <v>233964</v>
      </c>
    </row>
    <row r="17" spans="1:15" s="151" customFormat="1" ht="27" customHeight="1">
      <c r="A17" s="155" t="s">
        <v>306</v>
      </c>
      <c r="B17" s="156" t="s">
        <v>116</v>
      </c>
      <c r="C17" s="153">
        <v>2612</v>
      </c>
      <c r="D17" s="153">
        <v>2590</v>
      </c>
      <c r="E17" s="153">
        <v>3200</v>
      </c>
      <c r="F17" s="153">
        <v>4000</v>
      </c>
      <c r="G17" s="153">
        <v>4000</v>
      </c>
      <c r="H17" s="153">
        <v>4000</v>
      </c>
      <c r="I17" s="153">
        <v>4000</v>
      </c>
      <c r="J17" s="153">
        <v>4000</v>
      </c>
      <c r="K17" s="153">
        <v>4000</v>
      </c>
      <c r="L17" s="153">
        <v>4000</v>
      </c>
      <c r="M17" s="153">
        <v>4000</v>
      </c>
      <c r="N17" s="153">
        <v>4057</v>
      </c>
      <c r="O17" s="152">
        <f>SUM(C17:N17)</f>
        <v>44459</v>
      </c>
    </row>
    <row r="18" spans="1:15" s="151" customFormat="1" ht="13.5" customHeight="1">
      <c r="A18" s="155" t="s">
        <v>304</v>
      </c>
      <c r="B18" s="154" t="s">
        <v>114</v>
      </c>
      <c r="C18" s="153">
        <v>11720</v>
      </c>
      <c r="D18" s="153">
        <v>11720</v>
      </c>
      <c r="E18" s="153">
        <v>11720</v>
      </c>
      <c r="F18" s="153">
        <v>11720</v>
      </c>
      <c r="G18" s="153">
        <v>11670</v>
      </c>
      <c r="H18" s="153">
        <v>10870</v>
      </c>
      <c r="I18" s="153">
        <v>11720</v>
      </c>
      <c r="J18" s="153">
        <v>11720</v>
      </c>
      <c r="K18" s="153">
        <v>11720</v>
      </c>
      <c r="L18" s="153">
        <v>11720</v>
      </c>
      <c r="M18" s="153">
        <v>11720</v>
      </c>
      <c r="N18" s="153">
        <v>11700</v>
      </c>
      <c r="O18" s="152">
        <f t="shared" si="2"/>
        <v>139720</v>
      </c>
    </row>
    <row r="19" spans="1:15" s="151" customFormat="1" ht="13.5" customHeight="1">
      <c r="A19" s="155" t="s">
        <v>302</v>
      </c>
      <c r="B19" s="154" t="s">
        <v>112</v>
      </c>
      <c r="C19" s="153">
        <v>2800</v>
      </c>
      <c r="D19" s="153">
        <v>2800</v>
      </c>
      <c r="E19" s="153">
        <v>2800</v>
      </c>
      <c r="F19" s="153">
        <v>2800</v>
      </c>
      <c r="G19" s="153">
        <v>2800</v>
      </c>
      <c r="H19" s="153">
        <v>6212</v>
      </c>
      <c r="I19" s="153">
        <v>1358</v>
      </c>
      <c r="J19" s="153">
        <v>1358</v>
      </c>
      <c r="K19" s="153">
        <v>1358</v>
      </c>
      <c r="L19" s="153">
        <v>1358</v>
      </c>
      <c r="M19" s="153">
        <v>1358</v>
      </c>
      <c r="N19" s="153">
        <v>1359</v>
      </c>
      <c r="O19" s="152">
        <f t="shared" si="2"/>
        <v>28361</v>
      </c>
    </row>
    <row r="20" spans="1:15" s="151" customFormat="1" ht="13.5" customHeight="1">
      <c r="A20" s="155" t="s">
        <v>300</v>
      </c>
      <c r="B20" s="154" t="s">
        <v>326</v>
      </c>
      <c r="C20" s="153">
        <v>218</v>
      </c>
      <c r="D20" s="153">
        <v>218</v>
      </c>
      <c r="E20" s="153">
        <v>518</v>
      </c>
      <c r="F20" s="153">
        <v>218</v>
      </c>
      <c r="G20" s="153">
        <v>518</v>
      </c>
      <c r="H20" s="153">
        <v>1868</v>
      </c>
      <c r="I20" s="153">
        <v>17336</v>
      </c>
      <c r="J20" s="153">
        <v>3908</v>
      </c>
      <c r="K20" s="153">
        <v>218</v>
      </c>
      <c r="L20" s="153">
        <v>218</v>
      </c>
      <c r="M20" s="153">
        <v>218</v>
      </c>
      <c r="N20" s="153">
        <v>212</v>
      </c>
      <c r="O20" s="152">
        <f t="shared" si="2"/>
        <v>25668</v>
      </c>
    </row>
    <row r="21" spans="1:15" s="151" customFormat="1" ht="13.5" customHeight="1">
      <c r="A21" s="157" t="s">
        <v>298</v>
      </c>
      <c r="B21" s="154" t="s">
        <v>86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>
        <v>400</v>
      </c>
      <c r="O21" s="152">
        <f t="shared" si="2"/>
        <v>400</v>
      </c>
    </row>
    <row r="22" spans="1:15" s="151" customFormat="1" ht="13.5" customHeight="1">
      <c r="A22" s="155" t="s">
        <v>297</v>
      </c>
      <c r="B22" s="154" t="s">
        <v>78</v>
      </c>
      <c r="C22" s="153"/>
      <c r="D22" s="153"/>
      <c r="E22" s="153"/>
      <c r="F22" s="153"/>
      <c r="G22" s="153">
        <v>28000</v>
      </c>
      <c r="H22" s="153">
        <v>17268</v>
      </c>
      <c r="I22" s="153">
        <v>15000</v>
      </c>
      <c r="J22" s="153"/>
      <c r="K22" s="153">
        <v>33670</v>
      </c>
      <c r="L22" s="153">
        <v>11323</v>
      </c>
      <c r="M22" s="153"/>
      <c r="N22" s="153"/>
      <c r="O22" s="152">
        <f t="shared" si="2"/>
        <v>105261</v>
      </c>
    </row>
    <row r="23" spans="1:15" s="151" customFormat="1" ht="15.75">
      <c r="A23" s="155" t="s">
        <v>296</v>
      </c>
      <c r="B23" s="156" t="s">
        <v>74</v>
      </c>
      <c r="C23" s="153"/>
      <c r="D23" s="153"/>
      <c r="E23" s="153"/>
      <c r="F23" s="153"/>
      <c r="G23" s="153">
        <v>10160</v>
      </c>
      <c r="H23" s="153"/>
      <c r="I23" s="153"/>
      <c r="J23" s="153">
        <v>1058</v>
      </c>
      <c r="K23" s="153"/>
      <c r="L23" s="153"/>
      <c r="M23" s="153"/>
      <c r="N23" s="153"/>
      <c r="O23" s="152">
        <f t="shared" si="2"/>
        <v>11218</v>
      </c>
    </row>
    <row r="24" spans="1:15" s="151" customFormat="1" ht="13.5" customHeight="1">
      <c r="A24" s="155" t="s">
        <v>295</v>
      </c>
      <c r="B24" s="154" t="s">
        <v>70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2">
        <f t="shared" si="2"/>
        <v>0</v>
      </c>
    </row>
    <row r="25" spans="1:15" s="151" customFormat="1" ht="13.5" customHeight="1" thickBot="1">
      <c r="A25" s="155" t="s">
        <v>294</v>
      </c>
      <c r="B25" s="154" t="s">
        <v>325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2">
        <f t="shared" si="2"/>
        <v>0</v>
      </c>
    </row>
    <row r="26" spans="1:15" s="147" customFormat="1" ht="15.75" customHeight="1" thickBot="1">
      <c r="A26" s="146" t="s">
        <v>294</v>
      </c>
      <c r="B26" s="150" t="s">
        <v>324</v>
      </c>
      <c r="C26" s="149">
        <f aca="true" t="shared" si="3" ref="C26:N26">SUM(C16:C25)</f>
        <v>28775</v>
      </c>
      <c r="D26" s="149">
        <f t="shared" si="3"/>
        <v>28666</v>
      </c>
      <c r="E26" s="149">
        <f t="shared" si="3"/>
        <v>29576</v>
      </c>
      <c r="F26" s="149">
        <f t="shared" si="3"/>
        <v>40076</v>
      </c>
      <c r="G26" s="149">
        <f t="shared" si="3"/>
        <v>79148</v>
      </c>
      <c r="H26" s="149">
        <f t="shared" si="3"/>
        <v>62218</v>
      </c>
      <c r="I26" s="149">
        <f t="shared" si="3"/>
        <v>71414</v>
      </c>
      <c r="J26" s="149">
        <f t="shared" si="3"/>
        <v>44044</v>
      </c>
      <c r="K26" s="149">
        <f t="shared" si="3"/>
        <v>72966</v>
      </c>
      <c r="L26" s="149">
        <f t="shared" si="3"/>
        <v>50619</v>
      </c>
      <c r="M26" s="149">
        <f t="shared" si="3"/>
        <v>39296</v>
      </c>
      <c r="N26" s="149">
        <f t="shared" si="3"/>
        <v>42253</v>
      </c>
      <c r="O26" s="148">
        <f t="shared" si="2"/>
        <v>589051</v>
      </c>
    </row>
    <row r="27" spans="1:15" ht="16.5" thickBot="1">
      <c r="A27" s="146" t="s">
        <v>293</v>
      </c>
      <c r="B27" s="145" t="s">
        <v>323</v>
      </c>
      <c r="C27" s="144">
        <f aca="true" t="shared" si="4" ref="C27:O27">C14-C26</f>
        <v>-7954</v>
      </c>
      <c r="D27" s="144">
        <f t="shared" si="4"/>
        <v>-7868</v>
      </c>
      <c r="E27" s="144">
        <f t="shared" si="4"/>
        <v>-6716</v>
      </c>
      <c r="F27" s="144">
        <f t="shared" si="4"/>
        <v>-6778</v>
      </c>
      <c r="G27" s="144">
        <f t="shared" si="4"/>
        <v>21988</v>
      </c>
      <c r="H27" s="144">
        <f t="shared" si="4"/>
        <v>-18112</v>
      </c>
      <c r="I27" s="144">
        <f t="shared" si="4"/>
        <v>27549</v>
      </c>
      <c r="J27" s="144">
        <f t="shared" si="4"/>
        <v>-11746</v>
      </c>
      <c r="K27" s="144">
        <f t="shared" si="4"/>
        <v>-18013</v>
      </c>
      <c r="L27" s="144">
        <f t="shared" si="4"/>
        <v>-5868</v>
      </c>
      <c r="M27" s="144">
        <f t="shared" si="4"/>
        <v>9006</v>
      </c>
      <c r="N27" s="144">
        <f t="shared" si="4"/>
        <v>24512</v>
      </c>
      <c r="O27" s="143">
        <f t="shared" si="4"/>
        <v>0</v>
      </c>
    </row>
    <row r="28" ht="15.75">
      <c r="A28" s="142"/>
    </row>
    <row r="29" spans="2:15" ht="15.75">
      <c r="B29" s="141"/>
      <c r="C29" s="140"/>
      <c r="D29" s="140"/>
      <c r="O29" s="138"/>
    </row>
    <row r="30" ht="15.75">
      <c r="O30" s="138"/>
    </row>
    <row r="31" ht="15.75">
      <c r="O31" s="138"/>
    </row>
    <row r="32" ht="15.75">
      <c r="O32" s="138"/>
    </row>
    <row r="33" spans="1:15" ht="15.75">
      <c r="A33" s="138"/>
      <c r="O33" s="138"/>
    </row>
    <row r="34" spans="1:15" ht="15.75">
      <c r="A34" s="138"/>
      <c r="O34" s="138"/>
    </row>
    <row r="35" spans="1:15" ht="15.75">
      <c r="A35" s="138"/>
      <c r="O35" s="138"/>
    </row>
    <row r="36" spans="1:15" ht="15.75">
      <c r="A36" s="138"/>
      <c r="O36" s="138"/>
    </row>
    <row r="37" spans="1:15" ht="15.75">
      <c r="A37" s="138"/>
      <c r="O37" s="138"/>
    </row>
    <row r="38" spans="1:15" ht="15.75">
      <c r="A38" s="138"/>
      <c r="O38" s="138"/>
    </row>
    <row r="39" spans="1:15" ht="15.75">
      <c r="A39" s="138"/>
      <c r="O39" s="138"/>
    </row>
    <row r="40" spans="1:15" ht="15.75">
      <c r="A40" s="138"/>
      <c r="O40" s="138"/>
    </row>
    <row r="41" spans="1:15" ht="15.75">
      <c r="A41" s="138"/>
      <c r="O41" s="138"/>
    </row>
    <row r="42" spans="1:15" ht="15.75">
      <c r="A42" s="138"/>
      <c r="O42" s="138"/>
    </row>
    <row r="43" spans="1:15" ht="15.75">
      <c r="A43" s="138"/>
      <c r="O43" s="138"/>
    </row>
    <row r="44" spans="1:15" ht="15.75">
      <c r="A44" s="138"/>
      <c r="O44" s="138"/>
    </row>
    <row r="45" spans="1:15" ht="15.75">
      <c r="A45" s="138"/>
      <c r="O45" s="138"/>
    </row>
    <row r="46" spans="1:15" ht="15.75">
      <c r="A46" s="138"/>
      <c r="O46" s="138"/>
    </row>
    <row r="47" spans="1:15" ht="15.75">
      <c r="A47" s="138"/>
      <c r="O47" s="138"/>
    </row>
    <row r="48" spans="1:15" ht="15.75">
      <c r="A48" s="138"/>
      <c r="O48" s="138"/>
    </row>
    <row r="49" spans="1:15" ht="15.75">
      <c r="A49" s="138"/>
      <c r="O49" s="138"/>
    </row>
    <row r="50" spans="1:15" ht="15.75">
      <c r="A50" s="138"/>
      <c r="O50" s="138"/>
    </row>
    <row r="51" spans="1:15" ht="15.75">
      <c r="A51" s="138"/>
      <c r="O51" s="138"/>
    </row>
    <row r="52" spans="1:15" ht="15.75">
      <c r="A52" s="138"/>
      <c r="O52" s="138"/>
    </row>
    <row r="53" spans="1:15" ht="15.75">
      <c r="A53" s="138"/>
      <c r="O53" s="138"/>
    </row>
    <row r="54" spans="1:15" ht="15.75">
      <c r="A54" s="138"/>
      <c r="O54" s="138"/>
    </row>
    <row r="55" spans="1:15" ht="15.75">
      <c r="A55" s="138"/>
      <c r="O55" s="138"/>
    </row>
    <row r="56" spans="1:15" ht="15.75">
      <c r="A56" s="138"/>
      <c r="O56" s="138"/>
    </row>
    <row r="57" spans="1:15" ht="15.75">
      <c r="A57" s="138"/>
      <c r="O57" s="138"/>
    </row>
    <row r="58" spans="1:15" ht="15.75">
      <c r="A58" s="138"/>
      <c r="O58" s="138"/>
    </row>
    <row r="59" spans="1:15" ht="15.75">
      <c r="A59" s="138"/>
      <c r="O59" s="138"/>
    </row>
    <row r="60" spans="1:15" ht="15.75">
      <c r="A60" s="138"/>
      <c r="O60" s="138"/>
    </row>
    <row r="61" spans="1:15" ht="15.75">
      <c r="A61" s="138"/>
      <c r="O61" s="138"/>
    </row>
    <row r="62" spans="1:15" ht="15.75">
      <c r="A62" s="138"/>
      <c r="O62" s="138"/>
    </row>
    <row r="63" spans="1:15" ht="15.75">
      <c r="A63" s="138"/>
      <c r="O63" s="138"/>
    </row>
    <row r="64" spans="1:15" ht="15.75">
      <c r="A64" s="138"/>
      <c r="O64" s="138"/>
    </row>
    <row r="65" spans="1:15" ht="15.75">
      <c r="A65" s="138"/>
      <c r="O65" s="138"/>
    </row>
    <row r="66" spans="1:15" ht="15.75">
      <c r="A66" s="138"/>
      <c r="O66" s="138"/>
    </row>
    <row r="67" spans="1:15" ht="15.75">
      <c r="A67" s="138"/>
      <c r="O67" s="138"/>
    </row>
    <row r="68" spans="1:15" ht="15.75">
      <c r="A68" s="138"/>
      <c r="O68" s="138"/>
    </row>
    <row r="69" spans="1:15" ht="15.75">
      <c r="A69" s="138"/>
      <c r="O69" s="138"/>
    </row>
    <row r="70" spans="1:15" ht="15.75">
      <c r="A70" s="138"/>
      <c r="O70" s="138"/>
    </row>
    <row r="71" spans="1:15" ht="15.75">
      <c r="A71" s="138"/>
      <c r="O71" s="138"/>
    </row>
    <row r="72" spans="1:15" ht="15.75">
      <c r="A72" s="138"/>
      <c r="O72" s="138"/>
    </row>
    <row r="73" spans="1:15" ht="15.75">
      <c r="A73" s="138"/>
      <c r="O73" s="138"/>
    </row>
    <row r="74" spans="1:15" ht="15.75">
      <c r="A74" s="138"/>
      <c r="O74" s="138"/>
    </row>
    <row r="75" spans="1:15" ht="15.75">
      <c r="A75" s="138"/>
      <c r="O75" s="138"/>
    </row>
    <row r="76" spans="1:15" ht="15.75">
      <c r="A76" s="138"/>
      <c r="O76" s="138"/>
    </row>
    <row r="77" spans="1:15" ht="15.75">
      <c r="A77" s="138"/>
      <c r="O77" s="138"/>
    </row>
    <row r="78" spans="1:15" ht="15.75">
      <c r="A78" s="138"/>
      <c r="O78" s="138"/>
    </row>
    <row r="79" spans="1:15" ht="15.75">
      <c r="A79" s="138"/>
      <c r="O79" s="138"/>
    </row>
    <row r="80" spans="1:15" ht="15.75">
      <c r="A80" s="138"/>
      <c r="O80" s="138"/>
    </row>
    <row r="81" spans="1:15" ht="15.75">
      <c r="A81" s="138"/>
      <c r="O81" s="138"/>
    </row>
    <row r="82" spans="1:15" ht="15.75">
      <c r="A82" s="138"/>
      <c r="O82" s="13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9"/>
  <sheetViews>
    <sheetView zoomScale="145" zoomScaleNormal="145" zoomScalePageLayoutView="0" workbookViewId="0" topLeftCell="A34">
      <selection activeCell="C40" sqref="C40"/>
    </sheetView>
  </sheetViews>
  <sheetFormatPr defaultColWidth="9.00390625" defaultRowHeight="12.75"/>
  <cols>
    <col min="1" max="1" width="6.625" style="0" customWidth="1"/>
    <col min="2" max="2" width="39.50390625" style="0" customWidth="1"/>
    <col min="3" max="3" width="20.625" style="0" customWidth="1"/>
    <col min="4" max="4" width="16.625" style="0" customWidth="1"/>
    <col min="5" max="5" width="14.875" style="0" customWidth="1"/>
  </cols>
  <sheetData>
    <row r="1" spans="1:5" ht="45" customHeight="1">
      <c r="A1" s="252" t="str">
        <f>+CONCATENATE("K I M U T A T Á S",CHAR(10),"a ",LEFT('[1]ÖSSZEFÜGGÉSEK'!A5,4),". évben céljelleggel juttatott támogatásokról")</f>
        <v>K I M U T A T Á S
a 2015. évben céljelleggel juttatott támogatásokról</v>
      </c>
      <c r="B1" s="252"/>
      <c r="C1" s="252"/>
      <c r="D1" s="252"/>
      <c r="E1" s="252"/>
    </row>
    <row r="2" spans="1:5" ht="17.25" customHeight="1">
      <c r="A2" s="184"/>
      <c r="B2" s="184"/>
      <c r="C2" s="184"/>
      <c r="D2" s="184"/>
      <c r="E2" s="184"/>
    </row>
    <row r="3" spans="1:5" ht="13.5" thickBot="1">
      <c r="A3" s="183"/>
      <c r="B3" s="183"/>
      <c r="C3" s="249" t="s">
        <v>353</v>
      </c>
      <c r="D3" s="249"/>
      <c r="E3" s="249"/>
    </row>
    <row r="4" spans="1:5" ht="51.75" customHeight="1" thickBot="1">
      <c r="A4" s="182" t="s">
        <v>263</v>
      </c>
      <c r="B4" s="181" t="s">
        <v>366</v>
      </c>
      <c r="C4" s="181" t="s">
        <v>365</v>
      </c>
      <c r="D4" s="219" t="s">
        <v>368</v>
      </c>
      <c r="E4" s="219" t="s">
        <v>369</v>
      </c>
    </row>
    <row r="5" spans="1:5" ht="15.75" customHeight="1">
      <c r="A5" s="180" t="s">
        <v>121</v>
      </c>
      <c r="B5" s="179" t="s">
        <v>364</v>
      </c>
      <c r="C5" s="179"/>
      <c r="D5" s="222">
        <v>350</v>
      </c>
      <c r="E5" s="224">
        <v>350</v>
      </c>
    </row>
    <row r="6" spans="1:5" ht="15.75" customHeight="1">
      <c r="A6" s="177" t="s">
        <v>81</v>
      </c>
      <c r="B6" s="176" t="s">
        <v>363</v>
      </c>
      <c r="C6" s="176"/>
      <c r="D6" s="223">
        <v>50</v>
      </c>
      <c r="E6" s="225">
        <v>100</v>
      </c>
    </row>
    <row r="7" spans="1:5" ht="15.75" customHeight="1">
      <c r="A7" s="177" t="s">
        <v>53</v>
      </c>
      <c r="B7" s="176" t="s">
        <v>362</v>
      </c>
      <c r="C7" s="176"/>
      <c r="D7" s="223">
        <v>500</v>
      </c>
      <c r="E7" s="225">
        <v>1150</v>
      </c>
    </row>
    <row r="8" spans="1:5" ht="15.75" customHeight="1">
      <c r="A8" s="177" t="s">
        <v>51</v>
      </c>
      <c r="B8" s="176" t="s">
        <v>361</v>
      </c>
      <c r="C8" s="176"/>
      <c r="D8" s="223">
        <v>100</v>
      </c>
      <c r="E8" s="225">
        <v>100</v>
      </c>
    </row>
    <row r="9" spans="1:5" ht="15.75" customHeight="1">
      <c r="A9" s="177" t="s">
        <v>43</v>
      </c>
      <c r="B9" s="176" t="s">
        <v>370</v>
      </c>
      <c r="C9" s="176"/>
      <c r="D9" s="220"/>
      <c r="E9" s="225">
        <v>200</v>
      </c>
    </row>
    <row r="10" spans="1:5" ht="15.75" customHeight="1">
      <c r="A10" s="177" t="s">
        <v>29</v>
      </c>
      <c r="B10" s="176"/>
      <c r="C10" s="176"/>
      <c r="D10" s="220"/>
      <c r="E10" s="178"/>
    </row>
    <row r="11" spans="1:5" ht="15.75" customHeight="1">
      <c r="A11" s="177" t="s">
        <v>19</v>
      </c>
      <c r="B11" s="176"/>
      <c r="C11" s="176"/>
      <c r="D11" s="220"/>
      <c r="E11" s="178"/>
    </row>
    <row r="12" spans="1:5" ht="15.75" customHeight="1">
      <c r="A12" s="177" t="s">
        <v>7</v>
      </c>
      <c r="B12" s="176"/>
      <c r="C12" s="176"/>
      <c r="D12" s="220"/>
      <c r="E12" s="178"/>
    </row>
    <row r="13" spans="1:5" ht="15.75" customHeight="1">
      <c r="A13" s="177" t="s">
        <v>5</v>
      </c>
      <c r="B13" s="176"/>
      <c r="C13" s="176"/>
      <c r="D13" s="220"/>
      <c r="E13" s="178"/>
    </row>
    <row r="14" spans="1:5" ht="15.75" customHeight="1">
      <c r="A14" s="177" t="s">
        <v>3</v>
      </c>
      <c r="B14" s="176"/>
      <c r="C14" s="176"/>
      <c r="D14" s="220"/>
      <c r="E14" s="178"/>
    </row>
    <row r="15" spans="1:5" ht="15.75" customHeight="1">
      <c r="A15" s="177" t="s">
        <v>1</v>
      </c>
      <c r="B15" s="176"/>
      <c r="C15" s="176"/>
      <c r="D15" s="220"/>
      <c r="E15" s="178"/>
    </row>
    <row r="16" spans="1:5" ht="15.75" customHeight="1">
      <c r="A16" s="177" t="s">
        <v>268</v>
      </c>
      <c r="B16" s="176"/>
      <c r="C16" s="176"/>
      <c r="D16" s="220"/>
      <c r="E16" s="178"/>
    </row>
    <row r="17" spans="1:5" ht="15.75" customHeight="1">
      <c r="A17" s="177" t="s">
        <v>308</v>
      </c>
      <c r="B17" s="176"/>
      <c r="C17" s="176"/>
      <c r="D17" s="220"/>
      <c r="E17" s="178"/>
    </row>
    <row r="18" spans="1:5" ht="15.75" customHeight="1">
      <c r="A18" s="177" t="s">
        <v>306</v>
      </c>
      <c r="B18" s="176"/>
      <c r="C18" s="176"/>
      <c r="D18" s="220"/>
      <c r="E18" s="178"/>
    </row>
    <row r="19" spans="1:5" ht="15.75" customHeight="1">
      <c r="A19" s="177" t="s">
        <v>304</v>
      </c>
      <c r="B19" s="176"/>
      <c r="C19" s="176"/>
      <c r="D19" s="220"/>
      <c r="E19" s="178"/>
    </row>
    <row r="20" spans="1:5" ht="15.75" customHeight="1">
      <c r="A20" s="177" t="s">
        <v>302</v>
      </c>
      <c r="B20" s="176"/>
      <c r="C20" s="176"/>
      <c r="D20" s="220"/>
      <c r="E20" s="178"/>
    </row>
    <row r="21" spans="1:5" ht="15.75" customHeight="1">
      <c r="A21" s="177" t="s">
        <v>300</v>
      </c>
      <c r="B21" s="176"/>
      <c r="C21" s="176"/>
      <c r="D21" s="220"/>
      <c r="E21" s="178"/>
    </row>
    <row r="22" spans="1:5" ht="15.75" customHeight="1">
      <c r="A22" s="177" t="s">
        <v>298</v>
      </c>
      <c r="B22" s="176"/>
      <c r="C22" s="176"/>
      <c r="D22" s="220"/>
      <c r="E22" s="178"/>
    </row>
    <row r="23" spans="1:5" ht="15.75" customHeight="1">
      <c r="A23" s="177" t="s">
        <v>297</v>
      </c>
      <c r="B23" s="176"/>
      <c r="C23" s="176"/>
      <c r="D23" s="220"/>
      <c r="E23" s="178"/>
    </row>
    <row r="24" spans="1:5" ht="15.75" customHeight="1">
      <c r="A24" s="177" t="s">
        <v>296</v>
      </c>
      <c r="B24" s="176"/>
      <c r="C24" s="176"/>
      <c r="D24" s="220"/>
      <c r="E24" s="178"/>
    </row>
    <row r="25" spans="1:5" ht="15.75" customHeight="1">
      <c r="A25" s="177" t="s">
        <v>295</v>
      </c>
      <c r="B25" s="176"/>
      <c r="C25" s="176"/>
      <c r="D25" s="220"/>
      <c r="E25" s="178"/>
    </row>
    <row r="26" spans="1:5" ht="15.75" customHeight="1">
      <c r="A26" s="177" t="s">
        <v>294</v>
      </c>
      <c r="B26" s="176"/>
      <c r="C26" s="176"/>
      <c r="D26" s="220"/>
      <c r="E26" s="178"/>
    </row>
    <row r="27" spans="1:5" ht="15.75" customHeight="1">
      <c r="A27" s="177" t="s">
        <v>293</v>
      </c>
      <c r="B27" s="176"/>
      <c r="C27" s="176"/>
      <c r="D27" s="220"/>
      <c r="E27" s="178"/>
    </row>
    <row r="28" spans="1:5" ht="15.75" customHeight="1">
      <c r="A28" s="177" t="s">
        <v>292</v>
      </c>
      <c r="B28" s="176"/>
      <c r="C28" s="176"/>
      <c r="D28" s="220"/>
      <c r="E28" s="178"/>
    </row>
    <row r="29" spans="1:5" ht="15.75" customHeight="1">
      <c r="A29" s="177" t="s">
        <v>291</v>
      </c>
      <c r="B29" s="176"/>
      <c r="C29" s="176"/>
      <c r="D29" s="220"/>
      <c r="E29" s="178"/>
    </row>
    <row r="30" spans="1:5" ht="15.75" customHeight="1">
      <c r="A30" s="177" t="s">
        <v>290</v>
      </c>
      <c r="B30" s="176"/>
      <c r="C30" s="176"/>
      <c r="D30" s="220"/>
      <c r="E30" s="178"/>
    </row>
    <row r="31" spans="1:5" ht="15.75" customHeight="1">
      <c r="A31" s="177" t="s">
        <v>289</v>
      </c>
      <c r="B31" s="176"/>
      <c r="C31" s="176"/>
      <c r="D31" s="220"/>
      <c r="E31" s="178"/>
    </row>
    <row r="32" spans="1:5" ht="15.75" customHeight="1">
      <c r="A32" s="177" t="s">
        <v>360</v>
      </c>
      <c r="B32" s="176"/>
      <c r="C32" s="176"/>
      <c r="D32" s="220"/>
      <c r="E32" s="178"/>
    </row>
    <row r="33" spans="1:5" ht="15.75" customHeight="1">
      <c r="A33" s="177" t="s">
        <v>359</v>
      </c>
      <c r="B33" s="176"/>
      <c r="C33" s="176"/>
      <c r="D33" s="220"/>
      <c r="E33" s="178"/>
    </row>
    <row r="34" spans="1:5" ht="15.75" customHeight="1">
      <c r="A34" s="177" t="s">
        <v>358</v>
      </c>
      <c r="B34" s="176"/>
      <c r="C34" s="176"/>
      <c r="D34" s="220"/>
      <c r="E34" s="175"/>
    </row>
    <row r="35" spans="1:5" ht="15.75" customHeight="1">
      <c r="A35" s="177" t="s">
        <v>357</v>
      </c>
      <c r="B35" s="176"/>
      <c r="C35" s="176"/>
      <c r="D35" s="220"/>
      <c r="E35" s="175"/>
    </row>
    <row r="36" spans="1:5" ht="15.75" customHeight="1">
      <c r="A36" s="177" t="s">
        <v>356</v>
      </c>
      <c r="B36" s="176"/>
      <c r="C36" s="176"/>
      <c r="D36" s="220"/>
      <c r="E36" s="175"/>
    </row>
    <row r="37" spans="1:5" ht="15.75" customHeight="1" thickBot="1">
      <c r="A37" s="174" t="s">
        <v>355</v>
      </c>
      <c r="B37" s="173"/>
      <c r="C37" s="173"/>
      <c r="D37" s="221"/>
      <c r="E37" s="172"/>
    </row>
    <row r="38" spans="1:5" ht="15.75" customHeight="1" thickBot="1">
      <c r="A38" s="250" t="s">
        <v>288</v>
      </c>
      <c r="B38" s="251"/>
      <c r="C38" s="171"/>
      <c r="D38" s="226">
        <f>SUM(D5:D9)</f>
        <v>1000</v>
      </c>
      <c r="E38" s="227">
        <f>SUM(E5:E37)</f>
        <v>1900</v>
      </c>
    </row>
    <row r="39" ht="12.75">
      <c r="A39" t="s">
        <v>354</v>
      </c>
    </row>
  </sheetData>
  <sheetProtection/>
  <mergeCells count="3">
    <mergeCell ref="C3:E3"/>
    <mergeCell ref="A38:B38"/>
    <mergeCell ref="A1:E1"/>
  </mergeCells>
  <conditionalFormatting sqref="E38">
    <cfRule type="cellIs" priority="1" dxfId="1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 - Marcsi</dc:creator>
  <cp:keywords/>
  <dc:description/>
  <cp:lastModifiedBy>Pénzügy - Marcsi</cp:lastModifiedBy>
  <cp:lastPrinted>2015-09-03T11:14:19Z</cp:lastPrinted>
  <dcterms:created xsi:type="dcterms:W3CDTF">2015-02-11T09:41:35Z</dcterms:created>
  <dcterms:modified xsi:type="dcterms:W3CDTF">2015-09-16T06:20:33Z</dcterms:modified>
  <cp:category/>
  <cp:version/>
  <cp:contentType/>
  <cp:contentStatus/>
</cp:coreProperties>
</file>