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Költségvetési mérleg 2014" sheetId="1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41" i="1" l="1"/>
  <c r="F41" i="1"/>
  <c r="O38" i="1"/>
  <c r="M38" i="1"/>
  <c r="L38" i="1"/>
  <c r="K38" i="1"/>
  <c r="G38" i="1"/>
  <c r="E38" i="1"/>
  <c r="D38" i="1"/>
  <c r="C38" i="1"/>
  <c r="N37" i="1"/>
  <c r="F37" i="1"/>
  <c r="N36" i="1"/>
  <c r="N38" i="1" s="1"/>
  <c r="F36" i="1"/>
  <c r="F38" i="1" s="1"/>
  <c r="N35" i="1"/>
  <c r="F35" i="1"/>
  <c r="O31" i="1"/>
  <c r="M31" i="1"/>
  <c r="L31" i="1"/>
  <c r="K31" i="1"/>
  <c r="N31" i="1" s="1"/>
  <c r="E31" i="1"/>
  <c r="D31" i="1"/>
  <c r="C31" i="1"/>
  <c r="F31" i="1" s="1"/>
  <c r="O30" i="1"/>
  <c r="P30" i="1" s="1"/>
  <c r="M30" i="1"/>
  <c r="L30" i="1"/>
  <c r="K30" i="1"/>
  <c r="N30" i="1" s="1"/>
  <c r="G30" i="1"/>
  <c r="H30" i="1" s="1"/>
  <c r="F30" i="1"/>
  <c r="E30" i="1"/>
  <c r="D30" i="1"/>
  <c r="C30" i="1"/>
  <c r="N28" i="1"/>
  <c r="M28" i="1"/>
  <c r="L28" i="1"/>
  <c r="K28" i="1"/>
  <c r="G28" i="1"/>
  <c r="E28" i="1"/>
  <c r="D28" i="1"/>
  <c r="C28" i="1"/>
  <c r="F28" i="1" s="1"/>
  <c r="H28" i="1" s="1"/>
  <c r="O26" i="1"/>
  <c r="M26" i="1"/>
  <c r="N26" i="1" s="1"/>
  <c r="L26" i="1"/>
  <c r="K26" i="1"/>
  <c r="G26" i="1"/>
  <c r="F26" i="1"/>
  <c r="E26" i="1"/>
  <c r="D26" i="1"/>
  <c r="C26" i="1"/>
  <c r="N24" i="1"/>
  <c r="E24" i="1"/>
  <c r="N23" i="1"/>
  <c r="G23" i="1"/>
  <c r="E23" i="1"/>
  <c r="D23" i="1"/>
  <c r="D24" i="1" s="1"/>
  <c r="C23" i="1"/>
  <c r="F23" i="1" s="1"/>
  <c r="N22" i="1"/>
  <c r="G22" i="1"/>
  <c r="G24" i="1" s="1"/>
  <c r="F22" i="1"/>
  <c r="E22" i="1"/>
  <c r="D22" i="1"/>
  <c r="C22" i="1"/>
  <c r="C24" i="1" s="1"/>
  <c r="N21" i="1"/>
  <c r="E21" i="1"/>
  <c r="N20" i="1"/>
  <c r="G20" i="1"/>
  <c r="E20" i="1"/>
  <c r="D20" i="1"/>
  <c r="D21" i="1" s="1"/>
  <c r="C20" i="1"/>
  <c r="F20" i="1" s="1"/>
  <c r="O19" i="1"/>
  <c r="N19" i="1"/>
  <c r="G19" i="1"/>
  <c r="G21" i="1" s="1"/>
  <c r="F19" i="1"/>
  <c r="E19" i="1"/>
  <c r="D19" i="1"/>
  <c r="C19" i="1"/>
  <c r="C21" i="1" s="1"/>
  <c r="F21" i="1" s="1"/>
  <c r="O18" i="1"/>
  <c r="M18" i="1"/>
  <c r="L18" i="1"/>
  <c r="K18" i="1"/>
  <c r="N18" i="1" s="1"/>
  <c r="P18" i="1" s="1"/>
  <c r="G18" i="1"/>
  <c r="H18" i="1" s="1"/>
  <c r="F18" i="1"/>
  <c r="E18" i="1"/>
  <c r="D18" i="1"/>
  <c r="C18" i="1"/>
  <c r="L17" i="1"/>
  <c r="G17" i="1"/>
  <c r="H17" i="1" s="1"/>
  <c r="F17" i="1"/>
  <c r="E17" i="1"/>
  <c r="D17" i="1"/>
  <c r="C17" i="1"/>
  <c r="O16" i="1"/>
  <c r="M16" i="1"/>
  <c r="L16" i="1"/>
  <c r="K16" i="1"/>
  <c r="N16" i="1" s="1"/>
  <c r="O15" i="1"/>
  <c r="O17" i="1" s="1"/>
  <c r="P17" i="1" s="1"/>
  <c r="M15" i="1"/>
  <c r="L15" i="1"/>
  <c r="K15" i="1"/>
  <c r="K17" i="1" s="1"/>
  <c r="N17" i="1" s="1"/>
  <c r="G15" i="1"/>
  <c r="E15" i="1"/>
  <c r="D15" i="1"/>
  <c r="C15" i="1"/>
  <c r="F15" i="1" s="1"/>
  <c r="O14" i="1"/>
  <c r="M14" i="1"/>
  <c r="M17" i="1" s="1"/>
  <c r="L14" i="1"/>
  <c r="K14" i="1"/>
  <c r="G14" i="1"/>
  <c r="F14" i="1"/>
  <c r="E14" i="1"/>
  <c r="D14" i="1"/>
  <c r="C14" i="1"/>
  <c r="O13" i="1"/>
  <c r="M13" i="1"/>
  <c r="L13" i="1"/>
  <c r="K13" i="1"/>
  <c r="N13" i="1" s="1"/>
  <c r="P13" i="1" s="1"/>
  <c r="G13" i="1"/>
  <c r="H13" i="1" s="1"/>
  <c r="F13" i="1"/>
  <c r="E13" i="1"/>
  <c r="D13" i="1"/>
  <c r="C13" i="1"/>
  <c r="O12" i="1"/>
  <c r="M12" i="1"/>
  <c r="L12" i="1"/>
  <c r="K12" i="1"/>
  <c r="N12" i="1" s="1"/>
  <c r="P12" i="1" s="1"/>
  <c r="G12" i="1"/>
  <c r="H12" i="1" s="1"/>
  <c r="F12" i="1"/>
  <c r="E12" i="1"/>
  <c r="D12" i="1"/>
  <c r="C12" i="1"/>
  <c r="L11" i="1"/>
  <c r="G11" i="1"/>
  <c r="E11" i="1"/>
  <c r="F11" i="1" s="1"/>
  <c r="D11" i="1"/>
  <c r="C11" i="1"/>
  <c r="O10" i="1"/>
  <c r="O11" i="1" s="1"/>
  <c r="M10" i="1"/>
  <c r="L10" i="1"/>
  <c r="K10" i="1"/>
  <c r="K11" i="1" s="1"/>
  <c r="G10" i="1"/>
  <c r="G16" i="1" s="1"/>
  <c r="E10" i="1"/>
  <c r="D10" i="1"/>
  <c r="D16" i="1" s="1"/>
  <c r="C10" i="1"/>
  <c r="C16" i="1" s="1"/>
  <c r="O9" i="1"/>
  <c r="M9" i="1"/>
  <c r="N9" i="1" s="1"/>
  <c r="L9" i="1"/>
  <c r="K9" i="1"/>
  <c r="O8" i="1"/>
  <c r="M8" i="1"/>
  <c r="N8" i="1" s="1"/>
  <c r="P8" i="1" s="1"/>
  <c r="L8" i="1"/>
  <c r="K8" i="1"/>
  <c r="G8" i="1"/>
  <c r="H8" i="1" s="1"/>
  <c r="E8" i="1"/>
  <c r="D8" i="1"/>
  <c r="D9" i="1" s="1"/>
  <c r="C8" i="1"/>
  <c r="F8" i="1" s="1"/>
  <c r="O7" i="1"/>
  <c r="M7" i="1"/>
  <c r="N7" i="1" s="1"/>
  <c r="P7" i="1" s="1"/>
  <c r="L7" i="1"/>
  <c r="K7" i="1"/>
  <c r="G7" i="1"/>
  <c r="F7" i="1"/>
  <c r="E7" i="1"/>
  <c r="E9" i="1" s="1"/>
  <c r="D7" i="1"/>
  <c r="C7" i="1"/>
  <c r="O6" i="1"/>
  <c r="M6" i="1"/>
  <c r="L6" i="1"/>
  <c r="K6" i="1"/>
  <c r="N6" i="1" s="1"/>
  <c r="P6" i="1" s="1"/>
  <c r="O5" i="1"/>
  <c r="M5" i="1"/>
  <c r="L5" i="1"/>
  <c r="K5" i="1"/>
  <c r="N5" i="1" s="1"/>
  <c r="P5" i="1" s="1"/>
  <c r="G5" i="1"/>
  <c r="H5" i="1" s="1"/>
  <c r="F5" i="1"/>
  <c r="E5" i="1"/>
  <c r="D5" i="1"/>
  <c r="C5" i="1"/>
  <c r="O4" i="1"/>
  <c r="M4" i="1"/>
  <c r="L4" i="1"/>
  <c r="L25" i="1" s="1"/>
  <c r="L29" i="1" s="1"/>
  <c r="K4" i="1"/>
  <c r="G4" i="1"/>
  <c r="G6" i="1" s="1"/>
  <c r="F4" i="1"/>
  <c r="E4" i="1"/>
  <c r="E6" i="1" s="1"/>
  <c r="D4" i="1"/>
  <c r="D6" i="1" s="1"/>
  <c r="C4" i="1"/>
  <c r="C6" i="1" s="1"/>
  <c r="H21" i="1" l="1"/>
  <c r="N11" i="1"/>
  <c r="P11" i="1" s="1"/>
  <c r="D25" i="1"/>
  <c r="D29" i="1" s="1"/>
  <c r="F6" i="1"/>
  <c r="H6" i="1"/>
  <c r="O25" i="1"/>
  <c r="F24" i="1"/>
  <c r="H24" i="1" s="1"/>
  <c r="K25" i="1"/>
  <c r="G9" i="1"/>
  <c r="E16" i="1"/>
  <c r="E25" i="1" s="1"/>
  <c r="E29" i="1" s="1"/>
  <c r="M11" i="1"/>
  <c r="M25" i="1" s="1"/>
  <c r="M29" i="1" s="1"/>
  <c r="N14" i="1"/>
  <c r="H4" i="1"/>
  <c r="N4" i="1"/>
  <c r="P4" i="1" s="1"/>
  <c r="F10" i="1"/>
  <c r="H22" i="1"/>
  <c r="C9" i="1"/>
  <c r="F9" i="1" s="1"/>
  <c r="N10" i="1"/>
  <c r="P10" i="1" s="1"/>
  <c r="N15" i="1"/>
  <c r="P15" i="1" s="1"/>
  <c r="H9" i="1" l="1"/>
  <c r="C25" i="1"/>
  <c r="F16" i="1"/>
  <c r="H16" i="1" s="1"/>
  <c r="K29" i="1"/>
  <c r="N29" i="1" s="1"/>
  <c r="N25" i="1"/>
  <c r="O29" i="1"/>
  <c r="P29" i="1" s="1"/>
  <c r="P25" i="1"/>
  <c r="G25" i="1"/>
  <c r="F25" i="1" l="1"/>
  <c r="C29" i="1"/>
  <c r="F29" i="1" s="1"/>
  <c r="H25" i="1"/>
  <c r="G29" i="1"/>
  <c r="H29" i="1" l="1"/>
</calcChain>
</file>

<file path=xl/sharedStrings.xml><?xml version="1.0" encoding="utf-8"?>
<sst xmlns="http://schemas.openxmlformats.org/spreadsheetml/2006/main" count="121" uniqueCount="107">
  <si>
    <t>BEVÉTELEK</t>
  </si>
  <si>
    <t>2014. évi előirányzatok</t>
  </si>
  <si>
    <t>2014. év</t>
  </si>
  <si>
    <t xml:space="preserve">Telj. </t>
  </si>
  <si>
    <t>KIADÁSOK</t>
  </si>
  <si>
    <t>Eredeti</t>
  </si>
  <si>
    <t>Módosítás</t>
  </si>
  <si>
    <t>Módosított</t>
  </si>
  <si>
    <t>tényleges</t>
  </si>
  <si>
    <t>%-a</t>
  </si>
  <si>
    <t>Évközi</t>
  </si>
  <si>
    <t>IV. név</t>
  </si>
  <si>
    <t xml:space="preserve">      e Ft-ban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</si>
  <si>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</si>
  <si>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</si>
  <si>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</si>
  <si>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</si>
  <si>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</si>
  <si>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</si>
  <si>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</si>
  <si>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</si>
  <si>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</si>
  <si>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</si>
  <si>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</si>
  <si>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</si>
  <si>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</si>
  <si>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</si>
  <si>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</si>
  <si>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</si>
  <si>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</si>
  <si>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</si>
  <si>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</si>
  <si>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</si>
  <si>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</si>
  <si>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</si>
  <si>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</si>
  <si>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</si>
  <si>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</si>
  <si>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</si>
  <si>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t>K511</t>
  </si>
  <si>
    <t>Működési célú pénzeszköz átadás ÁH-n kívülre</t>
  </si>
  <si>
    <t>B34</t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</si>
  <si>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</si>
  <si>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t>K5</t>
  </si>
  <si>
    <t>Egyéb működési célú kiadások</t>
  </si>
  <si>
    <t>B351</t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</si>
  <si>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</si>
  <si>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t>K6</t>
  </si>
  <si>
    <t>Beruházás</t>
  </si>
  <si>
    <t>B354</t>
  </si>
  <si>
    <t>Gépjárműadók</t>
  </si>
  <si>
    <t>K7</t>
  </si>
  <si>
    <t>Felújítás</t>
  </si>
  <si>
    <t>B355</t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</si>
  <si>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</si>
  <si>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K86</t>
  </si>
  <si>
    <t>Felhalmozási pénzeszköu átadás ÁH-n belülre</t>
  </si>
  <si>
    <t xml:space="preserve">                       (bírság, pótlék)</t>
  </si>
  <si>
    <t>K87</t>
  </si>
  <si>
    <t>Felhalmozási kölcsönnyújtás ÁH-n kívülre</t>
  </si>
  <si>
    <t>B3</t>
  </si>
  <si>
    <t>Közhatalmi bevételek</t>
  </si>
  <si>
    <t>K88</t>
  </si>
  <si>
    <t>Felhalmozási célú pénzeszköz átadás ÁH-n kívülre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</si>
  <si>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</si>
  <si>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</si>
  <si>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</si>
  <si>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</si>
  <si>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</si>
  <si>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</si>
  <si>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</si>
  <si>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Általános tartalék</t>
  </si>
  <si>
    <t>B62</t>
  </si>
  <si>
    <t>Működési célú kölcsönök visszatér. ÁH-n kívülről</t>
  </si>
  <si>
    <t>Céltartalék</t>
  </si>
  <si>
    <t>B63</t>
  </si>
  <si>
    <t>Egyéb működési célú átvett pénze. ÁH-n kívülről</t>
  </si>
  <si>
    <t>B6</t>
  </si>
  <si>
    <t>Működési célú pénze.átvét ÁH-n kívülről</t>
  </si>
  <si>
    <t>B72</t>
  </si>
  <si>
    <t>Felhalmozási kölcsönök visszatérülése</t>
  </si>
  <si>
    <t>B73</t>
  </si>
  <si>
    <t>Egyéb felhalm-i célú átvett pénze. ÁH-n kívülről</t>
  </si>
  <si>
    <t>B7</t>
  </si>
  <si>
    <t>Felhalmozási célú pénze.átvét ÁH-n kívülről</t>
  </si>
  <si>
    <t xml:space="preserve">  KÖLTSÉGVETÉSI BEVÉTELEK</t>
  </si>
  <si>
    <t xml:space="preserve">      KÖLTSÉGVETÉSI KIADÁSOK</t>
  </si>
  <si>
    <t>B812</t>
  </si>
  <si>
    <t>Belföldi értékpapírok bevételei</t>
  </si>
  <si>
    <t>K912</t>
  </si>
  <si>
    <t>Belföldi értékpapír vásárlás</t>
  </si>
  <si>
    <t>Előző évi megelőlegezés</t>
  </si>
  <si>
    <t>B813</t>
  </si>
  <si>
    <t>Maradvány igénybevétele</t>
  </si>
  <si>
    <t xml:space="preserve">                 Költségvetési  főösszeg</t>
  </si>
  <si>
    <t>B816</t>
  </si>
  <si>
    <t>Intézmény finanszírozás</t>
  </si>
  <si>
    <t>K915</t>
  </si>
  <si>
    <t>B817</t>
  </si>
  <si>
    <t>Betétek megszüntetése</t>
  </si>
  <si>
    <t>K916</t>
  </si>
  <si>
    <t>Pénzeszközök betétkénti elhelyezése</t>
  </si>
  <si>
    <t>Önkormányzat</t>
  </si>
  <si>
    <t>Óvoda</t>
  </si>
  <si>
    <t>Hivatal</t>
  </si>
  <si>
    <t xml:space="preserve">                         Halmozott</t>
  </si>
  <si>
    <t xml:space="preserve">            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</si>
</sst>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b/>
      <sz val="11"/>
      <name val="Times"/>
      <charset val="238"/>
    </font>
    <font>
      <sz val="11"/>
      <name val="Times"/>
      <family val="1"/>
      <charset val="238"/>
    </font>
    <font>
      <sz val="14"/>
      <name val="Times"/>
      <family val="1"/>
      <charset val="238"/>
    </font>
    <font>
      <b/>
      <i/>
      <sz val="11"/>
      <name val="Times"/>
      <charset val="238"/>
    </font>
    <font>
      <b/>
      <sz val="11"/>
      <name val="Times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"/>
      <charset val="238"/>
    </font>
    <font>
      <b/>
      <sz val="9"/>
      <name val="Times"/>
      <family val="1"/>
      <charset val="238"/>
    </font>
    <font>
      <b/>
      <sz val="12"/>
      <name val="Times"/>
      <family val="1"/>
    </font>
    <font>
      <sz val="9"/>
      <name val="Times"/>
      <family val="1"/>
      <charset val="238"/>
    </font>
    <font>
      <sz val="12"/>
      <name val="Times"/>
      <family val="1"/>
    </font>
    <font>
      <b/>
      <sz val="10"/>
      <name val="Times"/>
      <family val="1"/>
      <charset val="238"/>
    </font>
    <font>
      <sz val="10"/>
      <name val="Times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 CE"/>
      <charset val="238"/>
    </font>
    <font>
      <b/>
      <sz val="14"/>
      <color indexed="8"/>
      <name val="Times"/>
      <family val="1"/>
      <charset val="238"/>
    </font>
    <font>
      <b/>
      <sz val="14"/>
      <name val="Times"/>
      <family val="1"/>
    </font>
    <font>
      <sz val="12"/>
      <name val="Times"/>
      <charset val="238"/>
    </font>
    <font>
      <b/>
      <sz val="14"/>
      <name val="Times"/>
      <charset val="238"/>
    </font>
    <font>
      <b/>
      <sz val="14"/>
      <color indexed="10"/>
      <name val="Times"/>
      <family val="1"/>
      <charset val="238"/>
    </font>
    <font>
      <sz val="10"/>
      <name val="Times"/>
      <charset val="238"/>
    </font>
    <font>
      <sz val="11"/>
      <name val="Times"/>
      <charset val="238"/>
    </font>
    <font>
      <b/>
      <sz val="10"/>
      <name val="Times"/>
      <family val="1"/>
    </font>
    <font>
      <b/>
      <sz val="11"/>
      <color indexed="10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left"/>
    </xf>
    <xf numFmtId="0" fontId="4" fillId="0" borderId="2" xfId="0" applyFont="1" applyBorder="1"/>
    <xf numFmtId="164" fontId="5" fillId="0" borderId="2" xfId="1" applyNumberFormat="1" applyFont="1" applyBorder="1"/>
    <xf numFmtId="164" fontId="6" fillId="0" borderId="2" xfId="1" applyNumberFormat="1" applyFont="1" applyBorder="1"/>
    <xf numFmtId="164" fontId="5" fillId="4" borderId="2" xfId="1" applyNumberFormat="1" applyFont="1" applyFill="1" applyBorder="1"/>
    <xf numFmtId="164" fontId="7" fillId="3" borderId="2" xfId="1" applyNumberFormat="1" applyFont="1" applyFill="1" applyBorder="1"/>
    <xf numFmtId="165" fontId="8" fillId="3" borderId="2" xfId="1" applyNumberFormat="1" applyFont="1" applyFill="1" applyBorder="1"/>
    <xf numFmtId="164" fontId="3" fillId="4" borderId="2" xfId="1" applyNumberFormat="1" applyFont="1" applyFill="1" applyBorder="1"/>
    <xf numFmtId="0" fontId="3" fillId="4" borderId="2" xfId="0" applyFont="1" applyFill="1" applyBorder="1"/>
    <xf numFmtId="164" fontId="9" fillId="4" borderId="2" xfId="1" applyNumberFormat="1" applyFont="1" applyFill="1" applyBorder="1"/>
    <xf numFmtId="164" fontId="2" fillId="4" borderId="2" xfId="1" applyNumberFormat="1" applyFont="1" applyFill="1" applyBorder="1"/>
    <xf numFmtId="165" fontId="10" fillId="4" borderId="2" xfId="1" applyNumberFormat="1" applyFont="1" applyFill="1" applyBorder="1"/>
    <xf numFmtId="164" fontId="9" fillId="0" borderId="2" xfId="1" applyNumberFormat="1" applyFont="1" applyBorder="1"/>
    <xf numFmtId="164" fontId="2" fillId="3" borderId="2" xfId="1" applyNumberFormat="1" applyFont="1" applyFill="1" applyBorder="1"/>
    <xf numFmtId="164" fontId="3" fillId="4" borderId="2" xfId="1" applyNumberFormat="1" applyFont="1" applyFill="1" applyBorder="1" applyAlignment="1">
      <alignment horizontal="left"/>
    </xf>
    <xf numFmtId="164" fontId="4" fillId="4" borderId="2" xfId="1" applyNumberFormat="1" applyFont="1" applyFill="1" applyBorder="1"/>
    <xf numFmtId="165" fontId="11" fillId="4" borderId="2" xfId="1" applyNumberFormat="1" applyFont="1" applyFill="1" applyBorder="1"/>
    <xf numFmtId="16" fontId="3" fillId="3" borderId="2" xfId="0" applyNumberFormat="1" applyFont="1" applyFill="1" applyBorder="1" applyAlignment="1">
      <alignment horizontal="left"/>
    </xf>
    <xf numFmtId="16" fontId="4" fillId="3" borderId="2" xfId="0" applyNumberFormat="1" applyFont="1" applyFill="1" applyBorder="1"/>
    <xf numFmtId="0" fontId="4" fillId="0" borderId="5" xfId="0" applyFont="1" applyBorder="1"/>
    <xf numFmtId="164" fontId="6" fillId="3" borderId="2" xfId="1" applyNumberFormat="1" applyFont="1" applyFill="1" applyBorder="1"/>
    <xf numFmtId="164" fontId="9" fillId="3" borderId="2" xfId="1" applyNumberFormat="1" applyFont="1" applyFill="1" applyBorder="1"/>
    <xf numFmtId="164" fontId="6" fillId="4" borderId="2" xfId="1" applyNumberFormat="1" applyFont="1" applyFill="1" applyBorder="1"/>
    <xf numFmtId="165" fontId="10" fillId="0" borderId="2" xfId="1" applyNumberFormat="1" applyFont="1" applyBorder="1"/>
    <xf numFmtId="16" fontId="3" fillId="4" borderId="2" xfId="0" applyNumberFormat="1" applyFont="1" applyFill="1" applyBorder="1" applyAlignment="1">
      <alignment horizontal="left"/>
    </xf>
    <xf numFmtId="16" fontId="4" fillId="0" borderId="2" xfId="0" applyNumberFormat="1" applyFont="1" applyBorder="1"/>
    <xf numFmtId="0" fontId="12" fillId="0" borderId="2" xfId="0" applyFont="1" applyBorder="1" applyAlignment="1">
      <alignment horizontal="left"/>
    </xf>
    <xf numFmtId="0" fontId="3" fillId="3" borderId="5" xfId="0" applyFont="1" applyFill="1" applyBorder="1"/>
    <xf numFmtId="0" fontId="3" fillId="0" borderId="5" xfId="0" applyFont="1" applyBorder="1"/>
    <xf numFmtId="164" fontId="13" fillId="4" borderId="2" xfId="1" applyNumberFormat="1" applyFont="1" applyFill="1" applyBorder="1"/>
    <xf numFmtId="0" fontId="13" fillId="4" borderId="2" xfId="0" applyFont="1" applyFill="1" applyBorder="1"/>
    <xf numFmtId="0" fontId="6" fillId="0" borderId="2" xfId="0" applyFont="1" applyBorder="1"/>
    <xf numFmtId="0" fontId="6" fillId="0" borderId="5" xfId="0" applyFont="1" applyBorder="1"/>
    <xf numFmtId="0" fontId="3" fillId="0" borderId="5" xfId="0" applyFont="1" applyFill="1" applyBorder="1"/>
    <xf numFmtId="165" fontId="8" fillId="4" borderId="2" xfId="1" applyNumberFormat="1" applyFont="1" applyFill="1" applyBorder="1"/>
    <xf numFmtId="0" fontId="14" fillId="0" borderId="2" xfId="0" applyFont="1" applyBorder="1" applyAlignment="1">
      <alignment horizontal="left"/>
    </xf>
    <xf numFmtId="164" fontId="4" fillId="3" borderId="2" xfId="1" applyNumberFormat="1" applyFont="1" applyFill="1" applyBorder="1"/>
    <xf numFmtId="164" fontId="3" fillId="3" borderId="2" xfId="1" applyNumberFormat="1" applyFont="1" applyFill="1" applyBorder="1"/>
    <xf numFmtId="0" fontId="15" fillId="3" borderId="2" xfId="0" applyFont="1" applyFill="1" applyBorder="1"/>
    <xf numFmtId="164" fontId="16" fillId="3" borderId="2" xfId="1" applyNumberFormat="1" applyFont="1" applyFill="1" applyBorder="1"/>
    <xf numFmtId="164" fontId="17" fillId="3" borderId="2" xfId="1" applyNumberFormat="1" applyFont="1" applyFill="1" applyBorder="1"/>
    <xf numFmtId="0" fontId="3" fillId="4" borderId="2" xfId="0" applyFont="1" applyFill="1" applyBorder="1" applyAlignment="1">
      <alignment horizontal="left"/>
    </xf>
    <xf numFmtId="0" fontId="3" fillId="4" borderId="5" xfId="0" applyFont="1" applyFill="1" applyBorder="1"/>
    <xf numFmtId="164" fontId="7" fillId="4" borderId="2" xfId="1" applyNumberFormat="1" applyFont="1" applyFill="1" applyBorder="1"/>
    <xf numFmtId="164" fontId="18" fillId="4" borderId="2" xfId="1" applyNumberFormat="1" applyFont="1" applyFill="1" applyBorder="1"/>
    <xf numFmtId="164" fontId="19" fillId="4" borderId="2" xfId="1" applyNumberFormat="1" applyFont="1" applyFill="1" applyBorder="1"/>
    <xf numFmtId="164" fontId="20" fillId="4" borderId="2" xfId="1" applyNumberFormat="1" applyFont="1" applyFill="1" applyBorder="1"/>
    <xf numFmtId="164" fontId="21" fillId="3" borderId="2" xfId="1" applyNumberFormat="1" applyFont="1" applyFill="1" applyBorder="1"/>
    <xf numFmtId="0" fontId="2" fillId="4" borderId="2" xfId="0" applyFont="1" applyFill="1" applyBorder="1"/>
    <xf numFmtId="164" fontId="22" fillId="4" borderId="2" xfId="1" applyNumberFormat="1" applyFont="1" applyFill="1" applyBorder="1"/>
    <xf numFmtId="0" fontId="6" fillId="0" borderId="2" xfId="0" applyFont="1" applyBorder="1" applyAlignment="1">
      <alignment horizontal="left"/>
    </xf>
    <xf numFmtId="0" fontId="4" fillId="3" borderId="5" xfId="0" applyFont="1" applyFill="1" applyBorder="1"/>
    <xf numFmtId="0" fontId="6" fillId="5" borderId="2" xfId="0" applyFont="1" applyFill="1" applyBorder="1" applyAlignment="1">
      <alignment horizontal="left"/>
    </xf>
    <xf numFmtId="0" fontId="23" fillId="5" borderId="5" xfId="0" applyFont="1" applyFill="1" applyBorder="1"/>
    <xf numFmtId="164" fontId="2" fillId="5" borderId="2" xfId="1" applyNumberFormat="1" applyFont="1" applyFill="1" applyBorder="1"/>
    <xf numFmtId="164" fontId="24" fillId="5" borderId="2" xfId="1" applyNumberFormat="1" applyFont="1" applyFill="1" applyBorder="1"/>
    <xf numFmtId="164" fontId="25" fillId="5" borderId="2" xfId="1" applyNumberFormat="1" applyFont="1" applyFill="1" applyBorder="1"/>
    <xf numFmtId="164" fontId="26" fillId="5" borderId="2" xfId="1" applyNumberFormat="1" applyFont="1" applyFill="1" applyBorder="1"/>
    <xf numFmtId="165" fontId="8" fillId="5" borderId="2" xfId="1" applyNumberFormat="1" applyFont="1" applyFill="1" applyBorder="1"/>
    <xf numFmtId="0" fontId="4" fillId="5" borderId="2" xfId="0" applyFont="1" applyFill="1" applyBorder="1"/>
    <xf numFmtId="164" fontId="15" fillId="5" borderId="2" xfId="1" applyNumberFormat="1" applyFont="1" applyFill="1" applyBorder="1"/>
    <xf numFmtId="164" fontId="3" fillId="5" borderId="2" xfId="1" applyNumberFormat="1" applyFont="1" applyFill="1" applyBorder="1"/>
    <xf numFmtId="165" fontId="10" fillId="5" borderId="2" xfId="1" applyNumberFormat="1" applyFont="1" applyFill="1" applyBorder="1"/>
    <xf numFmtId="0" fontId="13" fillId="3" borderId="5" xfId="0" applyFont="1" applyFill="1" applyBorder="1"/>
    <xf numFmtId="164" fontId="27" fillId="3" borderId="2" xfId="1" applyNumberFormat="1" applyFont="1" applyFill="1" applyBorder="1"/>
    <xf numFmtId="164" fontId="28" fillId="4" borderId="2" xfId="1" applyNumberFormat="1" applyFont="1" applyFill="1" applyBorder="1"/>
    <xf numFmtId="164" fontId="13" fillId="3" borderId="2" xfId="1" applyNumberFormat="1" applyFont="1" applyFill="1" applyBorder="1"/>
    <xf numFmtId="164" fontId="29" fillId="3" borderId="2" xfId="1" applyNumberFormat="1" applyFont="1" applyFill="1" applyBorder="1"/>
    <xf numFmtId="164" fontId="2" fillId="4" borderId="2" xfId="1" applyNumberFormat="1" applyFont="1" applyFill="1" applyBorder="1" applyAlignment="1">
      <alignment horizontal="left"/>
    </xf>
    <xf numFmtId="164" fontId="0" fillId="4" borderId="2" xfId="1" applyNumberFormat="1" applyFont="1" applyFill="1" applyBorder="1"/>
    <xf numFmtId="164" fontId="30" fillId="4" borderId="2" xfId="1" applyNumberFormat="1" applyFont="1" applyFill="1" applyBorder="1"/>
    <xf numFmtId="164" fontId="31" fillId="4" borderId="2" xfId="1" applyNumberFormat="1" applyFont="1" applyFill="1" applyBorder="1"/>
    <xf numFmtId="0" fontId="32" fillId="0" borderId="0" xfId="0" applyFont="1"/>
    <xf numFmtId="164" fontId="18" fillId="0" borderId="0" xfId="1" applyNumberFormat="1" applyFont="1"/>
    <xf numFmtId="164" fontId="19" fillId="0" borderId="0" xfId="1" applyNumberFormat="1" applyFont="1"/>
    <xf numFmtId="164" fontId="21" fillId="0" borderId="0" xfId="1" applyNumberFormat="1" applyFont="1"/>
    <xf numFmtId="0" fontId="33" fillId="0" borderId="0" xfId="0" applyFont="1"/>
    <xf numFmtId="164" fontId="34" fillId="6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iz/2015%20&#201;V/2014%20&#233;vi%20Z&#193;RSZ&#193;MAD&#193;S/Z&#193;RSZ&#193;MAD&#193;S%202/TEST&#220;LETI%20EL&#336;TERJESZT&#201;S/1-12%20sz&#225;m&#250;%20mell&#233;klet%20a%20sz&#246;vegeshez%202014.%20Raj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 "/>
      <sheetName val="Bevétel össz."/>
      <sheetName val="Kiadás ktgvszervenként"/>
      <sheetName val="Állami"/>
      <sheetName val="Ber.-felú. "/>
      <sheetName val="Pénze.átadás"/>
      <sheetName val="Szoc.jutt."/>
      <sheetName val="Önkormányzat"/>
      <sheetName val="Önk.hivatal"/>
      <sheetName val="Óvoda"/>
      <sheetName val="Üres"/>
      <sheetName val="Pénzeszközök"/>
      <sheetName val="Mód.indoklás 2014.IV. név"/>
      <sheetName val="Mód.indoklás 2014.III. név "/>
      <sheetName val="Mód.indoklás 2014.I. félév"/>
    </sheetNames>
    <sheetDataSet>
      <sheetData sheetId="0"/>
      <sheetData sheetId="1"/>
      <sheetData sheetId="2">
        <row r="9">
          <cell r="C9">
            <v>107746</v>
          </cell>
          <cell r="D9">
            <v>4745</v>
          </cell>
          <cell r="E9">
            <v>1825</v>
          </cell>
          <cell r="G9">
            <v>114316</v>
          </cell>
        </row>
        <row r="16">
          <cell r="C16">
            <v>19652</v>
          </cell>
          <cell r="D16">
            <v>2942</v>
          </cell>
          <cell r="E16">
            <v>870</v>
          </cell>
          <cell r="G16">
            <v>22125</v>
          </cell>
        </row>
        <row r="18">
          <cell r="C18">
            <v>0</v>
          </cell>
          <cell r="D18">
            <v>0</v>
          </cell>
          <cell r="E18">
            <v>2425</v>
          </cell>
          <cell r="G18">
            <v>2425</v>
          </cell>
        </row>
        <row r="22">
          <cell r="C22">
            <v>5796</v>
          </cell>
          <cell r="D22">
            <v>0</v>
          </cell>
          <cell r="E22">
            <v>160000</v>
          </cell>
          <cell r="G22">
            <v>160752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</row>
        <row r="25">
          <cell r="C25">
            <v>25100</v>
          </cell>
          <cell r="D25">
            <v>0</v>
          </cell>
          <cell r="E25">
            <v>9600</v>
          </cell>
          <cell r="G25">
            <v>34723</v>
          </cell>
        </row>
        <row r="26">
          <cell r="C26">
            <v>100000</v>
          </cell>
          <cell r="D26">
            <v>0</v>
          </cell>
          <cell r="E26">
            <v>4300</v>
          </cell>
          <cell r="G26">
            <v>104339</v>
          </cell>
        </row>
        <row r="27">
          <cell r="C27">
            <v>4000</v>
          </cell>
          <cell r="D27">
            <v>4800</v>
          </cell>
          <cell r="E27">
            <v>1700</v>
          </cell>
          <cell r="G27">
            <v>10521</v>
          </cell>
        </row>
        <row r="28">
          <cell r="C28">
            <v>0</v>
          </cell>
          <cell r="D28">
            <v>100</v>
          </cell>
          <cell r="E28">
            <v>0</v>
          </cell>
          <cell r="G28">
            <v>50</v>
          </cell>
        </row>
        <row r="29">
          <cell r="D29">
            <v>213</v>
          </cell>
          <cell r="E29">
            <v>150</v>
          </cell>
          <cell r="G29">
            <v>361</v>
          </cell>
        </row>
        <row r="30">
          <cell r="D30">
            <v>400</v>
          </cell>
          <cell r="E30">
            <v>3150</v>
          </cell>
          <cell r="G30">
            <v>3535</v>
          </cell>
        </row>
        <row r="31">
          <cell r="C31">
            <v>0</v>
          </cell>
          <cell r="D31">
            <v>1200</v>
          </cell>
          <cell r="E31">
            <v>500</v>
          </cell>
          <cell r="G31">
            <v>1683</v>
          </cell>
        </row>
        <row r="42">
          <cell r="C42">
            <v>38404</v>
          </cell>
          <cell r="D42">
            <v>0</v>
          </cell>
          <cell r="E42">
            <v>-5320</v>
          </cell>
          <cell r="G42">
            <v>32327</v>
          </cell>
        </row>
        <row r="45">
          <cell r="C45">
            <v>52919</v>
          </cell>
          <cell r="D45">
            <v>0</v>
          </cell>
          <cell r="E45">
            <v>-22225</v>
          </cell>
          <cell r="G45">
            <v>30388</v>
          </cell>
        </row>
        <row r="46">
          <cell r="C46">
            <v>0</v>
          </cell>
          <cell r="D46">
            <v>0</v>
          </cell>
          <cell r="E46">
            <v>0</v>
          </cell>
          <cell r="G46">
            <v>24</v>
          </cell>
        </row>
        <row r="47">
          <cell r="C47">
            <v>20</v>
          </cell>
          <cell r="D47">
            <v>290</v>
          </cell>
          <cell r="E47">
            <v>250</v>
          </cell>
          <cell r="G47">
            <v>392</v>
          </cell>
        </row>
        <row r="49">
          <cell r="C49">
            <v>2700</v>
          </cell>
          <cell r="D49">
            <v>0</v>
          </cell>
          <cell r="E49">
            <v>-1438</v>
          </cell>
          <cell r="G49">
            <v>847</v>
          </cell>
        </row>
        <row r="50">
          <cell r="C50">
            <v>4987</v>
          </cell>
          <cell r="D50">
            <v>0</v>
          </cell>
          <cell r="E50">
            <v>-4987</v>
          </cell>
          <cell r="G50">
            <v>0</v>
          </cell>
        </row>
        <row r="53">
          <cell r="C53">
            <v>190500</v>
          </cell>
          <cell r="D53">
            <v>0</v>
          </cell>
          <cell r="E53">
            <v>-190500</v>
          </cell>
          <cell r="G53">
            <v>0</v>
          </cell>
        </row>
        <row r="54">
          <cell r="C54">
            <v>44746</v>
          </cell>
          <cell r="D54">
            <v>0</v>
          </cell>
          <cell r="E54">
            <v>0</v>
          </cell>
          <cell r="G54">
            <v>44746</v>
          </cell>
        </row>
        <row r="56">
          <cell r="C56">
            <v>133900</v>
          </cell>
          <cell r="D56">
            <v>3508</v>
          </cell>
          <cell r="E56">
            <v>0</v>
          </cell>
          <cell r="G56">
            <v>137218</v>
          </cell>
        </row>
        <row r="57">
          <cell r="C57">
            <v>0</v>
          </cell>
          <cell r="D57">
            <v>0</v>
          </cell>
          <cell r="E57">
            <v>0</v>
          </cell>
        </row>
      </sheetData>
      <sheetData sheetId="3">
        <row r="6">
          <cell r="S6">
            <v>101223</v>
          </cell>
          <cell r="T6">
            <v>3929</v>
          </cell>
          <cell r="U6">
            <v>4050</v>
          </cell>
          <cell r="V6">
            <v>108019</v>
          </cell>
        </row>
        <row r="7">
          <cell r="S7">
            <v>25534</v>
          </cell>
          <cell r="T7">
            <v>1115</v>
          </cell>
          <cell r="U7">
            <v>1320</v>
          </cell>
          <cell r="V7">
            <v>27402</v>
          </cell>
        </row>
        <row r="8">
          <cell r="S8">
            <v>115567</v>
          </cell>
          <cell r="T8">
            <v>8618</v>
          </cell>
          <cell r="U8">
            <v>5930</v>
          </cell>
          <cell r="V8">
            <v>125059</v>
          </cell>
        </row>
        <row r="9">
          <cell r="S9">
            <v>8986</v>
          </cell>
          <cell r="T9">
            <v>1059</v>
          </cell>
          <cell r="U9">
            <v>0</v>
          </cell>
          <cell r="V9">
            <v>9072</v>
          </cell>
        </row>
        <row r="10">
          <cell r="S10">
            <v>2932</v>
          </cell>
          <cell r="T10">
            <v>50</v>
          </cell>
          <cell r="U10">
            <v>1600</v>
          </cell>
          <cell r="V10">
            <v>4512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S12">
            <v>10370</v>
          </cell>
          <cell r="T12">
            <v>485</v>
          </cell>
          <cell r="U12">
            <v>0</v>
          </cell>
          <cell r="V12">
            <v>9998</v>
          </cell>
        </row>
        <row r="14">
          <cell r="S14">
            <v>265758</v>
          </cell>
          <cell r="T14">
            <v>-11743</v>
          </cell>
          <cell r="U14">
            <v>-33300</v>
          </cell>
          <cell r="V14">
            <v>214009</v>
          </cell>
        </row>
        <row r="15">
          <cell r="S15">
            <v>23500</v>
          </cell>
          <cell r="T15">
            <v>25000</v>
          </cell>
          <cell r="U15">
            <v>-32000</v>
          </cell>
          <cell r="V15">
            <v>15926</v>
          </cell>
        </row>
        <row r="16">
          <cell r="S16">
            <v>0</v>
          </cell>
          <cell r="T16">
            <v>0</v>
          </cell>
          <cell r="U16">
            <v>1700</v>
          </cell>
          <cell r="V16">
            <v>1686</v>
          </cell>
        </row>
        <row r="17">
          <cell r="S17">
            <v>10954</v>
          </cell>
          <cell r="T17">
            <v>1046</v>
          </cell>
          <cell r="U17">
            <v>0</v>
          </cell>
          <cell r="V17">
            <v>12000</v>
          </cell>
        </row>
        <row r="18">
          <cell r="S18">
            <v>0</v>
          </cell>
          <cell r="T18">
            <v>3600</v>
          </cell>
          <cell r="U18">
            <v>0</v>
          </cell>
          <cell r="V18">
            <v>3600</v>
          </cell>
        </row>
        <row r="20">
          <cell r="S20">
            <v>31746</v>
          </cell>
          <cell r="T20">
            <v>-18469</v>
          </cell>
          <cell r="U20">
            <v>11000</v>
          </cell>
          <cell r="V20">
            <v>0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4">
          <cell r="C24">
            <v>133900</v>
          </cell>
          <cell r="D24">
            <v>3508</v>
          </cell>
          <cell r="E24">
            <v>0</v>
          </cell>
          <cell r="F24">
            <v>137218</v>
          </cell>
        </row>
        <row r="25">
          <cell r="F25">
            <v>0</v>
          </cell>
          <cell r="S25">
            <v>0</v>
          </cell>
          <cell r="T25">
            <v>0</v>
          </cell>
          <cell r="U2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Layout" topLeftCell="A42" zoomScaleNormal="100" workbookViewId="0">
      <selection activeCell="B63" sqref="B63"/>
    </sheetView>
  </sheetViews>
  <sheetFormatPr defaultRowHeight="15" x14ac:dyDescent="0.25"/>
  <cols>
    <col min="2" max="2" width="45.28515625" bestFit="1" customWidth="1"/>
    <col min="3" max="3" width="15.7109375" bestFit="1" customWidth="1"/>
    <col min="4" max="4" width="12.5703125" bestFit="1" customWidth="1"/>
    <col min="5" max="5" width="13.7109375" bestFit="1" customWidth="1"/>
    <col min="6" max="7" width="15.7109375" bestFit="1" customWidth="1"/>
    <col min="8" max="8" width="10.7109375" bestFit="1" customWidth="1"/>
    <col min="10" max="10" width="49.140625" bestFit="1" customWidth="1"/>
    <col min="11" max="11" width="15.7109375" bestFit="1" customWidth="1"/>
    <col min="12" max="13" width="12.5703125" bestFit="1" customWidth="1"/>
    <col min="14" max="15" width="15.7109375" bestFit="1" customWidth="1"/>
    <col min="16" max="16" width="11.28515625" bestFit="1" customWidth="1"/>
  </cols>
  <sheetData>
    <row r="1" spans="1:16" ht="18.75" x14ac:dyDescent="0.3">
      <c r="A1" s="89"/>
      <c r="B1" s="92" t="s">
        <v>0</v>
      </c>
      <c r="C1" s="92" t="s">
        <v>1</v>
      </c>
      <c r="D1" s="92"/>
      <c r="E1" s="92"/>
      <c r="F1" s="92"/>
      <c r="G1" s="1" t="s">
        <v>2</v>
      </c>
      <c r="H1" s="2" t="s">
        <v>3</v>
      </c>
      <c r="I1" s="87"/>
      <c r="J1" s="92" t="s">
        <v>4</v>
      </c>
      <c r="K1" s="92" t="s">
        <v>1</v>
      </c>
      <c r="L1" s="92"/>
      <c r="M1" s="92"/>
      <c r="N1" s="92"/>
      <c r="O1" s="1" t="s">
        <v>2</v>
      </c>
      <c r="P1" s="2" t="s">
        <v>3</v>
      </c>
    </row>
    <row r="2" spans="1:16" ht="18.75" x14ac:dyDescent="0.3">
      <c r="A2" s="90"/>
      <c r="B2" s="92"/>
      <c r="C2" s="87" t="s">
        <v>5</v>
      </c>
      <c r="D2" s="86" t="s">
        <v>6</v>
      </c>
      <c r="E2" s="86"/>
      <c r="F2" s="87" t="s">
        <v>7</v>
      </c>
      <c r="G2" s="3" t="s">
        <v>8</v>
      </c>
      <c r="H2" s="4" t="s">
        <v>9</v>
      </c>
      <c r="I2" s="93"/>
      <c r="J2" s="92"/>
      <c r="K2" s="87" t="s">
        <v>5</v>
      </c>
      <c r="L2" s="86" t="s">
        <v>6</v>
      </c>
      <c r="M2" s="86"/>
      <c r="N2" s="87" t="s">
        <v>7</v>
      </c>
      <c r="O2" s="3" t="s">
        <v>8</v>
      </c>
      <c r="P2" s="4" t="s">
        <v>9</v>
      </c>
    </row>
    <row r="3" spans="1:16" ht="18.75" x14ac:dyDescent="0.3">
      <c r="A3" s="91"/>
      <c r="B3" s="92"/>
      <c r="C3" s="88"/>
      <c r="D3" s="5" t="s">
        <v>10</v>
      </c>
      <c r="E3" s="5" t="s">
        <v>11</v>
      </c>
      <c r="F3" s="88"/>
      <c r="G3" s="6" t="s">
        <v>12</v>
      </c>
      <c r="H3" s="7"/>
      <c r="I3" s="88"/>
      <c r="J3" s="92"/>
      <c r="K3" s="88"/>
      <c r="L3" s="5" t="s">
        <v>10</v>
      </c>
      <c r="M3" s="5" t="s">
        <v>11</v>
      </c>
      <c r="N3" s="88"/>
      <c r="O3" s="6" t="s">
        <v>12</v>
      </c>
      <c r="P3" s="7"/>
    </row>
    <row r="4" spans="1:16" ht="18.75" x14ac:dyDescent="0.3">
      <c r="A4" s="8" t="s">
        <v>13</v>
      </c>
      <c r="B4" s="9" t="s">
        <v>14</v>
      </c>
      <c r="C4" s="10">
        <f>SUM('[1]Bevétel össz.'!C9)</f>
        <v>107746</v>
      </c>
      <c r="D4" s="11">
        <f>SUM('[1]Bevétel össz.'!D9)</f>
        <v>4745</v>
      </c>
      <c r="E4" s="11">
        <f>SUM('[1]Bevétel össz.'!E9)</f>
        <v>1825</v>
      </c>
      <c r="F4" s="12">
        <f>SUM(C4:E4)</f>
        <v>114316</v>
      </c>
      <c r="G4" s="13">
        <f>SUM('[1]Bevétel össz.'!G9)</f>
        <v>114316</v>
      </c>
      <c r="H4" s="14">
        <f>SUM(G4/F4*100)</f>
        <v>100</v>
      </c>
      <c r="I4" s="15" t="s">
        <v>15</v>
      </c>
      <c r="J4" s="16" t="s">
        <v>16</v>
      </c>
      <c r="K4" s="17">
        <f>SUM('[1]Kiadás ktgvszervenként'!S6)</f>
        <v>101223</v>
      </c>
      <c r="L4" s="17">
        <f>SUM('[1]Kiadás ktgvszervenként'!T6)</f>
        <v>3929</v>
      </c>
      <c r="M4" s="17">
        <f>SUM('[1]Kiadás ktgvszervenként'!U6)</f>
        <v>4050</v>
      </c>
      <c r="N4" s="17">
        <f t="shared" ref="N4:N10" si="0">SUM(K4:M4)</f>
        <v>109202</v>
      </c>
      <c r="O4" s="18">
        <f>SUM('[1]Kiadás ktgvszervenként'!V6)</f>
        <v>108019</v>
      </c>
      <c r="P4" s="19">
        <f>SUM(O4/N4*100)</f>
        <v>98.916686507573132</v>
      </c>
    </row>
    <row r="5" spans="1:16" ht="18.75" x14ac:dyDescent="0.3">
      <c r="A5" s="8" t="s">
        <v>17</v>
      </c>
      <c r="B5" s="9" t="s">
        <v>18</v>
      </c>
      <c r="C5" s="20">
        <f>SUM('[1]Bevétel össz.'!C16)</f>
        <v>19652</v>
      </c>
      <c r="D5" s="20">
        <f>SUM('[1]Bevétel össz.'!D16)</f>
        <v>2942</v>
      </c>
      <c r="E5" s="20">
        <f>SUM('[1]Bevétel össz.'!E16)</f>
        <v>870</v>
      </c>
      <c r="F5" s="12">
        <f t="shared" ref="F5:F31" si="1">SUM(C5:E5)</f>
        <v>23464</v>
      </c>
      <c r="G5" s="21">
        <f>SUM('[1]Bevétel össz.'!G16)</f>
        <v>22125</v>
      </c>
      <c r="H5" s="14">
        <f t="shared" ref="H5:H30" si="2">SUM(G5/F5*100)</f>
        <v>94.293385612001373</v>
      </c>
      <c r="I5" s="15" t="s">
        <v>19</v>
      </c>
      <c r="J5" s="16" t="s">
        <v>20</v>
      </c>
      <c r="K5" s="17">
        <f>SUM('[1]Kiadás ktgvszervenként'!S7)</f>
        <v>25534</v>
      </c>
      <c r="L5" s="17">
        <f>SUM('[1]Kiadás ktgvszervenként'!T7)</f>
        <v>1115</v>
      </c>
      <c r="M5" s="17">
        <f>SUM('[1]Kiadás ktgvszervenként'!U7)</f>
        <v>1320</v>
      </c>
      <c r="N5" s="17">
        <f t="shared" si="0"/>
        <v>27969</v>
      </c>
      <c r="O5" s="18">
        <f>SUM('[1]Kiadás ktgvszervenként'!V7)</f>
        <v>27402</v>
      </c>
      <c r="P5" s="19">
        <f t="shared" ref="P5:P30" si="3">SUM(O5/N5*100)</f>
        <v>97.972755550788378</v>
      </c>
    </row>
    <row r="6" spans="1:16" ht="18.75" x14ac:dyDescent="0.3">
      <c r="A6" s="22" t="s">
        <v>21</v>
      </c>
      <c r="B6" s="16" t="s">
        <v>22</v>
      </c>
      <c r="C6" s="23">
        <f>SUM(C4:C5)</f>
        <v>127398</v>
      </c>
      <c r="D6" s="15">
        <f>SUM(D4:D5)</f>
        <v>7687</v>
      </c>
      <c r="E6" s="23">
        <f>SUM(E4:E5)</f>
        <v>2695</v>
      </c>
      <c r="F6" s="12">
        <f t="shared" si="1"/>
        <v>137780</v>
      </c>
      <c r="G6" s="18">
        <f>SUM(G4:G5)</f>
        <v>136441</v>
      </c>
      <c r="H6" s="24">
        <f t="shared" si="2"/>
        <v>99.028160836115546</v>
      </c>
      <c r="I6" s="15" t="s">
        <v>23</v>
      </c>
      <c r="J6" s="16" t="s">
        <v>24</v>
      </c>
      <c r="K6" s="17">
        <f>SUM('[1]Kiadás ktgvszervenként'!S8)</f>
        <v>115567</v>
      </c>
      <c r="L6" s="17">
        <f>SUM('[1]Kiadás ktgvszervenként'!T8)</f>
        <v>8618</v>
      </c>
      <c r="M6" s="17">
        <f>SUM('[1]Kiadás ktgvszervenként'!U8)</f>
        <v>5930</v>
      </c>
      <c r="N6" s="17">
        <f t="shared" si="0"/>
        <v>130115</v>
      </c>
      <c r="O6" s="18">
        <f>SUM('[1]Kiadás ktgvszervenként'!V8)</f>
        <v>125059</v>
      </c>
      <c r="P6" s="19">
        <f t="shared" si="3"/>
        <v>96.114206663336276</v>
      </c>
    </row>
    <row r="7" spans="1:16" ht="18.75" x14ac:dyDescent="0.3">
      <c r="A7" s="8" t="s">
        <v>25</v>
      </c>
      <c r="B7" s="9" t="s">
        <v>26</v>
      </c>
      <c r="C7" s="20">
        <f>SUM('[1]Bevétel össz.'!C18)</f>
        <v>0</v>
      </c>
      <c r="D7" s="20">
        <f>SUM('[1]Bevétel össz.'!D18)</f>
        <v>0</v>
      </c>
      <c r="E7" s="20">
        <f>SUM('[1]Bevétel össz.'!E18)</f>
        <v>2425</v>
      </c>
      <c r="F7" s="12">
        <f t="shared" si="1"/>
        <v>2425</v>
      </c>
      <c r="G7" s="21">
        <f>SUM('[1]Bevétel össz.'!G18)</f>
        <v>2425</v>
      </c>
      <c r="H7" s="14"/>
      <c r="I7" s="15" t="s">
        <v>27</v>
      </c>
      <c r="J7" s="16" t="s">
        <v>28</v>
      </c>
      <c r="K7" s="17">
        <f>SUM('[1]Kiadás ktgvszervenként'!S9)</f>
        <v>8986</v>
      </c>
      <c r="L7" s="17">
        <f>SUM('[1]Kiadás ktgvszervenként'!T9)</f>
        <v>1059</v>
      </c>
      <c r="M7" s="17">
        <f>SUM('[1]Kiadás ktgvszervenként'!U9)</f>
        <v>0</v>
      </c>
      <c r="N7" s="17">
        <f t="shared" si="0"/>
        <v>10045</v>
      </c>
      <c r="O7" s="18">
        <f>SUM('[1]Kiadás ktgvszervenként'!V9)</f>
        <v>9072</v>
      </c>
      <c r="P7" s="19">
        <f t="shared" si="3"/>
        <v>90.313588850174227</v>
      </c>
    </row>
    <row r="8" spans="1:16" ht="18.75" x14ac:dyDescent="0.3">
      <c r="A8" s="25" t="s">
        <v>29</v>
      </c>
      <c r="B8" s="9" t="s">
        <v>30</v>
      </c>
      <c r="C8" s="20">
        <f>SUM('[1]Bevétel össz.'!C22)</f>
        <v>5796</v>
      </c>
      <c r="D8" s="20">
        <f>SUM('[1]Bevétel össz.'!D22)</f>
        <v>0</v>
      </c>
      <c r="E8" s="20">
        <f>SUM('[1]Bevétel össz.'!E22)</f>
        <v>160000</v>
      </c>
      <c r="F8" s="12">
        <f t="shared" si="1"/>
        <v>165796</v>
      </c>
      <c r="G8" s="21">
        <f>SUM('[1]Bevétel össz.'!G22)</f>
        <v>160752</v>
      </c>
      <c r="H8" s="14">
        <f t="shared" si="2"/>
        <v>96.957707061690272</v>
      </c>
      <c r="I8" s="26" t="s">
        <v>31</v>
      </c>
      <c r="J8" s="27" t="s">
        <v>32</v>
      </c>
      <c r="K8" s="28">
        <f>SUM('[1]Kiadás ktgvszervenként'!S10)</f>
        <v>2932</v>
      </c>
      <c r="L8" s="29">
        <f>SUM('[1]Kiadás ktgvszervenként'!T10)</f>
        <v>50</v>
      </c>
      <c r="M8" s="28">
        <f>SUM('[1]Kiadás ktgvszervenként'!U10)</f>
        <v>1600</v>
      </c>
      <c r="N8" s="30">
        <f t="shared" si="0"/>
        <v>4582</v>
      </c>
      <c r="O8" s="13">
        <f>SUM('[1]Kiadás ktgvszervenként'!V10)</f>
        <v>4512</v>
      </c>
      <c r="P8" s="31">
        <f t="shared" si="3"/>
        <v>98.472282845918812</v>
      </c>
    </row>
    <row r="9" spans="1:16" ht="18.75" x14ac:dyDescent="0.3">
      <c r="A9" s="32" t="s">
        <v>33</v>
      </c>
      <c r="B9" s="16" t="s">
        <v>34</v>
      </c>
      <c r="C9" s="15">
        <f>SUM(C7:C8)</f>
        <v>5796</v>
      </c>
      <c r="D9" s="15">
        <f>SUM(D7:D8)</f>
        <v>0</v>
      </c>
      <c r="E9" s="23">
        <f>SUM(E7:E8)</f>
        <v>162425</v>
      </c>
      <c r="F9" s="12">
        <f t="shared" si="1"/>
        <v>168221</v>
      </c>
      <c r="G9" s="18">
        <f>SUM(G7:G8)</f>
        <v>163177</v>
      </c>
      <c r="H9" s="24">
        <f t="shared" si="2"/>
        <v>97.001563419549285</v>
      </c>
      <c r="I9" s="33" t="s">
        <v>35</v>
      </c>
      <c r="J9" s="27" t="s">
        <v>36</v>
      </c>
      <c r="K9" s="28">
        <f>SUM('[1]Kiadás ktgvszervenként'!S11)</f>
        <v>0</v>
      </c>
      <c r="L9" s="29">
        <f>SUM('[1]Kiadás ktgvszervenként'!T11)</f>
        <v>0</v>
      </c>
      <c r="M9" s="28">
        <f>SUM('[1]Kiadás ktgvszervenként'!U11)</f>
        <v>0</v>
      </c>
      <c r="N9" s="30">
        <f t="shared" si="0"/>
        <v>0</v>
      </c>
      <c r="O9" s="13">
        <f>SUM('[1]Kiadás ktgvszervenként'!V11)</f>
        <v>0</v>
      </c>
      <c r="P9" s="31"/>
    </row>
    <row r="10" spans="1:16" ht="18.75" x14ac:dyDescent="0.3">
      <c r="A10" s="34" t="s">
        <v>37</v>
      </c>
      <c r="B10" s="35" t="s">
        <v>38</v>
      </c>
      <c r="C10" s="20">
        <f>SUM('[1]Bevétel össz.'!C24)</f>
        <v>0</v>
      </c>
      <c r="D10" s="20">
        <f>SUM('[1]Bevétel össz.'!D24)</f>
        <v>0</v>
      </c>
      <c r="E10" s="20">
        <f>SUM('[1]Bevétel össz.'!E24)</f>
        <v>0</v>
      </c>
      <c r="F10" s="12">
        <f t="shared" si="1"/>
        <v>0</v>
      </c>
      <c r="G10" s="21">
        <f>SUM('[1]Bevétel össz.'!G24)</f>
        <v>0</v>
      </c>
      <c r="H10" s="14"/>
      <c r="I10" s="33" t="s">
        <v>39</v>
      </c>
      <c r="J10" s="27" t="s">
        <v>40</v>
      </c>
      <c r="K10" s="28">
        <f>SUM('[1]Kiadás ktgvszervenként'!S12)</f>
        <v>10370</v>
      </c>
      <c r="L10" s="29">
        <f>SUM('[1]Kiadás ktgvszervenként'!T12)</f>
        <v>485</v>
      </c>
      <c r="M10" s="28">
        <f>SUM('[1]Kiadás ktgvszervenként'!U12)</f>
        <v>0</v>
      </c>
      <c r="N10" s="30">
        <f t="shared" si="0"/>
        <v>10855</v>
      </c>
      <c r="O10" s="13">
        <f>SUM('[1]Kiadás ktgvszervenként'!V12)</f>
        <v>9998</v>
      </c>
      <c r="P10" s="31">
        <f t="shared" si="3"/>
        <v>92.105020727775226</v>
      </c>
    </row>
    <row r="11" spans="1:16" ht="18.75" x14ac:dyDescent="0.3">
      <c r="A11" s="34" t="s">
        <v>41</v>
      </c>
      <c r="B11" s="35" t="s">
        <v>42</v>
      </c>
      <c r="C11" s="20">
        <f>SUM('[1]Bevétel össz.'!C25)</f>
        <v>25100</v>
      </c>
      <c r="D11" s="20">
        <f>SUM('[1]Bevétel össz.'!D25)</f>
        <v>0</v>
      </c>
      <c r="E11" s="20">
        <f>SUM('[1]Bevétel össz.'!E25)</f>
        <v>9600</v>
      </c>
      <c r="F11" s="12">
        <f t="shared" si="1"/>
        <v>34700</v>
      </c>
      <c r="G11" s="21">
        <f>SUM('[1]Bevétel össz.'!G25)</f>
        <v>34723</v>
      </c>
      <c r="H11" s="14"/>
      <c r="I11" s="15" t="s">
        <v>43</v>
      </c>
      <c r="J11" s="16" t="s">
        <v>44</v>
      </c>
      <c r="K11" s="15">
        <f>SUM(K8:K10)</f>
        <v>13302</v>
      </c>
      <c r="L11" s="15">
        <f>SUM(L8:L10)</f>
        <v>535</v>
      </c>
      <c r="M11" s="15">
        <f>SUM(M8:M10)</f>
        <v>1600</v>
      </c>
      <c r="N11" s="17">
        <f t="shared" ref="N11:N16" si="4">SUM(K11:M11)</f>
        <v>15437</v>
      </c>
      <c r="O11" s="18">
        <f>SUM(O8:O10)</f>
        <v>14510</v>
      </c>
      <c r="P11" s="19">
        <f t="shared" si="3"/>
        <v>93.994947204767769</v>
      </c>
    </row>
    <row r="12" spans="1:16" ht="18.75" x14ac:dyDescent="0.3">
      <c r="A12" s="34" t="s">
        <v>45</v>
      </c>
      <c r="B12" s="36" t="s">
        <v>46</v>
      </c>
      <c r="C12" s="20">
        <f>SUM('[1]Bevétel össz.'!C26)</f>
        <v>100000</v>
      </c>
      <c r="D12" s="20">
        <f>SUM('[1]Bevétel össz.'!D26)</f>
        <v>0</v>
      </c>
      <c r="E12" s="20">
        <f>SUM('[1]Bevétel össz.'!E26)</f>
        <v>4300</v>
      </c>
      <c r="F12" s="12">
        <f t="shared" si="1"/>
        <v>104300</v>
      </c>
      <c r="G12" s="21">
        <f>SUM('[1]Bevétel össz.'!G26)</f>
        <v>104339</v>
      </c>
      <c r="H12" s="14">
        <f t="shared" si="2"/>
        <v>100.03739213806328</v>
      </c>
      <c r="I12" s="37" t="s">
        <v>47</v>
      </c>
      <c r="J12" s="38" t="s">
        <v>48</v>
      </c>
      <c r="K12" s="17">
        <f>SUM('[1]Kiadás ktgvszervenként'!S14)</f>
        <v>265758</v>
      </c>
      <c r="L12" s="17">
        <f>SUM('[1]Kiadás ktgvszervenként'!T14)</f>
        <v>-11743</v>
      </c>
      <c r="M12" s="17">
        <f>SUM('[1]Kiadás ktgvszervenként'!U14)</f>
        <v>-33300</v>
      </c>
      <c r="N12" s="17">
        <f t="shared" si="4"/>
        <v>220715</v>
      </c>
      <c r="O12" s="18">
        <f>SUM('[1]Kiadás ktgvszervenként'!V14)</f>
        <v>214009</v>
      </c>
      <c r="P12" s="19">
        <f t="shared" si="3"/>
        <v>96.96169268060622</v>
      </c>
    </row>
    <row r="13" spans="1:16" ht="18.75" x14ac:dyDescent="0.3">
      <c r="A13" s="34" t="s">
        <v>49</v>
      </c>
      <c r="B13" s="36" t="s">
        <v>50</v>
      </c>
      <c r="C13" s="20">
        <f>SUM('[1]Bevétel össz.'!C27)</f>
        <v>4000</v>
      </c>
      <c r="D13" s="20">
        <f>SUM('[1]Bevétel össz.'!D27)</f>
        <v>4800</v>
      </c>
      <c r="E13" s="20">
        <f>SUM('[1]Bevétel össz.'!E27)</f>
        <v>1700</v>
      </c>
      <c r="F13" s="12">
        <f t="shared" si="1"/>
        <v>10500</v>
      </c>
      <c r="G13" s="21">
        <f>SUM('[1]Bevétel össz.'!G27)</f>
        <v>10521</v>
      </c>
      <c r="H13" s="14">
        <f t="shared" si="2"/>
        <v>100.2</v>
      </c>
      <c r="I13" s="37" t="s">
        <v>51</v>
      </c>
      <c r="J13" s="38" t="s">
        <v>52</v>
      </c>
      <c r="K13" s="17">
        <f>SUM('[1]Kiadás ktgvszervenként'!S15)</f>
        <v>23500</v>
      </c>
      <c r="L13" s="17">
        <f>SUM('[1]Kiadás ktgvszervenként'!T15)</f>
        <v>25000</v>
      </c>
      <c r="M13" s="17">
        <f>SUM('[1]Kiadás ktgvszervenként'!U15)</f>
        <v>-32000</v>
      </c>
      <c r="N13" s="17">
        <f t="shared" si="4"/>
        <v>16500</v>
      </c>
      <c r="O13" s="18">
        <f>SUM('[1]Kiadás ktgvszervenként'!V15)</f>
        <v>15926</v>
      </c>
      <c r="P13" s="19">
        <f t="shared" si="3"/>
        <v>96.521212121212116</v>
      </c>
    </row>
    <row r="14" spans="1:16" ht="18.75" x14ac:dyDescent="0.3">
      <c r="A14" s="34" t="s">
        <v>53</v>
      </c>
      <c r="B14" s="36" t="s">
        <v>54</v>
      </c>
      <c r="C14" s="20">
        <f>SUM('[1]Bevétel össz.'!C28)</f>
        <v>0</v>
      </c>
      <c r="D14" s="20">
        <f>SUM('[1]Bevétel össz.'!D28)</f>
        <v>100</v>
      </c>
      <c r="E14" s="20">
        <f>SUM('[1]Bevétel össz.'!E28)</f>
        <v>0</v>
      </c>
      <c r="F14" s="12">
        <f t="shared" si="1"/>
        <v>100</v>
      </c>
      <c r="G14" s="21">
        <f>SUM('[1]Bevétel össz.'!G28)</f>
        <v>50</v>
      </c>
      <c r="H14" s="14"/>
      <c r="I14" s="39" t="s">
        <v>55</v>
      </c>
      <c r="J14" s="40" t="s">
        <v>56</v>
      </c>
      <c r="K14" s="28">
        <f>SUM('[1]Kiadás ktgvszervenként'!S16)</f>
        <v>0</v>
      </c>
      <c r="L14" s="28">
        <f>SUM('[1]Kiadás ktgvszervenként'!T16)</f>
        <v>0</v>
      </c>
      <c r="M14" s="28">
        <f>SUM('[1]Kiadás ktgvszervenként'!U16)</f>
        <v>1700</v>
      </c>
      <c r="N14" s="30">
        <f t="shared" si="4"/>
        <v>1700</v>
      </c>
      <c r="O14" s="13">
        <f>SUM('[1]Kiadás ktgvszervenként'!V16)</f>
        <v>1686</v>
      </c>
      <c r="P14" s="31"/>
    </row>
    <row r="15" spans="1:16" ht="18.75" x14ac:dyDescent="0.3">
      <c r="A15" s="34"/>
      <c r="B15" s="41" t="s">
        <v>57</v>
      </c>
      <c r="C15" s="20">
        <f>SUM('[1]Bevétel össz.'!C31)</f>
        <v>0</v>
      </c>
      <c r="D15" s="20">
        <f>SUM('[1]Bevétel össz.'!D29:D31)</f>
        <v>1813</v>
      </c>
      <c r="E15" s="20">
        <f>SUM('[1]Bevétel össz.'!E29:E31)</f>
        <v>3800</v>
      </c>
      <c r="F15" s="12">
        <f t="shared" si="1"/>
        <v>5613</v>
      </c>
      <c r="G15" s="21">
        <f>SUM('[1]Bevétel össz.'!G29:G31)</f>
        <v>5579</v>
      </c>
      <c r="H15" s="14"/>
      <c r="I15" s="39" t="s">
        <v>58</v>
      </c>
      <c r="J15" s="40" t="s">
        <v>59</v>
      </c>
      <c r="K15" s="28">
        <f>SUM('[1]Kiadás ktgvszervenként'!S17)</f>
        <v>10954</v>
      </c>
      <c r="L15" s="28">
        <f>SUM('[1]Kiadás ktgvszervenként'!T17)</f>
        <v>1046</v>
      </c>
      <c r="M15" s="28">
        <f>SUM('[1]Kiadás ktgvszervenként'!U17)</f>
        <v>0</v>
      </c>
      <c r="N15" s="30">
        <f t="shared" si="4"/>
        <v>12000</v>
      </c>
      <c r="O15" s="13">
        <f>SUM('[1]Kiadás ktgvszervenként'!V17)</f>
        <v>12000</v>
      </c>
      <c r="P15" s="31">
        <f t="shared" si="3"/>
        <v>100</v>
      </c>
    </row>
    <row r="16" spans="1:16" ht="18.75" x14ac:dyDescent="0.3">
      <c r="A16" s="32" t="s">
        <v>60</v>
      </c>
      <c r="B16" s="16" t="s">
        <v>61</v>
      </c>
      <c r="C16" s="23">
        <f>SUM(C10:C15)</f>
        <v>129100</v>
      </c>
      <c r="D16" s="15">
        <f>SUM(D10:D15)</f>
        <v>6713</v>
      </c>
      <c r="E16" s="23">
        <f>SUM(E10:E15)</f>
        <v>19400</v>
      </c>
      <c r="F16" s="12">
        <f t="shared" si="1"/>
        <v>155213</v>
      </c>
      <c r="G16" s="18">
        <f>SUM(G10:G15)</f>
        <v>155212</v>
      </c>
      <c r="H16" s="24">
        <f t="shared" si="2"/>
        <v>99.999355724069503</v>
      </c>
      <c r="I16" s="39" t="s">
        <v>62</v>
      </c>
      <c r="J16" s="40" t="s">
        <v>63</v>
      </c>
      <c r="K16" s="28">
        <f>SUM('[1]Kiadás ktgvszervenként'!S18)</f>
        <v>0</v>
      </c>
      <c r="L16" s="28">
        <f>SUM('[1]Kiadás ktgvszervenként'!T18)</f>
        <v>3600</v>
      </c>
      <c r="M16" s="28">
        <f>SUM('[1]Kiadás ktgvszervenként'!U18)</f>
        <v>0</v>
      </c>
      <c r="N16" s="30">
        <f t="shared" si="4"/>
        <v>3600</v>
      </c>
      <c r="O16" s="13">
        <f>SUM('[1]Kiadás ktgvszervenként'!V18)</f>
        <v>3600</v>
      </c>
      <c r="P16" s="31"/>
    </row>
    <row r="17" spans="1:16" ht="18.75" x14ac:dyDescent="0.3">
      <c r="A17" s="22" t="s">
        <v>64</v>
      </c>
      <c r="B17" s="16" t="s">
        <v>65</v>
      </c>
      <c r="C17" s="23">
        <f>SUM('[1]Bevétel össz.'!C42)</f>
        <v>38404</v>
      </c>
      <c r="D17" s="15">
        <f>SUM('[1]Bevétel össz.'!D42)</f>
        <v>0</v>
      </c>
      <c r="E17" s="23">
        <f>SUM('[1]Bevétel össz.'!E42)</f>
        <v>-5320</v>
      </c>
      <c r="F17" s="12">
        <f t="shared" si="1"/>
        <v>33084</v>
      </c>
      <c r="G17" s="18">
        <f>SUM('[1]Bevétel össz.'!G42)</f>
        <v>32327</v>
      </c>
      <c r="H17" s="42">
        <f t="shared" si="2"/>
        <v>97.711884899044861</v>
      </c>
      <c r="I17" s="15" t="s">
        <v>66</v>
      </c>
      <c r="J17" s="16" t="s">
        <v>67</v>
      </c>
      <c r="K17" s="15">
        <f>SUM(K14:K16)</f>
        <v>10954</v>
      </c>
      <c r="L17" s="15">
        <f>SUM(L14:L16)</f>
        <v>4646</v>
      </c>
      <c r="M17" s="15">
        <f>SUM(M14:M16)</f>
        <v>1700</v>
      </c>
      <c r="N17" s="17">
        <f>SUM(K17:M17)</f>
        <v>17300</v>
      </c>
      <c r="O17" s="18">
        <f>SUM(O14:O16)</f>
        <v>17286</v>
      </c>
      <c r="P17" s="19">
        <f t="shared" si="3"/>
        <v>99.919075144508668</v>
      </c>
    </row>
    <row r="18" spans="1:16" ht="18.75" x14ac:dyDescent="0.3">
      <c r="A18" s="22" t="s">
        <v>68</v>
      </c>
      <c r="B18" s="16" t="s">
        <v>69</v>
      </c>
      <c r="C18" s="23">
        <f>SUM('[1]Bevétel össz.'!C45)</f>
        <v>52919</v>
      </c>
      <c r="D18" s="15">
        <f>SUM('[1]Bevétel össz.'!D45)</f>
        <v>0</v>
      </c>
      <c r="E18" s="23">
        <f>SUM('[1]Bevétel össz.'!E45)</f>
        <v>-22225</v>
      </c>
      <c r="F18" s="12">
        <f t="shared" si="1"/>
        <v>30694</v>
      </c>
      <c r="G18" s="18">
        <f>SUM('[1]Bevétel össz.'!G45)</f>
        <v>30388</v>
      </c>
      <c r="H18" s="42">
        <f t="shared" si="2"/>
        <v>99.003062487782628</v>
      </c>
      <c r="I18" s="39" t="s">
        <v>70</v>
      </c>
      <c r="J18" s="27" t="s">
        <v>71</v>
      </c>
      <c r="K18" s="20">
        <f>SUM('[1]Kiadás ktgvszervenként'!S20)</f>
        <v>31746</v>
      </c>
      <c r="L18" s="20">
        <f>SUM('[1]Kiadás ktgvszervenként'!T20)</f>
        <v>-18469</v>
      </c>
      <c r="M18" s="20">
        <f>SUM('[1]Kiadás ktgvszervenként'!U20)</f>
        <v>11000</v>
      </c>
      <c r="N18" s="30">
        <f t="shared" ref="N18:N24" si="5">SUM(K18:M18)</f>
        <v>24277</v>
      </c>
      <c r="O18" s="21">
        <f>SUM('[1]Kiadás ktgvszervenként'!V20,-O19)</f>
        <v>0</v>
      </c>
      <c r="P18" s="31">
        <f t="shared" si="3"/>
        <v>0</v>
      </c>
    </row>
    <row r="19" spans="1:16" ht="18.75" x14ac:dyDescent="0.3">
      <c r="A19" s="43" t="s">
        <v>72</v>
      </c>
      <c r="B19" s="27" t="s">
        <v>73</v>
      </c>
      <c r="C19" s="44">
        <f>SUM('[1]Bevétel össz.'!C46)</f>
        <v>0</v>
      </c>
      <c r="D19" s="44">
        <f>SUM('[1]Bevétel össz.'!D46)</f>
        <v>0</v>
      </c>
      <c r="E19" s="45">
        <f>SUM('[1]Bevétel össz.'!E46)</f>
        <v>0</v>
      </c>
      <c r="F19" s="12">
        <f t="shared" si="1"/>
        <v>0</v>
      </c>
      <c r="G19" s="21">
        <f>SUM('[1]Bevétel össz.'!G46)</f>
        <v>24</v>
      </c>
      <c r="H19" s="14"/>
      <c r="I19" s="44"/>
      <c r="J19" s="46" t="s">
        <v>74</v>
      </c>
      <c r="K19" s="47"/>
      <c r="L19" s="47"/>
      <c r="M19" s="47"/>
      <c r="N19" s="30">
        <f t="shared" si="5"/>
        <v>0</v>
      </c>
      <c r="O19" s="21">
        <f>SUM([1]Pénze.átadás!G34)</f>
        <v>0</v>
      </c>
      <c r="P19" s="31"/>
    </row>
    <row r="20" spans="1:16" ht="18.75" x14ac:dyDescent="0.3">
      <c r="A20" s="43" t="s">
        <v>75</v>
      </c>
      <c r="B20" s="27" t="s">
        <v>76</v>
      </c>
      <c r="C20" s="44">
        <f>SUM('[1]Bevétel össz.'!C47)</f>
        <v>20</v>
      </c>
      <c r="D20" s="44">
        <f>SUM('[1]Bevétel össz.'!D47)</f>
        <v>290</v>
      </c>
      <c r="E20" s="45">
        <f>SUM('[1]Bevétel össz.'!E47)</f>
        <v>250</v>
      </c>
      <c r="F20" s="12">
        <f t="shared" si="1"/>
        <v>560</v>
      </c>
      <c r="G20" s="21">
        <f>SUM('[1]Bevétel össz.'!G47)</f>
        <v>392</v>
      </c>
      <c r="H20" s="14"/>
      <c r="I20" s="44"/>
      <c r="J20" s="9"/>
      <c r="K20" s="48"/>
      <c r="L20" s="47"/>
      <c r="M20" s="48"/>
      <c r="N20" s="30">
        <f t="shared" si="5"/>
        <v>0</v>
      </c>
      <c r="O20" s="21"/>
      <c r="P20" s="31"/>
    </row>
    <row r="21" spans="1:16" ht="18.75" x14ac:dyDescent="0.3">
      <c r="A21" s="49" t="s">
        <v>77</v>
      </c>
      <c r="B21" s="50" t="s">
        <v>78</v>
      </c>
      <c r="C21" s="15">
        <f>SUM(C19:C20)</f>
        <v>20</v>
      </c>
      <c r="D21" s="15">
        <f>SUM(D19:D20)</f>
        <v>290</v>
      </c>
      <c r="E21" s="23">
        <f>SUM(E19:E20)</f>
        <v>250</v>
      </c>
      <c r="F21" s="12">
        <f t="shared" si="1"/>
        <v>560</v>
      </c>
      <c r="G21" s="51">
        <f>SUM(G19:G20)</f>
        <v>416</v>
      </c>
      <c r="H21" s="24">
        <f t="shared" si="2"/>
        <v>74.285714285714292</v>
      </c>
      <c r="I21" s="44"/>
      <c r="J21" s="9"/>
      <c r="K21" s="48"/>
      <c r="L21" s="47"/>
      <c r="M21" s="48"/>
      <c r="N21" s="30">
        <f t="shared" si="5"/>
        <v>0</v>
      </c>
      <c r="O21" s="21"/>
      <c r="P21" s="31"/>
    </row>
    <row r="22" spans="1:16" ht="18.75" x14ac:dyDescent="0.3">
      <c r="A22" s="43" t="s">
        <v>79</v>
      </c>
      <c r="B22" s="27" t="s">
        <v>80</v>
      </c>
      <c r="C22" s="47">
        <f>SUM('[1]Bevétel össz.'!C49)</f>
        <v>2700</v>
      </c>
      <c r="D22" s="48">
        <f>SUM('[1]Bevétel össz.'!D49)</f>
        <v>0</v>
      </c>
      <c r="E22" s="47">
        <f>SUM('[1]Bevétel össz.'!E49)</f>
        <v>-1438</v>
      </c>
      <c r="F22" s="12">
        <f t="shared" si="1"/>
        <v>1262</v>
      </c>
      <c r="G22" s="13">
        <f>SUM('[1]Bevétel össz.'!G49)</f>
        <v>847</v>
      </c>
      <c r="H22" s="14">
        <f t="shared" si="2"/>
        <v>67.115689381933436</v>
      </c>
      <c r="I22" s="44"/>
      <c r="J22" s="9"/>
      <c r="K22" s="48"/>
      <c r="L22" s="47"/>
      <c r="M22" s="48"/>
      <c r="N22" s="30">
        <f t="shared" si="5"/>
        <v>0</v>
      </c>
      <c r="O22" s="21"/>
      <c r="P22" s="31"/>
    </row>
    <row r="23" spans="1:16" ht="18.75" x14ac:dyDescent="0.3">
      <c r="A23" s="43" t="s">
        <v>81</v>
      </c>
      <c r="B23" s="27" t="s">
        <v>82</v>
      </c>
      <c r="C23" s="47">
        <f>SUM('[1]Bevétel össz.'!C50)</f>
        <v>4987</v>
      </c>
      <c r="D23" s="48">
        <f>SUM('[1]Bevétel össz.'!D50)</f>
        <v>0</v>
      </c>
      <c r="E23" s="47">
        <f>SUM('[1]Bevétel össz.'!E50)</f>
        <v>-4987</v>
      </c>
      <c r="F23" s="12">
        <f t="shared" si="1"/>
        <v>0</v>
      </c>
      <c r="G23" s="13">
        <f>SUM('[1]Bevétel össz.'!G50)</f>
        <v>0</v>
      </c>
      <c r="H23" s="14"/>
      <c r="I23" s="44"/>
      <c r="J23" s="9"/>
      <c r="K23" s="48"/>
      <c r="L23" s="47"/>
      <c r="M23" s="48"/>
      <c r="N23" s="30">
        <f t="shared" si="5"/>
        <v>0</v>
      </c>
      <c r="O23" s="21"/>
      <c r="P23" s="31"/>
    </row>
    <row r="24" spans="1:16" ht="18.75" x14ac:dyDescent="0.3">
      <c r="A24" s="49" t="s">
        <v>83</v>
      </c>
      <c r="B24" s="50" t="s">
        <v>84</v>
      </c>
      <c r="C24" s="52">
        <f>SUM(C22:C23)</f>
        <v>7687</v>
      </c>
      <c r="D24" s="53">
        <f>SUM(D22:D23)</f>
        <v>0</v>
      </c>
      <c r="E24" s="52">
        <f>SUM(E22:E23)</f>
        <v>-6425</v>
      </c>
      <c r="F24" s="12">
        <f t="shared" si="1"/>
        <v>1262</v>
      </c>
      <c r="G24" s="54">
        <f>SUM(G22:G23)</f>
        <v>847</v>
      </c>
      <c r="H24" s="24">
        <f t="shared" si="2"/>
        <v>67.115689381933436</v>
      </c>
      <c r="I24" s="55"/>
      <c r="J24" s="9"/>
      <c r="K24" s="48"/>
      <c r="L24" s="47"/>
      <c r="M24" s="48"/>
      <c r="N24" s="30">
        <f t="shared" si="5"/>
        <v>0</v>
      </c>
      <c r="O24" s="21"/>
      <c r="P24" s="31"/>
    </row>
    <row r="25" spans="1:16" ht="18.75" x14ac:dyDescent="0.3">
      <c r="A25" s="22"/>
      <c r="B25" s="56" t="s">
        <v>85</v>
      </c>
      <c r="C25" s="15">
        <f>SUM(C24,C21,C16,C9,C6,C17,C18)</f>
        <v>361324</v>
      </c>
      <c r="D25" s="23">
        <f>SUM(D24,D21,D16,D9,D6,D17,D18)</f>
        <v>14690</v>
      </c>
      <c r="E25" s="15">
        <f>SUM(E24,E21,E16,E9,E6,E17,E18)</f>
        <v>150800</v>
      </c>
      <c r="F25" s="12">
        <f t="shared" si="1"/>
        <v>526814</v>
      </c>
      <c r="G25" s="57">
        <f>SUM(G6,G9,G16,G17,G18,G21,G24)</f>
        <v>518808</v>
      </c>
      <c r="H25" s="24">
        <f t="shared" si="2"/>
        <v>98.48029854939314</v>
      </c>
      <c r="I25" s="15"/>
      <c r="J25" s="56" t="s">
        <v>86</v>
      </c>
      <c r="K25" s="15">
        <f>SUM(K4:K7,K11:K13,K17,K18)</f>
        <v>596570</v>
      </c>
      <c r="L25" s="23">
        <f>SUM(L4:L7,L11:L13,L17,L18)</f>
        <v>14690</v>
      </c>
      <c r="M25" s="15">
        <f>SUM(M4:M7,M11:M13,M17,M18)</f>
        <v>-39700</v>
      </c>
      <c r="N25" s="17">
        <f t="shared" ref="N25:N31" si="6">SUM(K25:M25)</f>
        <v>571560</v>
      </c>
      <c r="O25" s="57">
        <f>SUM(O4:O7,O11:O13,O17,O18,O19)</f>
        <v>531283</v>
      </c>
      <c r="P25" s="19">
        <f t="shared" si="3"/>
        <v>92.953145776471416</v>
      </c>
    </row>
    <row r="26" spans="1:16" ht="15.75" x14ac:dyDescent="0.25">
      <c r="A26" s="58" t="s">
        <v>87</v>
      </c>
      <c r="B26" s="59" t="s">
        <v>88</v>
      </c>
      <c r="C26" s="47">
        <f>SUM('[1]Bevétel össz.'!C53)</f>
        <v>190500</v>
      </c>
      <c r="D26" s="48">
        <f>SUM('[1]Bevétel össz.'!D53)</f>
        <v>0</v>
      </c>
      <c r="E26" s="47">
        <f>SUM('[1]Bevétel össz.'!E53)</f>
        <v>-190500</v>
      </c>
      <c r="F26" s="12">
        <f t="shared" si="1"/>
        <v>0</v>
      </c>
      <c r="G26" s="48">
        <f>SUM('[1]Bevétel össz.'!G53)</f>
        <v>0</v>
      </c>
      <c r="H26" s="14"/>
      <c r="I26" s="9" t="s">
        <v>89</v>
      </c>
      <c r="J26" s="59" t="s">
        <v>90</v>
      </c>
      <c r="K26" s="47">
        <f>SUM('[1]Kiadás ktgvszervenként'!S22)</f>
        <v>0</v>
      </c>
      <c r="L26" s="47">
        <f>SUM('[1]Kiadás ktgvszervenként'!T22)</f>
        <v>0</v>
      </c>
      <c r="M26" s="47">
        <f>SUM('[1]Kiadás ktgvszervenként'!U22)</f>
        <v>0</v>
      </c>
      <c r="N26" s="30">
        <f t="shared" si="6"/>
        <v>0</v>
      </c>
      <c r="O26" s="45">
        <f>SUM('[1]Kiadás ktgvszervenként'!V22)</f>
        <v>0</v>
      </c>
      <c r="P26" s="31"/>
    </row>
    <row r="27" spans="1:16" ht="15.75" x14ac:dyDescent="0.25">
      <c r="A27" s="58"/>
      <c r="B27" s="59" t="s">
        <v>91</v>
      </c>
      <c r="C27" s="47"/>
      <c r="D27" s="48"/>
      <c r="E27" s="47"/>
      <c r="F27" s="12"/>
      <c r="G27" s="44">
        <v>3853</v>
      </c>
      <c r="H27" s="14"/>
      <c r="I27" s="9"/>
      <c r="J27" s="59"/>
      <c r="K27" s="47"/>
      <c r="L27" s="47"/>
      <c r="M27" s="47"/>
      <c r="N27" s="30"/>
      <c r="O27" s="45"/>
      <c r="P27" s="31"/>
    </row>
    <row r="28" spans="1:16" ht="18.75" x14ac:dyDescent="0.3">
      <c r="A28" s="58" t="s">
        <v>92</v>
      </c>
      <c r="B28" s="59" t="s">
        <v>93</v>
      </c>
      <c r="C28" s="47">
        <f>SUM('[1]Bevétel össz.'!C54)</f>
        <v>44746</v>
      </c>
      <c r="D28" s="48">
        <f>SUM('[1]Bevétel össz.'!D54)</f>
        <v>0</v>
      </c>
      <c r="E28" s="47">
        <f>SUM('[1]Bevétel össz.'!E54)</f>
        <v>0</v>
      </c>
      <c r="F28" s="12">
        <f t="shared" si="1"/>
        <v>44746</v>
      </c>
      <c r="G28" s="13">
        <f>SUM('[1]Bevétel össz.'!G54)</f>
        <v>44746</v>
      </c>
      <c r="H28" s="14">
        <f t="shared" si="2"/>
        <v>100</v>
      </c>
      <c r="I28" s="9"/>
      <c r="J28" s="59"/>
      <c r="K28" s="47">
        <f>SUM('[1]Kiadás ktgvszervenként'!S23)</f>
        <v>0</v>
      </c>
      <c r="L28" s="47">
        <f>SUM('[1]Kiadás ktgvszervenként'!T23)</f>
        <v>0</v>
      </c>
      <c r="M28" s="47">
        <f>SUM('[1]Kiadás ktgvszervenként'!U23)</f>
        <v>0</v>
      </c>
      <c r="N28" s="30">
        <f t="shared" si="6"/>
        <v>0</v>
      </c>
      <c r="O28" s="45"/>
      <c r="P28" s="31"/>
    </row>
    <row r="29" spans="1:16" ht="18.75" x14ac:dyDescent="0.3">
      <c r="A29" s="60"/>
      <c r="B29" s="61" t="s">
        <v>94</v>
      </c>
      <c r="C29" s="62">
        <f>SUM(C25:C28)</f>
        <v>596570</v>
      </c>
      <c r="D29" s="63">
        <f>SUM(D25:D28)</f>
        <v>14690</v>
      </c>
      <c r="E29" s="63">
        <f>SUM(E25:E28)</f>
        <v>-39700</v>
      </c>
      <c r="F29" s="64">
        <f t="shared" si="1"/>
        <v>571560</v>
      </c>
      <c r="G29" s="65">
        <f>SUM(G25:G28)</f>
        <v>567407</v>
      </c>
      <c r="H29" s="66">
        <f t="shared" si="2"/>
        <v>99.273392119812442</v>
      </c>
      <c r="I29" s="67"/>
      <c r="J29" s="61" t="s">
        <v>94</v>
      </c>
      <c r="K29" s="62">
        <f>SUM(K25:K28)</f>
        <v>596570</v>
      </c>
      <c r="L29" s="68">
        <f>SUM(L25:L28)</f>
        <v>14690</v>
      </c>
      <c r="M29" s="69">
        <f>SUM(M25:M28)</f>
        <v>-39700</v>
      </c>
      <c r="N29" s="62">
        <f t="shared" si="6"/>
        <v>571560</v>
      </c>
      <c r="O29" s="65">
        <f>SUM(O25:O28)</f>
        <v>531283</v>
      </c>
      <c r="P29" s="70">
        <f t="shared" si="3"/>
        <v>92.953145776471416</v>
      </c>
    </row>
    <row r="30" spans="1:16" ht="18.75" x14ac:dyDescent="0.3">
      <c r="A30" s="58" t="s">
        <v>95</v>
      </c>
      <c r="B30" s="71" t="s">
        <v>96</v>
      </c>
      <c r="C30" s="72">
        <f>SUM('[1]Bevétel össz.'!C56)</f>
        <v>133900</v>
      </c>
      <c r="D30" s="72">
        <f>SUM('[1]Bevétel össz.'!D56)</f>
        <v>3508</v>
      </c>
      <c r="E30" s="72">
        <f>SUM('[1]Bevétel össz.'!E56)</f>
        <v>0</v>
      </c>
      <c r="F30" s="73">
        <f t="shared" si="1"/>
        <v>137408</v>
      </c>
      <c r="G30" s="74">
        <f>SUM('[1]Bevétel össz.'!G56)</f>
        <v>137218</v>
      </c>
      <c r="H30" s="14">
        <f t="shared" si="2"/>
        <v>99.861725663716811</v>
      </c>
      <c r="I30" s="9" t="s">
        <v>97</v>
      </c>
      <c r="J30" s="71" t="s">
        <v>96</v>
      </c>
      <c r="K30" s="47">
        <f>SUM('[1]Kiadás ktgvszervenként'!C24)</f>
        <v>133900</v>
      </c>
      <c r="L30" s="47">
        <f>SUM('[1]Kiadás ktgvszervenként'!D24)</f>
        <v>3508</v>
      </c>
      <c r="M30" s="47">
        <f>SUM('[1]Kiadás ktgvszervenként'!E24)</f>
        <v>0</v>
      </c>
      <c r="N30" s="30">
        <f t="shared" si="6"/>
        <v>137408</v>
      </c>
      <c r="O30" s="21">
        <f>SUM('[1]Kiadás ktgvszervenként'!F24)</f>
        <v>137218</v>
      </c>
      <c r="P30" s="31">
        <f t="shared" si="3"/>
        <v>99.861725663716811</v>
      </c>
    </row>
    <row r="31" spans="1:16" ht="18.75" x14ac:dyDescent="0.3">
      <c r="A31" s="58" t="s">
        <v>98</v>
      </c>
      <c r="B31" s="71" t="s">
        <v>99</v>
      </c>
      <c r="C31" s="75">
        <f>SUM('[1]Bevétel össz.'!C57)</f>
        <v>0</v>
      </c>
      <c r="D31" s="75">
        <f>SUM('[1]Bevétel össz.'!D57)</f>
        <v>0</v>
      </c>
      <c r="E31" s="47">
        <f>SUM('[1]Bevétel össz.'!E57)</f>
        <v>0</v>
      </c>
      <c r="F31" s="12">
        <f t="shared" si="1"/>
        <v>0</v>
      </c>
      <c r="G31" s="74"/>
      <c r="H31" s="14"/>
      <c r="I31" s="9" t="s">
        <v>100</v>
      </c>
      <c r="J31" s="71" t="s">
        <v>101</v>
      </c>
      <c r="K31" s="47">
        <f>SUM('[1]Kiadás ktgvszervenként'!S25)</f>
        <v>0</v>
      </c>
      <c r="L31" s="47">
        <f>SUM('[1]Kiadás ktgvszervenként'!T25)</f>
        <v>0</v>
      </c>
      <c r="M31" s="47">
        <f>SUM('[1]Kiadás ktgvszervenként'!U25)</f>
        <v>0</v>
      </c>
      <c r="N31" s="30">
        <f t="shared" si="6"/>
        <v>0</v>
      </c>
      <c r="O31" s="21">
        <f>SUM('[1]Kiadás ktgvszervenként'!F25)</f>
        <v>0</v>
      </c>
      <c r="P31" s="31"/>
    </row>
    <row r="32" spans="1:16" ht="18.75" x14ac:dyDescent="0.3">
      <c r="A32" s="76"/>
      <c r="B32" s="16"/>
      <c r="C32" s="17"/>
      <c r="D32" s="30"/>
      <c r="E32" s="17"/>
      <c r="F32" s="77"/>
      <c r="G32" s="78"/>
      <c r="H32" s="42"/>
      <c r="I32" s="18"/>
      <c r="J32" s="16"/>
      <c r="K32" s="15"/>
      <c r="L32" s="23"/>
      <c r="M32" s="15"/>
      <c r="N32" s="15"/>
      <c r="O32" s="79"/>
      <c r="P32" s="19"/>
    </row>
    <row r="35" spans="2:16" ht="15.75" x14ac:dyDescent="0.25">
      <c r="B35" s="80" t="s">
        <v>102</v>
      </c>
      <c r="C35" s="81">
        <v>578652</v>
      </c>
      <c r="D35" s="81">
        <v>12373</v>
      </c>
      <c r="E35" s="81">
        <v>-40500</v>
      </c>
      <c r="F35" s="82">
        <f>SUM(C35:E35)</f>
        <v>550525</v>
      </c>
      <c r="G35" s="81">
        <v>546561</v>
      </c>
      <c r="H35" s="81"/>
      <c r="I35" s="81"/>
      <c r="J35" s="81"/>
      <c r="K35" s="81">
        <v>578652</v>
      </c>
      <c r="L35" s="81">
        <v>12373</v>
      </c>
      <c r="M35" s="81">
        <v>-40500</v>
      </c>
      <c r="N35" s="82">
        <f>SUM(K35:M35)</f>
        <v>550525</v>
      </c>
      <c r="O35" s="81">
        <v>513531</v>
      </c>
      <c r="P35" s="83"/>
    </row>
    <row r="36" spans="2:16" ht="15.75" x14ac:dyDescent="0.25">
      <c r="B36" s="80" t="s">
        <v>103</v>
      </c>
      <c r="C36" s="81">
        <v>90160</v>
      </c>
      <c r="D36" s="81">
        <v>2249</v>
      </c>
      <c r="E36" s="81"/>
      <c r="F36" s="82">
        <f t="shared" ref="F36:F37" si="7">SUM(C36:E36)</f>
        <v>92409</v>
      </c>
      <c r="G36" s="81">
        <v>92274</v>
      </c>
      <c r="H36" s="81"/>
      <c r="I36" s="81"/>
      <c r="J36" s="81"/>
      <c r="K36" s="81">
        <v>90160</v>
      </c>
      <c r="L36" s="81">
        <v>2249</v>
      </c>
      <c r="M36" s="81"/>
      <c r="N36" s="82">
        <f t="shared" ref="N36:N37" si="8">SUM(K36:M36)</f>
        <v>92409</v>
      </c>
      <c r="O36" s="81">
        <v>91578</v>
      </c>
      <c r="P36" s="83"/>
    </row>
    <row r="37" spans="2:16" ht="15.75" x14ac:dyDescent="0.25">
      <c r="B37" s="80" t="s">
        <v>104</v>
      </c>
      <c r="C37" s="81">
        <v>61658</v>
      </c>
      <c r="D37" s="81">
        <v>3576</v>
      </c>
      <c r="E37" s="81">
        <v>800</v>
      </c>
      <c r="F37" s="82">
        <f t="shared" si="7"/>
        <v>66034</v>
      </c>
      <c r="G37" s="81">
        <v>65790</v>
      </c>
      <c r="H37" s="81"/>
      <c r="I37" s="81"/>
      <c r="J37" s="81"/>
      <c r="K37" s="81">
        <v>61658</v>
      </c>
      <c r="L37" s="81">
        <v>3576</v>
      </c>
      <c r="M37" s="81">
        <v>800</v>
      </c>
      <c r="N37" s="82">
        <f t="shared" si="8"/>
        <v>66034</v>
      </c>
      <c r="O37" s="81">
        <v>63392</v>
      </c>
      <c r="P37" s="83"/>
    </row>
    <row r="38" spans="2:16" ht="15.75" x14ac:dyDescent="0.25">
      <c r="B38" s="84" t="s">
        <v>105</v>
      </c>
      <c r="C38" s="82">
        <f>SUM(C35:C37)</f>
        <v>730470</v>
      </c>
      <c r="D38" s="82">
        <f t="shared" ref="D38:G38" si="9">SUM(D35:D37)</f>
        <v>18198</v>
      </c>
      <c r="E38" s="82">
        <f t="shared" si="9"/>
        <v>-39700</v>
      </c>
      <c r="F38" s="85">
        <f t="shared" si="9"/>
        <v>708968</v>
      </c>
      <c r="G38" s="82">
        <f t="shared" si="9"/>
        <v>704625</v>
      </c>
      <c r="H38" s="81"/>
      <c r="I38" s="81"/>
      <c r="J38" s="81"/>
      <c r="K38" s="82">
        <f t="shared" ref="K38:O38" si="10">SUM(K35:K37)</f>
        <v>730470</v>
      </c>
      <c r="L38" s="82">
        <f t="shared" si="10"/>
        <v>18198</v>
      </c>
      <c r="M38" s="82">
        <f t="shared" si="10"/>
        <v>-39700</v>
      </c>
      <c r="N38" s="85">
        <f t="shared" si="10"/>
        <v>708968</v>
      </c>
      <c r="O38" s="82">
        <f t="shared" si="10"/>
        <v>668501</v>
      </c>
      <c r="P38" s="83"/>
    </row>
    <row r="39" spans="2:16" ht="15.75" x14ac:dyDescent="0.25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3"/>
    </row>
    <row r="40" spans="2:16" ht="15.75" x14ac:dyDescent="0.25">
      <c r="B40" s="80" t="s">
        <v>96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3"/>
    </row>
    <row r="41" spans="2:16" ht="15.75" x14ac:dyDescent="0.25">
      <c r="B41" s="80" t="s">
        <v>106</v>
      </c>
      <c r="C41" s="81">
        <v>73388</v>
      </c>
      <c r="D41" s="81">
        <v>1959</v>
      </c>
      <c r="E41" s="81"/>
      <c r="F41" s="82">
        <f t="shared" ref="F41" si="11">SUM(C41:E41)</f>
        <v>75347</v>
      </c>
      <c r="G41" s="81">
        <v>75314</v>
      </c>
      <c r="H41" s="81"/>
      <c r="I41" s="81"/>
      <c r="J41" s="81"/>
      <c r="K41" s="81">
        <v>133900</v>
      </c>
      <c r="L41" s="81">
        <v>3508</v>
      </c>
      <c r="M41" s="81"/>
      <c r="N41" s="82">
        <f>SUM(K41:M41)</f>
        <v>137408</v>
      </c>
      <c r="O41" s="81">
        <v>137218</v>
      </c>
      <c r="P41" s="83"/>
    </row>
  </sheetData>
  <mergeCells count="12">
    <mergeCell ref="L2:M2"/>
    <mergeCell ref="N2:N3"/>
    <mergeCell ref="A1:A3"/>
    <mergeCell ref="B1:B3"/>
    <mergeCell ref="C1:F1"/>
    <mergeCell ref="I1:I3"/>
    <mergeCell ref="J1:J3"/>
    <mergeCell ref="K1:N1"/>
    <mergeCell ref="C2:C3"/>
    <mergeCell ref="D2:E2"/>
    <mergeCell ref="F2:F3"/>
    <mergeCell ref="K2:K3"/>
  </mergeCells>
  <pageMargins left="0.7" right="0.7" top="0.75" bottom="0.75" header="0.3" footer="0.3"/>
  <pageSetup paperSize="9" scale="59" orientation="landscape" r:id="rId1"/>
  <headerFooter>
    <oddHeader>&amp;C1. számú melléklet a 2014 évi Zárszámadáshoz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Költségvetési mérleg 2014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2015-05-04T08:12:14Z</dcterms:modified>
</cp:coreProperties>
</file>