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EC3DA63B-D177-4807-94DE-791985D4C2AA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1.M." sheetId="19" r:id="rId1"/>
    <sheet name="2.M. " sheetId="30" r:id="rId2"/>
    <sheet name="3.M." sheetId="29" r:id="rId3"/>
    <sheet name="4.M." sheetId="9" r:id="rId4"/>
    <sheet name="5.M." sheetId="23" r:id="rId5"/>
    <sheet name="6.M" sheetId="24" r:id="rId6"/>
    <sheet name="8.M" sheetId="25" r:id="rId7"/>
    <sheet name="9. M" sheetId="31" r:id="rId8"/>
    <sheet name="10.M" sheetId="27" r:id="rId9"/>
    <sheet name="11.M" sheetId="10" r:id="rId10"/>
    <sheet name="12.M" sheetId="28" r:id="rId11"/>
  </sheets>
  <definedNames>
    <definedName name="_xlnm.Print_Area" localSheetId="1">'2.M. '!$A$1:$H$122</definedName>
    <definedName name="_xlnm.Print_Area" localSheetId="2">'3.M.'!$A$1:$I$23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6" i="28" l="1"/>
  <c r="P14" i="28"/>
  <c r="O14" i="28"/>
  <c r="P10" i="28"/>
  <c r="O10" i="28"/>
  <c r="H14" i="28"/>
  <c r="H12" i="28"/>
  <c r="G12" i="28"/>
  <c r="H9" i="28"/>
  <c r="G9" i="28"/>
  <c r="G39" i="31"/>
  <c r="I28" i="31"/>
  <c r="I29" i="31" s="1"/>
  <c r="I30" i="31" s="1"/>
  <c r="I31" i="31" s="1"/>
  <c r="I32" i="31" s="1"/>
  <c r="I33" i="31" s="1"/>
  <c r="I34" i="31" s="1"/>
  <c r="I35" i="31" s="1"/>
  <c r="I36" i="31" s="1"/>
  <c r="I37" i="31" s="1"/>
  <c r="I38" i="31" s="1"/>
  <c r="I39" i="31" s="1"/>
  <c r="I27" i="31"/>
  <c r="P23" i="31"/>
  <c r="M23" i="31"/>
  <c r="J23" i="31"/>
  <c r="G23" i="31"/>
  <c r="S23" i="31" s="1"/>
  <c r="S22" i="31"/>
  <c r="S20" i="31"/>
  <c r="S19" i="31"/>
  <c r="S18" i="31"/>
  <c r="S17" i="31"/>
  <c r="S16" i="31"/>
  <c r="S15" i="31"/>
  <c r="S14" i="31"/>
  <c r="P12" i="31"/>
  <c r="M12" i="31"/>
  <c r="J12" i="31"/>
  <c r="G12" i="31"/>
  <c r="S12" i="31" s="1"/>
  <c r="S11" i="31"/>
  <c r="S10" i="31"/>
  <c r="S9" i="31"/>
  <c r="S7" i="31"/>
  <c r="S6" i="31"/>
  <c r="S5" i="31"/>
  <c r="S4" i="31"/>
  <c r="N23" i="31" l="1"/>
  <c r="K23" i="31"/>
  <c r="H23" i="31"/>
  <c r="Q22" i="31"/>
  <c r="Q20" i="31"/>
  <c r="Q19" i="31"/>
  <c r="Q18" i="31"/>
  <c r="Q17" i="31"/>
  <c r="Q16" i="31"/>
  <c r="Q14" i="31"/>
  <c r="Q15" i="31"/>
  <c r="Q23" i="31" s="1"/>
  <c r="E23" i="31"/>
  <c r="H28" i="31"/>
  <c r="H29" i="31" s="1"/>
  <c r="H30" i="31" s="1"/>
  <c r="H31" i="31" s="1"/>
  <c r="H32" i="31" s="1"/>
  <c r="H33" i="31" s="1"/>
  <c r="H34" i="31" s="1"/>
  <c r="H35" i="31" s="1"/>
  <c r="H36" i="31" s="1"/>
  <c r="H37" i="31" s="1"/>
  <c r="H38" i="31" s="1"/>
  <c r="H39" i="31" s="1"/>
  <c r="H27" i="31"/>
  <c r="C39" i="31"/>
  <c r="N12" i="31"/>
  <c r="K12" i="31"/>
  <c r="H12" i="31"/>
  <c r="Q9" i="31"/>
  <c r="Q8" i="31"/>
  <c r="Q5" i="31"/>
  <c r="Q6" i="31"/>
  <c r="Q7" i="31"/>
  <c r="Q11" i="31"/>
  <c r="Q4" i="31"/>
  <c r="E12" i="31"/>
  <c r="C16" i="25"/>
  <c r="C25" i="25" s="1"/>
  <c r="C23" i="25"/>
  <c r="C19" i="25"/>
  <c r="C8" i="25"/>
  <c r="Q12" i="31" l="1"/>
  <c r="C24" i="25"/>
  <c r="D38" i="9"/>
  <c r="C38" i="9"/>
  <c r="F38" i="9"/>
  <c r="E38" i="9"/>
  <c r="I23" i="29"/>
  <c r="H23" i="29"/>
  <c r="I22" i="29"/>
  <c r="H22" i="29"/>
  <c r="G21" i="29"/>
  <c r="F21" i="29"/>
  <c r="E21" i="29"/>
  <c r="I21" i="29" s="1"/>
  <c r="D21" i="29"/>
  <c r="H21" i="29" s="1"/>
  <c r="C21" i="29"/>
  <c r="B21" i="29"/>
  <c r="I20" i="29"/>
  <c r="I19" i="29"/>
  <c r="H19" i="29"/>
  <c r="I18" i="29"/>
  <c r="H18" i="29"/>
  <c r="I17" i="29"/>
  <c r="H17" i="29"/>
  <c r="I16" i="29"/>
  <c r="H16" i="29"/>
  <c r="I15" i="29"/>
  <c r="H15" i="29"/>
  <c r="G14" i="29"/>
  <c r="F14" i="29"/>
  <c r="I13" i="29"/>
  <c r="H13" i="29"/>
  <c r="I12" i="29"/>
  <c r="H12" i="29"/>
  <c r="I11" i="29"/>
  <c r="H11" i="29"/>
  <c r="I10" i="29"/>
  <c r="H10" i="29"/>
  <c r="I9" i="29"/>
  <c r="H9" i="29"/>
  <c r="I8" i="29"/>
  <c r="H8" i="29"/>
  <c r="I7" i="29"/>
  <c r="H7" i="29"/>
  <c r="E6" i="29"/>
  <c r="E14" i="29" s="1"/>
  <c r="D6" i="29"/>
  <c r="D14" i="29" s="1"/>
  <c r="C6" i="29"/>
  <c r="C14" i="29" s="1"/>
  <c r="I14" i="29" s="1"/>
  <c r="B6" i="29"/>
  <c r="B14" i="29" s="1"/>
  <c r="I5" i="29"/>
  <c r="I4" i="29"/>
  <c r="D17" i="23"/>
  <c r="E18" i="23"/>
  <c r="C18" i="23"/>
  <c r="E19" i="23"/>
  <c r="H119" i="30"/>
  <c r="G19" i="23"/>
  <c r="G18" i="23"/>
  <c r="D19" i="23"/>
  <c r="C17" i="23"/>
  <c r="C19" i="23"/>
  <c r="C14" i="23"/>
  <c r="H14" i="29" l="1"/>
  <c r="H6" i="29"/>
  <c r="I6" i="29"/>
  <c r="G11" i="23"/>
  <c r="G17" i="23" s="1"/>
  <c r="D18" i="23"/>
  <c r="G7" i="23"/>
  <c r="E8" i="23"/>
  <c r="E120" i="30"/>
  <c r="G120" i="30"/>
  <c r="H120" i="30"/>
  <c r="F119" i="30"/>
  <c r="G97" i="30"/>
  <c r="H97" i="30"/>
  <c r="E97" i="30"/>
  <c r="H91" i="30"/>
  <c r="G91" i="30"/>
  <c r="F91" i="30"/>
  <c r="F97" i="30" s="1"/>
  <c r="E91" i="30"/>
  <c r="H114" i="30"/>
  <c r="G114" i="30"/>
  <c r="D109" i="30"/>
  <c r="H109" i="30"/>
  <c r="G109" i="30"/>
  <c r="D91" i="30"/>
  <c r="E72" i="30"/>
  <c r="F72" i="30"/>
  <c r="D72" i="30"/>
  <c r="F59" i="30"/>
  <c r="F57" i="30"/>
  <c r="F52" i="30"/>
  <c r="F47" i="30"/>
  <c r="F43" i="30"/>
  <c r="F30" i="30"/>
  <c r="F27" i="30"/>
  <c r="F16" i="30"/>
  <c r="F11" i="30"/>
  <c r="C8" i="23"/>
  <c r="E70" i="19"/>
  <c r="F70" i="19"/>
  <c r="F71" i="19" s="1"/>
  <c r="G70" i="19"/>
  <c r="H70" i="19"/>
  <c r="H71" i="19" s="1"/>
  <c r="E71" i="19"/>
  <c r="D119" i="30"/>
  <c r="D71" i="19"/>
  <c r="D70" i="19"/>
  <c r="D114" i="30"/>
  <c r="C114" i="30"/>
  <c r="E59" i="30"/>
  <c r="C72" i="30"/>
  <c r="C59" i="30"/>
  <c r="D59" i="30"/>
  <c r="E23" i="19"/>
  <c r="F23" i="19"/>
  <c r="C23" i="19"/>
  <c r="D23" i="19"/>
  <c r="D57" i="30"/>
  <c r="D52" i="30"/>
  <c r="D47" i="30"/>
  <c r="D43" i="30"/>
  <c r="D30" i="30"/>
  <c r="D27" i="30"/>
  <c r="D16" i="30"/>
  <c r="D11" i="30"/>
  <c r="H66" i="19"/>
  <c r="H65" i="19"/>
  <c r="H61" i="19"/>
  <c r="F60" i="19"/>
  <c r="F57" i="19"/>
  <c r="F56" i="19"/>
  <c r="F48" i="19"/>
  <c r="F47" i="19"/>
  <c r="F46" i="19"/>
  <c r="F44" i="19"/>
  <c r="F41" i="19"/>
  <c r="H38" i="19"/>
  <c r="F34" i="19"/>
  <c r="F66" i="19" s="1"/>
  <c r="F27" i="19"/>
  <c r="F22" i="19"/>
  <c r="F16" i="19"/>
  <c r="F11" i="19"/>
  <c r="F4" i="19"/>
  <c r="D97" i="30" l="1"/>
  <c r="F53" i="30"/>
  <c r="F115" i="30" s="1"/>
  <c r="F120" i="30" s="1"/>
  <c r="H115" i="30"/>
  <c r="D17" i="30"/>
  <c r="D53" i="30"/>
  <c r="G38" i="19"/>
  <c r="G66" i="19" s="1"/>
  <c r="G71" i="19" s="1"/>
  <c r="D56" i="19"/>
  <c r="D61" i="19"/>
  <c r="D65" i="19" s="1"/>
  <c r="C61" i="19"/>
  <c r="D115" i="30" l="1"/>
  <c r="D120" i="30" s="1"/>
  <c r="D60" i="19"/>
  <c r="G61" i="19"/>
  <c r="G65" i="19"/>
  <c r="D48" i="19"/>
  <c r="D41" i="19"/>
  <c r="D44" i="19"/>
  <c r="D38" i="19"/>
  <c r="D27" i="19"/>
  <c r="E16" i="19"/>
  <c r="D4" i="19"/>
  <c r="D16" i="19"/>
  <c r="C16" i="19"/>
  <c r="D47" i="19" l="1"/>
  <c r="D11" i="19"/>
  <c r="D22" i="19" s="1"/>
  <c r="D34" i="19" s="1"/>
  <c r="D66" i="19" s="1"/>
  <c r="O16" i="28" l="1"/>
  <c r="D8" i="23"/>
  <c r="D11" i="23" s="1"/>
  <c r="B8" i="23"/>
  <c r="B11" i="23" s="1"/>
  <c r="B17" i="23" s="1"/>
  <c r="C27" i="19"/>
  <c r="C11" i="30"/>
  <c r="C17" i="30" s="1"/>
  <c r="C16" i="30"/>
  <c r="C43" i="30"/>
  <c r="C52" i="30"/>
  <c r="C109" i="30"/>
  <c r="E27" i="30"/>
  <c r="C27" i="30"/>
  <c r="E119" i="30"/>
  <c r="G119" i="30"/>
  <c r="C119" i="30"/>
  <c r="E16" i="30"/>
  <c r="C38" i="19"/>
  <c r="E52" i="30"/>
  <c r="E43" i="30"/>
  <c r="E11" i="30"/>
  <c r="C30" i="30"/>
  <c r="E48" i="19"/>
  <c r="E56" i="19" s="1"/>
  <c r="C48" i="19"/>
  <c r="C56" i="19" s="1"/>
  <c r="E27" i="19"/>
  <c r="E47" i="30"/>
  <c r="C47" i="30"/>
  <c r="C65" i="19"/>
  <c r="E4" i="19"/>
  <c r="C4" i="19"/>
  <c r="D3" i="25"/>
  <c r="D4" i="25"/>
  <c r="D6" i="25"/>
  <c r="E30" i="30"/>
  <c r="C57" i="30"/>
  <c r="E57" i="30"/>
  <c r="C91" i="30"/>
  <c r="C97" i="30" s="1"/>
  <c r="B23" i="25"/>
  <c r="E23" i="25"/>
  <c r="F22" i="25"/>
  <c r="E22" i="25"/>
  <c r="D22" i="25"/>
  <c r="F21" i="25"/>
  <c r="E21" i="25"/>
  <c r="D21" i="25"/>
  <c r="F20" i="25"/>
  <c r="E20" i="25"/>
  <c r="D20" i="25"/>
  <c r="B19" i="25"/>
  <c r="E19" i="25" s="1"/>
  <c r="F18" i="25"/>
  <c r="E18" i="25"/>
  <c r="D18" i="25"/>
  <c r="F17" i="25"/>
  <c r="E17" i="25"/>
  <c r="D17" i="25"/>
  <c r="B16" i="25"/>
  <c r="E16" i="25" s="1"/>
  <c r="F15" i="25"/>
  <c r="E15" i="25"/>
  <c r="D15" i="25"/>
  <c r="F14" i="25"/>
  <c r="E14" i="25"/>
  <c r="D14" i="25"/>
  <c r="F13" i="25"/>
  <c r="E13" i="25"/>
  <c r="D13" i="25"/>
  <c r="F12" i="25"/>
  <c r="E12" i="25"/>
  <c r="D12" i="25"/>
  <c r="F11" i="25"/>
  <c r="E11" i="25"/>
  <c r="D11" i="25"/>
  <c r="F10" i="25"/>
  <c r="E10" i="25"/>
  <c r="D10" i="25"/>
  <c r="F9" i="25"/>
  <c r="E9" i="25"/>
  <c r="D9" i="25"/>
  <c r="B8" i="25"/>
  <c r="D8" i="25" s="1"/>
  <c r="B24" i="25"/>
  <c r="D24" i="25" s="1"/>
  <c r="F7" i="25"/>
  <c r="E7" i="25"/>
  <c r="D7" i="25"/>
  <c r="F6" i="25"/>
  <c r="E6" i="25"/>
  <c r="F5" i="25"/>
  <c r="E5" i="25"/>
  <c r="D5" i="25"/>
  <c r="F4" i="25"/>
  <c r="E4" i="25"/>
  <c r="F3" i="25"/>
  <c r="E3" i="25"/>
  <c r="F19" i="23"/>
  <c r="B19" i="23"/>
  <c r="F18" i="23"/>
  <c r="B18" i="23"/>
  <c r="F7" i="23"/>
  <c r="E57" i="19"/>
  <c r="C57" i="19"/>
  <c r="E60" i="19"/>
  <c r="E46" i="19"/>
  <c r="E44" i="19"/>
  <c r="E41" i="19"/>
  <c r="E11" i="19"/>
  <c r="C70" i="19"/>
  <c r="C11" i="19"/>
  <c r="C41" i="19"/>
  <c r="C44" i="19"/>
  <c r="C46" i="19"/>
  <c r="C60" i="19"/>
  <c r="D23" i="25"/>
  <c r="F23" i="25"/>
  <c r="D16" i="25"/>
  <c r="F16" i="25"/>
  <c r="G14" i="28" l="1"/>
  <c r="F24" i="25"/>
  <c r="F11" i="23"/>
  <c r="F17" i="23" s="1"/>
  <c r="E53" i="30"/>
  <c r="E17" i="30"/>
  <c r="G115" i="30"/>
  <c r="E115" i="30"/>
  <c r="C53" i="30"/>
  <c r="C22" i="19"/>
  <c r="E22" i="19"/>
  <c r="E34" i="19" s="1"/>
  <c r="E66" i="19" s="1"/>
  <c r="E47" i="19"/>
  <c r="C47" i="19"/>
  <c r="C34" i="19"/>
  <c r="C66" i="19" s="1"/>
  <c r="C71" i="19" s="1"/>
  <c r="E24" i="25"/>
  <c r="E8" i="25"/>
  <c r="F19" i="25"/>
  <c r="B25" i="25"/>
  <c r="F8" i="25"/>
  <c r="D19" i="25"/>
  <c r="C115" i="30" l="1"/>
  <c r="C120" i="30" s="1"/>
  <c r="E25" i="25"/>
  <c r="F25" i="25"/>
  <c r="D25" i="25"/>
</calcChain>
</file>

<file path=xl/sharedStrings.xml><?xml version="1.0" encoding="utf-8"?>
<sst xmlns="http://schemas.openxmlformats.org/spreadsheetml/2006/main" count="611" uniqueCount="465">
  <si>
    <t>1.</t>
  </si>
  <si>
    <t>2.</t>
  </si>
  <si>
    <t>3.</t>
  </si>
  <si>
    <t>4.</t>
  </si>
  <si>
    <t>5.</t>
  </si>
  <si>
    <t>7.</t>
  </si>
  <si>
    <t>8.</t>
  </si>
  <si>
    <t>Előirányzat-csoport, kiemelt előirányzat megnevezése</t>
  </si>
  <si>
    <t xml:space="preserve">Nagypáli Közös Önkormányzati Hivatal     </t>
  </si>
  <si>
    <t>Eredeti előirányzat mindösszesen:</t>
  </si>
  <si>
    <t>BEVÉTEK ÖSSZESEN</t>
  </si>
  <si>
    <t>1. Személyi juttatások</t>
  </si>
  <si>
    <t xml:space="preserve">KIADÁSOK  ÖSSZESEN: </t>
  </si>
  <si>
    <t>Éves engedélyezett létszám előirányzat (fő)</t>
  </si>
  <si>
    <t>Ebből köztisztviselő:</t>
  </si>
  <si>
    <t>Megnevezés</t>
  </si>
  <si>
    <t>Költségvetési bevételek</t>
  </si>
  <si>
    <t>Költségvetési kiadások</t>
  </si>
  <si>
    <t>Költségvetési hiány</t>
  </si>
  <si>
    <t>Költségvetési többlet</t>
  </si>
  <si>
    <t>Előző évek pénzmaradványának igénybevétele</t>
  </si>
  <si>
    <t>Tárgyévi kiadások</t>
  </si>
  <si>
    <t>Tárgyévi bevételek</t>
  </si>
  <si>
    <t xml:space="preserve"> /adatok e Ft-ban/</t>
  </si>
  <si>
    <t>Költségvetési bevételek:</t>
  </si>
  <si>
    <t>Rovat száma</t>
  </si>
  <si>
    <t>Összesen:</t>
  </si>
  <si>
    <t>Helyi önkormányzatok működésének általános támogatása</t>
  </si>
  <si>
    <t xml:space="preserve"> -Egyéb önkormányzati feladatok támogatása</t>
  </si>
  <si>
    <t xml:space="preserve"> -Falugondnoki szolgálat támogatása</t>
  </si>
  <si>
    <t>Települési önkormányzatok kulturális feladatainak támogatása</t>
  </si>
  <si>
    <t>B1</t>
  </si>
  <si>
    <t>Vagyoni típusú adók</t>
  </si>
  <si>
    <t xml:space="preserve"> -Magánszemélyek kommunális adója</t>
  </si>
  <si>
    <t xml:space="preserve"> -Idegenforgalmi adó</t>
  </si>
  <si>
    <t>Gépjárműadó</t>
  </si>
  <si>
    <t>Egyéb áruhasználati és szolgáltatási adók (talajterhelési díj)</t>
  </si>
  <si>
    <t>Egyéb közhatalmi bevételek</t>
  </si>
  <si>
    <t>B3</t>
  </si>
  <si>
    <t>Szolgáltatások ellenértéke</t>
  </si>
  <si>
    <t>Kiszámlázott általános forgalmi adó</t>
  </si>
  <si>
    <t>B4</t>
  </si>
  <si>
    <t>Maradvány igénybevétele</t>
  </si>
  <si>
    <t>B8</t>
  </si>
  <si>
    <t>TÁRGYÉVI BEVÉTELEK ÖSSZESEN:</t>
  </si>
  <si>
    <t>Tervezett előirányzat</t>
  </si>
  <si>
    <t xml:space="preserve"> -</t>
  </si>
  <si>
    <t xml:space="preserve"> - </t>
  </si>
  <si>
    <t>Központi, irányító szervi támogatások folyósítása - Hivatal finanszírozás</t>
  </si>
  <si>
    <t xml:space="preserve">                                                                                 ( Adatok ezer Ft- ban ) </t>
  </si>
  <si>
    <t>K1</t>
  </si>
  <si>
    <t>Munkaadókat terhelő járulékok és szociális hozzájárulási adó</t>
  </si>
  <si>
    <t>K2</t>
  </si>
  <si>
    <t xml:space="preserve"> -Irodaszer, nyomtatvány</t>
  </si>
  <si>
    <t xml:space="preserve"> -Hajtó - és kenőanyagok</t>
  </si>
  <si>
    <t xml:space="preserve"> -Gázenergia</t>
  </si>
  <si>
    <t xml:space="preserve"> -Villamos energia</t>
  </si>
  <si>
    <t xml:space="preserve"> -Víz- és csatorna díjak</t>
  </si>
  <si>
    <t>K3</t>
  </si>
  <si>
    <t>K4</t>
  </si>
  <si>
    <t>Egyéb működési célú támogatások államháztartáson belülre</t>
  </si>
  <si>
    <t xml:space="preserve"> -Kistérségi ügyelet működési hozzájárulás</t>
  </si>
  <si>
    <t>Egyéb működési célú támogatások államháztartáson kívülre</t>
  </si>
  <si>
    <t xml:space="preserve"> -Zalai Falvakért Egyesület tagdíj hozzájárulás</t>
  </si>
  <si>
    <t xml:space="preserve"> -Zala-Menti Polgármesterek és Polgárok egyesületének támogatása</t>
  </si>
  <si>
    <t xml:space="preserve"> -Fogorvosi ügyelet hozzájárulás</t>
  </si>
  <si>
    <t xml:space="preserve"> -Ifjusági Egyesület működési célú támogatása</t>
  </si>
  <si>
    <t xml:space="preserve"> -Faluért Alapítvány működési célú támogatása</t>
  </si>
  <si>
    <t xml:space="preserve"> -Turisztikai Közhasznú Egyesület működési célú támogatása </t>
  </si>
  <si>
    <t xml:space="preserve"> -Nagypáli Fejlesztési Övezet Nonprofit Kft. működési célú támogatása</t>
  </si>
  <si>
    <t>Tartalékok</t>
  </si>
  <si>
    <t xml:space="preserve"> -Szennyvíz alszámla pénzkészlete</t>
  </si>
  <si>
    <t>K5</t>
  </si>
  <si>
    <t>Beruházási célú előzetesen felszámított általános forgalmi adó</t>
  </si>
  <si>
    <t>K6</t>
  </si>
  <si>
    <t>Felújítási célú előzetesen felszámított általános forgalmi adó</t>
  </si>
  <si>
    <t>K7</t>
  </si>
  <si>
    <t>K8</t>
  </si>
  <si>
    <t xml:space="preserve">Költségvetési kiadások </t>
  </si>
  <si>
    <t>K1-K8</t>
  </si>
  <si>
    <t>Központi, irányító szervi támogatások folyóítása</t>
  </si>
  <si>
    <t>K9</t>
  </si>
  <si>
    <t xml:space="preserve">Önkormányzati létszám előirányzat </t>
  </si>
  <si>
    <t xml:space="preserve">Ebből: Közfoglalkoztatottak éves létszám előirányzata </t>
  </si>
  <si>
    <t>Költségvetési kiadások:</t>
  </si>
  <si>
    <t>Kiadási tétel megnevezése</t>
  </si>
  <si>
    <t>Összesen</t>
  </si>
  <si>
    <t>Foglalkoztatottak személyi juttatásai</t>
  </si>
  <si>
    <t>Külső személyi juttatások</t>
  </si>
  <si>
    <t>Személyi juttatások</t>
  </si>
  <si>
    <t xml:space="preserve">Kommunikációs szolgáltatások </t>
  </si>
  <si>
    <t>Szolgáltatási kiadások</t>
  </si>
  <si>
    <t>Különféle befizetések és egyéb dologi kiadások</t>
  </si>
  <si>
    <t>Dologi kiadások</t>
  </si>
  <si>
    <t>Ellátottak pénzbeli juttatásai</t>
  </si>
  <si>
    <t>Egyéb működési célú kiadások</t>
  </si>
  <si>
    <t>Beruházások</t>
  </si>
  <si>
    <t xml:space="preserve">Felújítások </t>
  </si>
  <si>
    <t xml:space="preserve">Finanszírozási kiadások </t>
  </si>
  <si>
    <t>Működési célú támogatások államháztartáson belülről</t>
  </si>
  <si>
    <t xml:space="preserve">Termékek és szolgáltatások adói </t>
  </si>
  <si>
    <t>Közhatalmi bevételek</t>
  </si>
  <si>
    <t xml:space="preserve">Működési bevételek </t>
  </si>
  <si>
    <t xml:space="preserve">Költségvetési bevételek </t>
  </si>
  <si>
    <t xml:space="preserve">TÁRGYÉVI KIADÁSOK  ÖSSZESEN: </t>
  </si>
  <si>
    <t>Projekt megnevezése</t>
  </si>
  <si>
    <t>Törvény szerinti illetmények, munkabérek</t>
  </si>
  <si>
    <t>Béren kívüli juttatások</t>
  </si>
  <si>
    <t>I. Kiadások és bevételek kormányzati funkcióként</t>
  </si>
  <si>
    <t>052020</t>
  </si>
  <si>
    <t>051030</t>
  </si>
  <si>
    <t>Nem veszélyes (települési) hulladék vegyes (ömlesztett) begyűjtése, szállítása, átrakása</t>
  </si>
  <si>
    <t>013350</t>
  </si>
  <si>
    <t>011130</t>
  </si>
  <si>
    <t>Önkormányzatok és önkormányzati hivatalok jogalkotó és általános igazgatási tevékenysége</t>
  </si>
  <si>
    <t>064010</t>
  </si>
  <si>
    <t>Közvilágítás</t>
  </si>
  <si>
    <t>066020</t>
  </si>
  <si>
    <t>Város-, községgazdálkodási egyéb szolgáltatások</t>
  </si>
  <si>
    <t>018010</t>
  </si>
  <si>
    <t>Önkormányzatok elszámolásai a központi költségvetéssel</t>
  </si>
  <si>
    <t>091140</t>
  </si>
  <si>
    <t xml:space="preserve">Óvodai nevelés, ellátás működtetési feladatai </t>
  </si>
  <si>
    <t>091211</t>
  </si>
  <si>
    <t>Köznevelési intézmény 1-4. évfolyamán tanulók nevelésével, oktatásával összefüggő működtetési feladatok</t>
  </si>
  <si>
    <t>072112</t>
  </si>
  <si>
    <t>Háziorvosi ügyeleti ellátás</t>
  </si>
  <si>
    <t>072311</t>
  </si>
  <si>
    <t>Fogorvosi alapellátás</t>
  </si>
  <si>
    <t>107060</t>
  </si>
  <si>
    <t>Egyéb szociális pénzbeli ellátások, támogatások</t>
  </si>
  <si>
    <t>041233</t>
  </si>
  <si>
    <t>082094</t>
  </si>
  <si>
    <t>Közművelődés-kulturális alapú gazdaságfejlesztés</t>
  </si>
  <si>
    <t>013320</t>
  </si>
  <si>
    <t>Köztemető - fenntartás és - működtetés</t>
  </si>
  <si>
    <t>045160</t>
  </si>
  <si>
    <t>Közutak, hidak, alagutak üzemeltetése, fenntartása</t>
  </si>
  <si>
    <t>107055</t>
  </si>
  <si>
    <t>Falugondnoki, tanyagondnoki szolgáltatás</t>
  </si>
  <si>
    <t>084031</t>
  </si>
  <si>
    <t>Civil szervezetek működési támogatása</t>
  </si>
  <si>
    <t>066010</t>
  </si>
  <si>
    <t>Zöldterület-kezelés</t>
  </si>
  <si>
    <t xml:space="preserve"> - általános tartalék</t>
  </si>
  <si>
    <t xml:space="preserve"> - céltartalék</t>
  </si>
  <si>
    <t>MINDÖSSZESEN:</t>
  </si>
  <si>
    <t>Címrend a költségvetési rendelet 2.§ (2) bekezdéséhez</t>
  </si>
  <si>
    <t>Cím száma</t>
  </si>
  <si>
    <t>Cím neve</t>
  </si>
  <si>
    <t>Nagypáli Közös Önkormányzati Hivatal</t>
  </si>
  <si>
    <t>Anyagbeszerzés</t>
  </si>
  <si>
    <t>BEVÉTELEK</t>
  </si>
  <si>
    <t>KIADÁSOK</t>
  </si>
  <si>
    <t>Működéi bevételek</t>
  </si>
  <si>
    <t>Működési költségvetési bevételek</t>
  </si>
  <si>
    <t>Működési költségvetési kiadások</t>
  </si>
  <si>
    <t>Felhalmozási költségvetési bevétel</t>
  </si>
  <si>
    <t>BEVÉTELEK ÖSSZESEN:</t>
  </si>
  <si>
    <t>Felújítások</t>
  </si>
  <si>
    <t>Egyéb felhalmozási célú kiadások</t>
  </si>
  <si>
    <t>Felhalmozási költségvetési kiadások</t>
  </si>
  <si>
    <t>KIADÁSOK ÖSSZESEN:</t>
  </si>
  <si>
    <t>Finanszírozási kiadások                                           K9</t>
  </si>
  <si>
    <t>Működési célú kiadások összesen</t>
  </si>
  <si>
    <t>Felhalmozási célú bevételek összesen</t>
  </si>
  <si>
    <t>Felhalmozási célú kiadások összesen</t>
  </si>
  <si>
    <t>ÖNKORMÁNYZAT BEVÉTELE ÖSSZESEN</t>
  </si>
  <si>
    <t>ÖNKORMÁNYZAT KIADÁSAI ÖSSZESEN</t>
  </si>
  <si>
    <t>Ssz.</t>
  </si>
  <si>
    <t>Az önkormányzat bevételi jogcímei</t>
  </si>
  <si>
    <t>Közvetett támogatás</t>
  </si>
  <si>
    <t>I.</t>
  </si>
  <si>
    <t>II.</t>
  </si>
  <si>
    <t>Ebből:</t>
  </si>
  <si>
    <t>Helyi adó bevétel</t>
  </si>
  <si>
    <t xml:space="preserve"> Helyi adó elengedés és kedvezmény</t>
  </si>
  <si>
    <t xml:space="preserve"> - kommunális adó</t>
  </si>
  <si>
    <t>Gépjárműadó elengedés és kedvezmény</t>
  </si>
  <si>
    <t>Vagyoni típusu adók</t>
  </si>
  <si>
    <t>Termékek és szolgáltatások adói</t>
  </si>
  <si>
    <t>Talajterhelési díj</t>
  </si>
  <si>
    <t>Talajterhelési díj kedvezmény</t>
  </si>
  <si>
    <t xml:space="preserve"> - idegenforgalmi adó</t>
  </si>
  <si>
    <t>Bevételi  forrás  megnevezése</t>
  </si>
  <si>
    <t>Működési bevételek</t>
  </si>
  <si>
    <t>Maradvány működési célú igénybevétele</t>
  </si>
  <si>
    <t>Munkáltatót terhelő járulékok és szociális hozzájárulási adó</t>
  </si>
  <si>
    <t>Tartalék felhalmozási célú igénybevétele</t>
  </si>
  <si>
    <t>Központi, irányító szervi támogatás foly.</t>
  </si>
  <si>
    <t>Rovatrend</t>
  </si>
  <si>
    <t>Finanszírozási bevételek</t>
  </si>
  <si>
    <t>Bevételek összesen</t>
  </si>
  <si>
    <t>Finanszírozási kiadások</t>
  </si>
  <si>
    <t>Kiadások összesen</t>
  </si>
  <si>
    <t>Sorszám</t>
  </si>
  <si>
    <t>Időpont</t>
  </si>
  <si>
    <t>Finanszírozandó összeg</t>
  </si>
  <si>
    <t>6.</t>
  </si>
  <si>
    <t>9.</t>
  </si>
  <si>
    <t>10.</t>
  </si>
  <si>
    <t>11.</t>
  </si>
  <si>
    <t>12.</t>
  </si>
  <si>
    <t>Települési önkormányzatok szociális és gyermekjóléti és gyermekétkeztetési feladatainak támogatása</t>
  </si>
  <si>
    <t xml:space="preserve"> -Települési önkormányzatok szociális feladatainak egyéb támogatása</t>
  </si>
  <si>
    <t>ÖNKORMÁNYZATOK MŰKÖDÉSI TÁMOGATÁSAI</t>
  </si>
  <si>
    <t>Működési célú visszatérítendő támogatások, kölcsönök visszatérülése államháztartáson kívülről</t>
  </si>
  <si>
    <t>Működési célú átvett pénzeszközök</t>
  </si>
  <si>
    <t>B6</t>
  </si>
  <si>
    <t>FINANSZÍROZÁSI BEVÉTELEK</t>
  </si>
  <si>
    <t>Választott tisztségviselők juttatásai</t>
  </si>
  <si>
    <t xml:space="preserve"> - Üzemeltetési anyagok beszerzése</t>
  </si>
  <si>
    <t xml:space="preserve"> - Telefon költség</t>
  </si>
  <si>
    <t xml:space="preserve"> - Karbantartási, kisjavítási szolgáltatások</t>
  </si>
  <si>
    <t xml:space="preserve"> - Egyéb szolgáltatások</t>
  </si>
  <si>
    <t xml:space="preserve"> - Működési célú előzetesen felszámított általános forgalmi adó</t>
  </si>
  <si>
    <t xml:space="preserve"> - Fizetendő általános forgalmi adó</t>
  </si>
  <si>
    <t xml:space="preserve"> - Biztosítási díjak</t>
  </si>
  <si>
    <t xml:space="preserve"> - Nagypáli Tűzoltó Egyesület működési hozzájárulás</t>
  </si>
  <si>
    <t xml:space="preserve"> - Pályázati Menedzsment Iroda Nonpr.Kft. Támogatása</t>
  </si>
  <si>
    <t xml:space="preserve"> - Nagypáli Nyugdíjas Klub támogatása</t>
  </si>
  <si>
    <t>Maradvány felhalmozási célú igénybevétele</t>
  </si>
  <si>
    <t>081030</t>
  </si>
  <si>
    <t>Sportlétesítmények, edzőtáborok működtetése és fejlesztése</t>
  </si>
  <si>
    <r>
      <rPr>
        <b/>
        <sz val="11"/>
        <rFont val="Garamond"/>
        <family val="1"/>
        <charset val="238"/>
      </rPr>
      <t>Székhely</t>
    </r>
    <r>
      <rPr>
        <sz val="11"/>
        <rFont val="Garamond"/>
        <family val="1"/>
        <charset val="238"/>
      </rPr>
      <t xml:space="preserve"> Hivatal eredeti előirányzata</t>
    </r>
  </si>
  <si>
    <r>
      <rPr>
        <b/>
        <sz val="11"/>
        <rFont val="Garamond"/>
        <family val="1"/>
        <charset val="238"/>
      </rPr>
      <t>Alsónemesapáti</t>
    </r>
    <r>
      <rPr>
        <sz val="11"/>
        <rFont val="Garamond"/>
        <family val="1"/>
        <charset val="238"/>
      </rPr>
      <t xml:space="preserve"> Kirendeltség eredeti előirányzata</t>
    </r>
  </si>
  <si>
    <r>
      <rPr>
        <b/>
        <sz val="11"/>
        <rFont val="Garamond"/>
        <family val="1"/>
        <charset val="238"/>
      </rPr>
      <t>Kisbucsai</t>
    </r>
    <r>
      <rPr>
        <sz val="11"/>
        <rFont val="Garamond"/>
        <family val="1"/>
        <charset val="238"/>
      </rPr>
      <t xml:space="preserve"> Kirendeltség eredeti előirányzata</t>
    </r>
  </si>
  <si>
    <t>2. Munkáltatót terhelő járulékok és szociális hozzájárulási adó</t>
  </si>
  <si>
    <t>3. Dologi kiadások</t>
  </si>
  <si>
    <t>9. melléklet</t>
  </si>
  <si>
    <t>10. melléklet</t>
  </si>
  <si>
    <t>11. melléklet</t>
  </si>
  <si>
    <t>12. melléklet</t>
  </si>
  <si>
    <t xml:space="preserve"> - Szociális ágazati pótlék</t>
  </si>
  <si>
    <t xml:space="preserve"> - Üdülőhelyi feladatok támogatása</t>
  </si>
  <si>
    <t xml:space="preserve">  - Közfoglalkoztatottak bére</t>
  </si>
  <si>
    <t xml:space="preserve">Működési célú támogatások bevételei államháztartáson belülről </t>
  </si>
  <si>
    <t>B5</t>
  </si>
  <si>
    <t>Felhalmozási bevételek</t>
  </si>
  <si>
    <t xml:space="preserve"> - Könyv, folyóirat</t>
  </si>
  <si>
    <t xml:space="preserve"> - Postaköltség</t>
  </si>
  <si>
    <t xml:space="preserve"> -Utalványdíjak (bankköltség)</t>
  </si>
  <si>
    <t xml:space="preserve"> - Szállítási díjak</t>
  </si>
  <si>
    <t xml:space="preserve"> -Göcsej-Zala mente Leader Egyesület tagdíj hozzájárulás</t>
  </si>
  <si>
    <t>Államháztartáson belüli megelőlegezések visszafizetése</t>
  </si>
  <si>
    <t xml:space="preserve"> -Óvoda finanszírozás Egervár</t>
  </si>
  <si>
    <t xml:space="preserve"> -Iskolai étkeztetés Egervár</t>
  </si>
  <si>
    <t xml:space="preserve">  -Közvilágítási Egyesület Nagypáli tagdíj hozzájárulás</t>
  </si>
  <si>
    <t xml:space="preserve"> -Polgárőr Egyesület Nagypáli működésének támogatása</t>
  </si>
  <si>
    <t>900020</t>
  </si>
  <si>
    <t>Önk. Funkcióra nem sorolható bevételei áht-én kívülről</t>
  </si>
  <si>
    <t>018030</t>
  </si>
  <si>
    <t>Támogatási célú finanszírozási műveletek</t>
  </si>
  <si>
    <t>Irányító szervi támogatások folyósítását/államháztartáson belüli megelőlegezésének visszafizetését követő többlet / hiány</t>
  </si>
  <si>
    <t>Államháztartáson belüli megelőlegezések visszafiz.</t>
  </si>
  <si>
    <t xml:space="preserve">Egyéb működési célú kiadások </t>
  </si>
  <si>
    <t>Helyi adó bevételhez tartozó közvetett támogatások</t>
  </si>
  <si>
    <t>Termékek és szolgáltatások adóihoz tartozó közvetett támogatások</t>
  </si>
  <si>
    <t>Önkorm. Által saját hatáskörben adott ellátás</t>
  </si>
  <si>
    <t xml:space="preserve"> -Észak-Zaláért Egyesület tagdíj hozzájárulás</t>
  </si>
  <si>
    <t xml:space="preserve"> - Internet díj, informatikai szolgáltatás</t>
  </si>
  <si>
    <t xml:space="preserve"> -Szennyvíz használati+ ivóvíz használati díj bevétel realizált összegének tartalékba helyezése felújítások fedezetéül </t>
  </si>
  <si>
    <t>4. Egyéb működési célú kiadások</t>
  </si>
  <si>
    <t xml:space="preserve"> -Egyéb közhatalmi bevételek, adópótlék, adóbírság</t>
  </si>
  <si>
    <t>B2</t>
  </si>
  <si>
    <t>Felhalmozási célú támogatások államháztartáson belülről</t>
  </si>
  <si>
    <t>Kamatbevétel</t>
  </si>
  <si>
    <t>Egyéb működési bevételek (így Közüzemi díj, Egyéb visszatérítések)</t>
  </si>
  <si>
    <t>Szociális célú tüzelőanyag beszerzés</t>
  </si>
  <si>
    <t xml:space="preserve"> - Nagypáli Fejlesztési Övezet Nonprofit Kft-től működési célú visszatérítendő pénzeszköz átadás visszavétele (2015. évi pályázati projektek megfinanszírozásából)</t>
  </si>
  <si>
    <t xml:space="preserve">Felhalmozási célú visszatérítendő támogatások visszatérülése </t>
  </si>
  <si>
    <t>Felhalmozási célú átvett pénzeszközök</t>
  </si>
  <si>
    <t>B7</t>
  </si>
  <si>
    <t xml:space="preserve"> - Bérleti és lízing díjak (Traktor rendelkezésre állása itt került betervezésre)</t>
  </si>
  <si>
    <t xml:space="preserve"> - Állami támogatás AKG+Földalapú - almás után</t>
  </si>
  <si>
    <t>Szemüveg térítés</t>
  </si>
  <si>
    <r>
      <rPr>
        <b/>
        <sz val="12"/>
        <rFont val="Garamond"/>
        <family val="1"/>
        <charset val="238"/>
      </rPr>
      <t>EGYÉB</t>
    </r>
    <r>
      <rPr>
        <sz val="12"/>
        <rFont val="Garamond"/>
        <family val="1"/>
        <charset val="238"/>
      </rPr>
      <t xml:space="preserve"> Ingatlanok felújítása (NETTÓ)</t>
    </r>
  </si>
  <si>
    <t>Felhalmozási tartalék</t>
  </si>
  <si>
    <t xml:space="preserve">Hosszabb időtartamú közfoglalkoztatás </t>
  </si>
  <si>
    <t xml:space="preserve">Önkormányzati vagyonnal való gazdálkodással kapcsolatos feladatok </t>
  </si>
  <si>
    <t>Vízgazdálkodás (Szennyvíz és ivóvíz)</t>
  </si>
  <si>
    <t>Egyéb szárazföldi személyszállítás</t>
  </si>
  <si>
    <t>045150</t>
  </si>
  <si>
    <t xml:space="preserve"> -Település üzemeltetés (zöldterület-gazdálkodás, közvilágítás, köztemető-fenntartás, közutak-fenntartása)</t>
  </si>
  <si>
    <t xml:space="preserve"> -Önkormányzati Hivatal működésének támogatása</t>
  </si>
  <si>
    <t xml:space="preserve"> - Polgármesteri illetmény támogatása</t>
  </si>
  <si>
    <t xml:space="preserve"> - Faluért Alapítvány-tól visszatérítendő pénzeszköz átadás visszavétele (2018. évi GINOP projekt előfinanszírozásából)</t>
  </si>
  <si>
    <t xml:space="preserve"> - Tárgyi eszköz bérbeadásából származó bevétel (teljes egészében ivóvíz,csatorna HD)</t>
  </si>
  <si>
    <t xml:space="preserve"> - Reklám-és propaganda kiadások</t>
  </si>
  <si>
    <t>Kiküldetések, reklámok kiadásai kiadásai</t>
  </si>
  <si>
    <t xml:space="preserve"> - Bérrendezési alap kiegészítő támogatása Nagypáli KÖH működéséhez</t>
  </si>
  <si>
    <t>Készletértékesítés ellenértéke - alma, körte</t>
  </si>
  <si>
    <t xml:space="preserve"> -EFOP - 1.5.2. - 16 Projekt működési része</t>
  </si>
  <si>
    <t xml:space="preserve"> - VP 6-7.2.1-7.4.1.2-16 Külterületi helyi közutak fejlesztése</t>
  </si>
  <si>
    <t xml:space="preserve"> - Kiküldetések kiadásai</t>
  </si>
  <si>
    <t xml:space="preserve"> - Bérleti díj bevétel (Autóbusz bérbeadása, Sportpálya bérbeadás, Üzleti helyiségek bérbeadása, Renault Fluance használati díj)</t>
  </si>
  <si>
    <t>Megbízási díjak</t>
  </si>
  <si>
    <t>Foglalkoztatottak egyéb személyi juttatásai (Farkas Ferencné megbízási díja, betegszabadság, munkaruha)</t>
  </si>
  <si>
    <t>Bérkompenzáció  (Farkas Ferencné)</t>
  </si>
  <si>
    <t>Egyéb külső személyi juttatások (reprezentáció)</t>
  </si>
  <si>
    <t>Zártkert program támogatása</t>
  </si>
  <si>
    <t xml:space="preserve"> - Szakmai tevékenységet segítő szolgáltatások</t>
  </si>
  <si>
    <t xml:space="preserve"> - RURENER tagdíj 2019. (200 euró)</t>
  </si>
  <si>
    <t xml:space="preserve"> - Magyar Régiómenedzsment Közhasznú Nonprofit Kft.</t>
  </si>
  <si>
    <t>VP 6-7.2.1-7.4.1.2-16 Külterületi helyi közutak fejlesztése (NETTÓ)</t>
  </si>
  <si>
    <t xml:space="preserve"> - Egyéb dologi kiadások</t>
  </si>
  <si>
    <t>Zártkert program támogatása (NETTÓ)</t>
  </si>
  <si>
    <t>2019. évi erdeti eir. Összesen</t>
  </si>
  <si>
    <t>2019. évi eredeti eir. Működési</t>
  </si>
  <si>
    <t xml:space="preserve">2019. évi eredeti eir. Felhalmozási </t>
  </si>
  <si>
    <t>2019. évi kormányzati funkció</t>
  </si>
  <si>
    <t>2019. évi kormányzati funkció elnevezése</t>
  </si>
  <si>
    <t>Bevétel 2019. évi eredeti előirányzata</t>
  </si>
  <si>
    <t>Kiadás 2019. évi eredeti előirányzata</t>
  </si>
  <si>
    <t xml:space="preserve"> - EFOP - 1.5.2. -16 Projekt</t>
  </si>
  <si>
    <t xml:space="preserve"> - EFOP 1.5.2. tartalék</t>
  </si>
  <si>
    <t xml:space="preserve"> - Ebből EFOP 1.5.2.</t>
  </si>
  <si>
    <t xml:space="preserve"> - Ebből EFOP 1.5.2. (NETTÓ)</t>
  </si>
  <si>
    <t xml:space="preserve"> - Smragdzöld Jövő Egyesület</t>
  </si>
  <si>
    <t xml:space="preserve"> - Faapríték vásárlás</t>
  </si>
  <si>
    <r>
      <rPr>
        <b/>
        <sz val="12"/>
        <rFont val="Garamond"/>
        <family val="1"/>
        <charset val="238"/>
      </rPr>
      <t xml:space="preserve">EGYÉB </t>
    </r>
    <r>
      <rPr>
        <sz val="12"/>
        <rFont val="Garamond"/>
        <family val="1"/>
        <charset val="238"/>
      </rPr>
      <t>tárgyi eszközök beszerzése, létesítése (itt mutatom ki a kazán vásárlást)  (NETTÓ)</t>
    </r>
  </si>
  <si>
    <t>ebből Célcsoport együttműködést ösztönző természetbeni juttatás (EFOP 1.5.2.)</t>
  </si>
  <si>
    <t>B1-B7</t>
  </si>
  <si>
    <t>Ebből EFOP 1.5.2</t>
  </si>
  <si>
    <t xml:space="preserve"> - EFOP 1.5.2. anyagbeszerzés</t>
  </si>
  <si>
    <t xml:space="preserve"> - EFOP 1.5.2. szolgáltatások</t>
  </si>
  <si>
    <t xml:space="preserve">Nagypáli 93; 94. HRSZ-ú ingatlanok vételára </t>
  </si>
  <si>
    <t xml:space="preserve"> - Kovács Donikia támogatása</t>
  </si>
  <si>
    <t xml:space="preserve"> -  Általános tartalék (működési)</t>
  </si>
  <si>
    <t>Pethőhenye,Alsónemesapáti, Nemesapáti, Kisbucsa, Nemeshetéstől pénzeszköz átvétel</t>
  </si>
  <si>
    <t xml:space="preserve"> -Védőnői szolgálat (2019. évi terv alapján)</t>
  </si>
  <si>
    <t xml:space="preserve"> - Verseny és Szabadidő Sportegyesület Nagypáli működéséhez hozzájárulás (2019. évi tény alapján)</t>
  </si>
  <si>
    <t xml:space="preserve"> - Állami támogatás AKG+Földalapú </t>
  </si>
  <si>
    <t>082093</t>
  </si>
  <si>
    <t>Közművelődés - egész életre kiterjedő tanulás, amatőr művészetek</t>
  </si>
  <si>
    <t xml:space="preserve">Nagypáli 024/3. hrzs.-ú ingatlanból 1 hektár vételára </t>
  </si>
  <si>
    <t>Nagypáli 109/1. hrsz-ú ingatlanon Energia piramis interaktív bemutató labor projekt megvalósítása - önerő</t>
  </si>
  <si>
    <t>I. Módosítás összesen</t>
  </si>
  <si>
    <t>Működési eredeti eir:</t>
  </si>
  <si>
    <t>I. Módosítás működési</t>
  </si>
  <si>
    <t>Felhalmozási eredeti eir:</t>
  </si>
  <si>
    <t>I. Módosítás felhalmozási</t>
  </si>
  <si>
    <t xml:space="preserve"> 1. melléklet</t>
  </si>
  <si>
    <t>B111</t>
  </si>
  <si>
    <t>B113</t>
  </si>
  <si>
    <t>B114</t>
  </si>
  <si>
    <t>B16</t>
  </si>
  <si>
    <t xml:space="preserve"> - Jó adatszolgáltató önkormányzatok támogatása</t>
  </si>
  <si>
    <t xml:space="preserve"> -A helyi önkormányzatot megillető szoc. célú tüzelőanyag-vásárlásához nyújtott támogatás</t>
  </si>
  <si>
    <t xml:space="preserve"> -A falu- és tanyagondnoki szolgálatok kiegészítő támogatás</t>
  </si>
  <si>
    <t xml:space="preserve">Működési célú támogatások és kiegészítő támogatások </t>
  </si>
  <si>
    <t>B115</t>
  </si>
  <si>
    <t xml:space="preserve"> - Bérkompenzáció (IKSZT munkatárs bérkompenzációja)</t>
  </si>
  <si>
    <t xml:space="preserve"> - A minimálbér és a garantált bérminimum emelés hatásának bérkompenzációja</t>
  </si>
  <si>
    <t>Elvonások és befizetések bevételei</t>
  </si>
  <si>
    <t>B12</t>
  </si>
  <si>
    <t xml:space="preserve"> - BURSA ösztöndíj támogatásának visszautalása</t>
  </si>
  <si>
    <t xml:space="preserve"> - Európai Mobilitási Hét és Autómentes Nap támogatása</t>
  </si>
  <si>
    <t xml:space="preserve"> - Nyári diákmunkások bérének támogatása</t>
  </si>
  <si>
    <t xml:space="preserve"> - Fotovillamos rendszer kialakítása saját villamosenergia-igény kielégítése céljából Nagypáliban (TOP-3.2.1-16-ZA1-2018-00035) előleg</t>
  </si>
  <si>
    <t>Közvetített szolgáltatások ellenértéke</t>
  </si>
  <si>
    <t>Egyéb (profitorientált) vállalkozástól működési célú támogatás (Roncsdery támogatása</t>
  </si>
  <si>
    <t xml:space="preserve"> - Magyar Régiómenedzsment Köz.Nonpr.Kft. - Magyar rózsák kertjének, génbankjának létrehozásához visszatérítési kötelezettséggel átadott pénzeszközök visszatérülése</t>
  </si>
  <si>
    <t xml:space="preserve"> - Magyar Régiómenedzsment Köz.Nonpr.Kft. - Turisztikai szolgáltató központ 83/138. HRSZ. létrehozásához visszatérítési kötelezettséggel átadott pénzeszközök visszatérülése</t>
  </si>
  <si>
    <t>Összesen eredeti eir.:</t>
  </si>
  <si>
    <t>Felhalmozási eredeti eir</t>
  </si>
  <si>
    <t>Összesen eredeti eir</t>
  </si>
  <si>
    <t xml:space="preserve"> - Élelmiszerek költségei</t>
  </si>
  <si>
    <t xml:space="preserve"> - BURSA ösztöndíj</t>
  </si>
  <si>
    <t xml:space="preserve"> - Bethlen Gábor Alaptól kapott támogatás visszautalása \"Testvértelepülési együttműködés megvalósítása Alsóvereckén\"</t>
  </si>
  <si>
    <t xml:space="preserve"> - Közfoglalkoztatási támogatás bérelőlegének visszafizetése</t>
  </si>
  <si>
    <t xml:space="preserve"> - Lakhegy Község Önkormányzatának pénzeszköz átadás  (Útfelújítás)</t>
  </si>
  <si>
    <t xml:space="preserve"> - Nagypáli Közös Önkormányzati Hivatal Alsónemesapáti Kirendeltségének 2018. évi túlfinanszírozásának visszautalása</t>
  </si>
  <si>
    <t xml:space="preserve"> - Nagypáli Közös Önkormányzati Hivatal ASzékhelyhivatalának 2018. évi túlfinanszírozásának visszautalása</t>
  </si>
  <si>
    <t xml:space="preserve"> - Vasbolsdogasszony Község Önkormányzatának a 2018. évi Hivatal túlfinanszírozás visszautalása</t>
  </si>
  <si>
    <t xml:space="preserve"> - Kispáli Község Önkormányzatának a 2018. évi Hivatal túlfinanszírozás visszautalása</t>
  </si>
  <si>
    <t xml:space="preserve"> -  Gősfa Község Önkormányzatának a 2018. évi Hivatal túlfinanszírozás visszautalása</t>
  </si>
  <si>
    <t xml:space="preserve"> - Ebből BURSA ösztöndíj</t>
  </si>
  <si>
    <t xml:space="preserve"> Elvonások és befizetések költségei</t>
  </si>
  <si>
    <t>2. melléklet</t>
  </si>
  <si>
    <t>Nagypáli 111/28. hrsz-ú ingatlan vételára</t>
  </si>
  <si>
    <t>VP 6-7.2.1-7.4.1.2-16 Külterületi helyi közutak fejlesztése - Solis 75 CRDI traktor, FA 2100 zöld tútó, Bonatti LP250, Lionddana TP 175 TP Pilot, Manip MB 60 homlokrakodó, Greifer 1800 (NETTÓ)</t>
  </si>
  <si>
    <t xml:space="preserve"> Informatikai eszközök beszerzése (NETTÓ)</t>
  </si>
  <si>
    <t>Rövid lejáratú hitelek, kölcsönök törlesztése pénzügyi vállalkozásnak</t>
  </si>
  <si>
    <t>Rövid lejáratú hitelek, kölcsönök felvétele pénzügyi vállalkozástól</t>
  </si>
  <si>
    <t>4. melléklet</t>
  </si>
  <si>
    <r>
      <t xml:space="preserve">Nagypáli Község Önkormányzatánakt </t>
    </r>
    <r>
      <rPr>
        <b/>
        <u/>
        <sz val="12"/>
        <rFont val="Garamond"/>
        <family val="1"/>
        <charset val="238"/>
      </rPr>
      <t>2019. évi  I. módosított</t>
    </r>
    <r>
      <rPr>
        <b/>
        <sz val="12"/>
        <rFont val="Garamond"/>
        <family val="1"/>
        <charset val="238"/>
      </rPr>
      <t xml:space="preserve"> költségvetés kiadásai működési és felhalmozási cél szerinti bontásban és létszám előirányzata                                                                                                          (adatok e Ft-ban)</t>
    </r>
  </si>
  <si>
    <r>
      <t xml:space="preserve">Nagypáli Község Önkormányzatának </t>
    </r>
    <r>
      <rPr>
        <b/>
        <u/>
        <sz val="12"/>
        <rFont val="Garamond"/>
        <family val="1"/>
        <charset val="238"/>
      </rPr>
      <t>2019. évi I. módosított</t>
    </r>
    <r>
      <rPr>
        <b/>
        <sz val="12"/>
        <rFont val="Garamond"/>
        <family val="1"/>
        <charset val="238"/>
      </rPr>
      <t xml:space="preserve"> bevételi működési és felhalmozási cél szerinti bontásban (adatok e Ft-ban)                              </t>
    </r>
  </si>
  <si>
    <t>Bevételek 2019. évi I. módosítás</t>
  </si>
  <si>
    <t>Kiadások 2019. évi I. módosítás</t>
  </si>
  <si>
    <t>5. melléklet</t>
  </si>
  <si>
    <t xml:space="preserve">Költségvetési egyenleg megállapítása, hiány finanszírozásának módja, többlet felhasználása </t>
  </si>
  <si>
    <t>2019. évi I. módosított előirányzat</t>
  </si>
  <si>
    <t>2019. évi I. Módosított eir. Összesen</t>
  </si>
  <si>
    <t xml:space="preserve">2019. évi I. Módosított eir. Felhalmozási </t>
  </si>
  <si>
    <t xml:space="preserve">2019. évi I. Módosított eir. Működési </t>
  </si>
  <si>
    <t xml:space="preserve"> -  Általános tartalék (felhalmozási)</t>
  </si>
  <si>
    <t>Államháztartáson belüli megelőlegezések igénybevétele</t>
  </si>
  <si>
    <t>Előző évek pénzmaradványának igénybevétele utáni többlet / hiány</t>
  </si>
  <si>
    <t>Hitelműveletek igénybevétele utáni többlet/hiány</t>
  </si>
  <si>
    <r>
      <rPr>
        <b/>
        <sz val="11"/>
        <rFont val="Garamond"/>
        <family val="1"/>
        <charset val="238"/>
      </rPr>
      <t>Székhely</t>
    </r>
    <r>
      <rPr>
        <sz val="11"/>
        <rFont val="Garamond"/>
        <family val="1"/>
        <charset val="238"/>
      </rPr>
      <t xml:space="preserve"> Hivatal I. Módosított előirányzata</t>
    </r>
  </si>
  <si>
    <r>
      <rPr>
        <b/>
        <sz val="11"/>
        <rFont val="Garamond"/>
        <family val="1"/>
        <charset val="238"/>
      </rPr>
      <t>Alsónemesapáti</t>
    </r>
    <r>
      <rPr>
        <sz val="11"/>
        <rFont val="Garamond"/>
        <family val="1"/>
        <charset val="238"/>
      </rPr>
      <t xml:space="preserve"> Kirendeltség I. Módosított előirányzata</t>
    </r>
  </si>
  <si>
    <r>
      <rPr>
        <b/>
        <sz val="11"/>
        <rFont val="Garamond"/>
        <family val="1"/>
        <charset val="238"/>
      </rPr>
      <t>Kisbucsai</t>
    </r>
    <r>
      <rPr>
        <sz val="11"/>
        <rFont val="Garamond"/>
        <family val="1"/>
        <charset val="238"/>
      </rPr>
      <t xml:space="preserve"> Kirendeltség I. Módosított előirányzata</t>
    </r>
  </si>
  <si>
    <t>I. Módosított előirányzat mindösszesen</t>
  </si>
  <si>
    <t>1. Működési célú támogatások államházt.bel.</t>
  </si>
  <si>
    <t>2. Működési bevételek</t>
  </si>
  <si>
    <t>3. Finanszírozási bevételek</t>
  </si>
  <si>
    <r>
      <t xml:space="preserve">3.1. Központi, irányító szervi támogatás </t>
    </r>
    <r>
      <rPr>
        <b/>
        <sz val="11"/>
        <rFont val="Garamond"/>
        <family val="1"/>
        <charset val="238"/>
      </rPr>
      <t>ÁLLAMI NORMATÍVA</t>
    </r>
  </si>
  <si>
    <r>
      <t xml:space="preserve">3.2. Központi, irányító szervi támogatás </t>
    </r>
    <r>
      <rPr>
        <b/>
        <sz val="11"/>
        <rFont val="Garamond"/>
        <family val="1"/>
        <charset val="238"/>
      </rPr>
      <t>(Nagypáli Község Önkormányzatának hozzájárulása)</t>
    </r>
  </si>
  <si>
    <r>
      <t xml:space="preserve">3.3. Központi, irányító szervi támogatás </t>
    </r>
    <r>
      <rPr>
        <b/>
        <sz val="11"/>
        <rFont val="Garamond"/>
        <family val="1"/>
        <charset val="238"/>
      </rPr>
      <t>(Pethőhenye Község Önkormányzatának hozzájárulása)</t>
    </r>
  </si>
  <si>
    <r>
      <t>3.4.Központi, irányító szervi támogatás (</t>
    </r>
    <r>
      <rPr>
        <b/>
        <sz val="11"/>
        <rFont val="Garamond"/>
        <family val="1"/>
        <charset val="238"/>
      </rPr>
      <t xml:space="preserve">Nemesapáti, Alsónemesapáti Községek Önkormányzatának hozzájárulása </t>
    </r>
    <r>
      <rPr>
        <sz val="11"/>
        <rFont val="Garamond"/>
        <family val="1"/>
        <charset val="238"/>
      </rPr>
      <t>a Hivatal működéséhez)</t>
    </r>
  </si>
  <si>
    <r>
      <t>3.5. Központi, irányító szervi támogatás (</t>
    </r>
    <r>
      <rPr>
        <b/>
        <sz val="11"/>
        <rFont val="Garamond"/>
        <family val="1"/>
        <charset val="238"/>
      </rPr>
      <t>Kisbucsa, Nemeshetés Községek Önkormányzatának hozzájárulása</t>
    </r>
    <r>
      <rPr>
        <sz val="11"/>
        <rFont val="Garamond"/>
        <family val="1"/>
        <charset val="238"/>
      </rPr>
      <t xml:space="preserve"> a Hivatal működéséhez)</t>
    </r>
  </si>
  <si>
    <t>3.6. Bérrendezési alaphoz kiegészítő támogatás</t>
  </si>
  <si>
    <t>3.7. Előző évi maradvány igénybevétele</t>
  </si>
  <si>
    <t>4.1. Központi, irányító szervi támogatáás visszautalása</t>
  </si>
  <si>
    <t>5. Beruházás</t>
  </si>
  <si>
    <r>
      <t xml:space="preserve">Nagypáli Közös Önkormányzati Hivatal  2019. évi bevételei és kiadásai (ÖSSZETOLT  adatok e Ft-ban) </t>
    </r>
    <r>
      <rPr>
        <b/>
        <u/>
        <sz val="12"/>
        <rFont val="Garamond"/>
        <family val="1"/>
        <charset val="238"/>
      </rPr>
      <t>I. MÓDOSÍTOTT</t>
    </r>
    <r>
      <rPr>
        <b/>
        <sz val="12"/>
        <rFont val="Garamond"/>
        <family val="1"/>
        <charset val="238"/>
      </rPr>
      <t xml:space="preserve"> ELŐIRÁNYZAT MINDÖSSZESEN                                                        </t>
    </r>
  </si>
  <si>
    <r>
      <t xml:space="preserve">Helyi önkormányzat 2019. évi bevételei és kiadásai kormányzati funkciók szerinti bontásban- </t>
    </r>
    <r>
      <rPr>
        <b/>
        <u/>
        <sz val="12"/>
        <color indexed="8"/>
        <rFont val="Garamond"/>
        <family val="1"/>
        <charset val="238"/>
      </rPr>
      <t>I. Módosítás</t>
    </r>
    <r>
      <rPr>
        <b/>
        <sz val="12"/>
        <color indexed="8"/>
        <rFont val="Garamond"/>
        <family val="1"/>
        <charset val="238"/>
      </rPr>
      <t xml:space="preserve"> (adatok e Ft-ban)</t>
    </r>
  </si>
  <si>
    <t>Mezőgazdasági támogatások</t>
  </si>
  <si>
    <t>Növénytermesztés, állattenyésztés és kapcsolódó szolgáltatások</t>
  </si>
  <si>
    <t>Komplex környezetvédelmi programok támogatása</t>
  </si>
  <si>
    <t>Településfejlesztési projektek és támogatásuk</t>
  </si>
  <si>
    <t>082091</t>
  </si>
  <si>
    <t>Közművelődés - közösségi és társadalmi részvétel fejlesztése</t>
  </si>
  <si>
    <t>082092</t>
  </si>
  <si>
    <t>Közművelődés - hagyományos közösségi kulturális értékek gondozása</t>
  </si>
  <si>
    <t>042120</t>
  </si>
  <si>
    <t>042130</t>
  </si>
  <si>
    <t>056010</t>
  </si>
  <si>
    <t>062020</t>
  </si>
  <si>
    <t>086010</t>
  </si>
  <si>
    <t>Határon túli magyarok egyéb támogatásai</t>
  </si>
  <si>
    <t>900060</t>
  </si>
  <si>
    <t>Forgatási és befektetési célú finanszírozási műveletek</t>
  </si>
  <si>
    <t>2019. évi várható bevétel - I. módosítás (e Ft)</t>
  </si>
  <si>
    <t>2019. évi várható bevétel (e Ft)</t>
  </si>
  <si>
    <t>6. melléklet</t>
  </si>
  <si>
    <t>2019. évi önkormányzati hozzájárulások EU-s projektekhez - I. módosítás</t>
  </si>
  <si>
    <t xml:space="preserve">Európai Uniós forrásból finanszírozott támogatással megvalósuló projektek bevételei, kiadásai, az azokhoz történő hozzájárulás (adatok e Ft-ban </t>
  </si>
  <si>
    <t>2019. évi várható kiadás (e Ft)</t>
  </si>
  <si>
    <t>2019. évi várható kiadás I. módosítás  (e Ft)</t>
  </si>
  <si>
    <t>-</t>
  </si>
  <si>
    <t>8. melléklet</t>
  </si>
  <si>
    <r>
      <t xml:space="preserve">Költségvetési évet követő három év keretszámai - </t>
    </r>
    <r>
      <rPr>
        <b/>
        <u/>
        <sz val="12"/>
        <color indexed="8"/>
        <rFont val="Garamond"/>
        <family val="1"/>
        <charset val="238"/>
      </rPr>
      <t>I. Módosítás</t>
    </r>
    <r>
      <rPr>
        <b/>
        <sz val="12"/>
        <color indexed="8"/>
        <rFont val="Garamond"/>
        <family val="1"/>
        <charset val="238"/>
      </rPr>
      <t xml:space="preserve"> (adatok e Ft-ban)</t>
    </r>
  </si>
  <si>
    <t>2019. I. Módosítás</t>
  </si>
  <si>
    <r>
      <t xml:space="preserve">Kimutatás az önkormányzat által nyújtott közvetett támogatásokról 2019. évi </t>
    </r>
    <r>
      <rPr>
        <b/>
        <u/>
        <sz val="11"/>
        <color indexed="8"/>
        <rFont val="Garamond"/>
        <family val="1"/>
        <charset val="238"/>
      </rPr>
      <t xml:space="preserve">I. módosítás </t>
    </r>
    <r>
      <rPr>
        <b/>
        <sz val="11"/>
        <color indexed="8"/>
        <rFont val="Garamond"/>
        <family val="1"/>
        <charset val="238"/>
      </rPr>
      <t xml:space="preserve"> (adatok e Ft-ban</t>
    </r>
  </si>
  <si>
    <t>I. Negyedév</t>
  </si>
  <si>
    <t>II. Negyedév</t>
  </si>
  <si>
    <t>II. negyedév I. mód.</t>
  </si>
  <si>
    <t>III. Negyedév</t>
  </si>
  <si>
    <t>III. negyedév I. mód.</t>
  </si>
  <si>
    <t>IV. Negyedév</t>
  </si>
  <si>
    <t>IV. negyedév I. mód.</t>
  </si>
  <si>
    <t>Összesen I. mód.</t>
  </si>
  <si>
    <t>Fennmaradó összeg I. módosítás</t>
  </si>
  <si>
    <t>I. negyedév      I. mód.</t>
  </si>
  <si>
    <t>Összesen      I. módosított eir.</t>
  </si>
  <si>
    <t>Összesen      I. módosítás</t>
  </si>
  <si>
    <t>Összesen     I. módosítás</t>
  </si>
  <si>
    <t xml:space="preserve">Finanszírozási bevételek                                  </t>
  </si>
  <si>
    <r>
      <t xml:space="preserve">Előirányzat-felhasználási ütemterv, finanszírozási ütemterv </t>
    </r>
    <r>
      <rPr>
        <b/>
        <u/>
        <sz val="12"/>
        <rFont val="Garamond"/>
        <family val="1"/>
        <charset val="238"/>
      </rPr>
      <t xml:space="preserve">2019. évi I. módosítás </t>
    </r>
    <r>
      <rPr>
        <b/>
        <sz val="12"/>
        <rFont val="Garamond"/>
        <family val="1"/>
        <charset val="238"/>
      </rPr>
      <t>(adatok e Ft-ban)</t>
    </r>
  </si>
  <si>
    <t>Eredeti eir.:</t>
  </si>
  <si>
    <t>I. Módosítás</t>
  </si>
  <si>
    <t>á</t>
  </si>
  <si>
    <t>Nagypáli 644/2. hrsz.-ú zártkerti földút felújítása (NETTÓ)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</si>
</sst>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F_t_-;\-* #,##0\ _F_t_-;_-* &quot;-&quot;??\ _F_t_-;_-@_-"/>
  </numFmts>
  <fonts count="56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1"/>
      <color indexed="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24"/>
      <name val="Arial CE"/>
      <family val="2"/>
      <charset val="238"/>
    </font>
    <font>
      <sz val="24"/>
      <name val="Arial CE"/>
      <family val="2"/>
      <charset val="238"/>
    </font>
    <font>
      <sz val="26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i/>
      <sz val="12"/>
      <name val="Arial CE"/>
      <family val="2"/>
      <charset val="238"/>
    </font>
    <font>
      <sz val="11"/>
      <name val="Arial"/>
      <family val="2"/>
      <charset val="238"/>
    </font>
    <font>
      <b/>
      <sz val="12"/>
      <name val="Garamond"/>
      <family val="1"/>
      <charset val="238"/>
    </font>
    <font>
      <b/>
      <i/>
      <sz val="12"/>
      <name val="Garamond"/>
      <family val="1"/>
      <charset val="238"/>
    </font>
    <font>
      <sz val="12"/>
      <name val="Garamond"/>
      <family val="1"/>
      <charset val="238"/>
    </font>
    <font>
      <sz val="12"/>
      <color indexed="8"/>
      <name val="Garamond"/>
      <family val="1"/>
      <charset val="238"/>
    </font>
    <font>
      <b/>
      <i/>
      <u/>
      <sz val="12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1"/>
      <color indexed="8"/>
      <name val="Garamond"/>
      <family val="1"/>
      <charset val="238"/>
    </font>
    <font>
      <sz val="11"/>
      <name val="Garamond"/>
      <family val="1"/>
      <charset val="238"/>
    </font>
    <font>
      <sz val="10"/>
      <name val="Garamond"/>
      <family val="1"/>
      <charset val="238"/>
    </font>
    <font>
      <b/>
      <sz val="11"/>
      <name val="Garamond"/>
      <family val="1"/>
      <charset val="238"/>
    </font>
    <font>
      <b/>
      <sz val="10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u/>
      <sz val="12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i/>
      <sz val="11"/>
      <color indexed="8"/>
      <name val="Garamond"/>
      <family val="1"/>
      <charset val="238"/>
    </font>
    <font>
      <i/>
      <sz val="12"/>
      <name val="Garamond"/>
      <family val="1"/>
      <charset val="238"/>
    </font>
    <font>
      <sz val="16"/>
      <name val="Arial CE"/>
      <family val="2"/>
      <charset val="238"/>
    </font>
    <font>
      <b/>
      <sz val="12"/>
      <color rgb="FFFF0000"/>
      <name val="Garamond"/>
      <family val="1"/>
      <charset val="238"/>
    </font>
    <font>
      <sz val="12"/>
      <color rgb="FFFF0000"/>
      <name val="Garamond"/>
      <family val="1"/>
      <charset val="238"/>
    </font>
    <font>
      <i/>
      <u/>
      <sz val="12"/>
      <color rgb="FFFF0000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11"/>
      <color rgb="FFFF0000"/>
      <name val="Garamond"/>
      <family val="1"/>
      <charset val="238"/>
    </font>
    <font>
      <b/>
      <u/>
      <sz val="12"/>
      <name val="Garamond"/>
      <family val="1"/>
      <charset val="238"/>
    </font>
    <font>
      <b/>
      <u/>
      <sz val="11"/>
      <color indexed="8"/>
      <name val="Garamond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22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667">
    <xf numFmtId="0" fontId="0" fillId="0" borderId="0" xfId="0"/>
    <xf numFmtId="0" fontId="2" fillId="0" borderId="0" xfId="37" applyFont="1"/>
    <xf numFmtId="0" fontId="3" fillId="0" borderId="0" xfId="37" applyFont="1"/>
    <xf numFmtId="0" fontId="4" fillId="0" borderId="0" xfId="37" applyFont="1"/>
    <xf numFmtId="0" fontId="1" fillId="0" borderId="0" xfId="37"/>
    <xf numFmtId="0" fontId="5" fillId="0" borderId="0" xfId="0" applyFont="1"/>
    <xf numFmtId="3" fontId="1" fillId="0" borderId="0" xfId="37" applyNumberFormat="1"/>
    <xf numFmtId="0" fontId="26" fillId="0" borderId="0" xfId="37" applyFont="1"/>
    <xf numFmtId="0" fontId="30" fillId="0" borderId="0" xfId="37" applyFont="1"/>
    <xf numFmtId="0" fontId="1" fillId="0" borderId="0" xfId="37" applyAlignment="1">
      <alignment horizontal="center"/>
    </xf>
    <xf numFmtId="0" fontId="31" fillId="0" borderId="10" xfId="37" applyFont="1" applyBorder="1"/>
    <xf numFmtId="0" fontId="31" fillId="0" borderId="11" xfId="37" applyFont="1" applyBorder="1"/>
    <xf numFmtId="3" fontId="31" fillId="0" borderId="11" xfId="37" applyNumberFormat="1" applyFont="1" applyBorder="1"/>
    <xf numFmtId="0" fontId="33" fillId="0" borderId="13" xfId="37" applyFont="1" applyBorder="1"/>
    <xf numFmtId="0" fontId="33" fillId="0" borderId="14" xfId="37" applyFont="1" applyBorder="1"/>
    <xf numFmtId="0" fontId="38" fillId="0" borderId="15" xfId="37" applyFont="1" applyBorder="1" applyAlignment="1">
      <alignment wrapText="1"/>
    </xf>
    <xf numFmtId="0" fontId="33" fillId="0" borderId="16" xfId="37" applyFont="1" applyBorder="1"/>
    <xf numFmtId="3" fontId="33" fillId="0" borderId="17" xfId="37" applyNumberFormat="1" applyFont="1" applyBorder="1" applyAlignment="1">
      <alignment horizontal="left"/>
    </xf>
    <xf numFmtId="0" fontId="40" fillId="0" borderId="18" xfId="37" applyFont="1" applyBorder="1"/>
    <xf numFmtId="0" fontId="36" fillId="0" borderId="0" xfId="40" applyFont="1"/>
    <xf numFmtId="0" fontId="42" fillId="0" borderId="19" xfId="40" applyFont="1" applyBorder="1" applyAlignment="1">
      <alignment horizontal="center" wrapText="1"/>
    </xf>
    <xf numFmtId="0" fontId="42" fillId="0" borderId="17" xfId="40" applyFont="1" applyBorder="1" applyAlignment="1">
      <alignment horizontal="center" vertical="center" wrapText="1"/>
    </xf>
    <xf numFmtId="0" fontId="42" fillId="0" borderId="20" xfId="40" applyFont="1" applyBorder="1" applyAlignment="1">
      <alignment horizontal="center" vertical="center" wrapText="1"/>
    </xf>
    <xf numFmtId="49" fontId="34" fillId="0" borderId="19" xfId="40" applyNumberFormat="1" applyFont="1" applyBorder="1" applyAlignment="1">
      <alignment wrapText="1"/>
    </xf>
    <xf numFmtId="0" fontId="34" fillId="0" borderId="17" xfId="40" applyFont="1" applyBorder="1" applyAlignment="1">
      <alignment wrapText="1"/>
    </xf>
    <xf numFmtId="49" fontId="34" fillId="0" borderId="19" xfId="40" applyNumberFormat="1" applyFont="1" applyBorder="1"/>
    <xf numFmtId="0" fontId="42" fillId="0" borderId="17" xfId="40" applyFont="1" applyBorder="1" applyAlignment="1">
      <alignment wrapText="1"/>
    </xf>
    <xf numFmtId="49" fontId="34" fillId="0" borderId="21" xfId="40" applyNumberFormat="1" applyFont="1" applyBorder="1"/>
    <xf numFmtId="0" fontId="42" fillId="0" borderId="22" xfId="40" applyFont="1" applyBorder="1" applyAlignment="1">
      <alignment wrapText="1"/>
    </xf>
    <xf numFmtId="3" fontId="36" fillId="0" borderId="0" xfId="40" applyNumberFormat="1" applyFont="1"/>
    <xf numFmtId="0" fontId="37" fillId="0" borderId="17" xfId="37" applyFont="1" applyBorder="1" applyAlignment="1">
      <alignment horizontal="center" vertical="center" wrapText="1"/>
    </xf>
    <xf numFmtId="0" fontId="36" fillId="0" borderId="17" xfId="37" applyFont="1" applyBorder="1"/>
    <xf numFmtId="0" fontId="36" fillId="0" borderId="17" xfId="37" applyFont="1" applyBorder="1" applyAlignment="1">
      <alignment wrapText="1"/>
    </xf>
    <xf numFmtId="0" fontId="37" fillId="0" borderId="17" xfId="37" applyFont="1" applyBorder="1"/>
    <xf numFmtId="0" fontId="36" fillId="0" borderId="0" xfId="39" applyFont="1"/>
    <xf numFmtId="0" fontId="42" fillId="0" borderId="18" xfId="39" applyFont="1" applyBorder="1" applyAlignment="1">
      <alignment horizontal="center" wrapText="1"/>
    </xf>
    <xf numFmtId="0" fontId="34" fillId="0" borderId="13" xfId="39" applyFont="1" applyBorder="1" applyAlignment="1">
      <alignment wrapText="1"/>
    </xf>
    <xf numFmtId="0" fontId="34" fillId="0" borderId="19" xfId="39" applyFont="1" applyBorder="1" applyAlignment="1">
      <alignment wrapText="1"/>
    </xf>
    <xf numFmtId="0" fontId="34" fillId="0" borderId="21" xfId="39" applyFont="1" applyBorder="1" applyAlignment="1">
      <alignment wrapText="1"/>
    </xf>
    <xf numFmtId="0" fontId="42" fillId="0" borderId="18" xfId="39" applyFont="1" applyBorder="1" applyAlignment="1">
      <alignment wrapText="1"/>
    </xf>
    <xf numFmtId="0" fontId="44" fillId="0" borderId="0" xfId="39" applyFont="1"/>
    <xf numFmtId="0" fontId="45" fillId="0" borderId="18" xfId="39" applyFont="1" applyBorder="1" applyAlignment="1">
      <alignment wrapText="1"/>
    </xf>
    <xf numFmtId="0" fontId="38" fillId="0" borderId="19" xfId="37" applyFont="1" applyBorder="1" applyAlignment="1">
      <alignment horizontal="center"/>
    </xf>
    <xf numFmtId="0" fontId="38" fillId="0" borderId="0" xfId="37" applyFont="1"/>
    <xf numFmtId="14" fontId="38" fillId="0" borderId="17" xfId="37" applyNumberFormat="1" applyFont="1" applyBorder="1"/>
    <xf numFmtId="0" fontId="36" fillId="0" borderId="0" xfId="0" applyFont="1"/>
    <xf numFmtId="0" fontId="36" fillId="0" borderId="23" xfId="0" applyFont="1" applyBorder="1"/>
    <xf numFmtId="0" fontId="37" fillId="0" borderId="24" xfId="0" applyFont="1" applyBorder="1" applyAlignment="1">
      <alignment horizontal="right"/>
    </xf>
    <xf numFmtId="0" fontId="37" fillId="0" borderId="25" xfId="0" applyFont="1" applyBorder="1"/>
    <xf numFmtId="0" fontId="37" fillId="0" borderId="26" xfId="0" applyFont="1" applyBorder="1"/>
    <xf numFmtId="0" fontId="37" fillId="0" borderId="27" xfId="0" applyFont="1" applyBorder="1"/>
    <xf numFmtId="0" fontId="36" fillId="0" borderId="28" xfId="0" applyFont="1" applyBorder="1"/>
    <xf numFmtId="0" fontId="36" fillId="0" borderId="29" xfId="0" applyFont="1" applyBorder="1"/>
    <xf numFmtId="0" fontId="36" fillId="0" borderId="30" xfId="0" applyFont="1" applyBorder="1"/>
    <xf numFmtId="0" fontId="40" fillId="0" borderId="0" xfId="37" applyFont="1" applyAlignment="1">
      <alignment horizontal="left"/>
    </xf>
    <xf numFmtId="3" fontId="40" fillId="0" borderId="0" xfId="37" applyNumberFormat="1" applyFont="1" applyAlignment="1">
      <alignment horizontal="center"/>
    </xf>
    <xf numFmtId="0" fontId="33" fillId="0" borderId="19" xfId="37" applyFont="1" applyBorder="1" applyAlignment="1">
      <alignment horizontal="left" wrapText="1"/>
    </xf>
    <xf numFmtId="0" fontId="31" fillId="0" borderId="22" xfId="37" applyFont="1" applyBorder="1" applyAlignment="1">
      <alignment horizontal="center"/>
    </xf>
    <xf numFmtId="0" fontId="31" fillId="0" borderId="14" xfId="37" applyFont="1" applyBorder="1" applyAlignment="1">
      <alignment horizontal="center"/>
    </xf>
    <xf numFmtId="0" fontId="33" fillId="0" borderId="31" xfId="37" applyFont="1" applyBorder="1"/>
    <xf numFmtId="0" fontId="38" fillId="0" borderId="19" xfId="37" applyFont="1" applyBorder="1"/>
    <xf numFmtId="0" fontId="38" fillId="0" borderId="19" xfId="37" applyFont="1" applyBorder="1" applyAlignment="1">
      <alignment wrapText="1"/>
    </xf>
    <xf numFmtId="49" fontId="38" fillId="0" borderId="21" xfId="37" applyNumberFormat="1" applyFont="1" applyBorder="1" applyAlignment="1">
      <alignment wrapText="1"/>
    </xf>
    <xf numFmtId="0" fontId="38" fillId="0" borderId="21" xfId="37" applyFont="1" applyBorder="1" applyAlignment="1">
      <alignment wrapText="1"/>
    </xf>
    <xf numFmtId="0" fontId="38" fillId="0" borderId="13" xfId="37" applyFont="1" applyBorder="1"/>
    <xf numFmtId="0" fontId="39" fillId="0" borderId="13" xfId="37" applyFont="1" applyBorder="1"/>
    <xf numFmtId="0" fontId="39" fillId="0" borderId="15" xfId="37" applyFont="1" applyBorder="1"/>
    <xf numFmtId="0" fontId="42" fillId="0" borderId="17" xfId="0" applyFont="1" applyBorder="1"/>
    <xf numFmtId="0" fontId="36" fillId="0" borderId="17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left" vertical="top" wrapText="1"/>
    </xf>
    <xf numFmtId="0" fontId="37" fillId="0" borderId="17" xfId="0" applyFont="1" applyBorder="1" applyAlignment="1">
      <alignment horizontal="center" vertical="top" wrapText="1"/>
    </xf>
    <xf numFmtId="0" fontId="37" fillId="0" borderId="17" xfId="0" applyFont="1" applyBorder="1" applyAlignment="1">
      <alignment vertical="top" wrapText="1"/>
    </xf>
    <xf numFmtId="0" fontId="36" fillId="0" borderId="17" xfId="0" applyFont="1" applyBorder="1" applyAlignment="1">
      <alignment vertical="top" wrapText="1"/>
    </xf>
    <xf numFmtId="0" fontId="36" fillId="0" borderId="17" xfId="0" applyFont="1" applyBorder="1" applyAlignment="1">
      <alignment horizontal="center" vertical="top" wrapText="1"/>
    </xf>
    <xf numFmtId="0" fontId="33" fillId="0" borderId="19" xfId="37" applyFont="1" applyBorder="1" applyAlignment="1">
      <alignment horizontal="right" wrapText="1"/>
    </xf>
    <xf numFmtId="0" fontId="33" fillId="0" borderId="21" xfId="37" applyFont="1" applyBorder="1" applyAlignment="1">
      <alignment horizontal="right" wrapText="1"/>
    </xf>
    <xf numFmtId="0" fontId="31" fillId="0" borderId="18" xfId="37" applyFont="1" applyBorder="1"/>
    <xf numFmtId="0" fontId="31" fillId="0" borderId="35" xfId="37" applyFont="1" applyBorder="1" applyAlignment="1">
      <alignment horizontal="center"/>
    </xf>
    <xf numFmtId="3" fontId="31" fillId="0" borderId="35" xfId="37" applyNumberFormat="1" applyFont="1" applyBorder="1"/>
    <xf numFmtId="0" fontId="33" fillId="0" borderId="19" xfId="37" applyFont="1" applyBorder="1" applyAlignment="1">
      <alignment horizontal="right"/>
    </xf>
    <xf numFmtId="0" fontId="33" fillId="0" borderId="17" xfId="37" applyFont="1" applyBorder="1"/>
    <xf numFmtId="0" fontId="31" fillId="0" borderId="35" xfId="37" applyFont="1" applyBorder="1" applyAlignment="1">
      <alignment horizontal="center" wrapText="1"/>
    </xf>
    <xf numFmtId="0" fontId="31" fillId="0" borderId="14" xfId="37" applyFont="1" applyBorder="1"/>
    <xf numFmtId="3" fontId="33" fillId="0" borderId="14" xfId="37" applyNumberFormat="1" applyFont="1" applyBorder="1"/>
    <xf numFmtId="0" fontId="33" fillId="0" borderId="21" xfId="37" applyFont="1" applyBorder="1"/>
    <xf numFmtId="0" fontId="33" fillId="0" borderId="22" xfId="37" applyFont="1" applyBorder="1"/>
    <xf numFmtId="0" fontId="31" fillId="0" borderId="19" xfId="37" applyFont="1" applyBorder="1"/>
    <xf numFmtId="3" fontId="31" fillId="0" borderId="17" xfId="37" applyNumberFormat="1" applyFont="1" applyBorder="1"/>
    <xf numFmtId="0" fontId="33" fillId="0" borderId="19" xfId="37" applyFont="1" applyBorder="1"/>
    <xf numFmtId="0" fontId="31" fillId="0" borderId="17" xfId="37" applyFont="1" applyBorder="1"/>
    <xf numFmtId="3" fontId="33" fillId="0" borderId="17" xfId="37" applyNumberFormat="1" applyFont="1" applyBorder="1"/>
    <xf numFmtId="0" fontId="31" fillId="0" borderId="22" xfId="37" applyFont="1" applyBorder="1"/>
    <xf numFmtId="0" fontId="31" fillId="0" borderId="21" xfId="37" applyFont="1" applyBorder="1"/>
    <xf numFmtId="0" fontId="33" fillId="0" borderId="34" xfId="37" applyFont="1" applyBorder="1" applyAlignment="1">
      <alignment horizontal="right" wrapText="1"/>
    </xf>
    <xf numFmtId="0" fontId="31" fillId="0" borderId="38" xfId="37" applyFont="1" applyBorder="1" applyAlignment="1">
      <alignment horizontal="center"/>
    </xf>
    <xf numFmtId="0" fontId="33" fillId="0" borderId="17" xfId="37" applyFont="1" applyBorder="1" applyAlignment="1">
      <alignment horizontal="left"/>
    </xf>
    <xf numFmtId="0" fontId="33" fillId="0" borderId="39" xfId="37" applyFont="1" applyBorder="1"/>
    <xf numFmtId="0" fontId="38" fillId="0" borderId="19" xfId="37" applyFont="1" applyBorder="1" applyAlignment="1">
      <alignment horizontal="right"/>
    </xf>
    <xf numFmtId="0" fontId="33" fillId="0" borderId="34" xfId="37" applyFont="1" applyBorder="1" applyAlignment="1">
      <alignment horizontal="left"/>
    </xf>
    <xf numFmtId="0" fontId="33" fillId="0" borderId="38" xfId="37" applyFont="1" applyBorder="1" applyAlignment="1">
      <alignment horizontal="center"/>
    </xf>
    <xf numFmtId="0" fontId="31" fillId="0" borderId="31" xfId="37" applyFont="1" applyBorder="1" applyAlignment="1">
      <alignment wrapText="1"/>
    </xf>
    <xf numFmtId="0" fontId="31" fillId="0" borderId="39" xfId="37" applyFont="1" applyBorder="1"/>
    <xf numFmtId="0" fontId="31" fillId="0" borderId="17" xfId="37" applyFont="1" applyBorder="1" applyAlignment="1">
      <alignment horizontal="right"/>
    </xf>
    <xf numFmtId="0" fontId="31" fillId="0" borderId="17" xfId="37" applyFont="1" applyBorder="1" applyAlignment="1">
      <alignment horizontal="center"/>
    </xf>
    <xf numFmtId="0" fontId="31" fillId="0" borderId="19" xfId="37" applyFont="1" applyBorder="1" applyAlignment="1">
      <alignment wrapText="1"/>
    </xf>
    <xf numFmtId="0" fontId="32" fillId="0" borderId="17" xfId="37" applyFont="1" applyBorder="1"/>
    <xf numFmtId="0" fontId="33" fillId="0" borderId="13" xfId="37" applyFont="1" applyBorder="1" applyAlignment="1">
      <alignment horizontal="right" wrapText="1"/>
    </xf>
    <xf numFmtId="3" fontId="31" fillId="0" borderId="14" xfId="37" applyNumberFormat="1" applyFont="1" applyBorder="1"/>
    <xf numFmtId="0" fontId="31" fillId="0" borderId="18" xfId="37" applyFont="1" applyBorder="1" applyAlignment="1">
      <alignment horizontal="left" wrapText="1"/>
    </xf>
    <xf numFmtId="0" fontId="33" fillId="0" borderId="34" xfId="37" applyFont="1" applyBorder="1" applyAlignment="1">
      <alignment horizontal="left" wrapText="1"/>
    </xf>
    <xf numFmtId="0" fontId="27" fillId="0" borderId="0" xfId="37" applyFont="1"/>
    <xf numFmtId="0" fontId="33" fillId="0" borderId="21" xfId="37" applyFont="1" applyBorder="1" applyAlignment="1">
      <alignment horizontal="right"/>
    </xf>
    <xf numFmtId="3" fontId="33" fillId="0" borderId="22" xfId="37" applyNumberFormat="1" applyFont="1" applyBorder="1" applyAlignment="1">
      <alignment horizontal="left"/>
    </xf>
    <xf numFmtId="3" fontId="33" fillId="0" borderId="14" xfId="37" applyNumberFormat="1" applyFont="1" applyBorder="1" applyAlignment="1">
      <alignment horizontal="left"/>
    </xf>
    <xf numFmtId="0" fontId="2" fillId="0" borderId="0" xfId="37" applyFont="1" applyAlignment="1">
      <alignment horizontal="left"/>
    </xf>
    <xf numFmtId="0" fontId="29" fillId="0" borderId="0" xfId="37" applyFont="1"/>
    <xf numFmtId="0" fontId="2" fillId="0" borderId="0" xfId="37" applyFont="1" applyAlignment="1">
      <alignment horizontal="right"/>
    </xf>
    <xf numFmtId="3" fontId="2" fillId="0" borderId="0" xfId="37" applyNumberFormat="1" applyFont="1"/>
    <xf numFmtId="0" fontId="23" fillId="0" borderId="0" xfId="37" applyFont="1" applyAlignment="1">
      <alignment horizontal="center"/>
    </xf>
    <xf numFmtId="0" fontId="24" fillId="0" borderId="0" xfId="37" applyFont="1"/>
    <xf numFmtId="0" fontId="24" fillId="0" borderId="0" xfId="37" applyFont="1" applyAlignment="1">
      <alignment horizontal="centerContinuous"/>
    </xf>
    <xf numFmtId="0" fontId="24" fillId="0" borderId="0" xfId="37" applyFont="1" applyAlignment="1">
      <alignment horizontal="center"/>
    </xf>
    <xf numFmtId="0" fontId="24" fillId="0" borderId="0" xfId="37" applyFont="1" applyAlignment="1">
      <alignment horizontal="left"/>
    </xf>
    <xf numFmtId="0" fontId="31" fillId="0" borderId="34" xfId="37" applyFont="1" applyBorder="1"/>
    <xf numFmtId="0" fontId="31" fillId="0" borderId="33" xfId="37" applyFont="1" applyBorder="1" applyAlignment="1">
      <alignment horizontal="center" wrapText="1"/>
    </xf>
    <xf numFmtId="0" fontId="32" fillId="0" borderId="19" xfId="37" applyFont="1" applyBorder="1" applyAlignment="1">
      <alignment vertical="center" wrapText="1"/>
    </xf>
    <xf numFmtId="0" fontId="32" fillId="0" borderId="17" xfId="37" applyFont="1" applyBorder="1" applyAlignment="1">
      <alignment wrapText="1"/>
    </xf>
    <xf numFmtId="3" fontId="32" fillId="0" borderId="17" xfId="37" applyNumberFormat="1" applyFont="1" applyBorder="1" applyAlignment="1">
      <alignment horizontal="right"/>
    </xf>
    <xf numFmtId="49" fontId="33" fillId="0" borderId="19" xfId="37" applyNumberFormat="1" applyFont="1" applyBorder="1" applyAlignment="1">
      <alignment horizontal="right" vertical="center" wrapText="1"/>
    </xf>
    <xf numFmtId="49" fontId="33" fillId="0" borderId="17" xfId="37" applyNumberFormat="1" applyFont="1" applyBorder="1" applyAlignment="1">
      <alignment wrapText="1"/>
    </xf>
    <xf numFmtId="49" fontId="32" fillId="0" borderId="17" xfId="37" applyNumberFormat="1" applyFont="1" applyBorder="1" applyAlignment="1">
      <alignment wrapText="1"/>
    </xf>
    <xf numFmtId="0" fontId="32" fillId="0" borderId="19" xfId="37" applyFont="1" applyBorder="1" applyAlignment="1">
      <alignment horizontal="left" vertical="center" wrapText="1"/>
    </xf>
    <xf numFmtId="0" fontId="33" fillId="0" borderId="19" xfId="37" applyFont="1" applyBorder="1" applyAlignment="1">
      <alignment horizontal="right" vertical="center" wrapText="1"/>
    </xf>
    <xf numFmtId="0" fontId="33" fillId="0" borderId="17" xfId="37" applyFont="1" applyBorder="1" applyAlignment="1">
      <alignment wrapText="1"/>
    </xf>
    <xf numFmtId="3" fontId="32" fillId="0" borderId="21" xfId="37" applyNumberFormat="1" applyFont="1" applyBorder="1" applyAlignment="1">
      <alignment vertical="center" wrapText="1"/>
    </xf>
    <xf numFmtId="3" fontId="32" fillId="0" borderId="22" xfId="37" applyNumberFormat="1" applyFont="1" applyBorder="1" applyAlignment="1">
      <alignment wrapText="1"/>
    </xf>
    <xf numFmtId="3" fontId="32" fillId="0" borderId="22" xfId="37" applyNumberFormat="1" applyFont="1" applyBorder="1"/>
    <xf numFmtId="0" fontId="35" fillId="0" borderId="17" xfId="37" applyFont="1" applyBorder="1"/>
    <xf numFmtId="0" fontId="33" fillId="0" borderId="21" xfId="37" applyFont="1" applyBorder="1" applyAlignment="1">
      <alignment horizontal="right" vertical="center" wrapText="1"/>
    </xf>
    <xf numFmtId="0" fontId="35" fillId="0" borderId="22" xfId="37" applyFont="1" applyBorder="1"/>
    <xf numFmtId="0" fontId="31" fillId="0" borderId="18" xfId="37" applyFont="1" applyBorder="1" applyAlignment="1">
      <alignment vertical="center" wrapText="1"/>
    </xf>
    <xf numFmtId="0" fontId="33" fillId="0" borderId="13" xfId="37" applyFont="1" applyBorder="1" applyAlignment="1">
      <alignment horizontal="right" vertical="center" wrapText="1"/>
    </xf>
    <xf numFmtId="0" fontId="33" fillId="0" borderId="14" xfId="37" applyFont="1" applyBorder="1" applyAlignment="1">
      <alignment wrapText="1"/>
    </xf>
    <xf numFmtId="0" fontId="23" fillId="0" borderId="0" xfId="37" applyFont="1"/>
    <xf numFmtId="0" fontId="31" fillId="0" borderId="13" xfId="37" applyFont="1" applyBorder="1" applyAlignment="1">
      <alignment vertical="center" wrapText="1"/>
    </xf>
    <xf numFmtId="0" fontId="31" fillId="0" borderId="14" xfId="37" applyFont="1" applyBorder="1" applyAlignment="1">
      <alignment wrapText="1"/>
    </xf>
    <xf numFmtId="0" fontId="33" fillId="0" borderId="19" xfId="37" applyFont="1" applyBorder="1" applyAlignment="1">
      <alignment vertical="center" wrapText="1"/>
    </xf>
    <xf numFmtId="0" fontId="34" fillId="0" borderId="19" xfId="37" applyFont="1" applyBorder="1" applyAlignment="1">
      <alignment vertical="center" wrapText="1"/>
    </xf>
    <xf numFmtId="0" fontId="34" fillId="0" borderId="17" xfId="37" applyFont="1" applyBorder="1"/>
    <xf numFmtId="0" fontId="31" fillId="0" borderId="19" xfId="37" applyFont="1" applyBorder="1" applyAlignment="1">
      <alignment vertical="center"/>
    </xf>
    <xf numFmtId="0" fontId="33" fillId="0" borderId="21" xfId="37" applyFont="1" applyBorder="1" applyAlignment="1">
      <alignment horizontal="right" vertical="center"/>
    </xf>
    <xf numFmtId="0" fontId="33" fillId="0" borderId="13" xfId="37" applyFont="1" applyBorder="1" applyAlignment="1">
      <alignment vertical="center" wrapText="1"/>
    </xf>
    <xf numFmtId="0" fontId="33" fillId="0" borderId="14" xfId="37" applyFont="1" applyBorder="1" applyAlignment="1">
      <alignment horizontal="center" wrapText="1"/>
    </xf>
    <xf numFmtId="0" fontId="33" fillId="0" borderId="14" xfId="37" applyFont="1" applyBorder="1" applyAlignment="1">
      <alignment vertical="center" wrapText="1"/>
    </xf>
    <xf numFmtId="0" fontId="31" fillId="0" borderId="14" xfId="37" applyFont="1" applyBorder="1" applyAlignment="1">
      <alignment horizontal="center" wrapText="1"/>
    </xf>
    <xf numFmtId="0" fontId="31" fillId="0" borderId="10" xfId="37" applyFont="1" applyBorder="1" applyAlignment="1">
      <alignment vertical="center" wrapText="1"/>
    </xf>
    <xf numFmtId="0" fontId="31" fillId="0" borderId="11" xfId="37" applyFont="1" applyBorder="1" applyAlignment="1">
      <alignment horizontal="center" wrapText="1"/>
    </xf>
    <xf numFmtId="0" fontId="31" fillId="0" borderId="18" xfId="37" applyFont="1" applyBorder="1" applyAlignment="1">
      <alignment vertical="center"/>
    </xf>
    <xf numFmtId="0" fontId="31" fillId="0" borderId="35" xfId="37" applyFont="1" applyBorder="1"/>
    <xf numFmtId="0" fontId="25" fillId="0" borderId="0" xfId="37" applyFont="1"/>
    <xf numFmtId="0" fontId="47" fillId="0" borderId="19" xfId="37" applyFont="1" applyBorder="1" applyAlignment="1">
      <alignment horizontal="right"/>
    </xf>
    <xf numFmtId="0" fontId="33" fillId="0" borderId="34" xfId="37" applyFont="1" applyBorder="1"/>
    <xf numFmtId="0" fontId="31" fillId="0" borderId="38" xfId="37" applyFont="1" applyBorder="1"/>
    <xf numFmtId="0" fontId="34" fillId="0" borderId="17" xfId="0" applyFont="1" applyBorder="1" applyAlignment="1">
      <alignment horizontal="right" vertical="center" wrapText="1"/>
    </xf>
    <xf numFmtId="0" fontId="34" fillId="0" borderId="14" xfId="0" applyFont="1" applyBorder="1" applyAlignment="1">
      <alignment horizontal="right" vertical="center" wrapText="1"/>
    </xf>
    <xf numFmtId="0" fontId="33" fillId="25" borderId="17" xfId="37" applyFont="1" applyFill="1" applyBorder="1" applyAlignment="1">
      <alignment horizontal="right" vertical="center" wrapText="1"/>
    </xf>
    <xf numFmtId="0" fontId="35" fillId="25" borderId="17" xfId="37" applyFont="1" applyFill="1" applyBorder="1"/>
    <xf numFmtId="3" fontId="33" fillId="25" borderId="17" xfId="37" applyNumberFormat="1" applyFont="1" applyFill="1" applyBorder="1" applyAlignment="1">
      <alignment horizontal="left"/>
    </xf>
    <xf numFmtId="0" fontId="24" fillId="25" borderId="0" xfId="37" applyFont="1" applyFill="1"/>
    <xf numFmtId="0" fontId="31" fillId="25" borderId="17" xfId="37" applyFont="1" applyFill="1" applyBorder="1" applyAlignment="1">
      <alignment horizontal="center" wrapText="1"/>
    </xf>
    <xf numFmtId="0" fontId="33" fillId="0" borderId="17" xfId="37" applyFont="1" applyBorder="1" applyAlignment="1">
      <alignment horizontal="center"/>
    </xf>
    <xf numFmtId="0" fontId="33" fillId="0" borderId="13" xfId="37" applyFont="1" applyBorder="1" applyAlignment="1">
      <alignment horizontal="right"/>
    </xf>
    <xf numFmtId="0" fontId="3" fillId="0" borderId="0" xfId="37" applyFont="1" applyAlignment="1">
      <alignment horizontal="center" wrapText="1"/>
    </xf>
    <xf numFmtId="0" fontId="3" fillId="0" borderId="0" xfId="37" applyFont="1" applyAlignment="1">
      <alignment wrapText="1"/>
    </xf>
    <xf numFmtId="0" fontId="33" fillId="0" borderId="19" xfId="37" applyFont="1" applyBorder="1" applyAlignment="1">
      <alignment horizontal="left" vertical="center" wrapText="1"/>
    </xf>
    <xf numFmtId="3" fontId="33" fillId="0" borderId="38" xfId="37" applyNumberFormat="1" applyFont="1" applyBorder="1"/>
    <xf numFmtId="0" fontId="33" fillId="0" borderId="19" xfId="37" applyFont="1" applyBorder="1" applyAlignment="1">
      <alignment wrapText="1"/>
    </xf>
    <xf numFmtId="3" fontId="33" fillId="0" borderId="38" xfId="37" applyNumberFormat="1" applyFont="1" applyBorder="1" applyAlignment="1">
      <alignment horizontal="left"/>
    </xf>
    <xf numFmtId="0" fontId="33" fillId="0" borderId="10" xfId="37" applyFont="1" applyBorder="1" applyAlignment="1">
      <alignment horizontal="right" vertical="center" wrapText="1"/>
    </xf>
    <xf numFmtId="3" fontId="33" fillId="0" borderId="11" xfId="37" applyNumberFormat="1" applyFont="1" applyBorder="1"/>
    <xf numFmtId="0" fontId="33" fillId="25" borderId="15" xfId="37" applyFont="1" applyFill="1" applyBorder="1" applyAlignment="1">
      <alignment horizontal="right" vertical="center" wrapText="1"/>
    </xf>
    <xf numFmtId="0" fontId="31" fillId="25" borderId="16" xfId="37" applyFont="1" applyFill="1" applyBorder="1" applyAlignment="1">
      <alignment horizontal="center" wrapText="1"/>
    </xf>
    <xf numFmtId="3" fontId="33" fillId="25" borderId="16" xfId="37" applyNumberFormat="1" applyFont="1" applyFill="1" applyBorder="1" applyAlignment="1">
      <alignment horizontal="left"/>
    </xf>
    <xf numFmtId="3" fontId="32" fillId="0" borderId="17" xfId="37" applyNumberFormat="1" applyFont="1" applyBorder="1"/>
    <xf numFmtId="0" fontId="33" fillId="25" borderId="14" xfId="37" applyFont="1" applyFill="1" applyBorder="1" applyAlignment="1">
      <alignment horizontal="right" vertical="center" wrapText="1"/>
    </xf>
    <xf numFmtId="3" fontId="31" fillId="0" borderId="39" xfId="37" applyNumberFormat="1" applyFont="1" applyBorder="1"/>
    <xf numFmtId="3" fontId="33" fillId="0" borderId="17" xfId="37" applyNumberFormat="1" applyFont="1" applyBorder="1" applyAlignment="1">
      <alignment horizontal="right"/>
    </xf>
    <xf numFmtId="0" fontId="33" fillId="0" borderId="22" xfId="37" applyFont="1" applyBorder="1" applyAlignment="1">
      <alignment horizontal="center"/>
    </xf>
    <xf numFmtId="3" fontId="33" fillId="0" borderId="39" xfId="37" applyNumberFormat="1" applyFont="1" applyBorder="1"/>
    <xf numFmtId="0" fontId="33" fillId="0" borderId="17" xfId="37" applyFont="1" applyBorder="1" applyAlignment="1">
      <alignment horizontal="right" vertical="center" wrapText="1"/>
    </xf>
    <xf numFmtId="3" fontId="52" fillId="0" borderId="17" xfId="37" applyNumberFormat="1" applyFont="1" applyBorder="1" applyAlignment="1">
      <alignment horizontal="center"/>
    </xf>
    <xf numFmtId="3" fontId="50" fillId="0" borderId="17" xfId="40" applyNumberFormat="1" applyFont="1" applyBorder="1" applyAlignment="1">
      <alignment horizontal="right" wrapText="1"/>
    </xf>
    <xf numFmtId="3" fontId="50" fillId="0" borderId="17" xfId="40" applyNumberFormat="1" applyFont="1" applyBorder="1" applyAlignment="1">
      <alignment wrapText="1"/>
    </xf>
    <xf numFmtId="3" fontId="49" fillId="0" borderId="22" xfId="40" applyNumberFormat="1" applyFont="1" applyBorder="1" applyAlignment="1">
      <alignment wrapText="1"/>
    </xf>
    <xf numFmtId="3" fontId="52" fillId="0" borderId="17" xfId="0" applyNumberFormat="1" applyFont="1" applyBorder="1" applyAlignment="1">
      <alignment horizontal="right" vertical="top" wrapText="1"/>
    </xf>
    <xf numFmtId="0" fontId="49" fillId="0" borderId="17" xfId="37" applyFont="1" applyBorder="1" applyAlignment="1">
      <alignment horizontal="center"/>
    </xf>
    <xf numFmtId="3" fontId="38" fillId="0" borderId="16" xfId="37" applyNumberFormat="1" applyFont="1" applyBorder="1" applyAlignment="1">
      <alignment horizontal="right"/>
    </xf>
    <xf numFmtId="3" fontId="40" fillId="0" borderId="35" xfId="37" applyNumberFormat="1" applyFont="1" applyBorder="1" applyAlignment="1">
      <alignment horizontal="right" vertical="center" wrapText="1"/>
    </xf>
    <xf numFmtId="0" fontId="31" fillId="0" borderId="39" xfId="37" applyFont="1" applyBorder="1" applyAlignment="1">
      <alignment horizontal="center"/>
    </xf>
    <xf numFmtId="3" fontId="34" fillId="0" borderId="14" xfId="0" applyNumberFormat="1" applyFont="1" applyBorder="1" applyAlignment="1">
      <alignment horizontal="center" vertical="center"/>
    </xf>
    <xf numFmtId="3" fontId="33" fillId="0" borderId="17" xfId="0" applyNumberFormat="1" applyFont="1" applyBorder="1" applyAlignment="1">
      <alignment horizontal="center" vertical="center"/>
    </xf>
    <xf numFmtId="0" fontId="31" fillId="0" borderId="35" xfId="39" applyFont="1" applyBorder="1" applyAlignment="1">
      <alignment horizontal="center" wrapText="1"/>
    </xf>
    <xf numFmtId="0" fontId="31" fillId="0" borderId="49" xfId="39" applyFont="1" applyBorder="1" applyAlignment="1">
      <alignment horizontal="center" wrapText="1"/>
    </xf>
    <xf numFmtId="0" fontId="31" fillId="0" borderId="36" xfId="39" applyFont="1" applyBorder="1" applyAlignment="1">
      <alignment horizontal="center" wrapText="1"/>
    </xf>
    <xf numFmtId="0" fontId="33" fillId="0" borderId="38" xfId="37" applyFont="1" applyBorder="1"/>
    <xf numFmtId="3" fontId="31" fillId="0" borderId="35" xfId="37" applyNumberFormat="1" applyFont="1" applyBorder="1" applyAlignment="1">
      <alignment horizontal="right"/>
    </xf>
    <xf numFmtId="0" fontId="33" fillId="0" borderId="17" xfId="40" applyFont="1" applyBorder="1" applyAlignment="1">
      <alignment wrapText="1"/>
    </xf>
    <xf numFmtId="3" fontId="33" fillId="0" borderId="17" xfId="40" applyNumberFormat="1" applyFont="1" applyBorder="1" applyAlignment="1">
      <alignment horizontal="right" wrapText="1"/>
    </xf>
    <xf numFmtId="0" fontId="31" fillId="0" borderId="11" xfId="37" applyFont="1" applyBorder="1" applyAlignment="1">
      <alignment horizontal="center"/>
    </xf>
    <xf numFmtId="0" fontId="47" fillId="0" borderId="10" xfId="37" applyFont="1" applyBorder="1" applyAlignment="1">
      <alignment horizontal="right" wrapText="1"/>
    </xf>
    <xf numFmtId="3" fontId="47" fillId="0" borderId="14" xfId="37" applyNumberFormat="1" applyFont="1" applyBorder="1" applyAlignment="1">
      <alignment horizontal="left"/>
    </xf>
    <xf numFmtId="3" fontId="38" fillId="0" borderId="20" xfId="37" applyNumberFormat="1" applyFont="1" applyBorder="1" applyAlignment="1">
      <alignment horizontal="right" vertical="center" wrapText="1"/>
    </xf>
    <xf numFmtId="3" fontId="40" fillId="0" borderId="20" xfId="37" applyNumberFormat="1" applyFont="1" applyBorder="1" applyAlignment="1">
      <alignment horizontal="right" vertical="center" wrapText="1"/>
    </xf>
    <xf numFmtId="3" fontId="38" fillId="0" borderId="17" xfId="0" applyNumberFormat="1" applyFont="1" applyBorder="1" applyAlignment="1">
      <alignment horizontal="right" vertical="top" wrapText="1"/>
    </xf>
    <xf numFmtId="3" fontId="40" fillId="0" borderId="17" xfId="0" applyNumberFormat="1" applyFont="1" applyBorder="1" applyAlignment="1">
      <alignment horizontal="right" vertical="top" wrapText="1"/>
    </xf>
    <xf numFmtId="0" fontId="40" fillId="0" borderId="17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3" fontId="40" fillId="0" borderId="17" xfId="0" applyNumberFormat="1" applyFont="1" applyBorder="1" applyAlignment="1">
      <alignment horizontal="center" vertical="top" wrapText="1"/>
    </xf>
    <xf numFmtId="3" fontId="38" fillId="0" borderId="17" xfId="0" applyNumberFormat="1" applyFont="1" applyBorder="1" applyAlignment="1">
      <alignment horizontal="center" vertical="top" wrapText="1"/>
    </xf>
    <xf numFmtId="0" fontId="47" fillId="0" borderId="19" xfId="37" applyFont="1" applyBorder="1" applyAlignment="1">
      <alignment horizontal="right" wrapText="1"/>
    </xf>
    <xf numFmtId="0" fontId="50" fillId="0" borderId="16" xfId="37" applyFont="1" applyBorder="1"/>
    <xf numFmtId="3" fontId="33" fillId="0" borderId="17" xfId="40" applyNumberFormat="1" applyFont="1" applyBorder="1" applyAlignment="1">
      <alignment wrapText="1"/>
    </xf>
    <xf numFmtId="0" fontId="47" fillId="0" borderId="17" xfId="37" applyFont="1" applyBorder="1" applyAlignment="1">
      <alignment horizontal="right"/>
    </xf>
    <xf numFmtId="3" fontId="50" fillId="0" borderId="17" xfId="37" applyNumberFormat="1" applyFont="1" applyBorder="1"/>
    <xf numFmtId="3" fontId="40" fillId="0" borderId="36" xfId="37" applyNumberFormat="1" applyFont="1" applyBorder="1" applyAlignment="1">
      <alignment horizontal="right" vertical="center" wrapText="1"/>
    </xf>
    <xf numFmtId="0" fontId="47" fillId="0" borderId="17" xfId="37" applyFont="1" applyBorder="1"/>
    <xf numFmtId="0" fontId="33" fillId="0" borderId="17" xfId="0" applyFont="1" applyBorder="1" applyAlignment="1">
      <alignment horizontal="right" vertical="center" wrapText="1"/>
    </xf>
    <xf numFmtId="0" fontId="48" fillId="0" borderId="0" xfId="37" applyFont="1"/>
    <xf numFmtId="0" fontId="33" fillId="0" borderId="14" xfId="0" applyFont="1" applyBorder="1" applyAlignment="1">
      <alignment horizontal="right" vertical="center" wrapText="1"/>
    </xf>
    <xf numFmtId="3" fontId="33" fillId="0" borderId="14" xfId="0" applyNumberFormat="1" applyFont="1" applyBorder="1" applyAlignment="1">
      <alignment horizontal="center" vertical="center"/>
    </xf>
    <xf numFmtId="0" fontId="34" fillId="0" borderId="0" xfId="0" applyFont="1"/>
    <xf numFmtId="3" fontId="31" fillId="0" borderId="35" xfId="40" applyNumberFormat="1" applyFont="1" applyBorder="1" applyAlignment="1">
      <alignment horizontal="right" wrapText="1"/>
    </xf>
    <xf numFmtId="3" fontId="33" fillId="0" borderId="14" xfId="39" applyNumberFormat="1" applyFont="1" applyBorder="1" applyAlignment="1">
      <alignment wrapText="1"/>
    </xf>
    <xf numFmtId="3" fontId="33" fillId="0" borderId="51" xfId="39" applyNumberFormat="1" applyFont="1" applyBorder="1" applyAlignment="1">
      <alignment wrapText="1"/>
    </xf>
    <xf numFmtId="3" fontId="33" fillId="0" borderId="46" xfId="39" applyNumberFormat="1" applyFont="1" applyBorder="1" applyAlignment="1">
      <alignment wrapText="1"/>
    </xf>
    <xf numFmtId="3" fontId="33" fillId="0" borderId="17" xfId="39" applyNumberFormat="1" applyFont="1" applyBorder="1" applyAlignment="1">
      <alignment horizontal="right" wrapText="1"/>
    </xf>
    <xf numFmtId="3" fontId="33" fillId="0" borderId="22" xfId="39" applyNumberFormat="1" applyFont="1" applyBorder="1" applyAlignment="1">
      <alignment horizontal="right" wrapText="1"/>
    </xf>
    <xf numFmtId="3" fontId="33" fillId="0" borderId="38" xfId="39" applyNumberFormat="1" applyFont="1" applyBorder="1" applyAlignment="1">
      <alignment wrapText="1"/>
    </xf>
    <xf numFmtId="3" fontId="33" fillId="0" borderId="32" xfId="39" applyNumberFormat="1" applyFont="1" applyBorder="1" applyAlignment="1">
      <alignment wrapText="1"/>
    </xf>
    <xf numFmtId="3" fontId="33" fillId="0" borderId="41" xfId="39" applyNumberFormat="1" applyFont="1" applyBorder="1" applyAlignment="1">
      <alignment wrapText="1"/>
    </xf>
    <xf numFmtId="3" fontId="31" fillId="0" borderId="35" xfId="39" applyNumberFormat="1" applyFont="1" applyBorder="1" applyAlignment="1">
      <alignment horizontal="right" wrapText="1"/>
    </xf>
    <xf numFmtId="3" fontId="33" fillId="0" borderId="35" xfId="39" applyNumberFormat="1" applyFont="1" applyBorder="1" applyAlignment="1">
      <alignment wrapText="1"/>
    </xf>
    <xf numFmtId="3" fontId="33" fillId="0" borderId="49" xfId="39" applyNumberFormat="1" applyFont="1" applyBorder="1" applyAlignment="1">
      <alignment wrapText="1"/>
    </xf>
    <xf numFmtId="3" fontId="33" fillId="0" borderId="36" xfId="39" applyNumberFormat="1" applyFont="1" applyBorder="1" applyAlignment="1">
      <alignment wrapText="1"/>
    </xf>
    <xf numFmtId="3" fontId="33" fillId="0" borderId="14" xfId="39" applyNumberFormat="1" applyFont="1" applyBorder="1" applyAlignment="1">
      <alignment horizontal="right" wrapText="1"/>
    </xf>
    <xf numFmtId="3" fontId="38" fillId="0" borderId="17" xfId="37" applyNumberFormat="1" applyFont="1" applyBorder="1"/>
    <xf numFmtId="0" fontId="3" fillId="0" borderId="0" xfId="37" applyFont="1" applyAlignment="1">
      <alignment horizontal="center" wrapText="1"/>
    </xf>
    <xf numFmtId="3" fontId="38" fillId="0" borderId="17" xfId="37" applyNumberFormat="1" applyFont="1" applyBorder="1" applyAlignment="1">
      <alignment horizontal="center"/>
    </xf>
    <xf numFmtId="3" fontId="40" fillId="0" borderId="17" xfId="37" applyNumberFormat="1" applyFont="1" applyBorder="1" applyAlignment="1">
      <alignment horizontal="center"/>
    </xf>
    <xf numFmtId="0" fontId="31" fillId="0" borderId="29" xfId="37" applyFont="1" applyBorder="1"/>
    <xf numFmtId="0" fontId="49" fillId="0" borderId="17" xfId="37" applyFont="1" applyBorder="1" applyAlignment="1">
      <alignment horizontal="right"/>
    </xf>
    <xf numFmtId="0" fontId="50" fillId="0" borderId="17" xfId="37" applyFont="1" applyBorder="1" applyAlignment="1">
      <alignment horizontal="center"/>
    </xf>
    <xf numFmtId="3" fontId="51" fillId="0" borderId="17" xfId="37" applyNumberFormat="1" applyFont="1" applyBorder="1"/>
    <xf numFmtId="3" fontId="51" fillId="25" borderId="17" xfId="37" applyNumberFormat="1" applyFont="1" applyFill="1" applyBorder="1"/>
    <xf numFmtId="3" fontId="49" fillId="0" borderId="17" xfId="37" applyNumberFormat="1" applyFont="1" applyBorder="1"/>
    <xf numFmtId="3" fontId="50" fillId="0" borderId="35" xfId="37" applyNumberFormat="1" applyFont="1" applyBorder="1"/>
    <xf numFmtId="3" fontId="49" fillId="0" borderId="14" xfId="37" applyNumberFormat="1" applyFont="1" applyBorder="1"/>
    <xf numFmtId="3" fontId="49" fillId="0" borderId="22" xfId="37" applyNumberFormat="1" applyFont="1" applyBorder="1"/>
    <xf numFmtId="3" fontId="50" fillId="0" borderId="14" xfId="37" applyNumberFormat="1" applyFont="1" applyBorder="1"/>
    <xf numFmtId="3" fontId="31" fillId="0" borderId="39" xfId="37" applyNumberFormat="1" applyFont="1" applyBorder="1" applyAlignment="1">
      <alignment horizontal="center" vertical="center" wrapText="1"/>
    </xf>
    <xf numFmtId="3" fontId="31" fillId="0" borderId="38" xfId="37" applyNumberFormat="1" applyFont="1" applyBorder="1" applyAlignment="1">
      <alignment horizontal="center" vertical="center" wrapText="1"/>
    </xf>
    <xf numFmtId="0" fontId="3" fillId="0" borderId="0" xfId="37" applyFont="1" applyBorder="1" applyAlignment="1">
      <alignment horizontal="center" wrapText="1"/>
    </xf>
    <xf numFmtId="0" fontId="33" fillId="0" borderId="34" xfId="37" applyFont="1" applyBorder="1" applyAlignment="1">
      <alignment horizontal="right" vertical="center" wrapText="1"/>
    </xf>
    <xf numFmtId="0" fontId="35" fillId="0" borderId="38" xfId="37" applyFont="1" applyBorder="1"/>
    <xf numFmtId="0" fontId="33" fillId="25" borderId="19" xfId="37" applyFont="1" applyFill="1" applyBorder="1" applyAlignment="1">
      <alignment horizontal="right" vertical="center" wrapText="1"/>
    </xf>
    <xf numFmtId="3" fontId="50" fillId="0" borderId="11" xfId="37" applyNumberFormat="1" applyFont="1" applyBorder="1"/>
    <xf numFmtId="0" fontId="35" fillId="0" borderId="13" xfId="37" applyFont="1" applyBorder="1" applyAlignment="1">
      <alignment vertical="center"/>
    </xf>
    <xf numFmtId="0" fontId="35" fillId="0" borderId="14" xfId="37" applyFont="1" applyBorder="1"/>
    <xf numFmtId="3" fontId="35" fillId="0" borderId="14" xfId="37" applyNumberFormat="1" applyFont="1" applyBorder="1"/>
    <xf numFmtId="0" fontId="33" fillId="0" borderId="31" xfId="37" applyFont="1" applyBorder="1" applyAlignment="1">
      <alignment horizontal="right" vertical="center" wrapText="1"/>
    </xf>
    <xf numFmtId="0" fontId="31" fillId="0" borderId="39" xfId="37" applyFont="1" applyBorder="1" applyAlignment="1">
      <alignment horizontal="center" wrapText="1"/>
    </xf>
    <xf numFmtId="3" fontId="31" fillId="0" borderId="38" xfId="37" applyNumberFormat="1" applyFont="1" applyBorder="1"/>
    <xf numFmtId="0" fontId="31" fillId="0" borderId="17" xfId="37" applyFont="1" applyBorder="1" applyAlignment="1">
      <alignment horizontal="center" wrapText="1"/>
    </xf>
    <xf numFmtId="3" fontId="33" fillId="25" borderId="38" xfId="37" applyNumberFormat="1" applyFont="1" applyFill="1" applyBorder="1"/>
    <xf numFmtId="0" fontId="31" fillId="25" borderId="38" xfId="37" applyFont="1" applyFill="1" applyBorder="1" applyAlignment="1">
      <alignment horizontal="center" wrapText="1"/>
    </xf>
    <xf numFmtId="3" fontId="33" fillId="25" borderId="38" xfId="37" applyNumberFormat="1" applyFont="1" applyFill="1" applyBorder="1" applyAlignment="1">
      <alignment horizontal="left"/>
    </xf>
    <xf numFmtId="3" fontId="49" fillId="0" borderId="11" xfId="37" applyNumberFormat="1" applyFont="1" applyBorder="1"/>
    <xf numFmtId="0" fontId="38" fillId="0" borderId="17" xfId="37" applyFont="1" applyBorder="1" applyAlignment="1">
      <alignment horizontal="center" vertical="center" wrapText="1"/>
    </xf>
    <xf numFmtId="3" fontId="38" fillId="0" borderId="22" xfId="37" applyNumberFormat="1" applyFont="1" applyBorder="1" applyAlignment="1">
      <alignment horizontal="right" vertical="center" wrapText="1"/>
    </xf>
    <xf numFmtId="3" fontId="40" fillId="0" borderId="35" xfId="37" applyNumberFormat="1" applyFont="1" applyBorder="1" applyAlignment="1">
      <alignment horizontal="right"/>
    </xf>
    <xf numFmtId="3" fontId="40" fillId="0" borderId="17" xfId="37" applyNumberFormat="1" applyFont="1" applyBorder="1" applyAlignment="1">
      <alignment horizontal="right" vertical="center" wrapText="1"/>
    </xf>
    <xf numFmtId="3" fontId="38" fillId="0" borderId="17" xfId="37" applyNumberFormat="1" applyFont="1" applyBorder="1" applyAlignment="1">
      <alignment horizontal="right" vertical="center" wrapText="1"/>
    </xf>
    <xf numFmtId="0" fontId="38" fillId="0" borderId="16" xfId="37" applyFont="1" applyBorder="1"/>
    <xf numFmtId="3" fontId="38" fillId="0" borderId="14" xfId="37" applyNumberFormat="1" applyFont="1" applyBorder="1" applyAlignment="1">
      <alignment horizontal="right"/>
    </xf>
    <xf numFmtId="3" fontId="38" fillId="0" borderId="17" xfId="37" applyNumberFormat="1" applyFont="1" applyBorder="1" applyAlignment="1">
      <alignment horizontal="right"/>
    </xf>
    <xf numFmtId="3" fontId="38" fillId="0" borderId="17" xfId="37" applyNumberFormat="1" applyFont="1" applyBorder="1" applyAlignment="1">
      <alignment horizontal="center"/>
    </xf>
    <xf numFmtId="0" fontId="32" fillId="0" borderId="13" xfId="37" applyFont="1" applyBorder="1" applyAlignment="1">
      <alignment vertical="center"/>
    </xf>
    <xf numFmtId="3" fontId="32" fillId="0" borderId="14" xfId="37" applyNumberFormat="1" applyFont="1" applyBorder="1"/>
    <xf numFmtId="0" fontId="32" fillId="0" borderId="14" xfId="37" applyFont="1" applyBorder="1"/>
    <xf numFmtId="0" fontId="33" fillId="0" borderId="43" xfId="37" applyFont="1" applyBorder="1"/>
    <xf numFmtId="0" fontId="31" fillId="0" borderId="43" xfId="37" applyFont="1" applyBorder="1"/>
    <xf numFmtId="0" fontId="33" fillId="0" borderId="31" xfId="37" applyFont="1" applyBorder="1" applyAlignment="1">
      <alignment horizontal="right" wrapText="1"/>
    </xf>
    <xf numFmtId="0" fontId="47" fillId="0" borderId="13" xfId="37" applyFont="1" applyBorder="1" applyAlignment="1">
      <alignment horizontal="right" vertical="center" wrapText="1"/>
    </xf>
    <xf numFmtId="0" fontId="47" fillId="0" borderId="13" xfId="37" applyFont="1" applyBorder="1" applyAlignment="1">
      <alignment horizontal="right" wrapText="1"/>
    </xf>
    <xf numFmtId="0" fontId="33" fillId="0" borderId="31" xfId="37" applyFont="1" applyBorder="1" applyAlignment="1">
      <alignment horizontal="left" wrapText="1"/>
    </xf>
    <xf numFmtId="0" fontId="33" fillId="0" borderId="34" xfId="37" applyFont="1" applyBorder="1" applyAlignment="1">
      <alignment vertical="center" wrapText="1"/>
    </xf>
    <xf numFmtId="3" fontId="33" fillId="0" borderId="39" xfId="37" applyNumberFormat="1" applyFont="1" applyBorder="1" applyAlignment="1">
      <alignment horizontal="right"/>
    </xf>
    <xf numFmtId="0" fontId="33" fillId="0" borderId="38" xfId="37" applyFont="1" applyBorder="1" applyAlignment="1">
      <alignment wrapText="1"/>
    </xf>
    <xf numFmtId="0" fontId="33" fillId="0" borderId="31" xfId="37" applyFont="1" applyBorder="1" applyAlignment="1">
      <alignment vertical="center" wrapText="1"/>
    </xf>
    <xf numFmtId="0" fontId="42" fillId="0" borderId="54" xfId="40" applyFont="1" applyBorder="1" applyAlignment="1">
      <alignment horizontal="center" vertical="center" wrapText="1"/>
    </xf>
    <xf numFmtId="3" fontId="33" fillId="0" borderId="54" xfId="40" applyNumberFormat="1" applyFont="1" applyBorder="1" applyAlignment="1">
      <alignment horizontal="right" wrapText="1"/>
    </xf>
    <xf numFmtId="3" fontId="50" fillId="0" borderId="54" xfId="40" applyNumberFormat="1" applyFont="1" applyBorder="1" applyAlignment="1">
      <alignment horizontal="right" wrapText="1"/>
    </xf>
    <xf numFmtId="3" fontId="33" fillId="0" borderId="54" xfId="40" applyNumberFormat="1" applyFont="1" applyBorder="1" applyAlignment="1">
      <alignment wrapText="1"/>
    </xf>
    <xf numFmtId="3" fontId="31" fillId="0" borderId="49" xfId="40" applyNumberFormat="1" applyFont="1" applyBorder="1" applyAlignment="1">
      <alignment horizontal="right" wrapText="1"/>
    </xf>
    <xf numFmtId="3" fontId="31" fillId="0" borderId="54" xfId="40" applyNumberFormat="1" applyFont="1" applyBorder="1" applyAlignment="1">
      <alignment horizontal="right" wrapText="1"/>
    </xf>
    <xf numFmtId="3" fontId="31" fillId="24" borderId="62" xfId="40" applyNumberFormat="1" applyFont="1" applyFill="1" applyBorder="1" applyAlignment="1">
      <alignment horizontal="right" wrapText="1"/>
    </xf>
    <xf numFmtId="0" fontId="36" fillId="0" borderId="20" xfId="40" applyFont="1" applyBorder="1"/>
    <xf numFmtId="0" fontId="37" fillId="0" borderId="47" xfId="40" applyFont="1" applyBorder="1" applyAlignment="1">
      <alignment horizontal="center" vertical="center"/>
    </xf>
    <xf numFmtId="0" fontId="41" fillId="0" borderId="17" xfId="37" applyFont="1" applyBorder="1" applyAlignment="1">
      <alignment horizontal="right"/>
    </xf>
    <xf numFmtId="0" fontId="31" fillId="0" borderId="21" xfId="37" applyFont="1" applyBorder="1" applyAlignment="1">
      <alignment horizontal="left" wrapText="1"/>
    </xf>
    <xf numFmtId="0" fontId="31" fillId="0" borderId="43" xfId="37" applyFont="1" applyFill="1" applyBorder="1" applyAlignment="1">
      <alignment horizontal="right" vertical="center" wrapText="1"/>
    </xf>
    <xf numFmtId="0" fontId="40" fillId="0" borderId="36" xfId="37" applyFont="1" applyFill="1" applyBorder="1" applyAlignment="1">
      <alignment wrapText="1"/>
    </xf>
    <xf numFmtId="0" fontId="26" fillId="0" borderId="46" xfId="37" applyFont="1" applyFill="1" applyBorder="1"/>
    <xf numFmtId="0" fontId="26" fillId="0" borderId="20" xfId="37" applyFont="1" applyFill="1" applyBorder="1"/>
    <xf numFmtId="0" fontId="2" fillId="0" borderId="20" xfId="37" applyFont="1" applyFill="1" applyBorder="1"/>
    <xf numFmtId="0" fontId="2" fillId="0" borderId="45" xfId="37" applyFont="1" applyFill="1" applyBorder="1"/>
    <xf numFmtId="0" fontId="2" fillId="0" borderId="36" xfId="37" applyFont="1" applyFill="1" applyBorder="1"/>
    <xf numFmtId="0" fontId="26" fillId="0" borderId="48" xfId="37" applyFont="1" applyFill="1" applyBorder="1"/>
    <xf numFmtId="0" fontId="2" fillId="0" borderId="20" xfId="37" applyFont="1" applyFill="1" applyBorder="1" applyAlignment="1">
      <alignment horizontal="left"/>
    </xf>
    <xf numFmtId="0" fontId="28" fillId="0" borderId="46" xfId="37" applyFont="1" applyFill="1" applyBorder="1"/>
    <xf numFmtId="0" fontId="28" fillId="0" borderId="41" xfId="37" applyFont="1" applyFill="1" applyBorder="1"/>
    <xf numFmtId="0" fontId="26" fillId="0" borderId="66" xfId="37" applyFont="1" applyFill="1" applyBorder="1"/>
    <xf numFmtId="0" fontId="26" fillId="0" borderId="20" xfId="37" applyFont="1" applyFill="1" applyBorder="1" applyAlignment="1">
      <alignment horizontal="right"/>
    </xf>
    <xf numFmtId="3" fontId="31" fillId="0" borderId="20" xfId="37" applyNumberFormat="1" applyFont="1" applyFill="1" applyBorder="1"/>
    <xf numFmtId="3" fontId="33" fillId="0" borderId="20" xfId="37" applyNumberFormat="1" applyFont="1" applyFill="1" applyBorder="1"/>
    <xf numFmtId="3" fontId="33" fillId="0" borderId="45" xfId="37" applyNumberFormat="1" applyFont="1" applyFill="1" applyBorder="1"/>
    <xf numFmtId="3" fontId="31" fillId="0" borderId="36" xfId="37" applyNumberFormat="1" applyFont="1" applyFill="1" applyBorder="1"/>
    <xf numFmtId="3" fontId="33" fillId="0" borderId="46" xfId="37" applyNumberFormat="1" applyFont="1" applyFill="1" applyBorder="1"/>
    <xf numFmtId="3" fontId="47" fillId="0" borderId="20" xfId="37" applyNumberFormat="1" applyFont="1" applyFill="1" applyBorder="1" applyAlignment="1">
      <alignment horizontal="left"/>
    </xf>
    <xf numFmtId="3" fontId="31" fillId="0" borderId="36" xfId="37" applyNumberFormat="1" applyFont="1" applyFill="1" applyBorder="1" applyAlignment="1">
      <alignment horizontal="right"/>
    </xf>
    <xf numFmtId="3" fontId="33" fillId="0" borderId="47" xfId="37" applyNumberFormat="1" applyFont="1" applyFill="1" applyBorder="1"/>
    <xf numFmtId="3" fontId="31" fillId="0" borderId="46" xfId="37" applyNumberFormat="1" applyFont="1" applyFill="1" applyBorder="1"/>
    <xf numFmtId="3" fontId="31" fillId="0" borderId="48" xfId="37" applyNumberFormat="1" applyFont="1" applyFill="1" applyBorder="1" applyAlignment="1">
      <alignment horizontal="right"/>
    </xf>
    <xf numFmtId="0" fontId="1" fillId="0" borderId="0" xfId="37" applyFill="1"/>
    <xf numFmtId="3" fontId="31" fillId="0" borderId="35" xfId="37" applyNumberFormat="1" applyFont="1" applyFill="1" applyBorder="1" applyAlignment="1">
      <alignment horizontal="right"/>
    </xf>
    <xf numFmtId="0" fontId="31" fillId="0" borderId="11" xfId="37" applyFont="1" applyFill="1" applyBorder="1" applyAlignment="1">
      <alignment horizontal="center" wrapText="1"/>
    </xf>
    <xf numFmtId="3" fontId="33" fillId="0" borderId="39" xfId="37" applyNumberFormat="1" applyFont="1" applyFill="1" applyBorder="1"/>
    <xf numFmtId="3" fontId="47" fillId="0" borderId="14" xfId="37" applyNumberFormat="1" applyFont="1" applyFill="1" applyBorder="1" applyAlignment="1">
      <alignment horizontal="left"/>
    </xf>
    <xf numFmtId="3" fontId="33" fillId="0" borderId="17" xfId="37" applyNumberFormat="1" applyFont="1" applyFill="1" applyBorder="1"/>
    <xf numFmtId="0" fontId="33" fillId="0" borderId="17" xfId="37" applyFont="1" applyFill="1" applyBorder="1"/>
    <xf numFmtId="0" fontId="33" fillId="0" borderId="17" xfId="37" applyFont="1" applyFill="1" applyBorder="1" applyAlignment="1">
      <alignment vertical="center"/>
    </xf>
    <xf numFmtId="3" fontId="31" fillId="0" borderId="17" xfId="37" applyNumberFormat="1" applyFont="1" applyFill="1" applyBorder="1"/>
    <xf numFmtId="3" fontId="33" fillId="0" borderId="14" xfId="37" applyNumberFormat="1" applyFont="1" applyFill="1" applyBorder="1"/>
    <xf numFmtId="3" fontId="47" fillId="0" borderId="17" xfId="37" applyNumberFormat="1" applyFont="1" applyFill="1" applyBorder="1" applyAlignment="1">
      <alignment horizontal="left"/>
    </xf>
    <xf numFmtId="3" fontId="33" fillId="0" borderId="38" xfId="37" applyNumberFormat="1" applyFont="1" applyFill="1" applyBorder="1"/>
    <xf numFmtId="3" fontId="33" fillId="0" borderId="22" xfId="37" applyNumberFormat="1" applyFont="1" applyFill="1" applyBorder="1"/>
    <xf numFmtId="3" fontId="31" fillId="0" borderId="22" xfId="37" applyNumberFormat="1" applyFont="1" applyFill="1" applyBorder="1"/>
    <xf numFmtId="3" fontId="31" fillId="0" borderId="35" xfId="37" applyNumberFormat="1" applyFont="1" applyFill="1" applyBorder="1"/>
    <xf numFmtId="3" fontId="31" fillId="0" borderId="39" xfId="37" applyNumberFormat="1" applyFont="1" applyFill="1" applyBorder="1"/>
    <xf numFmtId="3" fontId="47" fillId="0" borderId="11" xfId="37" applyNumberFormat="1" applyFont="1" applyFill="1" applyBorder="1" applyAlignment="1">
      <alignment horizontal="left"/>
    </xf>
    <xf numFmtId="3" fontId="33" fillId="0" borderId="39" xfId="37" applyNumberFormat="1" applyFont="1" applyFill="1" applyBorder="1" applyAlignment="1">
      <alignment horizontal="left"/>
    </xf>
    <xf numFmtId="3" fontId="33" fillId="0" borderId="17" xfId="37" applyNumberFormat="1" applyFont="1" applyFill="1" applyBorder="1" applyAlignment="1">
      <alignment horizontal="left"/>
    </xf>
    <xf numFmtId="3" fontId="47" fillId="0" borderId="17" xfId="37" applyNumberFormat="1" applyFont="1" applyFill="1" applyBorder="1" applyAlignment="1">
      <alignment horizontal="right"/>
    </xf>
    <xf numFmtId="3" fontId="33" fillId="0" borderId="38" xfId="37" applyNumberFormat="1" applyFont="1" applyFill="1" applyBorder="1" applyAlignment="1">
      <alignment horizontal="right"/>
    </xf>
    <xf numFmtId="3" fontId="31" fillId="0" borderId="22" xfId="37" applyNumberFormat="1" applyFont="1" applyFill="1" applyBorder="1" applyAlignment="1">
      <alignment horizontal="right"/>
    </xf>
    <xf numFmtId="3" fontId="33" fillId="0" borderId="14" xfId="37" applyNumberFormat="1" applyFont="1" applyFill="1" applyBorder="1" applyAlignment="1">
      <alignment horizontal="left"/>
    </xf>
    <xf numFmtId="3" fontId="33" fillId="0" borderId="22" xfId="37" applyNumberFormat="1" applyFont="1" applyFill="1" applyBorder="1" applyAlignment="1">
      <alignment horizontal="left"/>
    </xf>
    <xf numFmtId="3" fontId="33" fillId="0" borderId="38" xfId="37" applyNumberFormat="1" applyFont="1" applyFill="1" applyBorder="1" applyAlignment="1">
      <alignment horizontal="left"/>
    </xf>
    <xf numFmtId="3" fontId="33" fillId="0" borderId="16" xfId="37" applyNumberFormat="1" applyFont="1" applyFill="1" applyBorder="1" applyAlignment="1">
      <alignment horizontal="left"/>
    </xf>
    <xf numFmtId="3" fontId="33" fillId="0" borderId="22" xfId="37" applyNumberFormat="1" applyFont="1" applyFill="1" applyBorder="1" applyAlignment="1">
      <alignment horizontal="right"/>
    </xf>
    <xf numFmtId="3" fontId="33" fillId="0" borderId="17" xfId="37" applyNumberFormat="1" applyFont="1" applyFill="1" applyBorder="1" applyAlignment="1">
      <alignment horizontal="right"/>
    </xf>
    <xf numFmtId="3" fontId="47" fillId="0" borderId="22" xfId="37" applyNumberFormat="1" applyFont="1" applyFill="1" applyBorder="1" applyAlignment="1">
      <alignment horizontal="left"/>
    </xf>
    <xf numFmtId="3" fontId="33" fillId="0" borderId="14" xfId="37" applyNumberFormat="1" applyFont="1" applyFill="1" applyBorder="1" applyAlignment="1">
      <alignment horizontal="right"/>
    </xf>
    <xf numFmtId="3" fontId="31" fillId="0" borderId="11" xfId="37" applyNumberFormat="1" applyFont="1" applyFill="1" applyBorder="1"/>
    <xf numFmtId="0" fontId="33" fillId="0" borderId="14" xfId="37" applyFont="1" applyFill="1" applyBorder="1" applyAlignment="1">
      <alignment horizontal="right"/>
    </xf>
    <xf numFmtId="0" fontId="33" fillId="0" borderId="16" xfId="37" applyFont="1" applyFill="1" applyBorder="1" applyAlignment="1">
      <alignment horizontal="right"/>
    </xf>
    <xf numFmtId="0" fontId="27" fillId="0" borderId="0" xfId="37" applyFont="1" applyFill="1"/>
    <xf numFmtId="0" fontId="37" fillId="0" borderId="11" xfId="0" applyFont="1" applyFill="1" applyBorder="1" applyAlignment="1">
      <alignment horizontal="center"/>
    </xf>
    <xf numFmtId="3" fontId="33" fillId="0" borderId="16" xfId="37" applyNumberFormat="1" applyFont="1" applyFill="1" applyBorder="1"/>
    <xf numFmtId="3" fontId="33" fillId="0" borderId="17" xfId="37" applyNumberFormat="1" applyFont="1" applyFill="1" applyBorder="1" applyAlignment="1">
      <alignment horizontal="center"/>
    </xf>
    <xf numFmtId="3" fontId="33" fillId="0" borderId="22" xfId="37" applyNumberFormat="1" applyFont="1" applyFill="1" applyBorder="1" applyAlignment="1">
      <alignment horizontal="center"/>
    </xf>
    <xf numFmtId="3" fontId="31" fillId="0" borderId="22" xfId="37" applyNumberFormat="1" applyFont="1" applyFill="1" applyBorder="1" applyAlignment="1">
      <alignment horizontal="center"/>
    </xf>
    <xf numFmtId="3" fontId="31" fillId="0" borderId="14" xfId="37" applyNumberFormat="1" applyFont="1" applyFill="1" applyBorder="1" applyAlignment="1">
      <alignment horizontal="center"/>
    </xf>
    <xf numFmtId="3" fontId="31" fillId="0" borderId="17" xfId="37" applyNumberFormat="1" applyFont="1" applyFill="1" applyBorder="1" applyAlignment="1">
      <alignment horizontal="center"/>
    </xf>
    <xf numFmtId="3" fontId="31" fillId="0" borderId="38" xfId="37" applyNumberFormat="1" applyFont="1" applyFill="1" applyBorder="1" applyAlignment="1">
      <alignment horizontal="center"/>
    </xf>
    <xf numFmtId="3" fontId="31" fillId="0" borderId="35" xfId="37" applyNumberFormat="1" applyFont="1" applyFill="1" applyBorder="1" applyAlignment="1">
      <alignment horizontal="center"/>
    </xf>
    <xf numFmtId="3" fontId="31" fillId="0" borderId="39" xfId="37" applyNumberFormat="1" applyFont="1" applyFill="1" applyBorder="1" applyAlignment="1">
      <alignment horizontal="right"/>
    </xf>
    <xf numFmtId="0" fontId="33" fillId="0" borderId="14" xfId="37" applyFont="1" applyFill="1" applyBorder="1"/>
    <xf numFmtId="0" fontId="33" fillId="0" borderId="16" xfId="37" applyFont="1" applyFill="1" applyBorder="1"/>
    <xf numFmtId="3" fontId="1" fillId="0" borderId="0" xfId="37" applyNumberFormat="1" applyFill="1"/>
    <xf numFmtId="0" fontId="37" fillId="0" borderId="65" xfId="0" applyFont="1" applyFill="1" applyBorder="1" applyAlignment="1">
      <alignment horizontal="center"/>
    </xf>
    <xf numFmtId="3" fontId="50" fillId="0" borderId="63" xfId="37" applyNumberFormat="1" applyFont="1" applyFill="1" applyBorder="1"/>
    <xf numFmtId="3" fontId="50" fillId="0" borderId="51" xfId="37" applyNumberFormat="1" applyFont="1" applyFill="1" applyBorder="1"/>
    <xf numFmtId="3" fontId="50" fillId="0" borderId="54" xfId="37" applyNumberFormat="1" applyFont="1" applyFill="1" applyBorder="1"/>
    <xf numFmtId="3" fontId="49" fillId="0" borderId="54" xfId="37" applyNumberFormat="1" applyFont="1" applyFill="1" applyBorder="1"/>
    <xf numFmtId="3" fontId="50" fillId="0" borderId="32" xfId="37" applyNumberFormat="1" applyFont="1" applyFill="1" applyBorder="1"/>
    <xf numFmtId="3" fontId="50" fillId="0" borderId="62" xfId="37" applyNumberFormat="1" applyFont="1" applyFill="1" applyBorder="1"/>
    <xf numFmtId="3" fontId="49" fillId="0" borderId="62" xfId="37" applyNumberFormat="1" applyFont="1" applyFill="1" applyBorder="1"/>
    <xf numFmtId="3" fontId="49" fillId="0" borderId="49" xfId="37" applyNumberFormat="1" applyFont="1" applyFill="1" applyBorder="1"/>
    <xf numFmtId="3" fontId="49" fillId="0" borderId="63" xfId="37" applyNumberFormat="1" applyFont="1" applyFill="1" applyBorder="1"/>
    <xf numFmtId="3" fontId="49" fillId="0" borderId="65" xfId="37" applyNumberFormat="1" applyFont="1" applyFill="1" applyBorder="1"/>
    <xf numFmtId="3" fontId="49" fillId="0" borderId="39" xfId="37" applyNumberFormat="1" applyFont="1" applyFill="1" applyBorder="1"/>
    <xf numFmtId="3" fontId="49" fillId="0" borderId="17" xfId="37" applyNumberFormat="1" applyFont="1" applyFill="1" applyBorder="1"/>
    <xf numFmtId="3" fontId="50" fillId="0" borderId="54" xfId="37" applyNumberFormat="1" applyFont="1" applyFill="1" applyBorder="1" applyAlignment="1">
      <alignment horizontal="left"/>
    </xf>
    <xf numFmtId="3" fontId="50" fillId="0" borderId="17" xfId="37" applyNumberFormat="1" applyFont="1" applyFill="1" applyBorder="1"/>
    <xf numFmtId="3" fontId="50" fillId="0" borderId="16" xfId="37" applyNumberFormat="1" applyFont="1" applyFill="1" applyBorder="1"/>
    <xf numFmtId="3" fontId="50" fillId="0" borderId="53" xfId="37" applyNumberFormat="1" applyFont="1" applyFill="1" applyBorder="1"/>
    <xf numFmtId="3" fontId="50" fillId="0" borderId="62" xfId="37" applyNumberFormat="1" applyFont="1" applyFill="1" applyBorder="1" applyAlignment="1">
      <alignment horizontal="left"/>
    </xf>
    <xf numFmtId="3" fontId="31" fillId="0" borderId="54" xfId="37" applyNumberFormat="1" applyFont="1" applyFill="1" applyBorder="1"/>
    <xf numFmtId="3" fontId="33" fillId="0" borderId="54" xfId="37" applyNumberFormat="1" applyFont="1" applyFill="1" applyBorder="1" applyAlignment="1">
      <alignment horizontal="left"/>
    </xf>
    <xf numFmtId="3" fontId="33" fillId="0" borderId="51" xfId="37" applyNumberFormat="1" applyFont="1" applyFill="1" applyBorder="1" applyAlignment="1">
      <alignment horizontal="left"/>
    </xf>
    <xf numFmtId="3" fontId="33" fillId="0" borderId="32" xfId="37" applyNumberFormat="1" applyFont="1" applyFill="1" applyBorder="1" applyAlignment="1">
      <alignment horizontal="left"/>
    </xf>
    <xf numFmtId="3" fontId="33" fillId="0" borderId="57" xfId="37" applyNumberFormat="1" applyFont="1" applyFill="1" applyBorder="1" applyAlignment="1">
      <alignment horizontal="left"/>
    </xf>
    <xf numFmtId="3" fontId="33" fillId="0" borderId="51" xfId="37" applyNumberFormat="1" applyFont="1" applyFill="1" applyBorder="1"/>
    <xf numFmtId="3" fontId="33" fillId="0" borderId="54" xfId="37" applyNumberFormat="1" applyFont="1" applyFill="1" applyBorder="1"/>
    <xf numFmtId="3" fontId="33" fillId="0" borderId="54" xfId="37" applyNumberFormat="1" applyFont="1" applyFill="1" applyBorder="1" applyAlignment="1">
      <alignment horizontal="right"/>
    </xf>
    <xf numFmtId="3" fontId="33" fillId="0" borderId="62" xfId="37" applyNumberFormat="1" applyFont="1" applyFill="1" applyBorder="1" applyAlignment="1">
      <alignment horizontal="right"/>
    </xf>
    <xf numFmtId="3" fontId="47" fillId="0" borderId="62" xfId="37" applyNumberFormat="1" applyFont="1" applyFill="1" applyBorder="1" applyAlignment="1">
      <alignment horizontal="left"/>
    </xf>
    <xf numFmtId="3" fontId="31" fillId="0" borderId="49" xfId="37" applyNumberFormat="1" applyFont="1" applyFill="1" applyBorder="1"/>
    <xf numFmtId="3" fontId="33" fillId="0" borderId="51" xfId="37" applyNumberFormat="1" applyFont="1" applyFill="1" applyBorder="1" applyAlignment="1">
      <alignment horizontal="right"/>
    </xf>
    <xf numFmtId="3" fontId="33" fillId="0" borderId="32" xfId="37" applyNumberFormat="1" applyFont="1" applyFill="1" applyBorder="1" applyAlignment="1">
      <alignment horizontal="right"/>
    </xf>
    <xf numFmtId="3" fontId="31" fillId="0" borderId="49" xfId="37" applyNumberFormat="1" applyFont="1" applyFill="1" applyBorder="1" applyAlignment="1">
      <alignment horizontal="right"/>
    </xf>
    <xf numFmtId="3" fontId="49" fillId="0" borderId="51" xfId="37" applyNumberFormat="1" applyFont="1" applyFill="1" applyBorder="1" applyAlignment="1">
      <alignment horizontal="right"/>
    </xf>
    <xf numFmtId="0" fontId="50" fillId="0" borderId="51" xfId="37" applyFont="1" applyFill="1" applyBorder="1" applyAlignment="1">
      <alignment horizontal="right"/>
    </xf>
    <xf numFmtId="0" fontId="50" fillId="0" borderId="57" xfId="37" applyFont="1" applyFill="1" applyBorder="1" applyAlignment="1">
      <alignment horizontal="right"/>
    </xf>
    <xf numFmtId="0" fontId="38" fillId="0" borderId="17" xfId="37" applyFont="1" applyBorder="1" applyAlignment="1">
      <alignment horizontal="center"/>
    </xf>
    <xf numFmtId="0" fontId="38" fillId="0" borderId="22" xfId="37" applyFont="1" applyBorder="1" applyAlignment="1">
      <alignment horizontal="center"/>
    </xf>
    <xf numFmtId="3" fontId="38" fillId="0" borderId="17" xfId="37" applyNumberFormat="1" applyFont="1" applyFill="1" applyBorder="1" applyAlignment="1">
      <alignment horizontal="center"/>
    </xf>
    <xf numFmtId="3" fontId="40" fillId="0" borderId="17" xfId="37" applyNumberFormat="1" applyFont="1" applyFill="1" applyBorder="1" applyAlignment="1">
      <alignment horizontal="center"/>
    </xf>
    <xf numFmtId="3" fontId="31" fillId="0" borderId="17" xfId="37" applyNumberFormat="1" applyFont="1" applyFill="1" applyBorder="1" applyAlignment="1">
      <alignment horizontal="center" vertical="center" wrapText="1"/>
    </xf>
    <xf numFmtId="3" fontId="32" fillId="0" borderId="17" xfId="37" applyNumberFormat="1" applyFont="1" applyFill="1" applyBorder="1" applyAlignment="1">
      <alignment horizontal="right"/>
    </xf>
    <xf numFmtId="3" fontId="32" fillId="0" borderId="22" xfId="37" applyNumberFormat="1" applyFont="1" applyFill="1" applyBorder="1"/>
    <xf numFmtId="3" fontId="35" fillId="0" borderId="14" xfId="37" applyNumberFormat="1" applyFont="1" applyFill="1" applyBorder="1"/>
    <xf numFmtId="3" fontId="32" fillId="0" borderId="14" xfId="37" applyNumberFormat="1" applyFont="1" applyFill="1" applyBorder="1"/>
    <xf numFmtId="3" fontId="32" fillId="0" borderId="17" xfId="37" applyNumberFormat="1" applyFont="1" applyFill="1" applyBorder="1"/>
    <xf numFmtId="3" fontId="33" fillId="0" borderId="11" xfId="37" applyNumberFormat="1" applyFont="1" applyFill="1" applyBorder="1"/>
    <xf numFmtId="3" fontId="31" fillId="0" borderId="14" xfId="37" applyNumberFormat="1" applyFont="1" applyFill="1" applyBorder="1"/>
    <xf numFmtId="3" fontId="33" fillId="0" borderId="39" xfId="37" applyNumberFormat="1" applyFont="1" applyFill="1" applyBorder="1" applyAlignment="1">
      <alignment horizontal="right"/>
    </xf>
    <xf numFmtId="3" fontId="31" fillId="0" borderId="32" xfId="37" applyNumberFormat="1" applyFont="1" applyFill="1" applyBorder="1" applyAlignment="1">
      <alignment horizontal="center" vertical="center" wrapText="1"/>
    </xf>
    <xf numFmtId="3" fontId="32" fillId="0" borderId="54" xfId="37" applyNumberFormat="1" applyFont="1" applyFill="1" applyBorder="1" applyAlignment="1">
      <alignment horizontal="right"/>
    </xf>
    <xf numFmtId="3" fontId="32" fillId="0" borderId="62" xfId="37" applyNumberFormat="1" applyFont="1" applyFill="1" applyBorder="1"/>
    <xf numFmtId="3" fontId="33" fillId="0" borderId="62" xfId="37" applyNumberFormat="1" applyFont="1" applyFill="1" applyBorder="1"/>
    <xf numFmtId="3" fontId="47" fillId="0" borderId="54" xfId="37" applyNumberFormat="1" applyFont="1" applyFill="1" applyBorder="1" applyAlignment="1">
      <alignment horizontal="left"/>
    </xf>
    <xf numFmtId="3" fontId="32" fillId="0" borderId="54" xfId="37" applyNumberFormat="1" applyFont="1" applyFill="1" applyBorder="1"/>
    <xf numFmtId="3" fontId="33" fillId="0" borderId="62" xfId="37" applyNumberFormat="1" applyFont="1" applyFill="1" applyBorder="1" applyAlignment="1">
      <alignment horizontal="left"/>
    </xf>
    <xf numFmtId="3" fontId="33" fillId="0" borderId="65" xfId="37" applyNumberFormat="1" applyFont="1" applyFill="1" applyBorder="1" applyAlignment="1">
      <alignment horizontal="left"/>
    </xf>
    <xf numFmtId="3" fontId="33" fillId="0" borderId="63" xfId="37" applyNumberFormat="1" applyFont="1" applyFill="1" applyBorder="1"/>
    <xf numFmtId="3" fontId="31" fillId="0" borderId="65" xfId="37" applyNumberFormat="1" applyFont="1" applyFill="1" applyBorder="1"/>
    <xf numFmtId="3" fontId="33" fillId="0" borderId="49" xfId="37" applyNumberFormat="1" applyFont="1" applyFill="1" applyBorder="1" applyAlignment="1">
      <alignment horizontal="left"/>
    </xf>
    <xf numFmtId="3" fontId="33" fillId="0" borderId="65" xfId="37" applyNumberFormat="1" applyFont="1" applyFill="1" applyBorder="1"/>
    <xf numFmtId="3" fontId="31" fillId="0" borderId="65" xfId="37" applyNumberFormat="1" applyFont="1" applyFill="1" applyBorder="1" applyAlignment="1">
      <alignment horizontal="right"/>
    </xf>
    <xf numFmtId="0" fontId="31" fillId="0" borderId="50" xfId="37" applyFont="1" applyFill="1" applyBorder="1" applyAlignment="1">
      <alignment vertical="center" wrapText="1"/>
    </xf>
    <xf numFmtId="3" fontId="31" fillId="0" borderId="66" xfId="37" applyNumberFormat="1" applyFont="1" applyFill="1" applyBorder="1" applyAlignment="1">
      <alignment horizontal="center" vertical="center" wrapText="1"/>
    </xf>
    <xf numFmtId="0" fontId="24" fillId="0" borderId="20" xfId="37" applyFont="1" applyFill="1" applyBorder="1" applyAlignment="1">
      <alignment horizontal="centerContinuous"/>
    </xf>
    <xf numFmtId="0" fontId="24" fillId="0" borderId="20" xfId="37" applyFont="1" applyFill="1" applyBorder="1"/>
    <xf numFmtId="0" fontId="48" fillId="0" borderId="20" xfId="37" applyFont="1" applyFill="1" applyBorder="1"/>
    <xf numFmtId="0" fontId="3" fillId="0" borderId="20" xfId="37" applyFont="1" applyFill="1" applyBorder="1" applyAlignment="1">
      <alignment wrapText="1"/>
    </xf>
    <xf numFmtId="0" fontId="3" fillId="0" borderId="20" xfId="37" applyFont="1" applyFill="1" applyBorder="1" applyAlignment="1">
      <alignment horizontal="center" wrapText="1"/>
    </xf>
    <xf numFmtId="0" fontId="24" fillId="0" borderId="12" xfId="37" applyFont="1" applyFill="1" applyBorder="1"/>
    <xf numFmtId="0" fontId="24" fillId="0" borderId="41" xfId="37" applyFont="1" applyFill="1" applyBorder="1"/>
    <xf numFmtId="3" fontId="33" fillId="0" borderId="12" xfId="37" applyNumberFormat="1" applyFont="1" applyFill="1" applyBorder="1"/>
    <xf numFmtId="3" fontId="33" fillId="0" borderId="36" xfId="37" applyNumberFormat="1" applyFont="1" applyFill="1" applyBorder="1"/>
    <xf numFmtId="3" fontId="33" fillId="0" borderId="41" xfId="37" applyNumberFormat="1" applyFont="1" applyFill="1" applyBorder="1"/>
    <xf numFmtId="3" fontId="31" fillId="0" borderId="47" xfId="37" applyNumberFormat="1" applyFont="1" applyFill="1" applyBorder="1"/>
    <xf numFmtId="3" fontId="33" fillId="0" borderId="45" xfId="37" applyNumberFormat="1" applyFont="1" applyFill="1" applyBorder="1" applyAlignment="1">
      <alignment horizontal="left"/>
    </xf>
    <xf numFmtId="3" fontId="33" fillId="0" borderId="20" xfId="37" applyNumberFormat="1" applyFont="1" applyFill="1" applyBorder="1" applyAlignment="1">
      <alignment horizontal="left"/>
    </xf>
    <xf numFmtId="3" fontId="31" fillId="0" borderId="48" xfId="37" applyNumberFormat="1" applyFont="1" applyFill="1" applyBorder="1"/>
    <xf numFmtId="0" fontId="37" fillId="0" borderId="17" xfId="37" applyFont="1" applyFill="1" applyBorder="1" applyAlignment="1">
      <alignment horizontal="center" vertical="center" wrapText="1"/>
    </xf>
    <xf numFmtId="0" fontId="38" fillId="0" borderId="0" xfId="37" applyFont="1" applyFill="1"/>
    <xf numFmtId="3" fontId="52" fillId="0" borderId="17" xfId="37" applyNumberFormat="1" applyFont="1" applyFill="1" applyBorder="1" applyAlignment="1">
      <alignment horizontal="center"/>
    </xf>
    <xf numFmtId="0" fontId="1" fillId="0" borderId="0" xfId="37" applyFont="1" applyFill="1"/>
    <xf numFmtId="0" fontId="36" fillId="0" borderId="19" xfId="0" applyFont="1" applyBorder="1" applyAlignment="1">
      <alignment horizontal="left"/>
    </xf>
    <xf numFmtId="3" fontId="38" fillId="0" borderId="17" xfId="37" applyNumberFormat="1" applyFont="1" applyBorder="1" applyAlignment="1">
      <alignment horizontal="center" vertical="center" wrapText="1"/>
    </xf>
    <xf numFmtId="3" fontId="38" fillId="0" borderId="17" xfId="37" applyNumberFormat="1" applyFont="1" applyBorder="1" applyAlignment="1">
      <alignment vertical="center" wrapText="1"/>
    </xf>
    <xf numFmtId="3" fontId="40" fillId="0" borderId="17" xfId="37" applyNumberFormat="1" applyFont="1" applyBorder="1" applyAlignment="1">
      <alignment vertical="center" wrapText="1"/>
    </xf>
    <xf numFmtId="3" fontId="38" fillId="0" borderId="62" xfId="37" applyNumberFormat="1" applyFont="1" applyBorder="1" applyAlignment="1">
      <alignment horizontal="right" vertical="center" wrapText="1"/>
    </xf>
    <xf numFmtId="3" fontId="0" fillId="0" borderId="17" xfId="0" applyNumberFormat="1" applyBorder="1" applyAlignment="1">
      <alignment vertical="center" wrapText="1"/>
    </xf>
    <xf numFmtId="3" fontId="6" fillId="0" borderId="17" xfId="38" applyNumberFormat="1" applyBorder="1" applyAlignment="1">
      <alignment vertical="center" wrapText="1"/>
    </xf>
    <xf numFmtId="3" fontId="36" fillId="0" borderId="17" xfId="38" applyNumberFormat="1" applyFont="1" applyBorder="1" applyAlignment="1">
      <alignment vertical="center" wrapText="1"/>
    </xf>
    <xf numFmtId="3" fontId="38" fillId="0" borderId="22" xfId="37" applyNumberFormat="1" applyFont="1" applyBorder="1" applyAlignment="1">
      <alignment vertical="center" wrapText="1"/>
    </xf>
    <xf numFmtId="3" fontId="40" fillId="0" borderId="45" xfId="37" applyNumberFormat="1" applyFont="1" applyBorder="1" applyAlignment="1">
      <alignment horizontal="right" vertical="center" wrapText="1"/>
    </xf>
    <xf numFmtId="3" fontId="40" fillId="0" borderId="35" xfId="37" applyNumberFormat="1" applyFont="1" applyBorder="1" applyAlignment="1">
      <alignment vertical="center" wrapText="1"/>
    </xf>
    <xf numFmtId="3" fontId="40" fillId="0" borderId="43" xfId="37" applyNumberFormat="1" applyFont="1" applyBorder="1" applyAlignment="1">
      <alignment horizontal="right" vertical="center" wrapText="1"/>
    </xf>
    <xf numFmtId="3" fontId="38" fillId="0" borderId="14" xfId="37" applyNumberFormat="1" applyFont="1" applyBorder="1"/>
    <xf numFmtId="3" fontId="40" fillId="0" borderId="46" xfId="37" applyNumberFormat="1" applyFont="1" applyBorder="1" applyAlignment="1">
      <alignment horizontal="right" vertical="center" wrapText="1"/>
    </xf>
    <xf numFmtId="0" fontId="38" fillId="0" borderId="17" xfId="37" applyFont="1" applyBorder="1"/>
    <xf numFmtId="3" fontId="38" fillId="0" borderId="16" xfId="37" applyNumberFormat="1" applyFont="1" applyBorder="1"/>
    <xf numFmtId="3" fontId="40" fillId="0" borderId="16" xfId="37" applyNumberFormat="1" applyFont="1" applyBorder="1" applyAlignment="1">
      <alignment horizontal="right" vertical="center" wrapText="1"/>
    </xf>
    <xf numFmtId="3" fontId="40" fillId="0" borderId="48" xfId="37" applyNumberFormat="1" applyFont="1" applyBorder="1" applyAlignment="1">
      <alignment horizontal="right" vertical="center" wrapText="1"/>
    </xf>
    <xf numFmtId="3" fontId="40" fillId="0" borderId="35" xfId="37" applyNumberFormat="1" applyFont="1" applyBorder="1"/>
    <xf numFmtId="3" fontId="36" fillId="0" borderId="14" xfId="37" applyNumberFormat="1" applyFont="1" applyBorder="1"/>
    <xf numFmtId="3" fontId="36" fillId="0" borderId="16" xfId="37" applyNumberFormat="1" applyFont="1" applyBorder="1"/>
    <xf numFmtId="3" fontId="40" fillId="0" borderId="69" xfId="37" applyNumberFormat="1" applyFont="1" applyBorder="1" applyAlignment="1">
      <alignment horizontal="right" vertical="center" wrapText="1"/>
    </xf>
    <xf numFmtId="0" fontId="40" fillId="0" borderId="54" xfId="37" applyFont="1" applyBorder="1" applyAlignment="1">
      <alignment horizontal="center" vertical="center" wrapText="1"/>
    </xf>
    <xf numFmtId="0" fontId="40" fillId="0" borderId="70" xfId="37" applyFont="1" applyBorder="1" applyAlignment="1">
      <alignment horizontal="center" vertical="center" wrapText="1"/>
    </xf>
    <xf numFmtId="3" fontId="36" fillId="0" borderId="20" xfId="40" applyNumberFormat="1" applyFont="1" applyBorder="1"/>
    <xf numFmtId="0" fontId="34" fillId="0" borderId="54" xfId="40" applyFont="1" applyBorder="1" applyAlignment="1">
      <alignment wrapText="1"/>
    </xf>
    <xf numFmtId="3" fontId="47" fillId="0" borderId="51" xfId="37" applyNumberFormat="1" applyFont="1" applyFill="1" applyBorder="1" applyAlignment="1">
      <alignment horizontal="left"/>
    </xf>
    <xf numFmtId="0" fontId="33" fillId="0" borderId="54" xfId="37" applyFont="1" applyFill="1" applyBorder="1"/>
    <xf numFmtId="0" fontId="33" fillId="0" borderId="54" xfId="37" applyFont="1" applyFill="1" applyBorder="1" applyAlignment="1">
      <alignment vertical="center"/>
    </xf>
    <xf numFmtId="3" fontId="33" fillId="0" borderId="32" xfId="37" applyNumberFormat="1" applyFont="1" applyFill="1" applyBorder="1"/>
    <xf numFmtId="3" fontId="31" fillId="0" borderId="63" xfId="37" applyNumberFormat="1" applyFont="1" applyFill="1" applyBorder="1"/>
    <xf numFmtId="3" fontId="47" fillId="0" borderId="65" xfId="37" applyNumberFormat="1" applyFont="1" applyFill="1" applyBorder="1" applyAlignment="1">
      <alignment horizontal="left"/>
    </xf>
    <xf numFmtId="3" fontId="47" fillId="0" borderId="54" xfId="37" applyNumberFormat="1" applyFont="1" applyFill="1" applyBorder="1" applyAlignment="1">
      <alignment horizontal="right"/>
    </xf>
    <xf numFmtId="3" fontId="33" fillId="0" borderId="16" xfId="37" applyNumberFormat="1" applyFont="1" applyFill="1" applyBorder="1" applyAlignment="1">
      <alignment horizontal="right"/>
    </xf>
    <xf numFmtId="3" fontId="31" fillId="0" borderId="53" xfId="37" applyNumberFormat="1" applyFont="1" applyFill="1" applyBorder="1"/>
    <xf numFmtId="3" fontId="33" fillId="0" borderId="57" xfId="37" applyNumberFormat="1" applyFont="1" applyFill="1" applyBorder="1"/>
    <xf numFmtId="3" fontId="31" fillId="0" borderId="49" xfId="37" applyNumberFormat="1" applyFont="1" applyFill="1" applyBorder="1" applyAlignment="1">
      <alignment horizontal="center"/>
    </xf>
    <xf numFmtId="0" fontId="33" fillId="0" borderId="51" xfId="37" applyFont="1" applyFill="1" applyBorder="1"/>
    <xf numFmtId="0" fontId="33" fillId="0" borderId="57" xfId="37" applyFont="1" applyFill="1" applyBorder="1"/>
    <xf numFmtId="3" fontId="37" fillId="0" borderId="20" xfId="40" applyNumberFormat="1" applyFont="1" applyBorder="1"/>
    <xf numFmtId="3" fontId="37" fillId="0" borderId="45" xfId="40" applyNumberFormat="1" applyFont="1" applyBorder="1"/>
    <xf numFmtId="3" fontId="31" fillId="0" borderId="36" xfId="40" applyNumberFormat="1" applyFont="1" applyBorder="1" applyAlignment="1">
      <alignment horizontal="right" wrapText="1"/>
    </xf>
    <xf numFmtId="49" fontId="34" fillId="0" borderId="19" xfId="40" applyNumberFormat="1" applyFont="1" applyBorder="1" applyAlignment="1">
      <alignment horizontal="left" wrapText="1"/>
    </xf>
    <xf numFmtId="0" fontId="34" fillId="0" borderId="17" xfId="0" applyFont="1" applyBorder="1"/>
    <xf numFmtId="0" fontId="31" fillId="0" borderId="54" xfId="40" applyFont="1" applyBorder="1" applyAlignment="1">
      <alignment horizontal="center" vertical="center" wrapText="1"/>
    </xf>
    <xf numFmtId="3" fontId="31" fillId="0" borderId="62" xfId="40" applyNumberFormat="1" applyFont="1" applyBorder="1" applyAlignment="1">
      <alignment wrapText="1"/>
    </xf>
    <xf numFmtId="3" fontId="38" fillId="0" borderId="0" xfId="40" applyNumberFormat="1" applyFont="1"/>
    <xf numFmtId="0" fontId="38" fillId="0" borderId="0" xfId="40" applyFont="1"/>
    <xf numFmtId="0" fontId="38" fillId="0" borderId="17" xfId="37" applyFont="1" applyBorder="1" applyAlignment="1">
      <alignment horizontal="center"/>
    </xf>
    <xf numFmtId="0" fontId="40" fillId="0" borderId="17" xfId="37" applyFont="1" applyBorder="1" applyAlignment="1">
      <alignment horizontal="center"/>
    </xf>
    <xf numFmtId="0" fontId="36" fillId="0" borderId="17" xfId="0" applyFont="1" applyBorder="1"/>
    <xf numFmtId="0" fontId="42" fillId="0" borderId="17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wrapText="1"/>
    </xf>
    <xf numFmtId="0" fontId="42" fillId="0" borderId="55" xfId="0" applyFont="1" applyBorder="1" applyAlignment="1">
      <alignment horizontal="right" vertical="center"/>
    </xf>
    <xf numFmtId="3" fontId="34" fillId="0" borderId="17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33" fillId="0" borderId="38" xfId="39" applyNumberFormat="1" applyFont="1" applyBorder="1" applyAlignment="1">
      <alignment horizontal="right" wrapText="1"/>
    </xf>
    <xf numFmtId="0" fontId="42" fillId="0" borderId="44" xfId="39" applyFont="1" applyBorder="1" applyAlignment="1">
      <alignment horizontal="right" vertical="center" wrapText="1"/>
    </xf>
    <xf numFmtId="3" fontId="33" fillId="0" borderId="16" xfId="39" applyNumberFormat="1" applyFont="1" applyBorder="1" applyAlignment="1">
      <alignment horizontal="right" wrapText="1"/>
    </xf>
    <xf numFmtId="3" fontId="33" fillId="0" borderId="16" xfId="39" applyNumberFormat="1" applyFont="1" applyBorder="1" applyAlignment="1">
      <alignment wrapText="1"/>
    </xf>
    <xf numFmtId="3" fontId="33" fillId="0" borderId="48" xfId="39" applyNumberFormat="1" applyFont="1" applyBorder="1" applyAlignment="1">
      <alignment wrapText="1"/>
    </xf>
    <xf numFmtId="0" fontId="37" fillId="0" borderId="35" xfId="39" applyFont="1" applyBorder="1" applyAlignment="1">
      <alignment horizontal="center" wrapText="1"/>
    </xf>
    <xf numFmtId="0" fontId="38" fillId="0" borderId="14" xfId="37" applyFont="1" applyBorder="1" applyAlignment="1">
      <alignment horizontal="center" vertical="center" wrapText="1"/>
    </xf>
    <xf numFmtId="164" fontId="38" fillId="0" borderId="17" xfId="46" applyNumberFormat="1" applyFont="1" applyFill="1" applyBorder="1" applyAlignment="1">
      <alignment horizontal="center"/>
    </xf>
    <xf numFmtId="164" fontId="39" fillId="0" borderId="17" xfId="46" applyNumberFormat="1" applyFont="1" applyFill="1" applyBorder="1"/>
    <xf numFmtId="0" fontId="38" fillId="0" borderId="0" xfId="37" applyFont="1" applyAlignment="1">
      <alignment vertical="center"/>
    </xf>
    <xf numFmtId="164" fontId="1" fillId="0" borderId="0" xfId="37" applyNumberFormat="1"/>
    <xf numFmtId="0" fontId="1" fillId="0" borderId="0" xfId="37" applyAlignment="1">
      <alignment vertical="center"/>
    </xf>
    <xf numFmtId="0" fontId="40" fillId="0" borderId="56" xfId="37" applyFont="1" applyBorder="1" applyAlignment="1">
      <alignment vertical="center"/>
    </xf>
    <xf numFmtId="164" fontId="38" fillId="0" borderId="32" xfId="46" applyNumberFormat="1" applyFont="1" applyFill="1" applyBorder="1"/>
    <xf numFmtId="164" fontId="38" fillId="0" borderId="32" xfId="46" applyNumberFormat="1" applyFont="1" applyFill="1" applyBorder="1" applyAlignment="1"/>
    <xf numFmtId="164" fontId="40" fillId="0" borderId="32" xfId="46" applyNumberFormat="1" applyFont="1" applyFill="1" applyBorder="1" applyAlignment="1">
      <alignment vertical="center"/>
    </xf>
    <xf numFmtId="3" fontId="38" fillId="0" borderId="17" xfId="46" applyNumberFormat="1" applyFont="1" applyFill="1" applyBorder="1" applyAlignment="1">
      <alignment horizontal="center" vertical="center"/>
    </xf>
    <xf numFmtId="3" fontId="40" fillId="0" borderId="17" xfId="46" applyNumberFormat="1" applyFont="1" applyFill="1" applyBorder="1" applyAlignment="1">
      <alignment horizontal="center" vertical="center"/>
    </xf>
    <xf numFmtId="0" fontId="39" fillId="0" borderId="17" xfId="37" applyFont="1" applyBorder="1" applyAlignment="1">
      <alignment horizontal="center" wrapText="1"/>
    </xf>
    <xf numFmtId="3" fontId="38" fillId="0" borderId="22" xfId="46" applyNumberFormat="1" applyFont="1" applyFill="1" applyBorder="1" applyAlignment="1">
      <alignment horizontal="center" vertical="center"/>
    </xf>
    <xf numFmtId="3" fontId="38" fillId="0" borderId="14" xfId="46" applyNumberFormat="1" applyFont="1" applyFill="1" applyBorder="1" applyAlignment="1">
      <alignment horizontal="center" vertical="center"/>
    </xf>
    <xf numFmtId="3" fontId="40" fillId="0" borderId="35" xfId="46" applyNumberFormat="1" applyFont="1" applyFill="1" applyBorder="1" applyAlignment="1">
      <alignment horizontal="center" vertical="center"/>
    </xf>
    <xf numFmtId="3" fontId="38" fillId="0" borderId="17" xfId="46" applyNumberFormat="1" applyFont="1" applyFill="1" applyBorder="1" applyAlignment="1">
      <alignment horizontal="center"/>
    </xf>
    <xf numFmtId="3" fontId="40" fillId="0" borderId="36" xfId="46" applyNumberFormat="1" applyFont="1" applyFill="1" applyBorder="1" applyAlignment="1">
      <alignment horizontal="center" vertical="center"/>
    </xf>
    <xf numFmtId="0" fontId="33" fillId="25" borderId="16" xfId="37" applyFont="1" applyFill="1" applyBorder="1" applyAlignment="1">
      <alignment horizontal="left" vertical="center" wrapText="1"/>
    </xf>
    <xf numFmtId="0" fontId="33" fillId="0" borderId="15" xfId="37" applyFont="1" applyBorder="1" applyAlignment="1">
      <alignment horizontal="right"/>
    </xf>
    <xf numFmtId="0" fontId="38" fillId="0" borderId="32" xfId="37" applyFont="1" applyBorder="1" applyAlignment="1">
      <alignment vertical="center" wrapText="1"/>
    </xf>
    <xf numFmtId="0" fontId="36" fillId="0" borderId="17" xfId="0" applyFont="1" applyBorder="1" applyAlignment="1">
      <alignment horizontal="center" vertical="top"/>
    </xf>
    <xf numFmtId="0" fontId="36" fillId="0" borderId="17" xfId="0" applyFont="1" applyBorder="1" applyAlignment="1">
      <alignment horizontal="center"/>
    </xf>
    <xf numFmtId="3" fontId="37" fillId="0" borderId="17" xfId="0" applyNumberFormat="1" applyFont="1" applyBorder="1" applyAlignment="1">
      <alignment horizontal="center" vertical="top"/>
    </xf>
    <xf numFmtId="3" fontId="36" fillId="0" borderId="17" xfId="0" applyNumberFormat="1" applyFont="1" applyBorder="1" applyAlignment="1">
      <alignment horizontal="center" vertical="top"/>
    </xf>
    <xf numFmtId="3" fontId="38" fillId="0" borderId="17" xfId="37" applyNumberFormat="1" applyFont="1" applyBorder="1" applyAlignment="1"/>
    <xf numFmtId="0" fontId="38" fillId="0" borderId="17" xfId="37" applyFont="1" applyBorder="1" applyAlignment="1"/>
    <xf numFmtId="3" fontId="38" fillId="0" borderId="54" xfId="37" applyNumberFormat="1" applyFont="1" applyBorder="1" applyAlignment="1"/>
    <xf numFmtId="3" fontId="40" fillId="0" borderId="17" xfId="37" applyNumberFormat="1" applyFont="1" applyBorder="1" applyAlignment="1"/>
    <xf numFmtId="3" fontId="40" fillId="0" borderId="54" xfId="37" applyNumberFormat="1" applyFont="1" applyBorder="1" applyAlignment="1"/>
    <xf numFmtId="0" fontId="31" fillId="0" borderId="17" xfId="37" applyFont="1" applyBorder="1" applyAlignment="1">
      <alignment vertical="center"/>
    </xf>
    <xf numFmtId="3" fontId="38" fillId="0" borderId="56" xfId="37" applyNumberFormat="1" applyFont="1" applyBorder="1" applyAlignment="1"/>
    <xf numFmtId="3" fontId="40" fillId="0" borderId="56" xfId="37" applyNumberFormat="1" applyFont="1" applyBorder="1" applyAlignment="1"/>
    <xf numFmtId="0" fontId="38" fillId="0" borderId="55" xfId="37" applyFont="1" applyBorder="1" applyAlignment="1"/>
    <xf numFmtId="0" fontId="34" fillId="0" borderId="0" xfId="0" applyFont="1" applyAlignment="1">
      <alignment horizontal="right"/>
    </xf>
    <xf numFmtId="0" fontId="31" fillId="0" borderId="52" xfId="37" applyFont="1" applyBorder="1" applyAlignment="1">
      <alignment horizontal="center" vertical="center" wrapText="1"/>
    </xf>
    <xf numFmtId="0" fontId="31" fillId="0" borderId="40" xfId="37" applyFont="1" applyBorder="1" applyAlignment="1">
      <alignment horizontal="center" vertical="center" wrapText="1"/>
    </xf>
    <xf numFmtId="0" fontId="31" fillId="0" borderId="49" xfId="37" applyFont="1" applyBorder="1" applyAlignment="1">
      <alignment horizontal="center"/>
    </xf>
    <xf numFmtId="0" fontId="31" fillId="0" borderId="40" xfId="37" applyFont="1" applyBorder="1" applyAlignment="1">
      <alignment horizontal="center"/>
    </xf>
    <xf numFmtId="0" fontId="31" fillId="0" borderId="50" xfId="37" applyFont="1" applyBorder="1" applyAlignment="1">
      <alignment horizontal="center"/>
    </xf>
    <xf numFmtId="0" fontId="3" fillId="0" borderId="0" xfId="37" applyFont="1" applyBorder="1" applyAlignment="1">
      <alignment horizontal="center" wrapText="1"/>
    </xf>
    <xf numFmtId="0" fontId="3" fillId="0" borderId="0" xfId="37" applyFont="1" applyAlignment="1">
      <alignment horizontal="center" wrapText="1"/>
    </xf>
    <xf numFmtId="0" fontId="31" fillId="0" borderId="50" xfId="37" applyFont="1" applyBorder="1" applyAlignment="1">
      <alignment horizontal="center" vertical="center" wrapText="1"/>
    </xf>
    <xf numFmtId="0" fontId="33" fillId="0" borderId="43" xfId="37" applyFont="1" applyBorder="1" applyAlignment="1">
      <alignment horizontal="center" wrapText="1"/>
    </xf>
    <xf numFmtId="0" fontId="31" fillId="0" borderId="43" xfId="37" applyFont="1" applyBorder="1" applyAlignment="1">
      <alignment horizontal="center" wrapText="1"/>
    </xf>
    <xf numFmtId="0" fontId="38" fillId="0" borderId="19" xfId="37" applyFont="1" applyBorder="1" applyAlignment="1">
      <alignment horizontal="center" vertical="center" wrapText="1"/>
    </xf>
    <xf numFmtId="0" fontId="31" fillId="0" borderId="59" xfId="37" applyFont="1" applyBorder="1" applyAlignment="1">
      <alignment horizontal="center" vertical="center" wrapText="1"/>
    </xf>
    <xf numFmtId="0" fontId="31" fillId="0" borderId="58" xfId="37" applyFont="1" applyBorder="1" applyAlignment="1">
      <alignment horizontal="center" vertical="center" wrapText="1"/>
    </xf>
    <xf numFmtId="0" fontId="31" fillId="0" borderId="67" xfId="37" applyFont="1" applyBorder="1" applyAlignment="1">
      <alignment horizontal="center" vertical="center" wrapText="1"/>
    </xf>
    <xf numFmtId="0" fontId="38" fillId="0" borderId="54" xfId="37" applyFont="1" applyBorder="1" applyAlignment="1">
      <alignment horizontal="center" vertical="center" wrapText="1"/>
    </xf>
    <xf numFmtId="0" fontId="38" fillId="0" borderId="56" xfId="37" applyFont="1" applyBorder="1" applyAlignment="1">
      <alignment horizontal="center" vertical="center" wrapText="1"/>
    </xf>
    <xf numFmtId="0" fontId="38" fillId="0" borderId="68" xfId="37" applyFont="1" applyBorder="1" applyAlignment="1">
      <alignment horizontal="center" vertical="center" wrapText="1"/>
    </xf>
    <xf numFmtId="0" fontId="42" fillId="0" borderId="31" xfId="40" applyFont="1" applyBorder="1" applyAlignment="1">
      <alignment horizontal="center" vertical="center"/>
    </xf>
    <xf numFmtId="0" fontId="42" fillId="0" borderId="39" xfId="40" applyFont="1" applyBorder="1" applyAlignment="1">
      <alignment horizontal="center" vertical="center"/>
    </xf>
    <xf numFmtId="0" fontId="42" fillId="0" borderId="63" xfId="40" applyFont="1" applyBorder="1" applyAlignment="1">
      <alignment horizontal="center" vertical="center"/>
    </xf>
    <xf numFmtId="0" fontId="43" fillId="0" borderId="19" xfId="40" applyFont="1" applyBorder="1" applyAlignment="1">
      <alignment wrapText="1"/>
    </xf>
    <xf numFmtId="0" fontId="43" fillId="0" borderId="17" xfId="40" applyFont="1" applyBorder="1" applyAlignment="1">
      <alignment wrapText="1"/>
    </xf>
    <xf numFmtId="0" fontId="43" fillId="0" borderId="54" xfId="40" applyFont="1" applyBorder="1" applyAlignment="1">
      <alignment wrapText="1"/>
    </xf>
    <xf numFmtId="0" fontId="42" fillId="0" borderId="18" xfId="40" applyFont="1" applyBorder="1" applyAlignment="1">
      <alignment wrapText="1"/>
    </xf>
    <xf numFmtId="0" fontId="42" fillId="0" borderId="35" xfId="40" applyFont="1" applyBorder="1" applyAlignment="1">
      <alignment wrapText="1"/>
    </xf>
    <xf numFmtId="0" fontId="37" fillId="0" borderId="17" xfId="37" applyFont="1" applyBorder="1" applyAlignment="1">
      <alignment horizontal="center"/>
    </xf>
    <xf numFmtId="0" fontId="36" fillId="0" borderId="54" xfId="37" applyFont="1" applyBorder="1" applyAlignment="1">
      <alignment horizontal="center" wrapText="1"/>
    </xf>
    <xf numFmtId="0" fontId="36" fillId="0" borderId="56" xfId="37" applyFont="1" applyBorder="1" applyAlignment="1">
      <alignment horizontal="center" wrapText="1"/>
    </xf>
    <xf numFmtId="0" fontId="36" fillId="0" borderId="55" xfId="37" applyFont="1" applyBorder="1" applyAlignment="1">
      <alignment horizontal="center" wrapText="1"/>
    </xf>
    <xf numFmtId="0" fontId="37" fillId="0" borderId="54" xfId="37" applyFont="1" applyBorder="1" applyAlignment="1">
      <alignment horizontal="center" wrapText="1"/>
    </xf>
    <xf numFmtId="0" fontId="37" fillId="0" borderId="56" xfId="37" applyFont="1" applyBorder="1" applyAlignment="1">
      <alignment horizontal="center" wrapText="1"/>
    </xf>
    <xf numFmtId="0" fontId="37" fillId="0" borderId="55" xfId="37" applyFont="1" applyBorder="1" applyAlignment="1">
      <alignment horizontal="center" wrapText="1"/>
    </xf>
    <xf numFmtId="0" fontId="42" fillId="0" borderId="56" xfId="0" applyFont="1" applyBorder="1" applyAlignment="1">
      <alignment horizontal="center" vertical="center"/>
    </xf>
    <xf numFmtId="0" fontId="42" fillId="0" borderId="54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42" fillId="0" borderId="54" xfId="0" applyFont="1" applyBorder="1" applyAlignment="1">
      <alignment horizontal="center"/>
    </xf>
    <xf numFmtId="0" fontId="42" fillId="0" borderId="56" xfId="0" applyFont="1" applyBorder="1" applyAlignment="1">
      <alignment horizontal="center"/>
    </xf>
    <xf numFmtId="0" fontId="42" fillId="0" borderId="55" xfId="0" applyFont="1" applyBorder="1" applyAlignment="1">
      <alignment horizontal="center"/>
    </xf>
    <xf numFmtId="0" fontId="42" fillId="0" borderId="52" xfId="39" applyFont="1" applyBorder="1" applyAlignment="1">
      <alignment horizontal="center" vertical="center" wrapText="1"/>
    </xf>
    <xf numFmtId="0" fontId="42" fillId="0" borderId="40" xfId="39" applyFont="1" applyBorder="1" applyAlignment="1">
      <alignment horizontal="center" vertical="center" wrapText="1"/>
    </xf>
    <xf numFmtId="0" fontId="38" fillId="0" borderId="14" xfId="37" applyFont="1" applyBorder="1" applyAlignment="1">
      <alignment horizontal="center" vertical="center" wrapText="1"/>
    </xf>
    <xf numFmtId="0" fontId="38" fillId="0" borderId="14" xfId="37" applyFont="1" applyBorder="1" applyAlignment="1">
      <alignment vertical="center" wrapText="1"/>
    </xf>
    <xf numFmtId="0" fontId="38" fillId="0" borderId="17" xfId="37" applyFont="1" applyBorder="1" applyAlignment="1">
      <alignment horizontal="left" wrapText="1"/>
    </xf>
    <xf numFmtId="3" fontId="38" fillId="0" borderId="17" xfId="46" applyNumberFormat="1" applyFont="1" applyFill="1" applyBorder="1" applyAlignment="1">
      <alignment horizontal="center" vertical="center"/>
    </xf>
    <xf numFmtId="0" fontId="40" fillId="0" borderId="17" xfId="37" applyFont="1" applyBorder="1" applyAlignment="1">
      <alignment horizontal="center"/>
    </xf>
    <xf numFmtId="164" fontId="38" fillId="0" borderId="17" xfId="46" applyNumberFormat="1" applyFont="1" applyFill="1" applyBorder="1" applyAlignment="1">
      <alignment horizontal="center"/>
    </xf>
    <xf numFmtId="0" fontId="38" fillId="0" borderId="17" xfId="37" applyFont="1" applyBorder="1" applyAlignment="1">
      <alignment horizontal="left"/>
    </xf>
    <xf numFmtId="3" fontId="38" fillId="0" borderId="54" xfId="46" applyNumberFormat="1" applyFont="1" applyFill="1" applyBorder="1" applyAlignment="1">
      <alignment horizontal="center" vertical="center"/>
    </xf>
    <xf numFmtId="3" fontId="38" fillId="0" borderId="55" xfId="46" applyNumberFormat="1" applyFont="1" applyFill="1" applyBorder="1" applyAlignment="1">
      <alignment horizontal="center" vertical="center"/>
    </xf>
    <xf numFmtId="0" fontId="38" fillId="0" borderId="22" xfId="37" applyFont="1" applyBorder="1" applyAlignment="1">
      <alignment horizontal="left"/>
    </xf>
    <xf numFmtId="3" fontId="38" fillId="0" borderId="22" xfId="46" applyNumberFormat="1" applyFont="1" applyFill="1" applyBorder="1" applyAlignment="1">
      <alignment horizontal="center" vertical="center"/>
    </xf>
    <xf numFmtId="0" fontId="40" fillId="0" borderId="18" xfId="37" applyFont="1" applyBorder="1" applyAlignment="1">
      <alignment horizontal="left"/>
    </xf>
    <xf numFmtId="0" fontId="40" fillId="0" borderId="35" xfId="37" applyFont="1" applyBorder="1" applyAlignment="1">
      <alignment horizontal="left"/>
    </xf>
    <xf numFmtId="3" fontId="40" fillId="0" borderId="35" xfId="46" applyNumberFormat="1" applyFont="1" applyFill="1" applyBorder="1" applyAlignment="1">
      <alignment horizontal="center" vertical="center"/>
    </xf>
    <xf numFmtId="0" fontId="38" fillId="0" borderId="55" xfId="37" applyFont="1" applyBorder="1" applyAlignment="1">
      <alignment horizontal="center" vertical="center" wrapText="1"/>
    </xf>
    <xf numFmtId="0" fontId="38" fillId="0" borderId="17" xfId="37" applyFont="1" applyBorder="1" applyAlignment="1">
      <alignment horizontal="center" vertical="center"/>
    </xf>
    <xf numFmtId="0" fontId="40" fillId="0" borderId="14" xfId="37" applyFont="1" applyBorder="1" applyAlignment="1">
      <alignment horizontal="center"/>
    </xf>
    <xf numFmtId="3" fontId="38" fillId="0" borderId="14" xfId="46" applyNumberFormat="1" applyFont="1" applyFill="1" applyBorder="1" applyAlignment="1">
      <alignment horizontal="center" vertical="center"/>
    </xf>
    <xf numFmtId="0" fontId="40" fillId="0" borderId="17" xfId="37" applyFont="1" applyBorder="1" applyAlignment="1">
      <alignment horizontal="center" vertical="center"/>
    </xf>
    <xf numFmtId="3" fontId="40" fillId="0" borderId="17" xfId="37" applyNumberFormat="1" applyFont="1" applyBorder="1" applyAlignment="1">
      <alignment horizontal="center" vertical="center"/>
    </xf>
    <xf numFmtId="0" fontId="31" fillId="0" borderId="54" xfId="37" applyFont="1" applyBorder="1" applyAlignment="1">
      <alignment horizontal="center" vertical="center"/>
    </xf>
    <xf numFmtId="0" fontId="31" fillId="0" borderId="56" xfId="37" applyFont="1" applyBorder="1" applyAlignment="1">
      <alignment horizontal="center" vertical="center"/>
    </xf>
    <xf numFmtId="0" fontId="38" fillId="0" borderId="17" xfId="37" applyFont="1" applyBorder="1" applyAlignment="1">
      <alignment horizontal="center" vertical="center" wrapText="1"/>
    </xf>
    <xf numFmtId="0" fontId="38" fillId="0" borderId="54" xfId="37" applyFont="1" applyBorder="1" applyAlignment="1">
      <alignment horizontal="left" wrapText="1"/>
    </xf>
    <xf numFmtId="0" fontId="38" fillId="0" borderId="56" xfId="37" applyFont="1" applyBorder="1" applyAlignment="1">
      <alignment horizontal="left" wrapText="1"/>
    </xf>
    <xf numFmtId="0" fontId="38" fillId="0" borderId="55" xfId="37" applyFont="1" applyBorder="1" applyAlignment="1">
      <alignment horizontal="left" wrapText="1"/>
    </xf>
    <xf numFmtId="3" fontId="38" fillId="0" borderId="17" xfId="37" applyNumberFormat="1" applyFont="1" applyBorder="1" applyAlignment="1">
      <alignment horizontal="center"/>
    </xf>
    <xf numFmtId="0" fontId="37" fillId="0" borderId="17" xfId="0" applyFont="1" applyBorder="1" applyAlignment="1">
      <alignment horizontal="center" vertical="center"/>
    </xf>
    <xf numFmtId="0" fontId="46" fillId="0" borderId="54" xfId="0" applyFont="1" applyBorder="1" applyAlignment="1">
      <alignment horizontal="right"/>
    </xf>
    <xf numFmtId="0" fontId="46" fillId="0" borderId="56" xfId="0" applyFont="1" applyBorder="1" applyAlignment="1">
      <alignment horizontal="right"/>
    </xf>
    <xf numFmtId="0" fontId="46" fillId="0" borderId="55" xfId="0" applyFont="1" applyBorder="1" applyAlignment="1">
      <alignment horizontal="right"/>
    </xf>
    <xf numFmtId="0" fontId="37" fillId="0" borderId="42" xfId="0" applyFont="1" applyBorder="1" applyAlignment="1">
      <alignment horizontal="center"/>
    </xf>
    <xf numFmtId="0" fontId="37" fillId="0" borderId="37" xfId="0" applyFont="1" applyBorder="1" applyAlignment="1">
      <alignment horizontal="center"/>
    </xf>
    <xf numFmtId="0" fontId="37" fillId="0" borderId="44" xfId="0" applyFont="1" applyBorder="1" applyAlignment="1">
      <alignment horizontal="center"/>
    </xf>
    <xf numFmtId="0" fontId="40" fillId="0" borderId="54" xfId="37" applyFont="1" applyBorder="1" applyAlignment="1">
      <alignment horizontal="left"/>
    </xf>
    <xf numFmtId="0" fontId="40" fillId="0" borderId="56" xfId="37" applyFont="1" applyBorder="1" applyAlignment="1">
      <alignment horizontal="left"/>
    </xf>
    <xf numFmtId="0" fontId="40" fillId="0" borderId="55" xfId="37" applyFont="1" applyBorder="1" applyAlignment="1">
      <alignment horizontal="left"/>
    </xf>
    <xf numFmtId="3" fontId="38" fillId="0" borderId="17" xfId="37" applyNumberFormat="1" applyFont="1" applyBorder="1" applyAlignment="1">
      <alignment horizontal="right" vertical="center"/>
    </xf>
    <xf numFmtId="0" fontId="31" fillId="0" borderId="17" xfId="37" applyFont="1" applyBorder="1" applyAlignment="1">
      <alignment horizontal="center" vertical="center"/>
    </xf>
    <xf numFmtId="0" fontId="38" fillId="0" borderId="54" xfId="37" applyFont="1" applyBorder="1" applyAlignment="1">
      <alignment horizontal="center"/>
    </xf>
    <xf numFmtId="0" fontId="38" fillId="0" borderId="56" xfId="37" applyFont="1" applyBorder="1" applyAlignment="1">
      <alignment horizontal="center"/>
    </xf>
    <xf numFmtId="0" fontId="38" fillId="0" borderId="55" xfId="37" applyFont="1" applyBorder="1" applyAlignment="1">
      <alignment horizontal="center"/>
    </xf>
    <xf numFmtId="0" fontId="38" fillId="0" borderId="17" xfId="37" applyFont="1" applyBorder="1" applyAlignment="1">
      <alignment horizontal="center"/>
    </xf>
    <xf numFmtId="0" fontId="40" fillId="0" borderId="17" xfId="37" applyFont="1" applyBorder="1" applyAlignment="1">
      <alignment horizontal="left"/>
    </xf>
    <xf numFmtId="0" fontId="38" fillId="0" borderId="62" xfId="37" applyFont="1" applyBorder="1" applyAlignment="1">
      <alignment horizontal="center" vertical="center"/>
    </xf>
    <xf numFmtId="0" fontId="38" fillId="0" borderId="61" xfId="37" applyFont="1" applyBorder="1" applyAlignment="1">
      <alignment horizontal="center" vertical="center"/>
    </xf>
    <xf numFmtId="0" fontId="38" fillId="0" borderId="51" xfId="37" applyFont="1" applyBorder="1" applyAlignment="1">
      <alignment horizontal="center" vertical="center"/>
    </xf>
    <xf numFmtId="0" fontId="38" fillId="0" borderId="64" xfId="37" applyFont="1" applyBorder="1" applyAlignment="1">
      <alignment horizontal="center" vertical="center"/>
    </xf>
    <xf numFmtId="0" fontId="38" fillId="0" borderId="62" xfId="37" applyFont="1" applyBorder="1" applyAlignment="1">
      <alignment horizontal="left" vertical="center"/>
    </xf>
    <xf numFmtId="0" fontId="38" fillId="0" borderId="60" xfId="37" applyFont="1" applyBorder="1" applyAlignment="1">
      <alignment horizontal="left" vertical="center"/>
    </xf>
    <xf numFmtId="0" fontId="38" fillId="0" borderId="61" xfId="37" applyFont="1" applyBorder="1" applyAlignment="1">
      <alignment horizontal="left" vertical="center"/>
    </xf>
    <xf numFmtId="0" fontId="38" fillId="0" borderId="51" xfId="37" applyFont="1" applyBorder="1" applyAlignment="1">
      <alignment horizontal="left" vertical="center"/>
    </xf>
    <xf numFmtId="0" fontId="38" fillId="0" borderId="26" xfId="37" applyFont="1" applyBorder="1" applyAlignment="1">
      <alignment horizontal="left" vertical="center"/>
    </xf>
    <xf numFmtId="0" fontId="38" fillId="0" borderId="64" xfId="37" applyFont="1" applyBorder="1" applyAlignment="1">
      <alignment horizontal="left" vertical="center"/>
    </xf>
    <xf numFmtId="0" fontId="38" fillId="0" borderId="60" xfId="37" applyFont="1" applyBorder="1" applyAlignment="1">
      <alignment horizontal="center" vertical="center" wrapText="1"/>
    </xf>
    <xf numFmtId="0" fontId="38" fillId="0" borderId="61" xfId="37" applyFont="1" applyBorder="1" applyAlignment="1">
      <alignment horizontal="center" vertical="center" wrapText="1"/>
    </xf>
    <xf numFmtId="0" fontId="38" fillId="0" borderId="26" xfId="37" applyFont="1" applyBorder="1" applyAlignment="1">
      <alignment horizontal="center" vertical="center" wrapText="1"/>
    </xf>
    <xf numFmtId="0" fontId="38" fillId="0" borderId="64" xfId="37" applyFont="1" applyBorder="1" applyAlignment="1">
      <alignment horizontal="center" vertical="center" wrapText="1"/>
    </xf>
    <xf numFmtId="3" fontId="38" fillId="0" borderId="62" xfId="37" applyNumberFormat="1" applyFont="1" applyBorder="1" applyAlignment="1">
      <alignment horizontal="center" vertical="center"/>
    </xf>
    <xf numFmtId="3" fontId="38" fillId="0" borderId="51" xfId="37" applyNumberFormat="1" applyFont="1" applyBorder="1" applyAlignment="1">
      <alignment horizontal="center" vertical="center"/>
    </xf>
    <xf numFmtId="3" fontId="38" fillId="0" borderId="17" xfId="37" applyNumberFormat="1" applyFont="1" applyBorder="1" applyAlignment="1">
      <alignment horizontal="center" vertical="center"/>
    </xf>
    <xf numFmtId="3" fontId="38" fillId="0" borderId="62" xfId="37" applyNumberFormat="1" applyFont="1" applyBorder="1" applyAlignment="1">
      <alignment horizontal="right" vertical="center"/>
    </xf>
    <xf numFmtId="3" fontId="38" fillId="0" borderId="51" xfId="37" applyNumberFormat="1" applyFont="1" applyBorder="1" applyAlignment="1">
      <alignment horizontal="right" vertical="center"/>
    </xf>
    <xf numFmtId="0" fontId="38" fillId="0" borderId="54" xfId="37" applyFont="1" applyBorder="1" applyAlignment="1">
      <alignment horizontal="left"/>
    </xf>
    <xf numFmtId="0" fontId="38" fillId="0" borderId="56" xfId="37" applyFont="1" applyBorder="1" applyAlignment="1">
      <alignment horizontal="left"/>
    </xf>
    <xf numFmtId="0" fontId="38" fillId="0" borderId="55" xfId="37" applyFont="1" applyBorder="1" applyAlignment="1">
      <alignment horizontal="left"/>
    </xf>
    <xf numFmtId="0" fontId="40" fillId="0" borderId="60" xfId="37" applyFont="1" applyBorder="1" applyAlignment="1">
      <alignment horizontal="left"/>
    </xf>
    <xf numFmtId="3" fontId="53" fillId="0" borderId="60" xfId="37" applyNumberFormat="1" applyFont="1" applyBorder="1" applyAlignment="1">
      <alignment horizontal="center"/>
    </xf>
    <xf numFmtId="0" fontId="53" fillId="0" borderId="60" xfId="37" applyFont="1" applyBorder="1" applyAlignment="1">
      <alignment horizontal="center"/>
    </xf>
  </cellXfs>
  <cellStyles count="4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Ezres" xfId="46" builtinId="3"/>
    <cellStyle name="Good" xfId="29" xr:uid="{00000000-0005-0000-0000-00001D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Input" xfId="34" xr:uid="{00000000-0005-0000-0000-000022000000}"/>
    <cellStyle name="Linked Cell" xfId="35" xr:uid="{00000000-0005-0000-0000-000023000000}"/>
    <cellStyle name="Neutral" xfId="36" xr:uid="{00000000-0005-0000-0000-000024000000}"/>
    <cellStyle name="Normál" xfId="0" builtinId="0"/>
    <cellStyle name="Normál 2" xfId="37" xr:uid="{00000000-0005-0000-0000-000026000000}"/>
    <cellStyle name="Normál 3" xfId="38" xr:uid="{00000000-0005-0000-0000-000027000000}"/>
    <cellStyle name="Normál_5. sz. m." xfId="39" xr:uid="{00000000-0005-0000-0000-000028000000}"/>
    <cellStyle name="Normál_7. sz. m." xfId="40" xr:uid="{00000000-0005-0000-0000-000029000000}"/>
    <cellStyle name="Note" xfId="41" xr:uid="{00000000-0005-0000-0000-00002A000000}"/>
    <cellStyle name="Output" xfId="42" xr:uid="{00000000-0005-0000-0000-00002B000000}"/>
    <cellStyle name="Title" xfId="43" xr:uid="{00000000-0005-0000-0000-00002C000000}"/>
    <cellStyle name="Total" xfId="44" xr:uid="{00000000-0005-0000-0000-00002D000000}"/>
    <cellStyle name="Warning Text" xfId="45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N76"/>
  <sheetViews>
    <sheetView tabSelected="1" view="pageBreakPreview" topLeftCell="A40" zoomScale="30" zoomScaleNormal="50" zoomScaleSheetLayoutView="30" workbookViewId="0">
      <selection activeCell="A67" sqref="A67:A75"/>
    </sheetView>
  </sheetViews>
  <sheetFormatPr defaultColWidth="9.109375" defaultRowHeight="13.2" x14ac:dyDescent="0.25"/>
  <cols>
    <col min="1" max="1" width="77.5546875" style="4" customWidth="1"/>
    <col min="2" max="2" width="16.109375" style="4" customWidth="1"/>
    <col min="3" max="3" width="16.6640625" style="4" customWidth="1"/>
    <col min="4" max="4" width="16.6640625" style="460" customWidth="1"/>
    <col min="5" max="5" width="16.6640625" style="4" customWidth="1"/>
    <col min="6" max="6" width="16.6640625" style="333" customWidth="1"/>
    <col min="7" max="7" width="16.6640625" style="4" customWidth="1"/>
    <col min="8" max="8" width="16.6640625" style="333" customWidth="1"/>
    <col min="9" max="9" width="17" style="4" customWidth="1"/>
    <col min="10" max="10" width="10.109375" style="4" customWidth="1"/>
    <col min="11" max="11" width="8.5546875" style="4" customWidth="1"/>
    <col min="12" max="14" width="30.44140625" style="4" customWidth="1"/>
    <col min="15" max="16384" width="9.109375" style="4"/>
  </cols>
  <sheetData>
    <row r="1" spans="1:14" s="119" customFormat="1" ht="60.75" customHeight="1" thickBot="1" x14ac:dyDescent="0.55000000000000004">
      <c r="A1" s="558" t="s">
        <v>387</v>
      </c>
      <c r="B1" s="559"/>
      <c r="C1" s="559"/>
      <c r="D1" s="559"/>
      <c r="E1" s="559"/>
      <c r="F1" s="559"/>
      <c r="G1" s="559"/>
      <c r="H1" s="441" t="s">
        <v>342</v>
      </c>
      <c r="I1" s="118"/>
      <c r="J1" s="118"/>
      <c r="K1" s="118"/>
      <c r="L1" s="118"/>
      <c r="M1" s="118"/>
      <c r="N1" s="118"/>
    </row>
    <row r="2" spans="1:14" s="119" customFormat="1" ht="30.6" thickBot="1" x14ac:dyDescent="0.55000000000000004">
      <c r="A2" s="10" t="s">
        <v>184</v>
      </c>
      <c r="B2" s="249"/>
      <c r="C2" s="560" t="s">
        <v>45</v>
      </c>
      <c r="D2" s="561"/>
      <c r="E2" s="561"/>
      <c r="F2" s="561"/>
      <c r="G2" s="561"/>
      <c r="H2" s="562"/>
      <c r="I2" s="120"/>
      <c r="J2" s="121"/>
      <c r="K2" s="120"/>
      <c r="L2" s="122"/>
      <c r="M2" s="120"/>
      <c r="N2" s="120"/>
    </row>
    <row r="3" spans="1:14" s="119" customFormat="1" ht="42" customHeight="1" x14ac:dyDescent="0.5">
      <c r="A3" s="123" t="s">
        <v>24</v>
      </c>
      <c r="B3" s="124" t="s">
        <v>25</v>
      </c>
      <c r="C3" s="260" t="s">
        <v>366</v>
      </c>
      <c r="D3" s="419" t="s">
        <v>337</v>
      </c>
      <c r="E3" s="260" t="s">
        <v>338</v>
      </c>
      <c r="F3" s="428" t="s">
        <v>339</v>
      </c>
      <c r="G3" s="259" t="s">
        <v>365</v>
      </c>
      <c r="H3" s="442" t="s">
        <v>341</v>
      </c>
      <c r="I3" s="120"/>
      <c r="J3" s="120"/>
      <c r="K3" s="122"/>
      <c r="L3" s="120"/>
      <c r="M3" s="120"/>
    </row>
    <row r="4" spans="1:14" s="119" customFormat="1" ht="30" x14ac:dyDescent="0.5">
      <c r="A4" s="125" t="s">
        <v>27</v>
      </c>
      <c r="B4" s="126" t="s">
        <v>343</v>
      </c>
      <c r="C4" s="127">
        <f>SUM(C5:C9)</f>
        <v>83335</v>
      </c>
      <c r="D4" s="420">
        <f>SUM(D5:D10)</f>
        <v>85625</v>
      </c>
      <c r="E4" s="127">
        <f>SUM(E5:E9)</f>
        <v>83335</v>
      </c>
      <c r="F4" s="429">
        <f>SUM(F5:F10)</f>
        <v>85625</v>
      </c>
      <c r="G4" s="250"/>
      <c r="H4" s="443"/>
      <c r="I4" s="120"/>
      <c r="J4" s="120"/>
      <c r="K4" s="122"/>
      <c r="L4" s="120"/>
      <c r="M4" s="120"/>
    </row>
    <row r="5" spans="1:14" s="119" customFormat="1" ht="30" x14ac:dyDescent="0.5">
      <c r="A5" s="128" t="s">
        <v>284</v>
      </c>
      <c r="B5" s="129"/>
      <c r="C5" s="17">
        <v>71860</v>
      </c>
      <c r="D5" s="351">
        <v>72110</v>
      </c>
      <c r="E5" s="17">
        <v>71860</v>
      </c>
      <c r="F5" s="399">
        <v>72110</v>
      </c>
      <c r="G5" s="250"/>
      <c r="H5" s="443"/>
      <c r="I5" s="120"/>
      <c r="J5" s="120"/>
      <c r="K5" s="122"/>
      <c r="L5" s="120"/>
      <c r="M5" s="120"/>
    </row>
    <row r="6" spans="1:14" s="119" customFormat="1" ht="31.2" x14ac:dyDescent="0.5">
      <c r="A6" s="128" t="s">
        <v>283</v>
      </c>
      <c r="B6" s="129"/>
      <c r="C6" s="17">
        <v>5296</v>
      </c>
      <c r="D6" s="351">
        <v>5296</v>
      </c>
      <c r="E6" s="17">
        <v>5296</v>
      </c>
      <c r="F6" s="399">
        <v>5296</v>
      </c>
      <c r="G6" s="250"/>
      <c r="H6" s="443"/>
      <c r="I6" s="120"/>
      <c r="J6" s="120"/>
      <c r="K6" s="122"/>
      <c r="L6" s="120"/>
      <c r="M6" s="120"/>
    </row>
    <row r="7" spans="1:14" s="119" customFormat="1" ht="30" x14ac:dyDescent="0.5">
      <c r="A7" s="128" t="s">
        <v>28</v>
      </c>
      <c r="B7" s="129"/>
      <c r="C7" s="17">
        <v>5000</v>
      </c>
      <c r="D7" s="351">
        <v>5000</v>
      </c>
      <c r="E7" s="17">
        <v>5000</v>
      </c>
      <c r="F7" s="399">
        <v>5000</v>
      </c>
      <c r="G7" s="250"/>
      <c r="H7" s="443"/>
      <c r="I7" s="120"/>
      <c r="J7" s="120"/>
      <c r="K7" s="122"/>
      <c r="L7" s="120"/>
      <c r="M7" s="120"/>
    </row>
    <row r="8" spans="1:14" s="119" customFormat="1" ht="30" x14ac:dyDescent="0.5">
      <c r="A8" s="128" t="s">
        <v>234</v>
      </c>
      <c r="B8" s="130"/>
      <c r="C8" s="17">
        <v>58</v>
      </c>
      <c r="D8" s="351">
        <v>58</v>
      </c>
      <c r="E8" s="17">
        <v>58</v>
      </c>
      <c r="F8" s="399">
        <v>58</v>
      </c>
      <c r="G8" s="250"/>
      <c r="H8" s="443"/>
      <c r="I8" s="120"/>
      <c r="J8" s="120"/>
      <c r="K8" s="122"/>
      <c r="L8" s="120"/>
      <c r="M8" s="120"/>
    </row>
    <row r="9" spans="1:14" s="119" customFormat="1" ht="30" x14ac:dyDescent="0.5">
      <c r="A9" s="128" t="s">
        <v>285</v>
      </c>
      <c r="B9" s="130"/>
      <c r="C9" s="17">
        <v>1121</v>
      </c>
      <c r="D9" s="351">
        <v>1121</v>
      </c>
      <c r="E9" s="17">
        <v>1121</v>
      </c>
      <c r="F9" s="399">
        <v>1121</v>
      </c>
      <c r="G9" s="250"/>
      <c r="H9" s="443"/>
      <c r="I9" s="120"/>
      <c r="J9" s="120"/>
      <c r="K9" s="122"/>
      <c r="L9" s="120"/>
      <c r="M9" s="120"/>
    </row>
    <row r="10" spans="1:14" s="119" customFormat="1" ht="30" x14ac:dyDescent="0.5">
      <c r="A10" s="128" t="s">
        <v>353</v>
      </c>
      <c r="B10" s="130"/>
      <c r="C10" s="17">
        <v>0</v>
      </c>
      <c r="D10" s="351">
        <v>2040</v>
      </c>
      <c r="E10" s="17">
        <v>0</v>
      </c>
      <c r="F10" s="399">
        <v>2040</v>
      </c>
      <c r="G10" s="250"/>
      <c r="H10" s="443"/>
      <c r="I10" s="120"/>
      <c r="J10" s="120"/>
      <c r="K10" s="122"/>
      <c r="L10" s="120"/>
      <c r="M10" s="120"/>
    </row>
    <row r="11" spans="1:14" s="119" customFormat="1" ht="31.2" x14ac:dyDescent="0.5">
      <c r="A11" s="131" t="s">
        <v>203</v>
      </c>
      <c r="B11" s="126" t="s">
        <v>344</v>
      </c>
      <c r="C11" s="127">
        <f>SUM(C12:C14)</f>
        <v>4738</v>
      </c>
      <c r="D11" s="420">
        <f>SUM(D12:D14)</f>
        <v>6310</v>
      </c>
      <c r="E11" s="127">
        <f>SUM(E12:E14)</f>
        <v>4738</v>
      </c>
      <c r="F11" s="420">
        <f>SUM(F12:F14)</f>
        <v>6310</v>
      </c>
      <c r="G11" s="195"/>
      <c r="H11" s="443"/>
      <c r="I11" s="120"/>
      <c r="J11" s="120"/>
      <c r="K11" s="122"/>
      <c r="L11" s="120"/>
      <c r="M11" s="120"/>
    </row>
    <row r="12" spans="1:14" s="119" customFormat="1" ht="30" x14ac:dyDescent="0.5">
      <c r="A12" s="132" t="s">
        <v>204</v>
      </c>
      <c r="B12" s="133"/>
      <c r="C12" s="17">
        <v>1638</v>
      </c>
      <c r="D12" s="351">
        <v>1762</v>
      </c>
      <c r="E12" s="17">
        <v>1638</v>
      </c>
      <c r="F12" s="399">
        <v>1762</v>
      </c>
      <c r="G12" s="195"/>
      <c r="H12" s="443"/>
      <c r="I12" s="120"/>
      <c r="J12" s="120"/>
      <c r="K12" s="122"/>
      <c r="L12" s="120"/>
      <c r="M12" s="120"/>
    </row>
    <row r="13" spans="1:14" s="119" customFormat="1" ht="30" x14ac:dyDescent="0.5">
      <c r="A13" s="132" t="s">
        <v>29</v>
      </c>
      <c r="B13" s="133"/>
      <c r="C13" s="17">
        <v>3100</v>
      </c>
      <c r="D13" s="351">
        <v>3398</v>
      </c>
      <c r="E13" s="17">
        <v>3100</v>
      </c>
      <c r="F13" s="399">
        <v>3398</v>
      </c>
      <c r="G13" s="195"/>
      <c r="H13" s="443"/>
      <c r="I13" s="120"/>
      <c r="J13" s="120"/>
      <c r="K13" s="122"/>
      <c r="L13" s="120"/>
      <c r="M13" s="120"/>
    </row>
    <row r="14" spans="1:14" s="119" customFormat="1" ht="30" x14ac:dyDescent="0.5">
      <c r="A14" s="132" t="s">
        <v>349</v>
      </c>
      <c r="B14" s="133"/>
      <c r="C14" s="17">
        <v>0</v>
      </c>
      <c r="D14" s="351">
        <v>1150</v>
      </c>
      <c r="E14" s="17">
        <v>0</v>
      </c>
      <c r="F14" s="399">
        <v>1150</v>
      </c>
      <c r="G14" s="195"/>
      <c r="H14" s="443"/>
      <c r="I14" s="120"/>
      <c r="J14" s="120"/>
      <c r="K14" s="122"/>
      <c r="L14" s="120"/>
      <c r="M14" s="120"/>
    </row>
    <row r="15" spans="1:14" s="119" customFormat="1" ht="30" x14ac:dyDescent="0.5">
      <c r="A15" s="125" t="s">
        <v>30</v>
      </c>
      <c r="B15" s="126" t="s">
        <v>345</v>
      </c>
      <c r="C15" s="127">
        <v>1800</v>
      </c>
      <c r="D15" s="420">
        <v>1800</v>
      </c>
      <c r="E15" s="127">
        <v>1800</v>
      </c>
      <c r="F15" s="429">
        <v>1800</v>
      </c>
      <c r="G15" s="251"/>
      <c r="H15" s="443"/>
      <c r="I15" s="121"/>
      <c r="J15" s="120"/>
      <c r="K15" s="122"/>
      <c r="L15" s="120"/>
      <c r="M15" s="120"/>
    </row>
    <row r="16" spans="1:14" s="119" customFormat="1" ht="30" x14ac:dyDescent="0.5">
      <c r="A16" s="134" t="s">
        <v>350</v>
      </c>
      <c r="B16" s="135" t="s">
        <v>351</v>
      </c>
      <c r="C16" s="136">
        <f>SUM(C17:C21)</f>
        <v>13132</v>
      </c>
      <c r="D16" s="421">
        <f>SUM(D17:D21)</f>
        <v>13841</v>
      </c>
      <c r="E16" s="136">
        <f>SUM(E17:E21)</f>
        <v>13132</v>
      </c>
      <c r="F16" s="421">
        <f>SUM(F17:F21)</f>
        <v>13841</v>
      </c>
      <c r="G16" s="251"/>
      <c r="H16" s="443"/>
      <c r="I16" s="121"/>
      <c r="J16" s="120"/>
      <c r="K16" s="122"/>
      <c r="L16" s="120"/>
      <c r="M16" s="120"/>
    </row>
    <row r="17" spans="1:11" s="119" customFormat="1" ht="30" x14ac:dyDescent="0.5">
      <c r="A17" s="132" t="s">
        <v>233</v>
      </c>
      <c r="B17" s="133"/>
      <c r="C17" s="17">
        <v>425</v>
      </c>
      <c r="D17" s="351">
        <v>0</v>
      </c>
      <c r="E17" s="17">
        <v>425</v>
      </c>
      <c r="F17" s="430">
        <v>0</v>
      </c>
      <c r="G17" s="223"/>
      <c r="H17" s="444"/>
    </row>
    <row r="18" spans="1:11" s="119" customFormat="1" ht="30" x14ac:dyDescent="0.5">
      <c r="A18" s="132" t="s">
        <v>352</v>
      </c>
      <c r="B18" s="133"/>
      <c r="C18" s="17">
        <v>155</v>
      </c>
      <c r="D18" s="351">
        <v>0</v>
      </c>
      <c r="E18" s="17">
        <v>155</v>
      </c>
      <c r="F18" s="430">
        <v>0</v>
      </c>
      <c r="G18" s="223"/>
      <c r="H18" s="444"/>
    </row>
    <row r="19" spans="1:11" s="119" customFormat="1" ht="30" x14ac:dyDescent="0.5">
      <c r="A19" s="264" t="s">
        <v>290</v>
      </c>
      <c r="B19" s="169"/>
      <c r="C19" s="167">
        <v>12552</v>
      </c>
      <c r="D19" s="351">
        <v>12552</v>
      </c>
      <c r="E19" s="167">
        <v>12552</v>
      </c>
      <c r="F19" s="431">
        <v>12552</v>
      </c>
      <c r="G19" s="223"/>
      <c r="H19" s="444"/>
    </row>
    <row r="20" spans="1:11" s="119" customFormat="1" ht="30" x14ac:dyDescent="0.5">
      <c r="A20" s="262" t="s">
        <v>347</v>
      </c>
      <c r="B20" s="263"/>
      <c r="C20" s="177">
        <v>0</v>
      </c>
      <c r="D20" s="357">
        <v>900</v>
      </c>
      <c r="E20" s="177">
        <v>0</v>
      </c>
      <c r="F20" s="431">
        <v>900</v>
      </c>
      <c r="G20" s="223"/>
      <c r="H20" s="444"/>
    </row>
    <row r="21" spans="1:11" s="119" customFormat="1" ht="31.2" x14ac:dyDescent="0.5">
      <c r="A21" s="264" t="s">
        <v>348</v>
      </c>
      <c r="B21" s="169"/>
      <c r="C21" s="167">
        <v>0</v>
      </c>
      <c r="D21" s="351">
        <v>389</v>
      </c>
      <c r="E21" s="167">
        <v>0</v>
      </c>
      <c r="F21" s="404">
        <v>389</v>
      </c>
      <c r="G21" s="252"/>
      <c r="H21" s="444"/>
    </row>
    <row r="22" spans="1:11" s="119" customFormat="1" ht="30" x14ac:dyDescent="0.5">
      <c r="A22" s="266" t="s">
        <v>205</v>
      </c>
      <c r="B22" s="267" t="s">
        <v>343</v>
      </c>
      <c r="C22" s="268">
        <f>C4+C11+C15+C21+C16</f>
        <v>103005</v>
      </c>
      <c r="D22" s="422">
        <f>D4+D11+D15+D16</f>
        <v>107576</v>
      </c>
      <c r="E22" s="268">
        <f>E4+E11+E15+E16</f>
        <v>103005</v>
      </c>
      <c r="F22" s="422">
        <f>F4+F11+F15+F16</f>
        <v>107576</v>
      </c>
      <c r="G22" s="252"/>
      <c r="H22" s="445"/>
      <c r="I22" s="227"/>
    </row>
    <row r="23" spans="1:11" s="119" customFormat="1" ht="30" x14ac:dyDescent="0.5">
      <c r="A23" s="286" t="s">
        <v>354</v>
      </c>
      <c r="B23" s="288" t="s">
        <v>355</v>
      </c>
      <c r="C23" s="287">
        <f>SUM(C24:C25)</f>
        <v>0</v>
      </c>
      <c r="D23" s="423">
        <f>SUM(D24:D25)</f>
        <v>1707</v>
      </c>
      <c r="E23" s="287">
        <f t="shared" ref="E23:F23" si="0">SUM(E24:E25)</f>
        <v>0</v>
      </c>
      <c r="F23" s="423">
        <f t="shared" si="0"/>
        <v>1707</v>
      </c>
      <c r="G23" s="252"/>
      <c r="H23" s="445"/>
      <c r="I23" s="227"/>
    </row>
    <row r="24" spans="1:11" s="119" customFormat="1" ht="31.2" x14ac:dyDescent="0.5">
      <c r="A24" s="292" t="s">
        <v>372</v>
      </c>
      <c r="B24" s="288"/>
      <c r="C24" s="210">
        <v>0</v>
      </c>
      <c r="D24" s="337">
        <v>899</v>
      </c>
      <c r="E24" s="210">
        <v>0</v>
      </c>
      <c r="F24" s="432">
        <v>899</v>
      </c>
      <c r="G24" s="252"/>
      <c r="H24" s="445"/>
      <c r="I24" s="227"/>
    </row>
    <row r="25" spans="1:11" s="119" customFormat="1" ht="31.2" x14ac:dyDescent="0.5">
      <c r="A25" s="292" t="s">
        <v>373</v>
      </c>
      <c r="B25" s="288"/>
      <c r="C25" s="210">
        <v>0</v>
      </c>
      <c r="D25" s="337">
        <v>808</v>
      </c>
      <c r="E25" s="210">
        <v>0</v>
      </c>
      <c r="F25" s="432">
        <v>808</v>
      </c>
      <c r="G25" s="252"/>
      <c r="H25" s="445"/>
      <c r="I25" s="227"/>
    </row>
    <row r="26" spans="1:11" s="119" customFormat="1" ht="31.2" x14ac:dyDescent="0.5">
      <c r="A26" s="125" t="s">
        <v>329</v>
      </c>
      <c r="B26" s="137"/>
      <c r="C26" s="183">
        <v>5116</v>
      </c>
      <c r="D26" s="424">
        <v>4287</v>
      </c>
      <c r="E26" s="183">
        <v>5116</v>
      </c>
      <c r="F26" s="433">
        <v>4287</v>
      </c>
      <c r="G26" s="252"/>
      <c r="H26" s="444"/>
    </row>
    <row r="27" spans="1:11" s="168" customFormat="1" ht="30" x14ac:dyDescent="0.5">
      <c r="A27" s="125" t="s">
        <v>236</v>
      </c>
      <c r="B27" s="105" t="s">
        <v>346</v>
      </c>
      <c r="C27" s="183">
        <f>SUM(C28:C33)</f>
        <v>45623</v>
      </c>
      <c r="D27" s="424">
        <f>SUM(D28:D33)</f>
        <v>20569</v>
      </c>
      <c r="E27" s="183">
        <f>SUM(E28:E33)</f>
        <v>45623</v>
      </c>
      <c r="F27" s="424">
        <f>SUM(F28:F33)</f>
        <v>20569</v>
      </c>
      <c r="G27" s="253"/>
      <c r="H27" s="444"/>
    </row>
    <row r="28" spans="1:11" s="168" customFormat="1" ht="30" x14ac:dyDescent="0.5">
      <c r="A28" s="132" t="s">
        <v>292</v>
      </c>
      <c r="B28" s="166"/>
      <c r="C28" s="167">
        <v>37902</v>
      </c>
      <c r="D28" s="351">
        <v>14000</v>
      </c>
      <c r="E28" s="167">
        <v>37902</v>
      </c>
      <c r="F28" s="399">
        <v>14000</v>
      </c>
      <c r="G28" s="253"/>
      <c r="H28" s="444"/>
      <c r="I28" s="563"/>
      <c r="J28" s="564"/>
    </row>
    <row r="29" spans="1:11" s="168" customFormat="1" ht="30" x14ac:dyDescent="0.5">
      <c r="A29" s="184" t="s">
        <v>274</v>
      </c>
      <c r="B29" s="166"/>
      <c r="C29" s="167">
        <v>4500</v>
      </c>
      <c r="D29" s="351">
        <v>3943</v>
      </c>
      <c r="E29" s="167">
        <v>4500</v>
      </c>
      <c r="F29" s="434">
        <v>3943</v>
      </c>
      <c r="G29" s="253"/>
      <c r="H29" s="444"/>
      <c r="I29" s="261"/>
      <c r="J29" s="246"/>
    </row>
    <row r="30" spans="1:11" s="168" customFormat="1" ht="30" x14ac:dyDescent="0.5">
      <c r="A30" s="138" t="s">
        <v>235</v>
      </c>
      <c r="B30" s="139"/>
      <c r="C30" s="112">
        <v>3221</v>
      </c>
      <c r="D30" s="356">
        <v>2038</v>
      </c>
      <c r="E30" s="112">
        <v>3221</v>
      </c>
      <c r="F30" s="434">
        <v>2038</v>
      </c>
      <c r="G30" s="253"/>
      <c r="H30" s="444"/>
      <c r="I30" s="261"/>
      <c r="J30" s="246"/>
    </row>
    <row r="31" spans="1:11" s="119" customFormat="1" ht="30.75" customHeight="1" x14ac:dyDescent="0.5">
      <c r="A31" s="264" t="s">
        <v>356</v>
      </c>
      <c r="B31" s="169"/>
      <c r="C31" s="167">
        <v>0</v>
      </c>
      <c r="D31" s="351">
        <v>50</v>
      </c>
      <c r="E31" s="167">
        <v>0</v>
      </c>
      <c r="F31" s="434">
        <v>50</v>
      </c>
      <c r="G31" s="252"/>
      <c r="H31" s="446"/>
      <c r="I31" s="173"/>
      <c r="J31" s="173"/>
      <c r="K31" s="173"/>
    </row>
    <row r="32" spans="1:11" s="119" customFormat="1" ht="30.75" customHeight="1" x14ac:dyDescent="0.5">
      <c r="A32" s="262" t="s">
        <v>357</v>
      </c>
      <c r="B32" s="263"/>
      <c r="C32" s="177">
        <v>0</v>
      </c>
      <c r="D32" s="357">
        <v>274</v>
      </c>
      <c r="E32" s="177">
        <v>0</v>
      </c>
      <c r="F32" s="399">
        <v>274</v>
      </c>
      <c r="G32" s="167"/>
      <c r="H32" s="447"/>
      <c r="I32" s="172"/>
      <c r="J32" s="173"/>
      <c r="K32" s="173"/>
    </row>
    <row r="33" spans="1:10" s="119" customFormat="1" ht="30.6" thickBot="1" x14ac:dyDescent="0.55000000000000004">
      <c r="A33" s="180" t="s">
        <v>358</v>
      </c>
      <c r="B33" s="181"/>
      <c r="C33" s="182">
        <v>0</v>
      </c>
      <c r="D33" s="358">
        <v>264</v>
      </c>
      <c r="E33" s="182"/>
      <c r="F33" s="435">
        <v>264</v>
      </c>
      <c r="G33" s="265"/>
      <c r="H33" s="448"/>
    </row>
    <row r="34" spans="1:10" s="119" customFormat="1" ht="30.6" thickBot="1" x14ac:dyDescent="0.55000000000000004">
      <c r="A34" s="140" t="s">
        <v>99</v>
      </c>
      <c r="B34" s="81" t="s">
        <v>31</v>
      </c>
      <c r="C34" s="78">
        <f>C22+C26+C27</f>
        <v>153744</v>
      </c>
      <c r="D34" s="347">
        <f>D22+D23+D26+D27</f>
        <v>134139</v>
      </c>
      <c r="E34" s="78">
        <f>E22+E26+E27</f>
        <v>153744</v>
      </c>
      <c r="F34" s="347">
        <f>F22+F23+F26+F27</f>
        <v>134139</v>
      </c>
      <c r="G34" s="175"/>
      <c r="H34" s="449"/>
    </row>
    <row r="35" spans="1:10" s="168" customFormat="1" ht="30" x14ac:dyDescent="0.5">
      <c r="A35" s="269" t="s">
        <v>300</v>
      </c>
      <c r="B35" s="270"/>
      <c r="C35" s="188">
        <v>2499</v>
      </c>
      <c r="D35" s="336">
        <v>0</v>
      </c>
      <c r="E35" s="185"/>
      <c r="F35" s="436"/>
      <c r="G35" s="188">
        <v>2499</v>
      </c>
      <c r="H35" s="330">
        <v>0</v>
      </c>
    </row>
    <row r="36" spans="1:10" s="168" customFormat="1" ht="30" x14ac:dyDescent="0.5">
      <c r="A36" s="132" t="s">
        <v>293</v>
      </c>
      <c r="B36" s="272"/>
      <c r="C36" s="90">
        <v>53545</v>
      </c>
      <c r="D36" s="338">
        <v>48124</v>
      </c>
      <c r="E36" s="87"/>
      <c r="F36" s="404"/>
      <c r="G36" s="90">
        <v>53545</v>
      </c>
      <c r="H36" s="324">
        <v>48124</v>
      </c>
    </row>
    <row r="37" spans="1:10" s="119" customFormat="1" ht="31.8" thickBot="1" x14ac:dyDescent="0.55000000000000004">
      <c r="A37" s="178" t="s">
        <v>359</v>
      </c>
      <c r="B37" s="156"/>
      <c r="C37" s="179">
        <v>0</v>
      </c>
      <c r="D37" s="425">
        <v>12331</v>
      </c>
      <c r="E37" s="12"/>
      <c r="F37" s="437"/>
      <c r="G37" s="179">
        <v>0</v>
      </c>
      <c r="H37" s="450">
        <v>12331</v>
      </c>
    </row>
    <row r="38" spans="1:10" s="119" customFormat="1" ht="30.6" thickBot="1" x14ac:dyDescent="0.55000000000000004">
      <c r="A38" s="140" t="s">
        <v>265</v>
      </c>
      <c r="B38" s="81" t="s">
        <v>264</v>
      </c>
      <c r="C38" s="78">
        <f>SUM(C35:C37)</f>
        <v>56044</v>
      </c>
      <c r="D38" s="347">
        <f>SUM(D35:D37)</f>
        <v>60455</v>
      </c>
      <c r="E38" s="78"/>
      <c r="F38" s="438"/>
      <c r="G38" s="78">
        <f>SUM(G35:G37)</f>
        <v>56044</v>
      </c>
      <c r="H38" s="326">
        <f>SUM(H35:H37)</f>
        <v>60455</v>
      </c>
      <c r="I38" s="143"/>
      <c r="J38" s="143"/>
    </row>
    <row r="39" spans="1:10" s="119" customFormat="1" ht="30" x14ac:dyDescent="0.5">
      <c r="A39" s="141" t="s">
        <v>33</v>
      </c>
      <c r="B39" s="142"/>
      <c r="C39" s="113">
        <v>1760</v>
      </c>
      <c r="D39" s="355">
        <v>1876</v>
      </c>
      <c r="E39" s="113">
        <v>1760</v>
      </c>
      <c r="F39" s="400">
        <v>1876</v>
      </c>
      <c r="G39" s="256"/>
      <c r="H39" s="331"/>
      <c r="I39" s="143"/>
      <c r="J39" s="143"/>
    </row>
    <row r="40" spans="1:10" s="119" customFormat="1" ht="30" x14ac:dyDescent="0.5">
      <c r="A40" s="132" t="s">
        <v>34</v>
      </c>
      <c r="B40" s="133"/>
      <c r="C40" s="17">
        <v>55</v>
      </c>
      <c r="D40" s="351">
        <v>0</v>
      </c>
      <c r="E40" s="17">
        <v>55</v>
      </c>
      <c r="F40" s="400">
        <v>0</v>
      </c>
      <c r="G40" s="256"/>
      <c r="H40" s="331"/>
      <c r="I40" s="143"/>
      <c r="J40" s="143"/>
    </row>
    <row r="41" spans="1:10" s="119" customFormat="1" ht="30" x14ac:dyDescent="0.5">
      <c r="A41" s="144" t="s">
        <v>32</v>
      </c>
      <c r="B41" s="145"/>
      <c r="C41" s="107">
        <f>SUM(C39:C40)</f>
        <v>1815</v>
      </c>
      <c r="D41" s="426">
        <f>SUM(D39:D40)</f>
        <v>1876</v>
      </c>
      <c r="E41" s="107">
        <f>SUM(E39:E40)</f>
        <v>1815</v>
      </c>
      <c r="F41" s="426">
        <f>SUM(F39:F40)</f>
        <v>1876</v>
      </c>
      <c r="G41" s="223"/>
      <c r="H41" s="323"/>
      <c r="I41" s="143"/>
      <c r="J41" s="143"/>
    </row>
    <row r="42" spans="1:10" s="119" customFormat="1" ht="30" x14ac:dyDescent="0.5">
      <c r="A42" s="146" t="s">
        <v>35</v>
      </c>
      <c r="B42" s="133"/>
      <c r="C42" s="17">
        <v>64600</v>
      </c>
      <c r="D42" s="351">
        <v>35060</v>
      </c>
      <c r="E42" s="17">
        <v>64600</v>
      </c>
      <c r="F42" s="399">
        <v>35060</v>
      </c>
      <c r="G42" s="223"/>
      <c r="H42" s="324"/>
    </row>
    <row r="43" spans="1:10" s="119" customFormat="1" ht="30" x14ac:dyDescent="0.5">
      <c r="A43" s="147" t="s">
        <v>36</v>
      </c>
      <c r="B43" s="148"/>
      <c r="C43" s="17">
        <v>142</v>
      </c>
      <c r="D43" s="351">
        <v>27</v>
      </c>
      <c r="E43" s="17">
        <v>142</v>
      </c>
      <c r="F43" s="404">
        <v>27</v>
      </c>
      <c r="G43" s="223"/>
      <c r="H43" s="324"/>
    </row>
    <row r="44" spans="1:10" s="119" customFormat="1" ht="30" x14ac:dyDescent="0.5">
      <c r="A44" s="149" t="s">
        <v>100</v>
      </c>
      <c r="B44" s="89"/>
      <c r="C44" s="87">
        <f>SUM(C42:C43)</f>
        <v>64742</v>
      </c>
      <c r="D44" s="341">
        <f>SUM(D42:D43)</f>
        <v>35087</v>
      </c>
      <c r="E44" s="87">
        <f>SUM(E42:E43)</f>
        <v>64742</v>
      </c>
      <c r="F44" s="341">
        <f>SUM(F42:F43)</f>
        <v>35087</v>
      </c>
      <c r="G44" s="223"/>
      <c r="H44" s="324"/>
    </row>
    <row r="45" spans="1:10" s="119" customFormat="1" ht="30.6" thickBot="1" x14ac:dyDescent="0.55000000000000004">
      <c r="A45" s="150" t="s">
        <v>263</v>
      </c>
      <c r="B45" s="85"/>
      <c r="C45" s="112">
        <v>60</v>
      </c>
      <c r="D45" s="356">
        <v>452</v>
      </c>
      <c r="E45" s="112">
        <v>60</v>
      </c>
      <c r="F45" s="399">
        <v>452</v>
      </c>
      <c r="G45" s="257"/>
      <c r="H45" s="325"/>
    </row>
    <row r="46" spans="1:10" s="119" customFormat="1" ht="30.6" thickBot="1" x14ac:dyDescent="0.55000000000000004">
      <c r="A46" s="157" t="s">
        <v>37</v>
      </c>
      <c r="B46" s="158"/>
      <c r="C46" s="78">
        <f>SUM(C45:C45)</f>
        <v>60</v>
      </c>
      <c r="D46" s="347">
        <v>452</v>
      </c>
      <c r="E46" s="78">
        <f>SUM(E45:E45)</f>
        <v>60</v>
      </c>
      <c r="F46" s="347">
        <f>SUM(F45:F45)</f>
        <v>452</v>
      </c>
      <c r="G46" s="255"/>
      <c r="H46" s="451"/>
    </row>
    <row r="47" spans="1:10" s="119" customFormat="1" ht="30.6" thickBot="1" x14ac:dyDescent="0.55000000000000004">
      <c r="A47" s="140" t="s">
        <v>101</v>
      </c>
      <c r="B47" s="81" t="s">
        <v>38</v>
      </c>
      <c r="C47" s="78">
        <f>C41+C44+C46</f>
        <v>66617</v>
      </c>
      <c r="D47" s="347">
        <f>D41+D44+D46</f>
        <v>37415</v>
      </c>
      <c r="E47" s="78">
        <f>E41+E44+E46</f>
        <v>66617</v>
      </c>
      <c r="F47" s="347">
        <f>F41+F44+F46</f>
        <v>37415</v>
      </c>
      <c r="G47" s="255"/>
      <c r="H47" s="451"/>
    </row>
    <row r="48" spans="1:10" s="119" customFormat="1" ht="30" x14ac:dyDescent="0.5">
      <c r="A48" s="146" t="s">
        <v>39</v>
      </c>
      <c r="B48" s="133"/>
      <c r="C48" s="90">
        <f>SUM(C49:C50)</f>
        <v>20250</v>
      </c>
      <c r="D48" s="338">
        <f>SUM(D49:D50)</f>
        <v>27217</v>
      </c>
      <c r="E48" s="90">
        <f>SUM(E49:E50)</f>
        <v>20250</v>
      </c>
      <c r="F48" s="338">
        <f>SUM(F49:F50)</f>
        <v>27217</v>
      </c>
      <c r="G48" s="258"/>
      <c r="H48" s="327"/>
    </row>
    <row r="49" spans="1:8" s="119" customFormat="1" ht="37.5" customHeight="1" x14ac:dyDescent="0.5">
      <c r="A49" s="132" t="s">
        <v>287</v>
      </c>
      <c r="B49" s="133"/>
      <c r="C49" s="17">
        <v>6500</v>
      </c>
      <c r="D49" s="351">
        <v>4632</v>
      </c>
      <c r="E49" s="17">
        <v>6500</v>
      </c>
      <c r="F49" s="399">
        <v>4632</v>
      </c>
      <c r="G49" s="223"/>
      <c r="H49" s="324"/>
    </row>
    <row r="50" spans="1:8" s="119" customFormat="1" ht="37.5" customHeight="1" x14ac:dyDescent="0.5">
      <c r="A50" s="132" t="s">
        <v>295</v>
      </c>
      <c r="B50" s="133"/>
      <c r="C50" s="17">
        <v>13750</v>
      </c>
      <c r="D50" s="351">
        <v>22585</v>
      </c>
      <c r="E50" s="17">
        <v>13750</v>
      </c>
      <c r="F50" s="399">
        <v>22585</v>
      </c>
      <c r="G50" s="223"/>
      <c r="H50" s="324"/>
    </row>
    <row r="51" spans="1:8" s="119" customFormat="1" ht="30" x14ac:dyDescent="0.5">
      <c r="A51" s="174" t="s">
        <v>291</v>
      </c>
      <c r="B51" s="133"/>
      <c r="C51" s="186">
        <v>400</v>
      </c>
      <c r="D51" s="360">
        <v>0</v>
      </c>
      <c r="E51" s="186">
        <v>400</v>
      </c>
      <c r="F51" s="404">
        <v>0</v>
      </c>
      <c r="G51" s="223"/>
      <c r="H51" s="324"/>
    </row>
    <row r="52" spans="1:8" s="119" customFormat="1" ht="30" x14ac:dyDescent="0.5">
      <c r="A52" s="174" t="s">
        <v>360</v>
      </c>
      <c r="B52" s="133"/>
      <c r="C52" s="186">
        <v>0</v>
      </c>
      <c r="D52" s="360">
        <v>19</v>
      </c>
      <c r="E52" s="186">
        <v>0</v>
      </c>
      <c r="F52" s="404">
        <v>19</v>
      </c>
      <c r="G52" s="223"/>
      <c r="H52" s="324"/>
    </row>
    <row r="53" spans="1:8" s="119" customFormat="1" ht="30" x14ac:dyDescent="0.5">
      <c r="A53" s="146" t="s">
        <v>266</v>
      </c>
      <c r="B53" s="133"/>
      <c r="C53" s="90">
        <v>5</v>
      </c>
      <c r="D53" s="338">
        <v>1</v>
      </c>
      <c r="E53" s="90">
        <v>5</v>
      </c>
      <c r="F53" s="404">
        <v>1</v>
      </c>
      <c r="G53" s="223"/>
      <c r="H53" s="324"/>
    </row>
    <row r="54" spans="1:8" s="119" customFormat="1" ht="30" x14ac:dyDescent="0.5">
      <c r="A54" s="146" t="s">
        <v>267</v>
      </c>
      <c r="B54" s="133"/>
      <c r="C54" s="90">
        <v>200</v>
      </c>
      <c r="D54" s="338">
        <v>14</v>
      </c>
      <c r="E54" s="90">
        <v>200</v>
      </c>
      <c r="F54" s="404">
        <v>14</v>
      </c>
      <c r="G54" s="223"/>
      <c r="H54" s="324"/>
    </row>
    <row r="55" spans="1:8" s="119" customFormat="1" ht="30.6" thickBot="1" x14ac:dyDescent="0.55000000000000004">
      <c r="A55" s="146" t="s">
        <v>40</v>
      </c>
      <c r="B55" s="133"/>
      <c r="C55" s="90">
        <v>6145</v>
      </c>
      <c r="D55" s="338">
        <v>6654</v>
      </c>
      <c r="E55" s="90">
        <v>6145</v>
      </c>
      <c r="F55" s="439">
        <v>6654</v>
      </c>
      <c r="G55" s="265"/>
      <c r="H55" s="450"/>
    </row>
    <row r="56" spans="1:8" s="119" customFormat="1" ht="42.75" customHeight="1" thickBot="1" x14ac:dyDescent="0.55000000000000004">
      <c r="A56" s="140" t="s">
        <v>102</v>
      </c>
      <c r="B56" s="81" t="s">
        <v>41</v>
      </c>
      <c r="C56" s="78">
        <f>C48+C51+C53+C54+C55</f>
        <v>27000</v>
      </c>
      <c r="D56" s="347">
        <f>D48+D51+D52+D53+D54+D55</f>
        <v>33905</v>
      </c>
      <c r="E56" s="78">
        <f>E48+E51+E53+E54+E55</f>
        <v>27000</v>
      </c>
      <c r="F56" s="347">
        <f>F48+F51+F52+F53+F54+F55</f>
        <v>33905</v>
      </c>
      <c r="G56" s="255"/>
      <c r="H56" s="451"/>
    </row>
    <row r="57" spans="1:8" s="119" customFormat="1" ht="42" customHeight="1" x14ac:dyDescent="0.5">
      <c r="A57" s="151" t="s">
        <v>206</v>
      </c>
      <c r="B57" s="152"/>
      <c r="C57" s="83">
        <f>SUM(C58:C58)</f>
        <v>414</v>
      </c>
      <c r="D57" s="342">
        <v>414</v>
      </c>
      <c r="E57" s="83">
        <f>SUM(E58:E58)</f>
        <v>414</v>
      </c>
      <c r="F57" s="342">
        <f>SUM(F58:F58)</f>
        <v>414</v>
      </c>
      <c r="G57" s="273"/>
      <c r="H57" s="452"/>
    </row>
    <row r="58" spans="1:8" s="119" customFormat="1" ht="31.2" x14ac:dyDescent="0.5">
      <c r="A58" s="165" t="s">
        <v>286</v>
      </c>
      <c r="B58" s="169"/>
      <c r="C58" s="167">
        <v>414</v>
      </c>
      <c r="D58" s="351">
        <v>414</v>
      </c>
      <c r="E58" s="167">
        <v>414</v>
      </c>
      <c r="F58" s="399">
        <v>414</v>
      </c>
      <c r="G58" s="254"/>
      <c r="H58" s="324"/>
    </row>
    <row r="59" spans="1:8" s="119" customFormat="1" ht="30.6" thickBot="1" x14ac:dyDescent="0.55000000000000004">
      <c r="A59" s="541" t="s">
        <v>361</v>
      </c>
      <c r="B59" s="274"/>
      <c r="C59" s="275"/>
      <c r="D59" s="353">
        <v>10</v>
      </c>
      <c r="E59" s="275"/>
      <c r="F59" s="439">
        <v>10</v>
      </c>
      <c r="G59" s="276"/>
      <c r="H59" s="450"/>
    </row>
    <row r="60" spans="1:8" s="119" customFormat="1" ht="36" customHeight="1" thickBot="1" x14ac:dyDescent="0.55000000000000004">
      <c r="A60" s="140" t="s">
        <v>207</v>
      </c>
      <c r="B60" s="81" t="s">
        <v>208</v>
      </c>
      <c r="C60" s="78">
        <f>SUM(C58:C58)</f>
        <v>414</v>
      </c>
      <c r="D60" s="347">
        <f>D57+D59</f>
        <v>424</v>
      </c>
      <c r="E60" s="78">
        <f>SUM(E58:E58)</f>
        <v>414</v>
      </c>
      <c r="F60" s="347">
        <f>F57+F59</f>
        <v>424</v>
      </c>
      <c r="G60" s="78"/>
      <c r="H60" s="451"/>
    </row>
    <row r="61" spans="1:8" s="168" customFormat="1" ht="30" x14ac:dyDescent="0.5">
      <c r="A61" s="153" t="s">
        <v>270</v>
      </c>
      <c r="B61" s="154"/>
      <c r="C61" s="107">
        <f>SUM(C62:C64)</f>
        <v>2800</v>
      </c>
      <c r="D61" s="426">
        <f>SUM(D62:D64)</f>
        <v>16841</v>
      </c>
      <c r="E61" s="107"/>
      <c r="F61" s="400"/>
      <c r="G61" s="107">
        <f>G64</f>
        <v>2800</v>
      </c>
      <c r="H61" s="453">
        <f>SUM(H62:H64)</f>
        <v>16841</v>
      </c>
    </row>
    <row r="62" spans="1:8" s="168" customFormat="1" ht="31.2" x14ac:dyDescent="0.5">
      <c r="A62" s="163" t="s">
        <v>362</v>
      </c>
      <c r="B62" s="154"/>
      <c r="C62" s="113">
        <v>0</v>
      </c>
      <c r="D62" s="355">
        <v>391</v>
      </c>
      <c r="E62" s="107"/>
      <c r="F62" s="351"/>
      <c r="G62" s="113">
        <v>0</v>
      </c>
      <c r="H62" s="454">
        <v>391</v>
      </c>
    </row>
    <row r="63" spans="1:8" s="168" customFormat="1" ht="46.8" x14ac:dyDescent="0.5">
      <c r="A63" s="163" t="s">
        <v>363</v>
      </c>
      <c r="B63" s="154"/>
      <c r="C63" s="113">
        <v>0</v>
      </c>
      <c r="D63" s="355">
        <v>13650</v>
      </c>
      <c r="E63" s="107"/>
      <c r="F63" s="351"/>
      <c r="G63" s="113">
        <v>0</v>
      </c>
      <c r="H63" s="454">
        <v>13650</v>
      </c>
    </row>
    <row r="64" spans="1:8" s="119" customFormat="1" ht="31.2" x14ac:dyDescent="0.5">
      <c r="A64" s="165" t="s">
        <v>269</v>
      </c>
      <c r="B64" s="169"/>
      <c r="C64" s="167">
        <v>2800</v>
      </c>
      <c r="D64" s="351">
        <v>2800</v>
      </c>
      <c r="E64" s="167"/>
      <c r="F64" s="341"/>
      <c r="G64" s="167">
        <v>2800</v>
      </c>
      <c r="H64" s="455">
        <v>2800</v>
      </c>
    </row>
    <row r="65" spans="1:11" s="119" customFormat="1" ht="30.6" thickBot="1" x14ac:dyDescent="0.55000000000000004">
      <c r="A65" s="155" t="s">
        <v>271</v>
      </c>
      <c r="B65" s="156" t="s">
        <v>272</v>
      </c>
      <c r="C65" s="12">
        <f>C61</f>
        <v>2800</v>
      </c>
      <c r="D65" s="363">
        <f>D61</f>
        <v>16841</v>
      </c>
      <c r="E65" s="12"/>
      <c r="F65" s="440"/>
      <c r="G65" s="271">
        <f>G61</f>
        <v>2800</v>
      </c>
      <c r="H65" s="456">
        <f>H61</f>
        <v>16841</v>
      </c>
    </row>
    <row r="66" spans="1:11" s="119" customFormat="1" ht="30.6" thickBot="1" x14ac:dyDescent="0.55000000000000004">
      <c r="A66" s="140" t="s">
        <v>103</v>
      </c>
      <c r="B66" s="81" t="s">
        <v>322</v>
      </c>
      <c r="C66" s="205">
        <f>C34+C38+C47+C56+C60+C65</f>
        <v>306619</v>
      </c>
      <c r="D66" s="334">
        <f>D34+D38+D47+D56+D60+D65</f>
        <v>283179</v>
      </c>
      <c r="E66" s="205">
        <f>E34+E47+E56+E60+E65</f>
        <v>247775</v>
      </c>
      <c r="F66" s="334">
        <f>F34+F38+F47+F56+F60+F65</f>
        <v>205883</v>
      </c>
      <c r="G66" s="78">
        <f>G38+G65</f>
        <v>58844</v>
      </c>
      <c r="H66" s="326">
        <f>H38+H65</f>
        <v>77296</v>
      </c>
    </row>
    <row r="67" spans="1:11" s="119" customFormat="1" ht="30" x14ac:dyDescent="0.5">
      <c r="A67" s="298" t="s">
        <v>384</v>
      </c>
      <c r="B67" s="270"/>
      <c r="C67" s="296">
        <v>0</v>
      </c>
      <c r="D67" s="427">
        <v>29725</v>
      </c>
      <c r="E67" s="296"/>
      <c r="F67" s="427">
        <v>29725</v>
      </c>
      <c r="G67" s="188"/>
      <c r="H67" s="330"/>
    </row>
    <row r="68" spans="1:11" s="119" customFormat="1" ht="30" x14ac:dyDescent="0.5">
      <c r="A68" s="146" t="s">
        <v>397</v>
      </c>
      <c r="B68" s="272"/>
      <c r="C68" s="186">
        <v>0</v>
      </c>
      <c r="D68" s="360">
        <v>3829</v>
      </c>
      <c r="E68" s="186">
        <v>0</v>
      </c>
      <c r="F68" s="360">
        <v>3829</v>
      </c>
      <c r="G68" s="90"/>
      <c r="H68" s="324"/>
    </row>
    <row r="69" spans="1:11" s="119" customFormat="1" ht="30.6" thickBot="1" x14ac:dyDescent="0.55000000000000004">
      <c r="A69" s="295" t="s">
        <v>42</v>
      </c>
      <c r="B69" s="297"/>
      <c r="C69" s="175">
        <v>55577</v>
      </c>
      <c r="D69" s="344">
        <v>48814</v>
      </c>
      <c r="E69" s="175">
        <v>25261</v>
      </c>
      <c r="F69" s="439">
        <v>18498</v>
      </c>
      <c r="G69" s="179">
        <v>30316</v>
      </c>
      <c r="H69" s="450">
        <v>30316</v>
      </c>
    </row>
    <row r="70" spans="1:11" s="159" customFormat="1" ht="30" customHeight="1" thickBot="1" x14ac:dyDescent="0.6">
      <c r="A70" s="140" t="s">
        <v>209</v>
      </c>
      <c r="B70" s="81" t="s">
        <v>43</v>
      </c>
      <c r="C70" s="78">
        <f>C69</f>
        <v>55577</v>
      </c>
      <c r="D70" s="347">
        <f>SUM(D67:D69)</f>
        <v>82368</v>
      </c>
      <c r="E70" s="78">
        <f t="shared" ref="E70:H70" si="1">SUM(E67:E69)</f>
        <v>25261</v>
      </c>
      <c r="F70" s="347">
        <f t="shared" si="1"/>
        <v>52052</v>
      </c>
      <c r="G70" s="78">
        <f t="shared" si="1"/>
        <v>30316</v>
      </c>
      <c r="H70" s="326">
        <f t="shared" si="1"/>
        <v>30316</v>
      </c>
    </row>
    <row r="71" spans="1:11" ht="16.2" thickBot="1" x14ac:dyDescent="0.35">
      <c r="A71" s="157" t="s">
        <v>44</v>
      </c>
      <c r="B71" s="158"/>
      <c r="C71" s="78">
        <f t="shared" ref="C71:H71" si="2">C66+C70</f>
        <v>362196</v>
      </c>
      <c r="D71" s="347">
        <f t="shared" si="2"/>
        <v>365547</v>
      </c>
      <c r="E71" s="78">
        <f t="shared" si="2"/>
        <v>273036</v>
      </c>
      <c r="F71" s="347">
        <f t="shared" si="2"/>
        <v>257935</v>
      </c>
      <c r="G71" s="78">
        <f t="shared" si="2"/>
        <v>89160</v>
      </c>
      <c r="H71" s="347">
        <f t="shared" si="2"/>
        <v>107612</v>
      </c>
    </row>
    <row r="72" spans="1:11" x14ac:dyDescent="0.25">
      <c r="K72" s="6"/>
    </row>
    <row r="75" spans="1:11" x14ac:dyDescent="0.25">
      <c r="F75" s="379"/>
    </row>
    <row r="76" spans="1:11" x14ac:dyDescent="0.25">
      <c r="E76" s="6"/>
    </row>
  </sheetData>
  <mergeCells count="3">
    <mergeCell ref="A1:G1"/>
    <mergeCell ref="C2:H2"/>
    <mergeCell ref="I28:J28"/>
  </mergeCells>
  <phoneticPr fontId="0" type="noConversion"/>
  <printOptions horizontalCentered="1"/>
  <pageMargins left="0" right="0" top="3.937007874015748E-2" bottom="0" header="0.19685039370078741" footer="0"/>
  <pageSetup paperSize="8" scale="51" orientation="portrait" horizontalDpi="300" verticalDpi="300" r:id="rId1"/>
  <headerFooter alignWithMargins="0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249977111117893"/>
    <pageSetUpPr fitToPage="1"/>
  </sheetPr>
  <dimension ref="A1:F5"/>
  <sheetViews>
    <sheetView view="pageBreakPreview" zoomScale="60" zoomScaleNormal="100" workbookViewId="0">
      <selection sqref="A1:E4"/>
    </sheetView>
  </sheetViews>
  <sheetFormatPr defaultRowHeight="14.4" x14ac:dyDescent="0.3"/>
  <cols>
    <col min="1" max="1" width="16.6640625" customWidth="1"/>
    <col min="5" max="5" width="38.5546875" customWidth="1"/>
  </cols>
  <sheetData>
    <row r="1" spans="1:6" x14ac:dyDescent="0.3">
      <c r="A1" s="629" t="s">
        <v>147</v>
      </c>
      <c r="B1" s="630"/>
      <c r="C1" s="630"/>
      <c r="D1" s="630"/>
      <c r="E1" s="631"/>
      <c r="F1" s="5"/>
    </row>
    <row r="2" spans="1:6" x14ac:dyDescent="0.3">
      <c r="A2" s="46"/>
      <c r="B2" s="45"/>
      <c r="C2" s="45"/>
      <c r="D2" s="45"/>
      <c r="E2" s="47" t="s">
        <v>231</v>
      </c>
      <c r="F2" s="5"/>
    </row>
    <row r="3" spans="1:6" x14ac:dyDescent="0.3">
      <c r="A3" s="48" t="s">
        <v>148</v>
      </c>
      <c r="B3" s="49" t="s">
        <v>149</v>
      </c>
      <c r="C3" s="49"/>
      <c r="D3" s="49"/>
      <c r="E3" s="50"/>
      <c r="F3" s="5"/>
    </row>
    <row r="4" spans="1:6" ht="15" thickBot="1" x14ac:dyDescent="0.35">
      <c r="A4" s="51" t="s">
        <v>1</v>
      </c>
      <c r="B4" s="52" t="s">
        <v>150</v>
      </c>
      <c r="C4" s="52"/>
      <c r="D4" s="52"/>
      <c r="E4" s="53"/>
      <c r="F4" s="5"/>
    </row>
    <row r="5" spans="1:6" x14ac:dyDescent="0.3">
      <c r="A5" s="45"/>
      <c r="B5" s="45"/>
      <c r="C5" s="45"/>
      <c r="D5" s="45"/>
      <c r="E5" s="45"/>
    </row>
  </sheetData>
  <mergeCells count="1">
    <mergeCell ref="A1:E1"/>
  </mergeCells>
  <phoneticPr fontId="0" type="noConversion"/>
  <pageMargins left="0.95" right="0.71" top="0.75" bottom="0.75" header="0.3" footer="0.3"/>
  <pageSetup paperSize="9" fitToHeight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249977111117893"/>
    <pageSetUpPr fitToPage="1"/>
  </sheetPr>
  <dimension ref="A1:Q19"/>
  <sheetViews>
    <sheetView view="pageBreakPreview" zoomScale="60" zoomScaleNormal="40" workbookViewId="0">
      <selection activeCell="I17" sqref="I17:N17"/>
    </sheetView>
  </sheetViews>
  <sheetFormatPr defaultColWidth="9.109375" defaultRowHeight="13.2" x14ac:dyDescent="0.25"/>
  <cols>
    <col min="1" max="4" width="9.109375" style="4"/>
    <col min="5" max="5" width="7.109375" style="4" customWidth="1"/>
    <col min="6" max="6" width="6.44140625" style="4" customWidth="1"/>
    <col min="7" max="7" width="11.44140625" style="4" customWidth="1"/>
    <col min="8" max="8" width="11.33203125" style="4" bestFit="1" customWidth="1"/>
    <col min="9" max="13" width="9.109375" style="4"/>
    <col min="14" max="14" width="6.5546875" style="4" customWidth="1"/>
    <col min="15" max="15" width="10.44140625" style="4" bestFit="1" customWidth="1"/>
    <col min="16" max="16" width="13.109375" style="4" customWidth="1"/>
    <col min="17" max="16384" width="9.109375" style="4"/>
  </cols>
  <sheetData>
    <row r="1" spans="1:17" ht="33" customHeight="1" x14ac:dyDescent="0.25">
      <c r="A1" s="636" t="s">
        <v>463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553" t="s">
        <v>232</v>
      </c>
      <c r="Q1" s="8"/>
    </row>
    <row r="2" spans="1:17" ht="14.4" x14ac:dyDescent="0.3">
      <c r="A2" s="637"/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9"/>
      <c r="Q2" s="8"/>
    </row>
    <row r="3" spans="1:17" ht="14.4" x14ac:dyDescent="0.3">
      <c r="A3" s="641" t="s">
        <v>152</v>
      </c>
      <c r="B3" s="641"/>
      <c r="C3" s="641"/>
      <c r="D3" s="641"/>
      <c r="E3" s="641"/>
      <c r="F3" s="641"/>
      <c r="G3" s="549" t="s">
        <v>461</v>
      </c>
      <c r="H3" s="549" t="s">
        <v>462</v>
      </c>
      <c r="I3" s="641" t="s">
        <v>153</v>
      </c>
      <c r="J3" s="641"/>
      <c r="K3" s="641"/>
      <c r="L3" s="641"/>
      <c r="M3" s="641"/>
      <c r="N3" s="641"/>
      <c r="O3" s="556" t="s">
        <v>461</v>
      </c>
      <c r="P3" s="509" t="s">
        <v>462</v>
      </c>
      <c r="Q3" s="8"/>
    </row>
    <row r="4" spans="1:17" ht="27" customHeight="1" x14ac:dyDescent="0.3">
      <c r="A4" s="640" t="s">
        <v>31</v>
      </c>
      <c r="B4" s="640"/>
      <c r="C4" s="600" t="s">
        <v>99</v>
      </c>
      <c r="D4" s="600"/>
      <c r="E4" s="600"/>
      <c r="F4" s="600"/>
      <c r="G4" s="550">
        <v>153744</v>
      </c>
      <c r="H4" s="548">
        <v>134139</v>
      </c>
      <c r="I4" s="640" t="s">
        <v>50</v>
      </c>
      <c r="J4" s="640"/>
      <c r="K4" s="604" t="s">
        <v>89</v>
      </c>
      <c r="L4" s="604"/>
      <c r="M4" s="604"/>
      <c r="N4" s="604"/>
      <c r="O4" s="554">
        <v>37565</v>
      </c>
      <c r="P4" s="548">
        <v>29139</v>
      </c>
      <c r="Q4" s="8"/>
    </row>
    <row r="5" spans="1:17" ht="27" customHeight="1" x14ac:dyDescent="0.3">
      <c r="A5" s="637" t="s">
        <v>264</v>
      </c>
      <c r="B5" s="639"/>
      <c r="C5" s="600" t="s">
        <v>265</v>
      </c>
      <c r="D5" s="600"/>
      <c r="E5" s="600"/>
      <c r="F5" s="600"/>
      <c r="G5" s="550">
        <v>56044</v>
      </c>
      <c r="H5" s="548">
        <v>60455</v>
      </c>
      <c r="I5" s="640" t="s">
        <v>52</v>
      </c>
      <c r="J5" s="640"/>
      <c r="K5" s="600" t="s">
        <v>51</v>
      </c>
      <c r="L5" s="600"/>
      <c r="M5" s="600"/>
      <c r="N5" s="600"/>
      <c r="O5" s="554">
        <v>7010</v>
      </c>
      <c r="P5" s="548">
        <v>5371</v>
      </c>
      <c r="Q5" s="8"/>
    </row>
    <row r="6" spans="1:17" ht="33.75" customHeight="1" x14ac:dyDescent="0.3">
      <c r="A6" s="640" t="s">
        <v>38</v>
      </c>
      <c r="B6" s="640"/>
      <c r="C6" s="604" t="s">
        <v>101</v>
      </c>
      <c r="D6" s="604"/>
      <c r="E6" s="604"/>
      <c r="F6" s="604"/>
      <c r="G6" s="550">
        <v>66617</v>
      </c>
      <c r="H6" s="548">
        <v>37415</v>
      </c>
      <c r="I6" s="640" t="s">
        <v>58</v>
      </c>
      <c r="J6" s="640"/>
      <c r="K6" s="600" t="s">
        <v>93</v>
      </c>
      <c r="L6" s="600"/>
      <c r="M6" s="600"/>
      <c r="N6" s="600"/>
      <c r="O6" s="554">
        <v>79892</v>
      </c>
      <c r="P6" s="548">
        <v>43842</v>
      </c>
      <c r="Q6" s="8"/>
    </row>
    <row r="7" spans="1:17" ht="27.75" customHeight="1" x14ac:dyDescent="0.3">
      <c r="A7" s="640" t="s">
        <v>41</v>
      </c>
      <c r="B7" s="640"/>
      <c r="C7" s="604" t="s">
        <v>154</v>
      </c>
      <c r="D7" s="604"/>
      <c r="E7" s="604"/>
      <c r="F7" s="604"/>
      <c r="G7" s="550">
        <v>27000</v>
      </c>
      <c r="H7" s="548">
        <v>33905</v>
      </c>
      <c r="I7" s="642" t="s">
        <v>59</v>
      </c>
      <c r="J7" s="643"/>
      <c r="K7" s="646" t="s">
        <v>94</v>
      </c>
      <c r="L7" s="647"/>
      <c r="M7" s="647"/>
      <c r="N7" s="648"/>
      <c r="O7" s="659">
        <v>2133</v>
      </c>
      <c r="P7" s="635">
        <v>1930</v>
      </c>
      <c r="Q7" s="8"/>
    </row>
    <row r="8" spans="1:17" ht="27.75" customHeight="1" x14ac:dyDescent="0.3">
      <c r="A8" s="640" t="s">
        <v>208</v>
      </c>
      <c r="B8" s="640"/>
      <c r="C8" s="600" t="s">
        <v>207</v>
      </c>
      <c r="D8" s="600"/>
      <c r="E8" s="600"/>
      <c r="F8" s="600"/>
      <c r="G8" s="550">
        <v>414</v>
      </c>
      <c r="H8" s="548">
        <v>424</v>
      </c>
      <c r="I8" s="644"/>
      <c r="J8" s="645"/>
      <c r="K8" s="649"/>
      <c r="L8" s="650"/>
      <c r="M8" s="650"/>
      <c r="N8" s="651"/>
      <c r="O8" s="660"/>
      <c r="P8" s="635"/>
      <c r="Q8" s="8"/>
    </row>
    <row r="9" spans="1:17" ht="25.5" customHeight="1" x14ac:dyDescent="0.3">
      <c r="A9" s="641" t="s">
        <v>155</v>
      </c>
      <c r="B9" s="641"/>
      <c r="C9" s="641"/>
      <c r="D9" s="641"/>
      <c r="E9" s="641"/>
      <c r="F9" s="641"/>
      <c r="G9" s="552">
        <f>SUM(G4:G8)</f>
        <v>303819</v>
      </c>
      <c r="H9" s="552">
        <f>SUM(H4:H8)</f>
        <v>266338</v>
      </c>
      <c r="I9" s="640" t="s">
        <v>72</v>
      </c>
      <c r="J9" s="640"/>
      <c r="K9" s="604" t="s">
        <v>95</v>
      </c>
      <c r="L9" s="604"/>
      <c r="M9" s="604"/>
      <c r="N9" s="604"/>
      <c r="O9" s="554">
        <v>20396</v>
      </c>
      <c r="P9" s="548">
        <v>27948</v>
      </c>
      <c r="Q9" s="8"/>
    </row>
    <row r="10" spans="1:17" ht="33" customHeight="1" x14ac:dyDescent="0.3">
      <c r="A10" s="642" t="s">
        <v>272</v>
      </c>
      <c r="B10" s="643"/>
      <c r="C10" s="652" t="s">
        <v>238</v>
      </c>
      <c r="D10" s="652"/>
      <c r="E10" s="652"/>
      <c r="F10" s="653"/>
      <c r="G10" s="656">
        <v>2800</v>
      </c>
      <c r="H10" s="658">
        <v>16841</v>
      </c>
      <c r="I10" s="641" t="s">
        <v>156</v>
      </c>
      <c r="J10" s="641"/>
      <c r="K10" s="641"/>
      <c r="L10" s="641"/>
      <c r="M10" s="641"/>
      <c r="N10" s="641"/>
      <c r="O10" s="551">
        <f>SUM(O4:O9)</f>
        <v>146996</v>
      </c>
      <c r="P10" s="551">
        <f>SUM(P4:P9)</f>
        <v>108230</v>
      </c>
      <c r="Q10" s="8"/>
    </row>
    <row r="11" spans="1:17" ht="31.5" customHeight="1" x14ac:dyDescent="0.3">
      <c r="A11" s="644"/>
      <c r="B11" s="645"/>
      <c r="C11" s="654"/>
      <c r="D11" s="654"/>
      <c r="E11" s="654"/>
      <c r="F11" s="655"/>
      <c r="G11" s="657"/>
      <c r="H11" s="658"/>
      <c r="I11" s="640" t="s">
        <v>72</v>
      </c>
      <c r="J11" s="640"/>
      <c r="K11" s="600" t="s">
        <v>277</v>
      </c>
      <c r="L11" s="600"/>
      <c r="M11" s="600"/>
      <c r="N11" s="600"/>
      <c r="O11" s="554">
        <v>35207</v>
      </c>
      <c r="P11" s="548">
        <v>49997</v>
      </c>
      <c r="Q11" s="8"/>
    </row>
    <row r="12" spans="1:17" ht="30.75" customHeight="1" x14ac:dyDescent="0.3">
      <c r="A12" s="641" t="s">
        <v>157</v>
      </c>
      <c r="B12" s="641"/>
      <c r="C12" s="641"/>
      <c r="D12" s="641"/>
      <c r="E12" s="641"/>
      <c r="F12" s="641"/>
      <c r="G12" s="552">
        <f>SUM(G10)</f>
        <v>2800</v>
      </c>
      <c r="H12" s="552">
        <f>SUM(H10)</f>
        <v>16841</v>
      </c>
      <c r="I12" s="637" t="s">
        <v>74</v>
      </c>
      <c r="J12" s="639"/>
      <c r="K12" s="661" t="s">
        <v>96</v>
      </c>
      <c r="L12" s="662"/>
      <c r="M12" s="662"/>
      <c r="N12" s="663"/>
      <c r="O12" s="554">
        <v>84697</v>
      </c>
      <c r="P12" s="548">
        <v>29868</v>
      </c>
      <c r="Q12" s="8"/>
    </row>
    <row r="13" spans="1:17" ht="27.75" customHeight="1" x14ac:dyDescent="0.3">
      <c r="A13" s="632" t="s">
        <v>459</v>
      </c>
      <c r="B13" s="633"/>
      <c r="C13" s="633"/>
      <c r="D13" s="633"/>
      <c r="E13" s="634"/>
      <c r="F13" s="510" t="s">
        <v>43</v>
      </c>
      <c r="G13" s="552">
        <v>55577</v>
      </c>
      <c r="H13" s="551">
        <v>82368</v>
      </c>
      <c r="I13" s="637" t="s">
        <v>76</v>
      </c>
      <c r="J13" s="639"/>
      <c r="K13" s="661" t="s">
        <v>159</v>
      </c>
      <c r="L13" s="662"/>
      <c r="M13" s="662"/>
      <c r="N13" s="663"/>
      <c r="O13" s="554">
        <v>2500</v>
      </c>
      <c r="P13" s="548">
        <v>49002</v>
      </c>
      <c r="Q13" s="8"/>
    </row>
    <row r="14" spans="1:17" ht="30" customHeight="1" x14ac:dyDescent="0.3">
      <c r="A14" s="641" t="s">
        <v>158</v>
      </c>
      <c r="B14" s="641"/>
      <c r="C14" s="641"/>
      <c r="D14" s="641"/>
      <c r="E14" s="641"/>
      <c r="F14" s="641"/>
      <c r="G14" s="552">
        <f>SUM(G9,G12,G13)</f>
        <v>362196</v>
      </c>
      <c r="H14" s="552">
        <f>SUM(H9,H12,H13)</f>
        <v>365547</v>
      </c>
      <c r="I14" s="641" t="s">
        <v>161</v>
      </c>
      <c r="J14" s="641"/>
      <c r="K14" s="641"/>
      <c r="L14" s="641"/>
      <c r="M14" s="641"/>
      <c r="N14" s="641"/>
      <c r="O14" s="555">
        <f>SUM(O11:O13)</f>
        <v>122404</v>
      </c>
      <c r="P14" s="551">
        <f>SUM(P11:P13)</f>
        <v>128867</v>
      </c>
      <c r="Q14" s="8"/>
    </row>
    <row r="15" spans="1:17" ht="23.25" customHeight="1" x14ac:dyDescent="0.3">
      <c r="A15" s="54"/>
      <c r="B15" s="54"/>
      <c r="C15" s="54"/>
      <c r="D15" s="54"/>
      <c r="E15" s="54"/>
      <c r="F15" s="54"/>
      <c r="G15" s="55"/>
      <c r="H15" s="55"/>
      <c r="I15" s="641" t="s">
        <v>163</v>
      </c>
      <c r="J15" s="641"/>
      <c r="K15" s="641"/>
      <c r="L15" s="641"/>
      <c r="M15" s="641"/>
      <c r="N15" s="641"/>
      <c r="O15" s="552">
        <v>92796</v>
      </c>
      <c r="P15" s="551">
        <v>128450</v>
      </c>
      <c r="Q15" s="8"/>
    </row>
    <row r="16" spans="1:17" ht="24" customHeight="1" x14ac:dyDescent="0.3">
      <c r="A16" s="43"/>
      <c r="B16" s="43"/>
      <c r="C16" s="43"/>
      <c r="D16" s="43"/>
      <c r="E16" s="43"/>
      <c r="F16" s="43"/>
      <c r="G16" s="43"/>
      <c r="H16" s="43"/>
      <c r="I16" s="641" t="s">
        <v>162</v>
      </c>
      <c r="J16" s="641"/>
      <c r="K16" s="641"/>
      <c r="L16" s="641"/>
      <c r="M16" s="641"/>
      <c r="N16" s="641"/>
      <c r="O16" s="552">
        <f>O10+O14+O15</f>
        <v>362196</v>
      </c>
      <c r="P16" s="551">
        <f>P10+P14+P15</f>
        <v>365547</v>
      </c>
      <c r="Q16" s="8"/>
    </row>
    <row r="17" spans="1:17" ht="27.75" customHeight="1" x14ac:dyDescent="0.3">
      <c r="A17" s="43"/>
      <c r="B17" s="43"/>
      <c r="C17" s="43"/>
      <c r="D17" s="43"/>
      <c r="E17" s="43"/>
      <c r="F17" s="43"/>
      <c r="G17" s="43"/>
      <c r="H17" s="43"/>
      <c r="I17" s="664"/>
      <c r="J17" s="664"/>
      <c r="K17" s="664"/>
      <c r="L17" s="664"/>
      <c r="M17" s="664"/>
      <c r="N17" s="664"/>
      <c r="O17" s="665"/>
      <c r="P17" s="666"/>
      <c r="Q17" s="8"/>
    </row>
    <row r="18" spans="1:17" ht="13.8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3.8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</sheetData>
  <mergeCells count="46">
    <mergeCell ref="O7:O8"/>
    <mergeCell ref="A12:F12"/>
    <mergeCell ref="I12:J12"/>
    <mergeCell ref="K12:N12"/>
    <mergeCell ref="I17:N17"/>
    <mergeCell ref="O17:P17"/>
    <mergeCell ref="I15:N15"/>
    <mergeCell ref="I16:N16"/>
    <mergeCell ref="A14:F14"/>
    <mergeCell ref="I13:J13"/>
    <mergeCell ref="K13:N13"/>
    <mergeCell ref="I14:N14"/>
    <mergeCell ref="A9:F9"/>
    <mergeCell ref="I9:J9"/>
    <mergeCell ref="K9:N9"/>
    <mergeCell ref="A10:B11"/>
    <mergeCell ref="C10:F11"/>
    <mergeCell ref="I10:N10"/>
    <mergeCell ref="I11:J11"/>
    <mergeCell ref="K11:N11"/>
    <mergeCell ref="G10:G11"/>
    <mergeCell ref="H10:H11"/>
    <mergeCell ref="I4:J4"/>
    <mergeCell ref="K4:N4"/>
    <mergeCell ref="K6:N6"/>
    <mergeCell ref="I7:J8"/>
    <mergeCell ref="A7:B7"/>
    <mergeCell ref="C7:F7"/>
    <mergeCell ref="I6:J6"/>
    <mergeCell ref="K7:N8"/>
    <mergeCell ref="A13:E13"/>
    <mergeCell ref="P7:P8"/>
    <mergeCell ref="A1:O1"/>
    <mergeCell ref="A2:P2"/>
    <mergeCell ref="A4:B4"/>
    <mergeCell ref="C4:F4"/>
    <mergeCell ref="A3:F3"/>
    <mergeCell ref="C8:F8"/>
    <mergeCell ref="A5:B5"/>
    <mergeCell ref="C5:F5"/>
    <mergeCell ref="A8:B8"/>
    <mergeCell ref="A6:B6"/>
    <mergeCell ref="C6:F6"/>
    <mergeCell ref="I5:J5"/>
    <mergeCell ref="K5:N5"/>
    <mergeCell ref="I3:N3"/>
  </mergeCells>
  <pageMargins left="0.25" right="0.19685039370078741" top="0.68" bottom="0.98425196850393704" header="0.51181102362204722" footer="0.51181102362204722"/>
  <pageSetup paperSize="9" scale="96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  <pageSetUpPr fitToPage="1"/>
  </sheetPr>
  <dimension ref="A1:J131"/>
  <sheetViews>
    <sheetView view="pageBreakPreview" topLeftCell="A51" zoomScale="40" zoomScaleNormal="90" zoomScaleSheetLayoutView="40" workbookViewId="0">
      <selection sqref="A1:H122"/>
    </sheetView>
  </sheetViews>
  <sheetFormatPr defaultColWidth="9.109375" defaultRowHeight="13.2" x14ac:dyDescent="0.25"/>
  <cols>
    <col min="1" max="1" width="69.109375" style="4" customWidth="1"/>
    <col min="2" max="2" width="9.44140625" style="4" customWidth="1"/>
    <col min="3" max="4" width="23" style="333" customWidth="1"/>
    <col min="5" max="6" width="21.88671875" style="333" customWidth="1"/>
    <col min="7" max="7" width="23" style="333" customWidth="1"/>
    <col min="8" max="8" width="24" style="333" customWidth="1"/>
    <col min="9" max="9" width="9.109375" style="4"/>
    <col min="10" max="10" width="14.6640625" style="4" customWidth="1"/>
    <col min="11" max="16384" width="9.109375" style="4"/>
  </cols>
  <sheetData>
    <row r="1" spans="1:8" s="1" customFormat="1" ht="30.75" customHeight="1" thickBot="1" x14ac:dyDescent="0.3">
      <c r="A1" s="558" t="s">
        <v>386</v>
      </c>
      <c r="B1" s="559"/>
      <c r="C1" s="559"/>
      <c r="D1" s="559"/>
      <c r="E1" s="559"/>
      <c r="F1" s="559"/>
      <c r="G1" s="565"/>
      <c r="H1" s="310" t="s">
        <v>379</v>
      </c>
    </row>
    <row r="2" spans="1:8" s="1" customFormat="1" ht="15" customHeight="1" thickBot="1" x14ac:dyDescent="0.35">
      <c r="A2" s="566" t="s">
        <v>49</v>
      </c>
      <c r="B2" s="566"/>
      <c r="C2" s="566"/>
      <c r="D2" s="566"/>
      <c r="E2" s="566"/>
      <c r="F2" s="566"/>
      <c r="G2" s="566"/>
      <c r="H2" s="566"/>
    </row>
    <row r="3" spans="1:8" s="1" customFormat="1" ht="16.2" thickBot="1" x14ac:dyDescent="0.35">
      <c r="A3" s="290" t="s">
        <v>85</v>
      </c>
      <c r="B3" s="289"/>
      <c r="C3" s="567" t="s">
        <v>45</v>
      </c>
      <c r="D3" s="567"/>
      <c r="E3" s="567"/>
      <c r="F3" s="567"/>
      <c r="G3" s="567"/>
      <c r="H3" s="567"/>
    </row>
    <row r="4" spans="1:8" s="1" customFormat="1" ht="31.8" thickBot="1" x14ac:dyDescent="0.35">
      <c r="A4" s="10" t="s">
        <v>84</v>
      </c>
      <c r="B4" s="156" t="s">
        <v>25</v>
      </c>
      <c r="C4" s="335" t="s">
        <v>364</v>
      </c>
      <c r="D4" s="335" t="s">
        <v>337</v>
      </c>
      <c r="E4" s="367" t="s">
        <v>338</v>
      </c>
      <c r="F4" s="380" t="s">
        <v>339</v>
      </c>
      <c r="G4" s="380" t="s">
        <v>340</v>
      </c>
      <c r="H4" s="311" t="s">
        <v>341</v>
      </c>
    </row>
    <row r="5" spans="1:8" s="1" customFormat="1" ht="15.6" x14ac:dyDescent="0.3">
      <c r="A5" s="59" t="s">
        <v>106</v>
      </c>
      <c r="B5" s="101"/>
      <c r="C5" s="336">
        <v>17669</v>
      </c>
      <c r="D5" s="336">
        <v>17023</v>
      </c>
      <c r="E5" s="336">
        <v>17669</v>
      </c>
      <c r="F5" s="436">
        <v>17023</v>
      </c>
      <c r="G5" s="381"/>
      <c r="H5" s="312"/>
    </row>
    <row r="6" spans="1:8" s="1" customFormat="1" ht="15.6" x14ac:dyDescent="0.3">
      <c r="A6" s="219" t="s">
        <v>316</v>
      </c>
      <c r="B6" s="82"/>
      <c r="C6" s="337">
        <v>10126</v>
      </c>
      <c r="D6" s="337">
        <v>9636</v>
      </c>
      <c r="E6" s="337">
        <v>10126</v>
      </c>
      <c r="F6" s="487">
        <v>9636</v>
      </c>
      <c r="G6" s="382"/>
      <c r="H6" s="313"/>
    </row>
    <row r="7" spans="1:8" s="1" customFormat="1" ht="15.6" x14ac:dyDescent="0.3">
      <c r="A7" s="13" t="s">
        <v>107</v>
      </c>
      <c r="B7" s="80"/>
      <c r="C7" s="338">
        <v>446</v>
      </c>
      <c r="D7" s="338">
        <v>446</v>
      </c>
      <c r="E7" s="338">
        <v>446</v>
      </c>
      <c r="F7" s="404">
        <v>446</v>
      </c>
      <c r="G7" s="383"/>
      <c r="H7" s="313"/>
    </row>
    <row r="8" spans="1:8" s="1" customFormat="1" ht="15.6" x14ac:dyDescent="0.3">
      <c r="A8" s="88" t="s">
        <v>275</v>
      </c>
      <c r="B8" s="80"/>
      <c r="C8" s="339">
        <v>50</v>
      </c>
      <c r="D8" s="339">
        <v>37</v>
      </c>
      <c r="E8" s="339">
        <v>50</v>
      </c>
      <c r="F8" s="488">
        <v>37</v>
      </c>
      <c r="G8" s="383"/>
      <c r="H8" s="314"/>
    </row>
    <row r="9" spans="1:8" s="1" customFormat="1" ht="15.6" x14ac:dyDescent="0.3">
      <c r="A9" s="88" t="s">
        <v>298</v>
      </c>
      <c r="B9" s="80"/>
      <c r="C9" s="339">
        <v>129</v>
      </c>
      <c r="D9" s="339">
        <v>129</v>
      </c>
      <c r="E9" s="339">
        <v>129</v>
      </c>
      <c r="F9" s="488">
        <v>129</v>
      </c>
      <c r="G9" s="383"/>
      <c r="H9" s="314"/>
    </row>
    <row r="10" spans="1:8" s="1" customFormat="1" ht="31.2" x14ac:dyDescent="0.3">
      <c r="A10" s="176" t="s">
        <v>297</v>
      </c>
      <c r="B10" s="80"/>
      <c r="C10" s="340">
        <v>881</v>
      </c>
      <c r="D10" s="340">
        <v>784</v>
      </c>
      <c r="E10" s="340">
        <v>881</v>
      </c>
      <c r="F10" s="489">
        <v>784</v>
      </c>
      <c r="G10" s="383"/>
      <c r="H10" s="314"/>
    </row>
    <row r="11" spans="1:8" s="1" customFormat="1" ht="15.6" x14ac:dyDescent="0.3">
      <c r="A11" s="86" t="s">
        <v>87</v>
      </c>
      <c r="B11" s="80"/>
      <c r="C11" s="341">
        <f>C5+C7+C8+C9+C10</f>
        <v>19175</v>
      </c>
      <c r="D11" s="341">
        <f>D5+D7+D8+D9+D10</f>
        <v>18419</v>
      </c>
      <c r="E11" s="341">
        <f>E5+E7+E8+E9+E10</f>
        <v>19175</v>
      </c>
      <c r="F11" s="341">
        <f>F5+F7+F8+F9+F10</f>
        <v>18419</v>
      </c>
      <c r="G11" s="384"/>
      <c r="H11" s="314"/>
    </row>
    <row r="12" spans="1:8" s="1" customFormat="1" ht="15.6" x14ac:dyDescent="0.3">
      <c r="A12" s="13" t="s">
        <v>299</v>
      </c>
      <c r="B12" s="82"/>
      <c r="C12" s="342">
        <v>3728</v>
      </c>
      <c r="D12" s="342">
        <v>479</v>
      </c>
      <c r="E12" s="342">
        <v>3728</v>
      </c>
      <c r="F12" s="403">
        <v>479</v>
      </c>
      <c r="G12" s="382"/>
      <c r="H12" s="313"/>
    </row>
    <row r="13" spans="1:8" s="1" customFormat="1" ht="15.6" x14ac:dyDescent="0.3">
      <c r="A13" s="222" t="s">
        <v>321</v>
      </c>
      <c r="B13" s="89"/>
      <c r="C13" s="343">
        <v>1178</v>
      </c>
      <c r="D13" s="343">
        <v>0</v>
      </c>
      <c r="E13" s="343">
        <v>1178</v>
      </c>
      <c r="F13" s="343">
        <v>0</v>
      </c>
      <c r="G13" s="383"/>
      <c r="H13" s="313"/>
    </row>
    <row r="14" spans="1:8" s="1" customFormat="1" ht="15.6" x14ac:dyDescent="0.3">
      <c r="A14" s="161" t="s">
        <v>296</v>
      </c>
      <c r="B14" s="162"/>
      <c r="C14" s="344">
        <v>5060</v>
      </c>
      <c r="D14" s="344">
        <v>3623</v>
      </c>
      <c r="E14" s="344">
        <v>5060</v>
      </c>
      <c r="F14" s="490">
        <v>3623</v>
      </c>
      <c r="G14" s="385"/>
      <c r="H14" s="313"/>
    </row>
    <row r="15" spans="1:8" s="1" customFormat="1" ht="15.6" x14ac:dyDescent="0.3">
      <c r="A15" s="84" t="s">
        <v>210</v>
      </c>
      <c r="B15" s="91"/>
      <c r="C15" s="345">
        <v>9602</v>
      </c>
      <c r="D15" s="345">
        <v>6618</v>
      </c>
      <c r="E15" s="345">
        <v>9602</v>
      </c>
      <c r="F15" s="431">
        <v>6618</v>
      </c>
      <c r="G15" s="386"/>
      <c r="H15" s="313"/>
    </row>
    <row r="16" spans="1:8" s="1" customFormat="1" ht="16.2" thickBot="1" x14ac:dyDescent="0.35">
      <c r="A16" s="92" t="s">
        <v>88</v>
      </c>
      <c r="B16" s="85"/>
      <c r="C16" s="346">
        <f>C12+C14+C15</f>
        <v>18390</v>
      </c>
      <c r="D16" s="346">
        <f>D12+D14+D15</f>
        <v>10720</v>
      </c>
      <c r="E16" s="346">
        <f>E12+E14+E15</f>
        <v>18390</v>
      </c>
      <c r="F16" s="346">
        <f>F12+F14+F15</f>
        <v>10720</v>
      </c>
      <c r="G16" s="387"/>
      <c r="H16" s="315"/>
    </row>
    <row r="17" spans="1:9" s="1" customFormat="1" ht="16.2" thickBot="1" x14ac:dyDescent="0.35">
      <c r="A17" s="76" t="s">
        <v>89</v>
      </c>
      <c r="B17" s="77" t="s">
        <v>50</v>
      </c>
      <c r="C17" s="347">
        <f>C11+C16</f>
        <v>37565</v>
      </c>
      <c r="D17" s="347">
        <f>D11+D16</f>
        <v>29139</v>
      </c>
      <c r="E17" s="347">
        <f>E11+E16</f>
        <v>37565</v>
      </c>
      <c r="F17" s="408">
        <v>29139</v>
      </c>
      <c r="G17" s="388"/>
      <c r="H17" s="316"/>
    </row>
    <row r="18" spans="1:9" s="1" customFormat="1" ht="15.6" x14ac:dyDescent="0.3">
      <c r="A18" s="100" t="s">
        <v>51</v>
      </c>
      <c r="B18" s="198" t="s">
        <v>52</v>
      </c>
      <c r="C18" s="348">
        <v>7010</v>
      </c>
      <c r="D18" s="348">
        <v>5371</v>
      </c>
      <c r="E18" s="348">
        <v>7010</v>
      </c>
      <c r="F18" s="491">
        <v>5371</v>
      </c>
      <c r="G18" s="389"/>
      <c r="H18" s="312"/>
    </row>
    <row r="19" spans="1:9" s="1" customFormat="1" ht="16.2" thickBot="1" x14ac:dyDescent="0.35">
      <c r="A19" s="209" t="s">
        <v>316</v>
      </c>
      <c r="B19" s="208"/>
      <c r="C19" s="349">
        <v>2381</v>
      </c>
      <c r="D19" s="349">
        <v>1082</v>
      </c>
      <c r="E19" s="349">
        <v>2381</v>
      </c>
      <c r="F19" s="492">
        <v>1082</v>
      </c>
      <c r="G19" s="390"/>
      <c r="H19" s="317"/>
    </row>
    <row r="20" spans="1:9" s="1" customFormat="1" ht="15.6" x14ac:dyDescent="0.3">
      <c r="A20" s="291" t="s">
        <v>239</v>
      </c>
      <c r="B20" s="198"/>
      <c r="C20" s="350">
        <v>35</v>
      </c>
      <c r="D20" s="350">
        <v>0</v>
      </c>
      <c r="E20" s="350">
        <v>35</v>
      </c>
      <c r="F20" s="350">
        <v>0</v>
      </c>
      <c r="G20" s="391"/>
      <c r="H20" s="312"/>
    </row>
    <row r="21" spans="1:9" s="1" customFormat="1" ht="15.6" x14ac:dyDescent="0.3">
      <c r="A21" s="74" t="s">
        <v>367</v>
      </c>
      <c r="B21" s="103"/>
      <c r="C21" s="351">
        <v>0</v>
      </c>
      <c r="D21" s="351">
        <v>1246</v>
      </c>
      <c r="E21" s="351"/>
      <c r="F21" s="351">
        <v>1246</v>
      </c>
      <c r="G21" s="392"/>
      <c r="H21" s="312"/>
    </row>
    <row r="22" spans="1:9" s="1" customFormat="1" ht="15.6" x14ac:dyDescent="0.3">
      <c r="A22" s="79" t="s">
        <v>53</v>
      </c>
      <c r="B22" s="80"/>
      <c r="C22" s="351">
        <v>410</v>
      </c>
      <c r="D22" s="351">
        <v>278</v>
      </c>
      <c r="E22" s="351">
        <v>410</v>
      </c>
      <c r="F22" s="399">
        <v>278</v>
      </c>
      <c r="G22" s="393"/>
      <c r="H22" s="314"/>
    </row>
    <row r="23" spans="1:9" s="1" customFormat="1" ht="15.6" x14ac:dyDescent="0.3">
      <c r="A23" s="79" t="s">
        <v>211</v>
      </c>
      <c r="B23" s="80"/>
      <c r="C23" s="351">
        <v>6600</v>
      </c>
      <c r="D23" s="351">
        <v>3400</v>
      </c>
      <c r="E23" s="351">
        <v>6600</v>
      </c>
      <c r="F23" s="399">
        <v>3400</v>
      </c>
      <c r="G23" s="383"/>
      <c r="H23" s="314"/>
    </row>
    <row r="24" spans="1:9" s="1" customFormat="1" ht="15.6" x14ac:dyDescent="0.3">
      <c r="A24" s="79" t="s">
        <v>54</v>
      </c>
      <c r="B24" s="90"/>
      <c r="C24" s="351">
        <v>4100</v>
      </c>
      <c r="D24" s="351">
        <v>2627</v>
      </c>
      <c r="E24" s="351">
        <v>4100</v>
      </c>
      <c r="F24" s="399">
        <v>2627</v>
      </c>
      <c r="G24" s="393"/>
      <c r="H24" s="314"/>
    </row>
    <row r="25" spans="1:9" s="1" customFormat="1" ht="15.6" x14ac:dyDescent="0.3">
      <c r="A25" s="79" t="s">
        <v>319</v>
      </c>
      <c r="B25" s="90"/>
      <c r="C25" s="351">
        <v>900</v>
      </c>
      <c r="D25" s="351">
        <v>293</v>
      </c>
      <c r="E25" s="351">
        <v>900</v>
      </c>
      <c r="F25" s="399">
        <v>293</v>
      </c>
      <c r="G25" s="393"/>
      <c r="H25" s="314"/>
    </row>
    <row r="26" spans="1:9" s="1" customFormat="1" ht="15.6" x14ac:dyDescent="0.3">
      <c r="A26" s="79" t="s">
        <v>324</v>
      </c>
      <c r="B26" s="90"/>
      <c r="C26" s="351">
        <v>500</v>
      </c>
      <c r="D26" s="351">
        <v>0</v>
      </c>
      <c r="E26" s="351">
        <v>500</v>
      </c>
      <c r="F26" s="399">
        <v>0</v>
      </c>
      <c r="G26" s="393"/>
      <c r="H26" s="314"/>
    </row>
    <row r="27" spans="1:9" s="1" customFormat="1" ht="15.6" x14ac:dyDescent="0.3">
      <c r="A27" s="86" t="s">
        <v>151</v>
      </c>
      <c r="B27" s="80"/>
      <c r="C27" s="341">
        <f>SUM(C20:C26)</f>
        <v>12545</v>
      </c>
      <c r="D27" s="341">
        <f>SUM(D20:D26)</f>
        <v>7844</v>
      </c>
      <c r="E27" s="341">
        <f>SUM(E20:E26)</f>
        <v>12545</v>
      </c>
      <c r="F27" s="341">
        <f>SUM(F20:F26)</f>
        <v>7844</v>
      </c>
      <c r="G27" s="384"/>
      <c r="H27" s="314"/>
    </row>
    <row r="28" spans="1:9" s="1" customFormat="1" ht="15.6" x14ac:dyDescent="0.3">
      <c r="A28" s="79" t="s">
        <v>260</v>
      </c>
      <c r="B28" s="80"/>
      <c r="C28" s="351">
        <v>900</v>
      </c>
      <c r="D28" s="351">
        <v>620</v>
      </c>
      <c r="E28" s="351">
        <v>900</v>
      </c>
      <c r="F28" s="399">
        <v>620</v>
      </c>
      <c r="G28" s="383"/>
      <c r="H28" s="314"/>
    </row>
    <row r="29" spans="1:9" s="1" customFormat="1" ht="15.6" x14ac:dyDescent="0.3">
      <c r="A29" s="79" t="s">
        <v>212</v>
      </c>
      <c r="B29" s="80"/>
      <c r="C29" s="351">
        <v>590</v>
      </c>
      <c r="D29" s="351">
        <v>810</v>
      </c>
      <c r="E29" s="351">
        <v>590</v>
      </c>
      <c r="F29" s="399">
        <v>810</v>
      </c>
      <c r="G29" s="383"/>
      <c r="H29" s="314"/>
    </row>
    <row r="30" spans="1:9" s="1" customFormat="1" ht="15.6" x14ac:dyDescent="0.3">
      <c r="A30" s="86" t="s">
        <v>90</v>
      </c>
      <c r="B30" s="80"/>
      <c r="C30" s="341">
        <f>SUM(C28:C29)</f>
        <v>1490</v>
      </c>
      <c r="D30" s="341">
        <f>SUM(D28:D29)</f>
        <v>1430</v>
      </c>
      <c r="E30" s="341">
        <f>SUM(E28:E29)</f>
        <v>1490</v>
      </c>
      <c r="F30" s="341">
        <f>SUM(F28:F29)</f>
        <v>1430</v>
      </c>
      <c r="G30" s="384"/>
      <c r="H30" s="314"/>
      <c r="I30" s="117"/>
    </row>
    <row r="31" spans="1:9" s="114" customFormat="1" ht="15.6" x14ac:dyDescent="0.3">
      <c r="A31" s="79" t="s">
        <v>55</v>
      </c>
      <c r="B31" s="95"/>
      <c r="C31" s="351">
        <v>550</v>
      </c>
      <c r="D31" s="351">
        <v>227</v>
      </c>
      <c r="E31" s="351">
        <v>550</v>
      </c>
      <c r="F31" s="399">
        <v>227</v>
      </c>
      <c r="G31" s="393"/>
      <c r="H31" s="318"/>
    </row>
    <row r="32" spans="1:9" s="1" customFormat="1" ht="15.6" x14ac:dyDescent="0.3">
      <c r="A32" s="79" t="s">
        <v>56</v>
      </c>
      <c r="B32" s="80"/>
      <c r="C32" s="351">
        <v>1800</v>
      </c>
      <c r="D32" s="351">
        <v>1555</v>
      </c>
      <c r="E32" s="351">
        <v>1800</v>
      </c>
      <c r="F32" s="399">
        <v>1555</v>
      </c>
      <c r="G32" s="393"/>
      <c r="H32" s="314"/>
    </row>
    <row r="33" spans="1:8" s="1" customFormat="1" ht="15.6" x14ac:dyDescent="0.3">
      <c r="A33" s="79" t="s">
        <v>57</v>
      </c>
      <c r="B33" s="80"/>
      <c r="C33" s="351">
        <v>840</v>
      </c>
      <c r="D33" s="351">
        <v>637</v>
      </c>
      <c r="E33" s="351">
        <v>840</v>
      </c>
      <c r="F33" s="399">
        <v>637</v>
      </c>
      <c r="G33" s="393"/>
      <c r="H33" s="314"/>
    </row>
    <row r="34" spans="1:8" s="1" customFormat="1" ht="15.6" x14ac:dyDescent="0.3">
      <c r="A34" s="79" t="s">
        <v>273</v>
      </c>
      <c r="B34" s="80"/>
      <c r="C34" s="351">
        <v>3200</v>
      </c>
      <c r="D34" s="351">
        <v>1355</v>
      </c>
      <c r="E34" s="351">
        <v>3200</v>
      </c>
      <c r="F34" s="399">
        <v>1355</v>
      </c>
      <c r="G34" s="383"/>
      <c r="H34" s="314"/>
    </row>
    <row r="35" spans="1:8" s="1" customFormat="1" ht="15.6" x14ac:dyDescent="0.3">
      <c r="A35" s="79" t="s">
        <v>213</v>
      </c>
      <c r="B35" s="80"/>
      <c r="C35" s="351">
        <v>5900</v>
      </c>
      <c r="D35" s="351">
        <v>1465</v>
      </c>
      <c r="E35" s="351">
        <v>5900</v>
      </c>
      <c r="F35" s="399">
        <v>1465</v>
      </c>
      <c r="G35" s="383"/>
      <c r="H35" s="314"/>
    </row>
    <row r="36" spans="1:8" s="1" customFormat="1" ht="15.6" x14ac:dyDescent="0.3">
      <c r="A36" s="74" t="s">
        <v>301</v>
      </c>
      <c r="B36" s="80"/>
      <c r="C36" s="351">
        <v>2500</v>
      </c>
      <c r="D36" s="351">
        <v>607</v>
      </c>
      <c r="E36" s="351">
        <v>2500</v>
      </c>
      <c r="F36" s="399">
        <v>607</v>
      </c>
      <c r="G36" s="383"/>
      <c r="H36" s="314"/>
    </row>
    <row r="37" spans="1:8" s="1" customFormat="1" ht="15.6" x14ac:dyDescent="0.3">
      <c r="A37" s="79" t="s">
        <v>240</v>
      </c>
      <c r="B37" s="80"/>
      <c r="C37" s="351">
        <v>220</v>
      </c>
      <c r="D37" s="351">
        <v>80</v>
      </c>
      <c r="E37" s="351">
        <v>220</v>
      </c>
      <c r="F37" s="399">
        <v>80</v>
      </c>
      <c r="G37" s="383"/>
      <c r="H37" s="314"/>
    </row>
    <row r="38" spans="1:8" s="1" customFormat="1" ht="15.6" x14ac:dyDescent="0.3">
      <c r="A38" s="79" t="s">
        <v>214</v>
      </c>
      <c r="B38" s="80"/>
      <c r="C38" s="351">
        <v>4650</v>
      </c>
      <c r="D38" s="351">
        <v>9045</v>
      </c>
      <c r="E38" s="351">
        <v>4650</v>
      </c>
      <c r="F38" s="399">
        <v>9045</v>
      </c>
      <c r="G38" s="383"/>
      <c r="H38" s="314"/>
    </row>
    <row r="39" spans="1:8" s="1" customFormat="1" ht="15.6" x14ac:dyDescent="0.3">
      <c r="A39" s="79" t="s">
        <v>217</v>
      </c>
      <c r="B39" s="80"/>
      <c r="C39" s="351">
        <v>1850</v>
      </c>
      <c r="D39" s="351">
        <v>1638</v>
      </c>
      <c r="E39" s="351">
        <v>1850</v>
      </c>
      <c r="F39" s="399">
        <v>1638</v>
      </c>
      <c r="G39" s="383"/>
      <c r="H39" s="314"/>
    </row>
    <row r="40" spans="1:8" s="1" customFormat="1" ht="15.6" x14ac:dyDescent="0.3">
      <c r="A40" s="79" t="s">
        <v>242</v>
      </c>
      <c r="B40" s="80"/>
      <c r="C40" s="351">
        <v>3000</v>
      </c>
      <c r="D40" s="351">
        <v>1852</v>
      </c>
      <c r="E40" s="351">
        <v>3000</v>
      </c>
      <c r="F40" s="399">
        <v>1852</v>
      </c>
      <c r="G40" s="383"/>
      <c r="H40" s="314"/>
    </row>
    <row r="41" spans="1:8" s="1" customFormat="1" ht="15.6" x14ac:dyDescent="0.3">
      <c r="A41" s="79" t="s">
        <v>241</v>
      </c>
      <c r="B41" s="80"/>
      <c r="C41" s="351">
        <v>1500</v>
      </c>
      <c r="D41" s="351">
        <v>1461</v>
      </c>
      <c r="E41" s="351">
        <v>1500</v>
      </c>
      <c r="F41" s="399">
        <v>1461</v>
      </c>
      <c r="G41" s="383"/>
      <c r="H41" s="314"/>
    </row>
    <row r="42" spans="1:8" s="1" customFormat="1" ht="15.6" x14ac:dyDescent="0.3">
      <c r="A42" s="79" t="s">
        <v>325</v>
      </c>
      <c r="B42" s="80"/>
      <c r="C42" s="351">
        <v>16889</v>
      </c>
      <c r="D42" s="351">
        <v>3433</v>
      </c>
      <c r="E42" s="351">
        <v>16889</v>
      </c>
      <c r="F42" s="399">
        <v>3433</v>
      </c>
      <c r="G42" s="383"/>
      <c r="H42" s="314"/>
    </row>
    <row r="43" spans="1:8" s="1" customFormat="1" ht="15.6" x14ac:dyDescent="0.3">
      <c r="A43" s="86" t="s">
        <v>91</v>
      </c>
      <c r="B43" s="80"/>
      <c r="C43" s="341">
        <f>SUM(C31:C42)</f>
        <v>42899</v>
      </c>
      <c r="D43" s="341">
        <f>SUM(D31:D42)</f>
        <v>23355</v>
      </c>
      <c r="E43" s="341">
        <f>SUM(E31:E42)</f>
        <v>42899</v>
      </c>
      <c r="F43" s="341">
        <f>SUM(F31:F42)</f>
        <v>23355</v>
      </c>
      <c r="G43" s="384"/>
      <c r="H43" s="314"/>
    </row>
    <row r="44" spans="1:8" s="1" customFormat="1" ht="15.6" x14ac:dyDescent="0.3">
      <c r="A44" s="79" t="s">
        <v>294</v>
      </c>
      <c r="B44" s="80"/>
      <c r="C44" s="351">
        <v>805</v>
      </c>
      <c r="D44" s="351">
        <v>17</v>
      </c>
      <c r="E44" s="351">
        <v>805</v>
      </c>
      <c r="F44" s="399">
        <v>17</v>
      </c>
      <c r="G44" s="383"/>
      <c r="H44" s="314"/>
    </row>
    <row r="45" spans="1:8" s="1" customFormat="1" ht="15.6" x14ac:dyDescent="0.3">
      <c r="A45" s="160" t="s">
        <v>323</v>
      </c>
      <c r="B45" s="225"/>
      <c r="C45" s="352">
        <v>755</v>
      </c>
      <c r="D45" s="352">
        <v>0</v>
      </c>
      <c r="E45" s="352">
        <v>755</v>
      </c>
      <c r="F45" s="493">
        <v>0</v>
      </c>
      <c r="G45" s="383"/>
      <c r="H45" s="314"/>
    </row>
    <row r="46" spans="1:8" s="1" customFormat="1" ht="15.6" x14ac:dyDescent="0.3">
      <c r="A46" s="79" t="s">
        <v>288</v>
      </c>
      <c r="B46" s="80"/>
      <c r="C46" s="351">
        <v>300</v>
      </c>
      <c r="D46" s="351">
        <v>269</v>
      </c>
      <c r="E46" s="351">
        <v>300</v>
      </c>
      <c r="F46" s="399">
        <v>269</v>
      </c>
      <c r="G46" s="383"/>
      <c r="H46" s="314"/>
    </row>
    <row r="47" spans="1:8" s="1" customFormat="1" ht="15.6" x14ac:dyDescent="0.3">
      <c r="A47" s="86" t="s">
        <v>289</v>
      </c>
      <c r="B47" s="80"/>
      <c r="C47" s="341">
        <f>C44+C46</f>
        <v>1105</v>
      </c>
      <c r="D47" s="341">
        <f>D44+D46</f>
        <v>286</v>
      </c>
      <c r="E47" s="341">
        <f>E44+E46</f>
        <v>1105</v>
      </c>
      <c r="F47" s="341">
        <f>F44+F46</f>
        <v>286</v>
      </c>
      <c r="G47" s="384"/>
      <c r="H47" s="314"/>
    </row>
    <row r="48" spans="1:8" s="1" customFormat="1" ht="18" customHeight="1" x14ac:dyDescent="0.3">
      <c r="A48" s="74" t="s">
        <v>215</v>
      </c>
      <c r="B48" s="80"/>
      <c r="C48" s="351">
        <v>14708</v>
      </c>
      <c r="D48" s="351">
        <v>5727</v>
      </c>
      <c r="E48" s="351">
        <v>14708</v>
      </c>
      <c r="F48" s="399">
        <v>5727</v>
      </c>
      <c r="G48" s="383"/>
      <c r="H48" s="314"/>
    </row>
    <row r="49" spans="1:8" s="1" customFormat="1" ht="18" customHeight="1" x14ac:dyDescent="0.3">
      <c r="A49" s="219" t="s">
        <v>316</v>
      </c>
      <c r="B49" s="80"/>
      <c r="C49" s="352">
        <v>4695</v>
      </c>
      <c r="D49" s="352">
        <v>387</v>
      </c>
      <c r="E49" s="352">
        <v>4695</v>
      </c>
      <c r="F49" s="493">
        <v>387</v>
      </c>
      <c r="G49" s="383"/>
      <c r="H49" s="314"/>
    </row>
    <row r="50" spans="1:8" s="1" customFormat="1" ht="15.6" x14ac:dyDescent="0.3">
      <c r="A50" s="79" t="s">
        <v>216</v>
      </c>
      <c r="B50" s="80"/>
      <c r="C50" s="351">
        <v>6145</v>
      </c>
      <c r="D50" s="351">
        <v>5030</v>
      </c>
      <c r="E50" s="351">
        <v>6145</v>
      </c>
      <c r="F50" s="399">
        <v>5030</v>
      </c>
      <c r="G50" s="383"/>
      <c r="H50" s="314"/>
    </row>
    <row r="51" spans="1:8" s="1" customFormat="1" ht="15.6" x14ac:dyDescent="0.3">
      <c r="A51" s="97" t="s">
        <v>305</v>
      </c>
      <c r="B51" s="80"/>
      <c r="C51" s="351">
        <v>1000</v>
      </c>
      <c r="D51" s="351">
        <v>170</v>
      </c>
      <c r="E51" s="351">
        <v>1000</v>
      </c>
      <c r="F51" s="399">
        <v>170</v>
      </c>
      <c r="G51" s="383"/>
      <c r="H51" s="314"/>
    </row>
    <row r="52" spans="1:8" s="1" customFormat="1" ht="16.2" thickBot="1" x14ac:dyDescent="0.35">
      <c r="A52" s="92" t="s">
        <v>92</v>
      </c>
      <c r="B52" s="85"/>
      <c r="C52" s="346">
        <f>C48+C50+C51</f>
        <v>21853</v>
      </c>
      <c r="D52" s="346">
        <f>D48+D50+D51</f>
        <v>10927</v>
      </c>
      <c r="E52" s="346">
        <f>E48+E50+E51</f>
        <v>21853</v>
      </c>
      <c r="F52" s="346">
        <f>F48+F50+F51</f>
        <v>10927</v>
      </c>
      <c r="G52" s="387"/>
      <c r="H52" s="315"/>
    </row>
    <row r="53" spans="1:8" s="1" customFormat="1" ht="16.2" thickBot="1" x14ac:dyDescent="0.35">
      <c r="A53" s="76" t="s">
        <v>93</v>
      </c>
      <c r="B53" s="77" t="s">
        <v>58</v>
      </c>
      <c r="C53" s="347">
        <f>C27+C30+C43+C47+C52</f>
        <v>79892</v>
      </c>
      <c r="D53" s="347">
        <f>D27+D30+D43+D47+D52</f>
        <v>43842</v>
      </c>
      <c r="E53" s="347">
        <f>E27+E30+E43+E47+E52</f>
        <v>79892</v>
      </c>
      <c r="F53" s="347">
        <f>F27+F30+F43+F47+F52</f>
        <v>43842</v>
      </c>
      <c r="G53" s="388"/>
      <c r="H53" s="316"/>
    </row>
    <row r="54" spans="1:8" s="115" customFormat="1" ht="15.6" x14ac:dyDescent="0.3">
      <c r="A54" s="59" t="s">
        <v>258</v>
      </c>
      <c r="B54" s="96"/>
      <c r="C54" s="336">
        <v>1638</v>
      </c>
      <c r="D54" s="336">
        <v>1435</v>
      </c>
      <c r="E54" s="336">
        <v>1638</v>
      </c>
      <c r="F54" s="436">
        <v>1435</v>
      </c>
      <c r="G54" s="381"/>
      <c r="H54" s="319"/>
    </row>
    <row r="55" spans="1:8" s="115" customFormat="1" ht="15.6" x14ac:dyDescent="0.3">
      <c r="A55" s="293" t="s">
        <v>377</v>
      </c>
      <c r="B55" s="288"/>
      <c r="C55" s="337">
        <v>450</v>
      </c>
      <c r="D55" s="337">
        <v>0</v>
      </c>
      <c r="E55" s="337">
        <v>450</v>
      </c>
      <c r="F55" s="338">
        <v>0</v>
      </c>
      <c r="G55" s="394"/>
      <c r="H55" s="320"/>
    </row>
    <row r="56" spans="1:8" s="1" customFormat="1" ht="16.2" thickBot="1" x14ac:dyDescent="0.35">
      <c r="A56" s="98" t="s">
        <v>268</v>
      </c>
      <c r="B56" s="99"/>
      <c r="C56" s="353">
        <v>495</v>
      </c>
      <c r="D56" s="353">
        <v>495</v>
      </c>
      <c r="E56" s="353">
        <v>495</v>
      </c>
      <c r="F56" s="494">
        <v>495</v>
      </c>
      <c r="G56" s="395"/>
      <c r="H56" s="315"/>
    </row>
    <row r="57" spans="1:8" s="1" customFormat="1" ht="16.2" thickBot="1" x14ac:dyDescent="0.35">
      <c r="A57" s="76" t="s">
        <v>94</v>
      </c>
      <c r="B57" s="77" t="s">
        <v>59</v>
      </c>
      <c r="C57" s="347">
        <f>C54+C56</f>
        <v>2133</v>
      </c>
      <c r="D57" s="347">
        <f>D54+D56</f>
        <v>1930</v>
      </c>
      <c r="E57" s="347">
        <f>E54+E56</f>
        <v>2133</v>
      </c>
      <c r="F57" s="347">
        <f>F54+F56</f>
        <v>1930</v>
      </c>
      <c r="G57" s="388"/>
      <c r="H57" s="316"/>
    </row>
    <row r="58" spans="1:8" s="1" customFormat="1" ht="19.5" customHeight="1" x14ac:dyDescent="0.3">
      <c r="A58" s="309" t="s">
        <v>378</v>
      </c>
      <c r="B58" s="57"/>
      <c r="C58" s="354">
        <v>0</v>
      </c>
      <c r="D58" s="354">
        <v>128</v>
      </c>
      <c r="E58" s="354">
        <v>0</v>
      </c>
      <c r="F58" s="495">
        <v>128</v>
      </c>
      <c r="G58" s="396"/>
      <c r="H58" s="321"/>
    </row>
    <row r="59" spans="1:8" s="1" customFormat="1" ht="19.5" customHeight="1" x14ac:dyDescent="0.3">
      <c r="A59" s="104" t="s">
        <v>60</v>
      </c>
      <c r="B59" s="89"/>
      <c r="C59" s="341">
        <f>SUM(C60:C71)</f>
        <v>838</v>
      </c>
      <c r="D59" s="341">
        <f>SUM(D60:D71)</f>
        <v>3026</v>
      </c>
      <c r="E59" s="341">
        <f>SUM(E60:E71)</f>
        <v>838</v>
      </c>
      <c r="F59" s="341">
        <f>SUM(F60:F71)</f>
        <v>3026</v>
      </c>
      <c r="G59" s="383"/>
      <c r="H59" s="313"/>
    </row>
    <row r="60" spans="1:8" s="1" customFormat="1" ht="19.5" customHeight="1" x14ac:dyDescent="0.3">
      <c r="A60" s="106" t="s">
        <v>368</v>
      </c>
      <c r="B60" s="82"/>
      <c r="C60" s="355">
        <v>0</v>
      </c>
      <c r="D60" s="355">
        <v>450</v>
      </c>
      <c r="E60" s="355">
        <v>0</v>
      </c>
      <c r="F60" s="400">
        <v>450</v>
      </c>
      <c r="G60" s="382"/>
      <c r="H60" s="313"/>
    </row>
    <row r="61" spans="1:8" s="116" customFormat="1" ht="20.100000000000001" customHeight="1" x14ac:dyDescent="0.3">
      <c r="A61" s="79" t="s">
        <v>245</v>
      </c>
      <c r="B61" s="102"/>
      <c r="C61" s="351">
        <v>0</v>
      </c>
      <c r="D61" s="351">
        <v>0</v>
      </c>
      <c r="E61" s="351">
        <v>0</v>
      </c>
      <c r="F61" s="399">
        <v>0</v>
      </c>
      <c r="G61" s="393"/>
      <c r="H61" s="322"/>
    </row>
    <row r="62" spans="1:8" s="1" customFormat="1" ht="20.100000000000001" customHeight="1" x14ac:dyDescent="0.3">
      <c r="A62" s="79" t="s">
        <v>246</v>
      </c>
      <c r="B62" s="89"/>
      <c r="C62" s="351">
        <v>215</v>
      </c>
      <c r="D62" s="351">
        <v>91</v>
      </c>
      <c r="E62" s="351">
        <v>215</v>
      </c>
      <c r="F62" s="399">
        <v>91</v>
      </c>
      <c r="G62" s="393"/>
      <c r="H62" s="313"/>
    </row>
    <row r="63" spans="1:8" s="1" customFormat="1" ht="31.2" x14ac:dyDescent="0.3">
      <c r="A63" s="74" t="s">
        <v>369</v>
      </c>
      <c r="B63" s="103"/>
      <c r="C63" s="351">
        <v>0</v>
      </c>
      <c r="D63" s="351">
        <v>750</v>
      </c>
      <c r="E63" s="351">
        <v>0</v>
      </c>
      <c r="F63" s="399">
        <v>750</v>
      </c>
      <c r="G63" s="393"/>
      <c r="H63" s="313"/>
    </row>
    <row r="64" spans="1:8" s="1" customFormat="1" ht="15.6" x14ac:dyDescent="0.3">
      <c r="A64" s="74" t="s">
        <v>370</v>
      </c>
      <c r="B64" s="103"/>
      <c r="C64" s="351">
        <v>0</v>
      </c>
      <c r="D64" s="351">
        <v>23</v>
      </c>
      <c r="E64" s="351"/>
      <c r="F64" s="399">
        <v>23</v>
      </c>
      <c r="G64" s="393"/>
      <c r="H64" s="313"/>
    </row>
    <row r="65" spans="1:9" s="1" customFormat="1" ht="15.6" x14ac:dyDescent="0.3">
      <c r="A65" s="97" t="s">
        <v>259</v>
      </c>
      <c r="B65" s="103"/>
      <c r="C65" s="351">
        <v>10</v>
      </c>
      <c r="D65" s="351">
        <v>0</v>
      </c>
      <c r="E65" s="351">
        <v>10</v>
      </c>
      <c r="F65" s="399">
        <v>0</v>
      </c>
      <c r="G65" s="393"/>
      <c r="H65" s="313"/>
    </row>
    <row r="66" spans="1:9" s="1" customFormat="1" ht="20.100000000000001" customHeight="1" x14ac:dyDescent="0.3">
      <c r="A66" s="79" t="s">
        <v>61</v>
      </c>
      <c r="B66" s="89"/>
      <c r="C66" s="351">
        <v>464</v>
      </c>
      <c r="D66" s="351">
        <v>464</v>
      </c>
      <c r="E66" s="351">
        <v>464</v>
      </c>
      <c r="F66" s="399">
        <v>464</v>
      </c>
      <c r="G66" s="393"/>
      <c r="H66" s="313"/>
    </row>
    <row r="67" spans="1:9" s="1" customFormat="1" ht="20.100000000000001" customHeight="1" x14ac:dyDescent="0.3">
      <c r="A67" s="79" t="s">
        <v>371</v>
      </c>
      <c r="B67" s="89"/>
      <c r="C67" s="351">
        <v>0</v>
      </c>
      <c r="D67" s="351">
        <v>291</v>
      </c>
      <c r="E67" s="351">
        <v>0</v>
      </c>
      <c r="F67" s="399">
        <v>291</v>
      </c>
      <c r="G67" s="393"/>
      <c r="H67" s="313"/>
    </row>
    <row r="68" spans="1:9" s="1" customFormat="1" ht="31.2" x14ac:dyDescent="0.3">
      <c r="A68" s="74" t="s">
        <v>374</v>
      </c>
      <c r="B68" s="89"/>
      <c r="C68" s="351">
        <v>0</v>
      </c>
      <c r="D68" s="351">
        <v>397</v>
      </c>
      <c r="E68" s="351"/>
      <c r="F68" s="399">
        <v>397</v>
      </c>
      <c r="G68" s="393"/>
      <c r="H68" s="313"/>
    </row>
    <row r="69" spans="1:9" s="1" customFormat="1" ht="31.2" x14ac:dyDescent="0.3">
      <c r="A69" s="74" t="s">
        <v>375</v>
      </c>
      <c r="B69" s="89"/>
      <c r="C69" s="351">
        <v>0</v>
      </c>
      <c r="D69" s="351">
        <v>196</v>
      </c>
      <c r="E69" s="351"/>
      <c r="F69" s="399">
        <v>196</v>
      </c>
      <c r="G69" s="393"/>
      <c r="H69" s="313"/>
    </row>
    <row r="70" spans="1:9" s="1" customFormat="1" ht="31.2" x14ac:dyDescent="0.3">
      <c r="A70" s="74" t="s">
        <v>376</v>
      </c>
      <c r="B70" s="89"/>
      <c r="C70" s="351">
        <v>0</v>
      </c>
      <c r="D70" s="351">
        <v>215</v>
      </c>
      <c r="E70" s="351"/>
      <c r="F70" s="399">
        <v>215</v>
      </c>
      <c r="G70" s="393"/>
      <c r="H70" s="313"/>
    </row>
    <row r="71" spans="1:9" s="1" customFormat="1" ht="20.100000000000001" customHeight="1" x14ac:dyDescent="0.3">
      <c r="A71" s="79" t="s">
        <v>330</v>
      </c>
      <c r="B71" s="89"/>
      <c r="C71" s="351">
        <v>149</v>
      </c>
      <c r="D71" s="351">
        <v>149</v>
      </c>
      <c r="E71" s="351">
        <v>149</v>
      </c>
      <c r="F71" s="399">
        <v>149</v>
      </c>
      <c r="G71" s="393"/>
      <c r="H71" s="313"/>
    </row>
    <row r="72" spans="1:9" s="1" customFormat="1" ht="21" customHeight="1" x14ac:dyDescent="0.3">
      <c r="A72" s="104" t="s">
        <v>62</v>
      </c>
      <c r="B72" s="105"/>
      <c r="C72" s="341">
        <f>SUM(C73:C90)</f>
        <v>11520</v>
      </c>
      <c r="D72" s="341">
        <f>SUM(D73:D90)</f>
        <v>13405</v>
      </c>
      <c r="E72" s="341">
        <f>SUM(E73:E90)</f>
        <v>11520</v>
      </c>
      <c r="F72" s="341">
        <f>SUM(F73:F90)</f>
        <v>13405</v>
      </c>
      <c r="G72" s="383"/>
      <c r="H72" s="314"/>
      <c r="I72" s="117"/>
    </row>
    <row r="73" spans="1:9" s="1" customFormat="1" ht="15.6" x14ac:dyDescent="0.3">
      <c r="A73" s="74" t="s">
        <v>218</v>
      </c>
      <c r="B73" s="105"/>
      <c r="C73" s="351">
        <v>250</v>
      </c>
      <c r="D73" s="351">
        <v>265</v>
      </c>
      <c r="E73" s="351">
        <v>250</v>
      </c>
      <c r="F73" s="399">
        <v>265</v>
      </c>
      <c r="G73" s="383"/>
      <c r="H73" s="314"/>
    </row>
    <row r="74" spans="1:9" s="1" customFormat="1" ht="33" customHeight="1" x14ac:dyDescent="0.3">
      <c r="A74" s="74" t="s">
        <v>331</v>
      </c>
      <c r="B74" s="105"/>
      <c r="C74" s="351">
        <v>2500</v>
      </c>
      <c r="D74" s="351">
        <v>2856</v>
      </c>
      <c r="E74" s="351">
        <v>2500</v>
      </c>
      <c r="F74" s="399">
        <v>2856</v>
      </c>
      <c r="G74" s="383"/>
      <c r="H74" s="314"/>
    </row>
    <row r="75" spans="1:9" s="1" customFormat="1" ht="20.100000000000001" customHeight="1" x14ac:dyDescent="0.3">
      <c r="A75" s="79" t="s">
        <v>243</v>
      </c>
      <c r="B75" s="105"/>
      <c r="C75" s="351">
        <v>25</v>
      </c>
      <c r="D75" s="351">
        <v>25</v>
      </c>
      <c r="E75" s="351">
        <v>25</v>
      </c>
      <c r="F75" s="399">
        <v>25</v>
      </c>
      <c r="G75" s="393"/>
      <c r="H75" s="314"/>
    </row>
    <row r="76" spans="1:9" s="1" customFormat="1" ht="20.100000000000001" customHeight="1" x14ac:dyDescent="0.3">
      <c r="A76" s="79" t="s">
        <v>247</v>
      </c>
      <c r="B76" s="103"/>
      <c r="C76" s="351">
        <v>130</v>
      </c>
      <c r="D76" s="351">
        <v>130</v>
      </c>
      <c r="E76" s="351">
        <v>130</v>
      </c>
      <c r="F76" s="399">
        <v>130</v>
      </c>
      <c r="G76" s="393"/>
      <c r="H76" s="314"/>
    </row>
    <row r="77" spans="1:9" s="1" customFormat="1" ht="20.100000000000001" customHeight="1" x14ac:dyDescent="0.3">
      <c r="A77" s="79" t="s">
        <v>63</v>
      </c>
      <c r="B77" s="103"/>
      <c r="C77" s="351">
        <v>20</v>
      </c>
      <c r="D77" s="351">
        <v>15</v>
      </c>
      <c r="E77" s="351">
        <v>20</v>
      </c>
      <c r="F77" s="399">
        <v>15</v>
      </c>
      <c r="G77" s="393"/>
      <c r="H77" s="314"/>
    </row>
    <row r="78" spans="1:9" s="1" customFormat="1" ht="20.100000000000001" customHeight="1" x14ac:dyDescent="0.3">
      <c r="A78" s="79" t="s">
        <v>248</v>
      </c>
      <c r="B78" s="103"/>
      <c r="C78" s="351">
        <v>250</v>
      </c>
      <c r="D78" s="351">
        <v>520</v>
      </c>
      <c r="E78" s="351">
        <v>250</v>
      </c>
      <c r="F78" s="399">
        <v>520</v>
      </c>
      <c r="G78" s="393"/>
      <c r="H78" s="314"/>
    </row>
    <row r="79" spans="1:9" s="1" customFormat="1" ht="18.75" customHeight="1" x14ac:dyDescent="0.3">
      <c r="A79" s="74" t="s">
        <v>64</v>
      </c>
      <c r="B79" s="103"/>
      <c r="C79" s="351">
        <v>10</v>
      </c>
      <c r="D79" s="351">
        <v>0</v>
      </c>
      <c r="E79" s="351">
        <v>10</v>
      </c>
      <c r="F79" s="399">
        <v>0</v>
      </c>
      <c r="G79" s="393"/>
      <c r="H79" s="314"/>
    </row>
    <row r="80" spans="1:9" s="1" customFormat="1" ht="18.75" customHeight="1" x14ac:dyDescent="0.3">
      <c r="A80" s="74" t="s">
        <v>303</v>
      </c>
      <c r="B80" s="103"/>
      <c r="C80" s="351">
        <v>3800</v>
      </c>
      <c r="D80" s="351">
        <v>3672</v>
      </c>
      <c r="E80" s="351">
        <v>3800</v>
      </c>
      <c r="F80" s="399">
        <v>3672</v>
      </c>
      <c r="G80" s="393"/>
      <c r="H80" s="314"/>
    </row>
    <row r="81" spans="1:8" s="1" customFormat="1" ht="18.75" customHeight="1" x14ac:dyDescent="0.3">
      <c r="A81" s="74" t="s">
        <v>219</v>
      </c>
      <c r="B81" s="103"/>
      <c r="C81" s="351">
        <v>2000</v>
      </c>
      <c r="D81" s="351">
        <v>2976</v>
      </c>
      <c r="E81" s="351">
        <v>2000</v>
      </c>
      <c r="F81" s="399">
        <v>2976</v>
      </c>
      <c r="G81" s="393"/>
      <c r="H81" s="314"/>
    </row>
    <row r="82" spans="1:8" s="1" customFormat="1" ht="17.25" customHeight="1" x14ac:dyDescent="0.3">
      <c r="A82" s="79" t="s">
        <v>65</v>
      </c>
      <c r="B82" s="105"/>
      <c r="C82" s="351">
        <v>32</v>
      </c>
      <c r="D82" s="351">
        <v>0</v>
      </c>
      <c r="E82" s="351">
        <v>32</v>
      </c>
      <c r="F82" s="399">
        <v>0</v>
      </c>
      <c r="G82" s="393"/>
      <c r="H82" s="314"/>
    </row>
    <row r="83" spans="1:8" s="1" customFormat="1" ht="20.100000000000001" customHeight="1" x14ac:dyDescent="0.3">
      <c r="A83" s="111" t="s">
        <v>66</v>
      </c>
      <c r="B83" s="57"/>
      <c r="C83" s="356">
        <v>10</v>
      </c>
      <c r="D83" s="356">
        <v>0</v>
      </c>
      <c r="E83" s="356">
        <v>10</v>
      </c>
      <c r="F83" s="434">
        <v>0</v>
      </c>
      <c r="G83" s="397"/>
      <c r="H83" s="314"/>
    </row>
    <row r="84" spans="1:8" s="1" customFormat="1" ht="20.100000000000001" customHeight="1" x14ac:dyDescent="0.3">
      <c r="A84" s="79" t="s">
        <v>67</v>
      </c>
      <c r="B84" s="103"/>
      <c r="C84" s="351">
        <v>500</v>
      </c>
      <c r="D84" s="351">
        <v>890</v>
      </c>
      <c r="E84" s="351">
        <v>500</v>
      </c>
      <c r="F84" s="399">
        <v>890</v>
      </c>
      <c r="G84" s="393"/>
      <c r="H84" s="314"/>
    </row>
    <row r="85" spans="1:8" s="1" customFormat="1" ht="20.100000000000001" customHeight="1" x14ac:dyDescent="0.3">
      <c r="A85" s="79" t="s">
        <v>68</v>
      </c>
      <c r="B85" s="103"/>
      <c r="C85" s="351">
        <v>50</v>
      </c>
      <c r="D85" s="351">
        <v>0</v>
      </c>
      <c r="E85" s="351">
        <v>50</v>
      </c>
      <c r="F85" s="399">
        <v>0</v>
      </c>
      <c r="G85" s="393"/>
      <c r="H85" s="314"/>
    </row>
    <row r="86" spans="1:8" s="1" customFormat="1" ht="19.5" customHeight="1" x14ac:dyDescent="0.3">
      <c r="A86" s="74" t="s">
        <v>69</v>
      </c>
      <c r="B86" s="103"/>
      <c r="C86" s="351">
        <v>1500</v>
      </c>
      <c r="D86" s="351">
        <v>1653</v>
      </c>
      <c r="E86" s="351">
        <v>1500</v>
      </c>
      <c r="F86" s="399">
        <v>1653</v>
      </c>
      <c r="G86" s="393"/>
      <c r="H86" s="314"/>
    </row>
    <row r="87" spans="1:8" s="1" customFormat="1" ht="19.5" customHeight="1" x14ac:dyDescent="0.3">
      <c r="A87" s="74" t="s">
        <v>220</v>
      </c>
      <c r="B87" s="103"/>
      <c r="C87" s="351">
        <v>100</v>
      </c>
      <c r="D87" s="351">
        <v>100</v>
      </c>
      <c r="E87" s="351">
        <v>100</v>
      </c>
      <c r="F87" s="399">
        <v>100</v>
      </c>
      <c r="G87" s="393"/>
      <c r="H87" s="314"/>
    </row>
    <row r="88" spans="1:8" s="1" customFormat="1" ht="19.5" customHeight="1" x14ac:dyDescent="0.3">
      <c r="A88" s="74" t="s">
        <v>318</v>
      </c>
      <c r="B88" s="195"/>
      <c r="C88" s="351">
        <v>50</v>
      </c>
      <c r="D88" s="351">
        <v>10</v>
      </c>
      <c r="E88" s="351">
        <v>50</v>
      </c>
      <c r="F88" s="399">
        <v>10</v>
      </c>
      <c r="G88" s="393"/>
      <c r="H88" s="314"/>
    </row>
    <row r="89" spans="1:8" s="1" customFormat="1" ht="21" customHeight="1" x14ac:dyDescent="0.3">
      <c r="A89" s="74" t="s">
        <v>302</v>
      </c>
      <c r="B89" s="103"/>
      <c r="C89" s="351">
        <v>65</v>
      </c>
      <c r="D89" s="351">
        <v>64</v>
      </c>
      <c r="E89" s="351">
        <v>65</v>
      </c>
      <c r="F89" s="399">
        <v>64</v>
      </c>
      <c r="G89" s="393"/>
      <c r="H89" s="314"/>
    </row>
    <row r="90" spans="1:8" s="1" customFormat="1" ht="21" customHeight="1" x14ac:dyDescent="0.3">
      <c r="A90" s="74" t="s">
        <v>327</v>
      </c>
      <c r="B90" s="103"/>
      <c r="C90" s="351">
        <v>228</v>
      </c>
      <c r="D90" s="351">
        <v>229</v>
      </c>
      <c r="E90" s="351">
        <v>228</v>
      </c>
      <c r="F90" s="399">
        <v>229</v>
      </c>
      <c r="G90" s="393"/>
      <c r="H90" s="314"/>
    </row>
    <row r="91" spans="1:8" s="1" customFormat="1" ht="20.100000000000001" customHeight="1" x14ac:dyDescent="0.3">
      <c r="A91" s="86" t="s">
        <v>70</v>
      </c>
      <c r="B91" s="89"/>
      <c r="C91" s="341">
        <f t="shared" ref="C91:H91" si="0">SUM(C92:C96)</f>
        <v>43245</v>
      </c>
      <c r="D91" s="341">
        <f t="shared" si="0"/>
        <v>61386</v>
      </c>
      <c r="E91" s="341">
        <f t="shared" si="0"/>
        <v>8038</v>
      </c>
      <c r="F91" s="341">
        <f t="shared" si="0"/>
        <v>11389</v>
      </c>
      <c r="G91" s="398">
        <f t="shared" si="0"/>
        <v>35207</v>
      </c>
      <c r="H91" s="323">
        <f t="shared" si="0"/>
        <v>49997</v>
      </c>
    </row>
    <row r="92" spans="1:8" s="1" customFormat="1" ht="17.25" customHeight="1" x14ac:dyDescent="0.3">
      <c r="A92" s="79" t="s">
        <v>71</v>
      </c>
      <c r="B92" s="80"/>
      <c r="C92" s="351">
        <v>28707</v>
      </c>
      <c r="D92" s="351">
        <v>28707</v>
      </c>
      <c r="E92" s="338"/>
      <c r="F92" s="404"/>
      <c r="G92" s="399">
        <v>28707</v>
      </c>
      <c r="H92" s="324">
        <v>28707</v>
      </c>
    </row>
    <row r="93" spans="1:8" s="1" customFormat="1" ht="32.25" customHeight="1" x14ac:dyDescent="0.3">
      <c r="A93" s="106" t="s">
        <v>261</v>
      </c>
      <c r="B93" s="14"/>
      <c r="C93" s="355">
        <v>6500</v>
      </c>
      <c r="D93" s="355">
        <v>632</v>
      </c>
      <c r="E93" s="342"/>
      <c r="F93" s="403"/>
      <c r="G93" s="400">
        <v>6500</v>
      </c>
      <c r="H93" s="324">
        <v>632</v>
      </c>
    </row>
    <row r="94" spans="1:8" s="1" customFormat="1" ht="32.25" customHeight="1" x14ac:dyDescent="0.3">
      <c r="A94" s="79" t="s">
        <v>396</v>
      </c>
      <c r="B94" s="80"/>
      <c r="C94" s="351">
        <v>0</v>
      </c>
      <c r="D94" s="351">
        <v>20658</v>
      </c>
      <c r="E94" s="338"/>
      <c r="F94" s="338"/>
      <c r="G94" s="351">
        <v>0</v>
      </c>
      <c r="H94" s="325">
        <v>20658</v>
      </c>
    </row>
    <row r="95" spans="1:8" s="1" customFormat="1" ht="32.25" customHeight="1" x14ac:dyDescent="0.3">
      <c r="A95" s="74" t="s">
        <v>315</v>
      </c>
      <c r="B95" s="204"/>
      <c r="C95" s="357">
        <v>3479</v>
      </c>
      <c r="D95" s="357">
        <v>8120</v>
      </c>
      <c r="E95" s="344">
        <v>3479</v>
      </c>
      <c r="F95" s="490">
        <v>8120</v>
      </c>
      <c r="G95" s="401"/>
      <c r="H95" s="324"/>
    </row>
    <row r="96" spans="1:8" s="1" customFormat="1" ht="27.75" customHeight="1" thickBot="1" x14ac:dyDescent="0.35">
      <c r="A96" s="542" t="s">
        <v>328</v>
      </c>
      <c r="B96" s="220"/>
      <c r="C96" s="358">
        <v>4559</v>
      </c>
      <c r="D96" s="358">
        <v>3269</v>
      </c>
      <c r="E96" s="368">
        <v>4559</v>
      </c>
      <c r="F96" s="496">
        <v>3269</v>
      </c>
      <c r="G96" s="402"/>
      <c r="H96" s="325"/>
    </row>
    <row r="97" spans="1:10" s="1" customFormat="1" ht="16.2" thickBot="1" x14ac:dyDescent="0.35">
      <c r="A97" s="76" t="s">
        <v>95</v>
      </c>
      <c r="B97" s="77" t="s">
        <v>72</v>
      </c>
      <c r="C97" s="347">
        <f>C59+C72+C91</f>
        <v>55603</v>
      </c>
      <c r="D97" s="347">
        <f>D58+D59+D72+D91</f>
        <v>77945</v>
      </c>
      <c r="E97" s="347">
        <f>E58+E59+E72+E91</f>
        <v>20396</v>
      </c>
      <c r="F97" s="347">
        <f>F58+F59+F72+F91</f>
        <v>27948</v>
      </c>
      <c r="G97" s="347">
        <f t="shared" ref="G97:H97" si="1">G58+G59+G72+G91</f>
        <v>35207</v>
      </c>
      <c r="H97" s="326">
        <f t="shared" si="1"/>
        <v>49997</v>
      </c>
    </row>
    <row r="98" spans="1:10" s="1" customFormat="1" ht="15.6" x14ac:dyDescent="0.3">
      <c r="A98" s="106" t="s">
        <v>326</v>
      </c>
      <c r="B98" s="58"/>
      <c r="C98" s="342">
        <v>6000</v>
      </c>
      <c r="D98" s="342">
        <v>6000</v>
      </c>
      <c r="E98" s="362"/>
      <c r="F98" s="362"/>
      <c r="G98" s="403">
        <v>6000</v>
      </c>
      <c r="H98" s="327">
        <v>6000</v>
      </c>
    </row>
    <row r="99" spans="1:10" s="1" customFormat="1" ht="15.6" x14ac:dyDescent="0.3">
      <c r="A99" s="106" t="s">
        <v>380</v>
      </c>
      <c r="B99" s="58"/>
      <c r="C99" s="342">
        <v>0</v>
      </c>
      <c r="D99" s="342">
        <v>1000</v>
      </c>
      <c r="E99" s="362"/>
      <c r="F99" s="362"/>
      <c r="G99" s="403">
        <v>0</v>
      </c>
      <c r="H99" s="327">
        <v>1000</v>
      </c>
    </row>
    <row r="100" spans="1:10" s="1" customFormat="1" ht="31.2" x14ac:dyDescent="0.3">
      <c r="A100" s="106" t="s">
        <v>336</v>
      </c>
      <c r="B100" s="58"/>
      <c r="C100" s="342">
        <v>3333</v>
      </c>
      <c r="D100" s="342">
        <v>0</v>
      </c>
      <c r="E100" s="362"/>
      <c r="F100" s="362"/>
      <c r="G100" s="403">
        <v>3333</v>
      </c>
      <c r="H100" s="324">
        <v>0</v>
      </c>
      <c r="J100" s="117"/>
    </row>
    <row r="101" spans="1:10" s="1" customFormat="1" ht="27.75" customHeight="1" x14ac:dyDescent="0.3">
      <c r="A101" s="79" t="s">
        <v>335</v>
      </c>
      <c r="B101" s="103"/>
      <c r="C101" s="338">
        <v>500</v>
      </c>
      <c r="D101" s="338">
        <v>550</v>
      </c>
      <c r="E101" s="360"/>
      <c r="F101" s="360"/>
      <c r="G101" s="404">
        <v>500</v>
      </c>
      <c r="H101" s="324">
        <v>550</v>
      </c>
    </row>
    <row r="102" spans="1:10" s="1" customFormat="1" ht="27.75" customHeight="1" x14ac:dyDescent="0.3">
      <c r="A102" s="75" t="s">
        <v>304</v>
      </c>
      <c r="B102" s="187"/>
      <c r="C102" s="359">
        <v>49931</v>
      </c>
      <c r="D102" s="359">
        <v>0</v>
      </c>
      <c r="E102" s="360"/>
      <c r="F102" s="360"/>
      <c r="G102" s="404">
        <v>49931</v>
      </c>
      <c r="H102" s="324">
        <v>0</v>
      </c>
      <c r="J102" s="117"/>
    </row>
    <row r="103" spans="1:10" s="1" customFormat="1" ht="27.75" customHeight="1" x14ac:dyDescent="0.3">
      <c r="A103" s="189" t="s">
        <v>306</v>
      </c>
      <c r="B103" s="187"/>
      <c r="C103" s="359">
        <v>7079</v>
      </c>
      <c r="D103" s="359">
        <v>0</v>
      </c>
      <c r="E103" s="360"/>
      <c r="F103" s="360"/>
      <c r="G103" s="404">
        <v>7079</v>
      </c>
      <c r="H103" s="324">
        <v>0</v>
      </c>
      <c r="J103" s="117"/>
    </row>
    <row r="104" spans="1:10" s="1" customFormat="1" ht="28.5" customHeight="1" x14ac:dyDescent="0.3">
      <c r="A104" s="106" t="s">
        <v>320</v>
      </c>
      <c r="B104" s="170"/>
      <c r="C104" s="360">
        <v>1938</v>
      </c>
      <c r="D104" s="360">
        <v>412</v>
      </c>
      <c r="E104" s="369"/>
      <c r="F104" s="369"/>
      <c r="G104" s="405">
        <v>1938</v>
      </c>
      <c r="H104" s="324">
        <v>412</v>
      </c>
    </row>
    <row r="105" spans="1:10" s="1" customFormat="1" ht="15.6" x14ac:dyDescent="0.3">
      <c r="A105" s="93" t="s">
        <v>382</v>
      </c>
      <c r="B105" s="187"/>
      <c r="C105" s="359">
        <v>0</v>
      </c>
      <c r="D105" s="359">
        <v>108</v>
      </c>
      <c r="E105" s="370"/>
      <c r="F105" s="370"/>
      <c r="G105" s="406">
        <v>0</v>
      </c>
      <c r="H105" s="324">
        <v>108</v>
      </c>
    </row>
    <row r="106" spans="1:10" s="1" customFormat="1" ht="46.8" x14ac:dyDescent="0.3">
      <c r="A106" s="75" t="s">
        <v>381</v>
      </c>
      <c r="B106" s="187"/>
      <c r="C106" s="359">
        <v>0</v>
      </c>
      <c r="D106" s="359">
        <v>17058</v>
      </c>
      <c r="E106" s="370"/>
      <c r="F106" s="370"/>
      <c r="G106" s="406">
        <v>0</v>
      </c>
      <c r="H106" s="324">
        <v>17058</v>
      </c>
    </row>
    <row r="107" spans="1:10" s="1" customFormat="1" ht="28.5" customHeight="1" x14ac:dyDescent="0.3">
      <c r="A107" s="219" t="s">
        <v>317</v>
      </c>
      <c r="B107" s="187"/>
      <c r="C107" s="361">
        <v>536</v>
      </c>
      <c r="D107" s="361">
        <v>0</v>
      </c>
      <c r="E107" s="361"/>
      <c r="F107" s="361"/>
      <c r="G107" s="407">
        <v>536</v>
      </c>
      <c r="H107" s="328">
        <v>0</v>
      </c>
    </row>
    <row r="108" spans="1:10" s="1" customFormat="1" ht="29.25" customHeight="1" thickBot="1" x14ac:dyDescent="0.35">
      <c r="A108" s="75" t="s">
        <v>73</v>
      </c>
      <c r="B108" s="57"/>
      <c r="C108" s="359">
        <v>15916</v>
      </c>
      <c r="D108" s="359">
        <v>4740</v>
      </c>
      <c r="E108" s="371"/>
      <c r="F108" s="371"/>
      <c r="G108" s="406">
        <v>15916</v>
      </c>
      <c r="H108" s="325">
        <v>4740</v>
      </c>
      <c r="J108" s="117"/>
    </row>
    <row r="109" spans="1:10" s="1" customFormat="1" ht="16.2" thickBot="1" x14ac:dyDescent="0.35">
      <c r="A109" s="76" t="s">
        <v>96</v>
      </c>
      <c r="B109" s="77" t="s">
        <v>74</v>
      </c>
      <c r="C109" s="347">
        <f>C98+C100+C101+C102+C103+C104+C108</f>
        <v>84697</v>
      </c>
      <c r="D109" s="347">
        <f>D98+D99+D100+D101+D102+D103+D104+D105+D106+D108</f>
        <v>29868</v>
      </c>
      <c r="E109" s="347"/>
      <c r="F109" s="347"/>
      <c r="G109" s="408">
        <f>G98+G99+G100+G101+G102+G103+G104+G105+G106+G108</f>
        <v>84697</v>
      </c>
      <c r="H109" s="326">
        <f>H98+H99+H100+H101+H102+H103+H104+H105+H106+H108</f>
        <v>29868</v>
      </c>
    </row>
    <row r="110" spans="1:10" s="1" customFormat="1" ht="29.25" customHeight="1" x14ac:dyDescent="0.3">
      <c r="A110" s="171" t="s">
        <v>276</v>
      </c>
      <c r="B110" s="58"/>
      <c r="C110" s="362">
        <v>1969</v>
      </c>
      <c r="D110" s="362">
        <v>0</v>
      </c>
      <c r="E110" s="372"/>
      <c r="F110" s="372"/>
      <c r="G110" s="409">
        <v>1969</v>
      </c>
      <c r="H110" s="327">
        <v>0</v>
      </c>
    </row>
    <row r="111" spans="1:10" s="1" customFormat="1" ht="29.25" customHeight="1" x14ac:dyDescent="0.3">
      <c r="A111" s="74" t="s">
        <v>304</v>
      </c>
      <c r="B111" s="170"/>
      <c r="C111" s="360">
        <v>0</v>
      </c>
      <c r="D111" s="360">
        <v>31666</v>
      </c>
      <c r="E111" s="373"/>
      <c r="F111" s="373"/>
      <c r="G111" s="360">
        <v>0</v>
      </c>
      <c r="H111" s="327">
        <v>31666</v>
      </c>
    </row>
    <row r="112" spans="1:10" s="1" customFormat="1" ht="29.25" customHeight="1" x14ac:dyDescent="0.3">
      <c r="A112" s="557" t="s">
        <v>464</v>
      </c>
      <c r="B112" s="187"/>
      <c r="C112" s="359">
        <v>0</v>
      </c>
      <c r="D112" s="353">
        <v>7080</v>
      </c>
      <c r="E112" s="374"/>
      <c r="F112" s="374"/>
      <c r="G112" s="410">
        <v>0</v>
      </c>
      <c r="H112" s="327">
        <v>7080</v>
      </c>
    </row>
    <row r="113" spans="1:8" s="1" customFormat="1" ht="28.5" customHeight="1" thickBot="1" x14ac:dyDescent="0.35">
      <c r="A113" s="75" t="s">
        <v>75</v>
      </c>
      <c r="B113" s="57"/>
      <c r="C113" s="359">
        <v>531</v>
      </c>
      <c r="D113" s="359">
        <v>10256</v>
      </c>
      <c r="E113" s="371"/>
      <c r="F113" s="371"/>
      <c r="G113" s="406">
        <v>531</v>
      </c>
      <c r="H113" s="324">
        <v>10256</v>
      </c>
    </row>
    <row r="114" spans="1:8" s="1" customFormat="1" ht="16.2" thickBot="1" x14ac:dyDescent="0.35">
      <c r="A114" s="108" t="s">
        <v>97</v>
      </c>
      <c r="B114" s="77" t="s">
        <v>76</v>
      </c>
      <c r="C114" s="334">
        <f>SUM(C110:C113)</f>
        <v>2500</v>
      </c>
      <c r="D114" s="334">
        <f>SUM(D110:D113)</f>
        <v>49002</v>
      </c>
      <c r="E114" s="375"/>
      <c r="F114" s="497"/>
      <c r="G114" s="411">
        <f>SUM(G110:G113)</f>
        <v>2500</v>
      </c>
      <c r="H114" s="329">
        <f>SUM(H110:H113)</f>
        <v>49002</v>
      </c>
    </row>
    <row r="115" spans="1:8" s="1" customFormat="1" ht="21.75" customHeight="1" thickBot="1" x14ac:dyDescent="0.35">
      <c r="A115" s="108" t="s">
        <v>78</v>
      </c>
      <c r="B115" s="77" t="s">
        <v>79</v>
      </c>
      <c r="C115" s="334">
        <f>C17+C18+C53+C97+C109+C114+C57</f>
        <v>269400</v>
      </c>
      <c r="D115" s="334">
        <f>D17+D18+D53+D97+D109+D114+D57</f>
        <v>237097</v>
      </c>
      <c r="E115" s="334">
        <f>E17+E18+E53+E57+E97+E109+E114</f>
        <v>146996</v>
      </c>
      <c r="F115" s="334">
        <f>F17+F18+F53+F57+F97+F109+F114</f>
        <v>108230</v>
      </c>
      <c r="G115" s="411">
        <f>G97+G109+G114</f>
        <v>122404</v>
      </c>
      <c r="H115" s="329">
        <f>H97+H109+H114</f>
        <v>128867</v>
      </c>
    </row>
    <row r="116" spans="1:8" s="1" customFormat="1" ht="15.6" x14ac:dyDescent="0.3">
      <c r="A116" s="294" t="s">
        <v>383</v>
      </c>
      <c r="B116" s="198"/>
      <c r="C116" s="350">
        <v>0</v>
      </c>
      <c r="D116" s="350">
        <v>29725</v>
      </c>
      <c r="E116" s="350">
        <v>0</v>
      </c>
      <c r="F116" s="350">
        <v>29725</v>
      </c>
      <c r="G116" s="376"/>
      <c r="H116" s="330"/>
    </row>
    <row r="117" spans="1:8" s="1" customFormat="1" ht="16.2" customHeight="1" x14ac:dyDescent="0.3">
      <c r="A117" s="109" t="s">
        <v>244</v>
      </c>
      <c r="B117" s="94"/>
      <c r="C117" s="357">
        <v>3595</v>
      </c>
      <c r="D117" s="357">
        <v>7424</v>
      </c>
      <c r="E117" s="357">
        <v>3595</v>
      </c>
      <c r="F117" s="400">
        <v>7424</v>
      </c>
      <c r="G117" s="412"/>
      <c r="H117" s="327"/>
    </row>
    <row r="118" spans="1:8" s="1" customFormat="1" ht="16.2" thickBot="1" x14ac:dyDescent="0.35">
      <c r="A118" s="56" t="s">
        <v>80</v>
      </c>
      <c r="B118" s="103"/>
      <c r="C118" s="351">
        <v>89201</v>
      </c>
      <c r="D118" s="351">
        <v>91301</v>
      </c>
      <c r="E118" s="351">
        <v>89201</v>
      </c>
      <c r="F118" s="358">
        <v>91301</v>
      </c>
      <c r="G118" s="395"/>
      <c r="H118" s="325">
        <v>0</v>
      </c>
    </row>
    <row r="119" spans="1:8" s="1" customFormat="1" ht="16.2" thickBot="1" x14ac:dyDescent="0.35">
      <c r="A119" s="108" t="s">
        <v>98</v>
      </c>
      <c r="B119" s="77" t="s">
        <v>81</v>
      </c>
      <c r="C119" s="334">
        <f>SUM(C117:C118)</f>
        <v>92796</v>
      </c>
      <c r="D119" s="334">
        <f>SUM(D116:D118)</f>
        <v>128450</v>
      </c>
      <c r="E119" s="334">
        <f>SUM(E117:E118)</f>
        <v>92796</v>
      </c>
      <c r="F119" s="334">
        <f>SUM(F116:F118)</f>
        <v>128450</v>
      </c>
      <c r="G119" s="411">
        <f>SUM(G117:G118)</f>
        <v>0</v>
      </c>
      <c r="H119" s="411">
        <f>SUM(H117:H118)</f>
        <v>0</v>
      </c>
    </row>
    <row r="120" spans="1:8" s="1" customFormat="1" ht="16.2" thickBot="1" x14ac:dyDescent="0.35">
      <c r="A120" s="10" t="s">
        <v>104</v>
      </c>
      <c r="B120" s="11"/>
      <c r="C120" s="363">
        <f>C115+C119</f>
        <v>362196</v>
      </c>
      <c r="D120" s="363">
        <f>D115+D119</f>
        <v>365547</v>
      </c>
      <c r="E120" s="12">
        <f t="shared" ref="E120:H120" si="2">E115+E119</f>
        <v>239792</v>
      </c>
      <c r="F120" s="363">
        <f t="shared" si="2"/>
        <v>236680</v>
      </c>
      <c r="G120" s="12">
        <f t="shared" si="2"/>
        <v>122404</v>
      </c>
      <c r="H120" s="326">
        <f t="shared" si="2"/>
        <v>128867</v>
      </c>
    </row>
    <row r="121" spans="1:8" s="1" customFormat="1" ht="16.5" customHeight="1" x14ac:dyDescent="0.3">
      <c r="A121" s="13" t="s">
        <v>82</v>
      </c>
      <c r="B121" s="14"/>
      <c r="C121" s="364">
        <v>10</v>
      </c>
      <c r="D121" s="364">
        <v>10</v>
      </c>
      <c r="E121" s="377">
        <v>10</v>
      </c>
      <c r="F121" s="498">
        <v>10</v>
      </c>
      <c r="G121" s="413"/>
      <c r="H121" s="331"/>
    </row>
    <row r="122" spans="1:8" s="1" customFormat="1" ht="17.25" customHeight="1" thickBot="1" x14ac:dyDescent="0.35">
      <c r="A122" s="15" t="s">
        <v>83</v>
      </c>
      <c r="B122" s="16"/>
      <c r="C122" s="365">
        <v>3</v>
      </c>
      <c r="D122" s="365">
        <v>2</v>
      </c>
      <c r="E122" s="378">
        <v>3</v>
      </c>
      <c r="F122" s="499">
        <v>2</v>
      </c>
      <c r="G122" s="414"/>
      <c r="H122" s="332"/>
    </row>
    <row r="123" spans="1:8" x14ac:dyDescent="0.25">
      <c r="A123" s="110"/>
      <c r="B123" s="110"/>
      <c r="C123" s="366"/>
      <c r="D123" s="366"/>
      <c r="E123" s="366"/>
      <c r="F123" s="366"/>
      <c r="G123" s="366"/>
    </row>
    <row r="124" spans="1:8" x14ac:dyDescent="0.25">
      <c r="E124" s="379"/>
      <c r="F124" s="379"/>
    </row>
    <row r="125" spans="1:8" x14ac:dyDescent="0.25">
      <c r="E125" s="379"/>
      <c r="F125" s="379"/>
    </row>
    <row r="131" spans="7:7" x14ac:dyDescent="0.25">
      <c r="G131" s="379"/>
    </row>
  </sheetData>
  <mergeCells count="3">
    <mergeCell ref="A1:G1"/>
    <mergeCell ref="A2:H2"/>
    <mergeCell ref="C3:H3"/>
  </mergeCells>
  <printOptions horizontalCentered="1"/>
  <pageMargins left="0.15748031496062992" right="0.15748031496062992" top="0.27559055118110237" bottom="0.17" header="0.25" footer="0.17"/>
  <pageSetup paperSize="8" scale="47" orientation="portrait" horizontalDpi="300" verticalDpi="300" r:id="rId1"/>
  <headerFooter alignWithMargins="0"/>
  <rowBreaks count="1" manualBreakCount="1">
    <brk id="7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I25"/>
  <sheetViews>
    <sheetView view="pageBreakPreview" zoomScale="60" zoomScaleNormal="100" workbookViewId="0">
      <selection sqref="A1:I23"/>
    </sheetView>
  </sheetViews>
  <sheetFormatPr defaultColWidth="9.109375" defaultRowHeight="13.2" x14ac:dyDescent="0.25"/>
  <cols>
    <col min="1" max="1" width="44.44140625" style="4" customWidth="1"/>
    <col min="2" max="2" width="21.6640625" style="4" bestFit="1" customWidth="1"/>
    <col min="3" max="3" width="20.5546875" style="4" bestFit="1" customWidth="1"/>
    <col min="4" max="4" width="16.5546875" style="4" bestFit="1" customWidth="1"/>
    <col min="5" max="7" width="20.5546875" style="4" bestFit="1" customWidth="1"/>
    <col min="8" max="8" width="14.109375" style="4" bestFit="1" customWidth="1"/>
    <col min="9" max="9" width="15.44140625" style="4" customWidth="1"/>
    <col min="10" max="16384" width="9.109375" style="4"/>
  </cols>
  <sheetData>
    <row r="1" spans="1:9" s="1" customFormat="1" ht="54.75" customHeight="1" x14ac:dyDescent="0.25">
      <c r="A1" s="569" t="s">
        <v>416</v>
      </c>
      <c r="B1" s="570"/>
      <c r="C1" s="570"/>
      <c r="D1" s="570"/>
      <c r="E1" s="570"/>
      <c r="F1" s="570"/>
      <c r="G1" s="570"/>
      <c r="H1" s="570"/>
      <c r="I1" s="571"/>
    </row>
    <row r="2" spans="1:9" s="2" customFormat="1" ht="21" customHeight="1" x14ac:dyDescent="0.25">
      <c r="A2" s="568" t="s">
        <v>7</v>
      </c>
      <c r="B2" s="572" t="s">
        <v>8</v>
      </c>
      <c r="C2" s="573"/>
      <c r="D2" s="573"/>
      <c r="E2" s="573"/>
      <c r="F2" s="573"/>
      <c r="G2" s="573"/>
      <c r="H2" s="573"/>
      <c r="I2" s="574"/>
    </row>
    <row r="3" spans="1:9" s="2" customFormat="1" ht="50.25" customHeight="1" x14ac:dyDescent="0.25">
      <c r="A3" s="568"/>
      <c r="B3" s="277" t="s">
        <v>224</v>
      </c>
      <c r="C3" s="277" t="s">
        <v>400</v>
      </c>
      <c r="D3" s="277" t="s">
        <v>225</v>
      </c>
      <c r="E3" s="277" t="s">
        <v>401</v>
      </c>
      <c r="F3" s="277" t="s">
        <v>226</v>
      </c>
      <c r="G3" s="277" t="s">
        <v>402</v>
      </c>
      <c r="H3" s="483" t="s">
        <v>9</v>
      </c>
      <c r="I3" s="484" t="s">
        <v>403</v>
      </c>
    </row>
    <row r="4" spans="1:9" s="2" customFormat="1" ht="18" customHeight="1" x14ac:dyDescent="0.3">
      <c r="A4" s="461" t="s">
        <v>404</v>
      </c>
      <c r="B4" s="462"/>
      <c r="C4" s="463">
        <v>5851</v>
      </c>
      <c r="D4" s="463"/>
      <c r="E4" s="463">
        <v>1684</v>
      </c>
      <c r="F4" s="463"/>
      <c r="G4" s="463">
        <v>1725</v>
      </c>
      <c r="H4" s="211"/>
      <c r="I4" s="212">
        <f>C4+E4+G4</f>
        <v>9260</v>
      </c>
    </row>
    <row r="5" spans="1:9" s="2" customFormat="1" ht="18" customHeight="1" x14ac:dyDescent="0.3">
      <c r="A5" s="60" t="s">
        <v>405</v>
      </c>
      <c r="B5" s="281">
        <v>300</v>
      </c>
      <c r="C5" s="281">
        <v>300</v>
      </c>
      <c r="D5" s="281"/>
      <c r="E5" s="281"/>
      <c r="F5" s="463"/>
      <c r="G5" s="463"/>
      <c r="H5" s="211">
        <v>300</v>
      </c>
      <c r="I5" s="212">
        <f t="shared" ref="I5:I23" si="0">C5+E5+G5</f>
        <v>300</v>
      </c>
    </row>
    <row r="6" spans="1:9" s="2" customFormat="1" ht="14.4" x14ac:dyDescent="0.3">
      <c r="A6" s="61" t="s">
        <v>406</v>
      </c>
      <c r="B6" s="280">
        <f>SUM(B7:B13)</f>
        <v>49709</v>
      </c>
      <c r="C6" s="280">
        <f>SUM(C7:C13)</f>
        <v>49759</v>
      </c>
      <c r="D6" s="280">
        <f>SUM(D7:D13)</f>
        <v>27376</v>
      </c>
      <c r="E6" s="280">
        <f>SUM(E7:E13)</f>
        <v>28576</v>
      </c>
      <c r="F6" s="464">
        <v>17330</v>
      </c>
      <c r="G6" s="464">
        <v>17330</v>
      </c>
      <c r="H6" s="212">
        <f>B6+D6+F6</f>
        <v>94415</v>
      </c>
      <c r="I6" s="212">
        <f t="shared" si="0"/>
        <v>95665</v>
      </c>
    </row>
    <row r="7" spans="1:9" s="2" customFormat="1" ht="28.8" x14ac:dyDescent="0.3">
      <c r="A7" s="61" t="s">
        <v>407</v>
      </c>
      <c r="B7" s="281">
        <v>38746</v>
      </c>
      <c r="C7" s="281">
        <v>40108</v>
      </c>
      <c r="D7" s="281">
        <v>20826</v>
      </c>
      <c r="E7" s="281">
        <v>22026</v>
      </c>
      <c r="F7" s="463">
        <v>12288</v>
      </c>
      <c r="G7" s="463">
        <v>12288</v>
      </c>
      <c r="H7" s="212">
        <f t="shared" ref="H7:H23" si="1">B7+D7+F7</f>
        <v>71860</v>
      </c>
      <c r="I7" s="212">
        <f t="shared" si="0"/>
        <v>74422</v>
      </c>
    </row>
    <row r="8" spans="1:9" s="2" customFormat="1" ht="28.8" x14ac:dyDescent="0.3">
      <c r="A8" s="62" t="s">
        <v>408</v>
      </c>
      <c r="B8" s="278">
        <v>573</v>
      </c>
      <c r="C8" s="278">
        <v>573</v>
      </c>
      <c r="D8" s="278"/>
      <c r="E8" s="465"/>
      <c r="F8" s="462"/>
      <c r="G8" s="463"/>
      <c r="H8" s="212">
        <f t="shared" si="1"/>
        <v>573</v>
      </c>
      <c r="I8" s="212">
        <f t="shared" si="0"/>
        <v>573</v>
      </c>
    </row>
    <row r="9" spans="1:9" s="2" customFormat="1" ht="28.8" x14ac:dyDescent="0.3">
      <c r="A9" s="62" t="s">
        <v>409</v>
      </c>
      <c r="B9" s="278">
        <v>462</v>
      </c>
      <c r="C9" s="278">
        <v>0</v>
      </c>
      <c r="D9" s="278"/>
      <c r="E9" s="465"/>
      <c r="F9" s="463"/>
      <c r="G9" s="466"/>
      <c r="H9" s="212">
        <f t="shared" si="1"/>
        <v>462</v>
      </c>
      <c r="I9" s="212">
        <f t="shared" si="0"/>
        <v>0</v>
      </c>
    </row>
    <row r="10" spans="1:9" s="2" customFormat="1" ht="48" customHeight="1" x14ac:dyDescent="0.3">
      <c r="A10" s="62" t="s">
        <v>410</v>
      </c>
      <c r="B10" s="278"/>
      <c r="C10" s="278"/>
      <c r="D10" s="278">
        <v>1417</v>
      </c>
      <c r="E10" s="465">
        <v>1417</v>
      </c>
      <c r="F10" s="463"/>
      <c r="G10" s="467"/>
      <c r="H10" s="212">
        <f t="shared" si="1"/>
        <v>1417</v>
      </c>
      <c r="I10" s="212">
        <f t="shared" si="0"/>
        <v>1417</v>
      </c>
    </row>
    <row r="11" spans="1:9" s="2" customFormat="1" ht="43.2" x14ac:dyDescent="0.3">
      <c r="A11" s="62" t="s">
        <v>411</v>
      </c>
      <c r="B11" s="278"/>
      <c r="C11" s="278"/>
      <c r="D11" s="278"/>
      <c r="E11" s="465"/>
      <c r="F11" s="463">
        <v>2337</v>
      </c>
      <c r="G11" s="468">
        <v>2337</v>
      </c>
      <c r="H11" s="212">
        <f t="shared" si="1"/>
        <v>2337</v>
      </c>
      <c r="I11" s="212">
        <f t="shared" si="0"/>
        <v>2337</v>
      </c>
    </row>
    <row r="12" spans="1:9" s="2" customFormat="1" ht="18" customHeight="1" x14ac:dyDescent="0.3">
      <c r="A12" s="62" t="s">
        <v>412</v>
      </c>
      <c r="B12" s="278">
        <v>6620</v>
      </c>
      <c r="C12" s="278">
        <v>6620</v>
      </c>
      <c r="D12" s="278">
        <v>3731</v>
      </c>
      <c r="E12" s="465">
        <v>3731</v>
      </c>
      <c r="F12" s="463">
        <v>2201</v>
      </c>
      <c r="G12" s="463">
        <v>2201</v>
      </c>
      <c r="H12" s="212">
        <f t="shared" si="1"/>
        <v>12552</v>
      </c>
      <c r="I12" s="212">
        <f t="shared" si="0"/>
        <v>12552</v>
      </c>
    </row>
    <row r="13" spans="1:9" s="2" customFormat="1" ht="18" customHeight="1" thickBot="1" x14ac:dyDescent="0.35">
      <c r="A13" s="63" t="s">
        <v>413</v>
      </c>
      <c r="B13" s="278">
        <v>3308</v>
      </c>
      <c r="C13" s="278">
        <v>2458</v>
      </c>
      <c r="D13" s="278">
        <v>1402</v>
      </c>
      <c r="E13" s="278">
        <v>1402</v>
      </c>
      <c r="F13" s="469">
        <v>504</v>
      </c>
      <c r="G13" s="469">
        <v>504</v>
      </c>
      <c r="H13" s="470">
        <f t="shared" si="1"/>
        <v>5214</v>
      </c>
      <c r="I13" s="470">
        <f t="shared" si="0"/>
        <v>4364</v>
      </c>
    </row>
    <row r="14" spans="1:9" s="3" customFormat="1" ht="18" customHeight="1" thickBot="1" x14ac:dyDescent="0.35">
      <c r="A14" s="18" t="s">
        <v>10</v>
      </c>
      <c r="B14" s="197">
        <f>B5+B6</f>
        <v>50009</v>
      </c>
      <c r="C14" s="197">
        <f>C4+C5+C6</f>
        <v>55910</v>
      </c>
      <c r="D14" s="197">
        <f>D5+D6</f>
        <v>27376</v>
      </c>
      <c r="E14" s="197">
        <f>E4+E5+E6</f>
        <v>30260</v>
      </c>
      <c r="F14" s="471">
        <f>F6</f>
        <v>17330</v>
      </c>
      <c r="G14" s="471">
        <f>G4+G6</f>
        <v>19055</v>
      </c>
      <c r="H14" s="224">
        <f t="shared" si="1"/>
        <v>94715</v>
      </c>
      <c r="I14" s="472">
        <f>C14+E14+G14</f>
        <v>105225</v>
      </c>
    </row>
    <row r="15" spans="1:9" s="3" customFormat="1" ht="30.75" customHeight="1" x14ac:dyDescent="0.3">
      <c r="A15" s="64" t="s">
        <v>11</v>
      </c>
      <c r="B15" s="283">
        <v>36794</v>
      </c>
      <c r="C15" s="283">
        <v>41886</v>
      </c>
      <c r="D15" s="283">
        <v>20403</v>
      </c>
      <c r="E15" s="283">
        <v>22654</v>
      </c>
      <c r="F15" s="473">
        <v>13676</v>
      </c>
      <c r="G15" s="473">
        <v>14950</v>
      </c>
      <c r="H15" s="474">
        <f t="shared" si="1"/>
        <v>70873</v>
      </c>
      <c r="I15" s="474">
        <f t="shared" si="0"/>
        <v>79490</v>
      </c>
    </row>
    <row r="16" spans="1:9" s="3" customFormat="1" ht="18" customHeight="1" x14ac:dyDescent="0.3">
      <c r="A16" s="61" t="s">
        <v>227</v>
      </c>
      <c r="B16" s="284">
        <v>7612</v>
      </c>
      <c r="C16" s="284">
        <v>8228</v>
      </c>
      <c r="D16" s="284">
        <v>4163</v>
      </c>
      <c r="E16" s="284">
        <v>4252</v>
      </c>
      <c r="F16" s="245">
        <v>2831</v>
      </c>
      <c r="G16" s="245">
        <v>3097</v>
      </c>
      <c r="H16" s="212">
        <f t="shared" si="1"/>
        <v>14606</v>
      </c>
      <c r="I16" s="212">
        <f t="shared" si="0"/>
        <v>15577</v>
      </c>
    </row>
    <row r="17" spans="1:9" s="3" customFormat="1" ht="18" customHeight="1" x14ac:dyDescent="0.3">
      <c r="A17" s="60" t="s">
        <v>228</v>
      </c>
      <c r="B17" s="284">
        <v>4796</v>
      </c>
      <c r="C17" s="284">
        <v>4962</v>
      </c>
      <c r="D17" s="284">
        <v>1910</v>
      </c>
      <c r="E17" s="284">
        <v>1921</v>
      </c>
      <c r="F17" s="245">
        <v>823</v>
      </c>
      <c r="G17" s="245">
        <v>1008</v>
      </c>
      <c r="H17" s="212">
        <f t="shared" si="1"/>
        <v>7529</v>
      </c>
      <c r="I17" s="212">
        <f t="shared" si="0"/>
        <v>7891</v>
      </c>
    </row>
    <row r="18" spans="1:9" s="3" customFormat="1" ht="18" customHeight="1" x14ac:dyDescent="0.3">
      <c r="A18" s="60" t="s">
        <v>262</v>
      </c>
      <c r="B18" s="284"/>
      <c r="C18" s="284"/>
      <c r="D18" s="284">
        <v>900</v>
      </c>
      <c r="E18" s="284">
        <v>1433</v>
      </c>
      <c r="F18" s="245"/>
      <c r="G18" s="245"/>
      <c r="H18" s="212">
        <f t="shared" si="1"/>
        <v>900</v>
      </c>
      <c r="I18" s="212">
        <f t="shared" si="0"/>
        <v>1433</v>
      </c>
    </row>
    <row r="19" spans="1:9" s="7" customFormat="1" ht="18" customHeight="1" x14ac:dyDescent="0.3">
      <c r="A19" s="475" t="s">
        <v>414</v>
      </c>
      <c r="B19" s="284">
        <v>807</v>
      </c>
      <c r="C19" s="284">
        <v>808</v>
      </c>
      <c r="D19" s="284"/>
      <c r="E19" s="284"/>
      <c r="F19" s="245"/>
      <c r="G19" s="245"/>
      <c r="H19" s="280">
        <f t="shared" si="1"/>
        <v>807</v>
      </c>
      <c r="I19" s="212">
        <f t="shared" si="0"/>
        <v>808</v>
      </c>
    </row>
    <row r="20" spans="1:9" ht="15" thickBot="1" x14ac:dyDescent="0.35">
      <c r="A20" s="282" t="s">
        <v>415</v>
      </c>
      <c r="B20" s="196"/>
      <c r="C20" s="196">
        <v>26</v>
      </c>
      <c r="D20" s="196"/>
      <c r="E20" s="196"/>
      <c r="F20" s="476"/>
      <c r="G20" s="476"/>
      <c r="H20" s="477"/>
      <c r="I20" s="478">
        <f t="shared" si="0"/>
        <v>26</v>
      </c>
    </row>
    <row r="21" spans="1:9" ht="15" thickBot="1" x14ac:dyDescent="0.35">
      <c r="A21" s="18" t="s">
        <v>12</v>
      </c>
      <c r="B21" s="279">
        <f>SUM(B15:B19)</f>
        <v>50009</v>
      </c>
      <c r="C21" s="279">
        <f>SUM(C15:C20)</f>
        <v>55910</v>
      </c>
      <c r="D21" s="279">
        <f>SUM(D15:D18)</f>
        <v>27376</v>
      </c>
      <c r="E21" s="279">
        <f>SUM(E15:E20)</f>
        <v>30260</v>
      </c>
      <c r="F21" s="479">
        <f>SUM(F15:F20)</f>
        <v>17330</v>
      </c>
      <c r="G21" s="479">
        <f>SUM(G15:G20)</f>
        <v>19055</v>
      </c>
      <c r="H21" s="224">
        <f t="shared" si="1"/>
        <v>94715</v>
      </c>
      <c r="I21" s="472">
        <f t="shared" si="0"/>
        <v>105225</v>
      </c>
    </row>
    <row r="22" spans="1:9" ht="14.4" x14ac:dyDescent="0.3">
      <c r="A22" s="65" t="s">
        <v>13</v>
      </c>
      <c r="B22" s="283">
        <v>11</v>
      </c>
      <c r="C22" s="283">
        <v>11</v>
      </c>
      <c r="D22" s="283">
        <v>6</v>
      </c>
      <c r="E22" s="283">
        <v>6</v>
      </c>
      <c r="F22" s="480">
        <v>3</v>
      </c>
      <c r="G22" s="480">
        <v>3</v>
      </c>
      <c r="H22" s="474">
        <f t="shared" si="1"/>
        <v>20</v>
      </c>
      <c r="I22" s="474">
        <f t="shared" si="0"/>
        <v>20</v>
      </c>
    </row>
    <row r="23" spans="1:9" ht="15" thickBot="1" x14ac:dyDescent="0.35">
      <c r="A23" s="66" t="s">
        <v>14</v>
      </c>
      <c r="B23" s="196">
        <v>11</v>
      </c>
      <c r="C23" s="196">
        <v>11</v>
      </c>
      <c r="D23" s="196">
        <v>6</v>
      </c>
      <c r="E23" s="196">
        <v>6</v>
      </c>
      <c r="F23" s="481">
        <v>3</v>
      </c>
      <c r="G23" s="481">
        <v>3</v>
      </c>
      <c r="H23" s="478">
        <f t="shared" si="1"/>
        <v>20</v>
      </c>
      <c r="I23" s="482">
        <f t="shared" si="0"/>
        <v>20</v>
      </c>
    </row>
    <row r="25" spans="1:9" x14ac:dyDescent="0.25">
      <c r="C25" s="6"/>
    </row>
  </sheetData>
  <mergeCells count="3">
    <mergeCell ref="A2:A3"/>
    <mergeCell ref="A1:I1"/>
    <mergeCell ref="B2:I2"/>
  </mergeCells>
  <printOptions horizontalCentered="1"/>
  <pageMargins left="0.39370078740157483" right="0.43307086614173229" top="0.98425196850393704" bottom="0.98425196850393704" header="0.51181102362204722" footer="0.51181102362204722"/>
  <pageSetup paperSize="9" scale="71" fitToHeight="0" orientation="landscape" horizontalDpi="300" verticalDpi="300" r:id="rId1"/>
  <headerFooter alignWithMargins="0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  <pageSetUpPr fitToPage="1"/>
  </sheetPr>
  <dimension ref="A1:F42"/>
  <sheetViews>
    <sheetView view="pageBreakPreview" topLeftCell="A4" zoomScale="60" zoomScaleNormal="100" workbookViewId="0">
      <selection sqref="A1:F38"/>
    </sheetView>
  </sheetViews>
  <sheetFormatPr defaultColWidth="9.109375" defaultRowHeight="14.4" x14ac:dyDescent="0.3"/>
  <cols>
    <col min="1" max="1" width="16.33203125" style="19" customWidth="1"/>
    <col min="2" max="2" width="68.44140625" style="19" customWidth="1"/>
    <col min="3" max="3" width="24.5546875" style="19" customWidth="1"/>
    <col min="4" max="4" width="21" style="508" customWidth="1"/>
    <col min="5" max="5" width="25" style="19" customWidth="1"/>
    <col min="6" max="6" width="20.33203125" style="19" customWidth="1"/>
    <col min="7" max="16384" width="9.109375" style="19"/>
  </cols>
  <sheetData>
    <row r="1" spans="1:6" ht="39" customHeight="1" x14ac:dyDescent="0.3">
      <c r="A1" s="575" t="s">
        <v>417</v>
      </c>
      <c r="B1" s="576"/>
      <c r="C1" s="576"/>
      <c r="D1" s="577"/>
      <c r="E1" s="577"/>
      <c r="F1" s="307" t="s">
        <v>385</v>
      </c>
    </row>
    <row r="2" spans="1:6" ht="48.75" customHeight="1" x14ac:dyDescent="0.3">
      <c r="A2" s="20" t="s">
        <v>310</v>
      </c>
      <c r="B2" s="21" t="s">
        <v>311</v>
      </c>
      <c r="C2" s="21" t="s">
        <v>312</v>
      </c>
      <c r="D2" s="505" t="s">
        <v>388</v>
      </c>
      <c r="E2" s="299" t="s">
        <v>313</v>
      </c>
      <c r="F2" s="22" t="s">
        <v>389</v>
      </c>
    </row>
    <row r="3" spans="1:6" ht="15.6" x14ac:dyDescent="0.3">
      <c r="A3" s="578" t="s">
        <v>108</v>
      </c>
      <c r="B3" s="579"/>
      <c r="C3" s="579"/>
      <c r="D3" s="580"/>
      <c r="E3" s="580"/>
      <c r="F3" s="306"/>
    </row>
    <row r="4" spans="1:6" ht="32.25" customHeight="1" x14ac:dyDescent="0.3">
      <c r="A4" s="503" t="s">
        <v>426</v>
      </c>
      <c r="B4" s="24" t="s">
        <v>418</v>
      </c>
      <c r="C4" s="24"/>
      <c r="D4" s="302"/>
      <c r="E4" s="486">
        <v>0</v>
      </c>
      <c r="F4" s="485">
        <v>9219</v>
      </c>
    </row>
    <row r="5" spans="1:6" ht="32.25" customHeight="1" x14ac:dyDescent="0.3">
      <c r="A5" s="503" t="s">
        <v>427</v>
      </c>
      <c r="B5" s="24" t="s">
        <v>419</v>
      </c>
      <c r="C5" s="24"/>
      <c r="D5" s="302">
        <v>3943</v>
      </c>
      <c r="E5" s="486">
        <v>0</v>
      </c>
      <c r="F5" s="485">
        <v>1005</v>
      </c>
    </row>
    <row r="6" spans="1:6" ht="32.25" customHeight="1" x14ac:dyDescent="0.3">
      <c r="A6" s="503" t="s">
        <v>428</v>
      </c>
      <c r="B6" s="24" t="s">
        <v>420</v>
      </c>
      <c r="C6" s="24"/>
      <c r="D6" s="302">
        <v>274</v>
      </c>
      <c r="E6" s="486">
        <v>0</v>
      </c>
      <c r="F6" s="485">
        <v>500</v>
      </c>
    </row>
    <row r="7" spans="1:6" ht="32.25" customHeight="1" x14ac:dyDescent="0.3">
      <c r="A7" s="503" t="s">
        <v>429</v>
      </c>
      <c r="B7" s="24" t="s">
        <v>421</v>
      </c>
      <c r="C7" s="24"/>
      <c r="D7" s="302">
        <v>60455</v>
      </c>
      <c r="E7" s="486">
        <v>0</v>
      </c>
      <c r="F7" s="485">
        <v>64291</v>
      </c>
    </row>
    <row r="8" spans="1:6" ht="32.25" customHeight="1" x14ac:dyDescent="0.3">
      <c r="A8" s="503" t="s">
        <v>430</v>
      </c>
      <c r="B8" s="24" t="s">
        <v>431</v>
      </c>
      <c r="C8" s="24"/>
      <c r="D8" s="302"/>
      <c r="E8" s="486">
        <v>0</v>
      </c>
      <c r="F8" s="485">
        <v>2353</v>
      </c>
    </row>
    <row r="9" spans="1:6" ht="32.25" customHeight="1" x14ac:dyDescent="0.3">
      <c r="A9" s="503" t="s">
        <v>432</v>
      </c>
      <c r="B9" s="24" t="s">
        <v>433</v>
      </c>
      <c r="C9" s="24"/>
      <c r="D9" s="302">
        <v>29725</v>
      </c>
      <c r="E9" s="486">
        <v>0</v>
      </c>
      <c r="F9" s="485">
        <v>29725</v>
      </c>
    </row>
    <row r="10" spans="1:6" ht="32.25" customHeight="1" x14ac:dyDescent="0.3">
      <c r="A10" s="23" t="s">
        <v>282</v>
      </c>
      <c r="B10" s="24" t="s">
        <v>281</v>
      </c>
      <c r="C10" s="206">
        <v>635</v>
      </c>
      <c r="D10" s="302">
        <v>1170</v>
      </c>
      <c r="E10" s="302">
        <v>2500</v>
      </c>
      <c r="F10" s="485">
        <v>1950</v>
      </c>
    </row>
    <row r="11" spans="1:6" ht="28.5" customHeight="1" x14ac:dyDescent="0.3">
      <c r="A11" s="23" t="s">
        <v>109</v>
      </c>
      <c r="B11" s="24" t="s">
        <v>280</v>
      </c>
      <c r="C11" s="207">
        <v>35207</v>
      </c>
      <c r="D11" s="300">
        <v>4632</v>
      </c>
      <c r="E11" s="301"/>
      <c r="F11" s="485"/>
    </row>
    <row r="12" spans="1:6" ht="38.25" customHeight="1" x14ac:dyDescent="0.3">
      <c r="A12" s="23" t="s">
        <v>110</v>
      </c>
      <c r="B12" s="24" t="s">
        <v>111</v>
      </c>
      <c r="C12" s="191"/>
      <c r="D12" s="300"/>
      <c r="E12" s="300">
        <v>690</v>
      </c>
      <c r="F12" s="485">
        <v>366</v>
      </c>
    </row>
    <row r="13" spans="1:6" ht="30" customHeight="1" x14ac:dyDescent="0.3">
      <c r="A13" s="23" t="s">
        <v>112</v>
      </c>
      <c r="B13" s="24" t="s">
        <v>279</v>
      </c>
      <c r="C13" s="207">
        <v>17463</v>
      </c>
      <c r="D13" s="300">
        <v>22585</v>
      </c>
      <c r="E13" s="300">
        <v>15672</v>
      </c>
      <c r="F13" s="485">
        <v>2535</v>
      </c>
    </row>
    <row r="14" spans="1:6" ht="38.25" customHeight="1" x14ac:dyDescent="0.3">
      <c r="A14" s="23" t="s">
        <v>113</v>
      </c>
      <c r="B14" s="24" t="s">
        <v>114</v>
      </c>
      <c r="C14" s="207">
        <v>59928</v>
      </c>
      <c r="D14" s="300">
        <v>4287</v>
      </c>
      <c r="E14" s="300">
        <v>46137</v>
      </c>
      <c r="F14" s="485">
        <v>22809</v>
      </c>
    </row>
    <row r="15" spans="1:6" ht="30" customHeight="1" x14ac:dyDescent="0.3">
      <c r="A15" s="23" t="s">
        <v>115</v>
      </c>
      <c r="B15" s="24" t="s">
        <v>116</v>
      </c>
      <c r="C15" s="191"/>
      <c r="D15" s="300"/>
      <c r="E15" s="300">
        <v>1984</v>
      </c>
      <c r="F15" s="485">
        <v>836</v>
      </c>
    </row>
    <row r="16" spans="1:6" ht="30.75" customHeight="1" x14ac:dyDescent="0.3">
      <c r="A16" s="23" t="s">
        <v>117</v>
      </c>
      <c r="B16" s="24" t="s">
        <v>118</v>
      </c>
      <c r="C16" s="191"/>
      <c r="D16" s="300">
        <v>3112</v>
      </c>
      <c r="E16" s="300">
        <v>19863</v>
      </c>
      <c r="F16" s="485">
        <v>21180</v>
      </c>
    </row>
    <row r="17" spans="1:6" ht="33.75" customHeight="1" x14ac:dyDescent="0.3">
      <c r="A17" s="23" t="s">
        <v>119</v>
      </c>
      <c r="B17" s="24" t="s">
        <v>120</v>
      </c>
      <c r="C17" s="207">
        <v>90453</v>
      </c>
      <c r="D17" s="300">
        <v>113138</v>
      </c>
      <c r="E17" s="300">
        <v>3595</v>
      </c>
      <c r="F17" s="485">
        <v>7424</v>
      </c>
    </row>
    <row r="18" spans="1:6" ht="33" customHeight="1" x14ac:dyDescent="0.3">
      <c r="A18" s="23" t="s">
        <v>121</v>
      </c>
      <c r="B18" s="24" t="s">
        <v>122</v>
      </c>
      <c r="C18" s="191"/>
      <c r="D18" s="300"/>
      <c r="E18" s="300">
        <v>0</v>
      </c>
      <c r="F18" s="485"/>
    </row>
    <row r="19" spans="1:6" ht="40.5" customHeight="1" x14ac:dyDescent="0.3">
      <c r="A19" s="23" t="s">
        <v>123</v>
      </c>
      <c r="B19" s="24" t="s">
        <v>124</v>
      </c>
      <c r="C19" s="191"/>
      <c r="D19" s="300"/>
      <c r="E19" s="300">
        <v>215</v>
      </c>
      <c r="F19" s="485"/>
    </row>
    <row r="20" spans="1:6" ht="25.5" customHeight="1" x14ac:dyDescent="0.3">
      <c r="A20" s="23" t="s">
        <v>125</v>
      </c>
      <c r="B20" s="24" t="s">
        <v>126</v>
      </c>
      <c r="C20" s="191"/>
      <c r="D20" s="300"/>
      <c r="E20" s="300">
        <v>464</v>
      </c>
      <c r="F20" s="485">
        <v>124</v>
      </c>
    </row>
    <row r="21" spans="1:6" ht="31.5" customHeight="1" x14ac:dyDescent="0.3">
      <c r="A21" s="23" t="s">
        <v>127</v>
      </c>
      <c r="B21" s="24" t="s">
        <v>128</v>
      </c>
      <c r="C21" s="191"/>
      <c r="D21" s="300"/>
      <c r="E21" s="300">
        <v>32</v>
      </c>
      <c r="F21" s="485">
        <v>32</v>
      </c>
    </row>
    <row r="22" spans="1:6" ht="30" customHeight="1" x14ac:dyDescent="0.3">
      <c r="A22" s="23" t="s">
        <v>129</v>
      </c>
      <c r="B22" s="24" t="s">
        <v>130</v>
      </c>
      <c r="C22" s="191"/>
      <c r="D22" s="300">
        <v>50</v>
      </c>
      <c r="E22" s="300">
        <v>2133</v>
      </c>
      <c r="F22" s="485">
        <v>2852</v>
      </c>
    </row>
    <row r="23" spans="1:6" ht="28.5" customHeight="1" x14ac:dyDescent="0.3">
      <c r="A23" s="23" t="s">
        <v>131</v>
      </c>
      <c r="B23" s="24" t="s">
        <v>278</v>
      </c>
      <c r="C23" s="207">
        <v>3221</v>
      </c>
      <c r="D23" s="300">
        <v>2038</v>
      </c>
      <c r="E23" s="300">
        <v>3221</v>
      </c>
      <c r="F23" s="485">
        <v>2437</v>
      </c>
    </row>
    <row r="24" spans="1:6" ht="28.5" customHeight="1" x14ac:dyDescent="0.3">
      <c r="A24" s="23" t="s">
        <v>422</v>
      </c>
      <c r="B24" s="504" t="s">
        <v>423</v>
      </c>
      <c r="C24" s="207"/>
      <c r="D24" s="300">
        <v>264</v>
      </c>
      <c r="E24" s="300">
        <v>0</v>
      </c>
      <c r="F24" s="485">
        <v>5794</v>
      </c>
    </row>
    <row r="25" spans="1:6" ht="28.5" customHeight="1" x14ac:dyDescent="0.3">
      <c r="A25" s="23" t="s">
        <v>424</v>
      </c>
      <c r="B25" s="230" t="s">
        <v>425</v>
      </c>
      <c r="C25" s="207"/>
      <c r="D25" s="300"/>
      <c r="E25" s="300">
        <v>0</v>
      </c>
      <c r="F25" s="485">
        <v>750</v>
      </c>
    </row>
    <row r="26" spans="1:6" ht="27" customHeight="1" x14ac:dyDescent="0.3">
      <c r="A26" s="25" t="s">
        <v>132</v>
      </c>
      <c r="B26" s="24" t="s">
        <v>133</v>
      </c>
      <c r="C26" s="221">
        <v>935</v>
      </c>
      <c r="D26" s="302"/>
      <c r="E26" s="300">
        <v>10605</v>
      </c>
      <c r="F26" s="485">
        <v>10</v>
      </c>
    </row>
    <row r="27" spans="1:6" ht="27" customHeight="1" x14ac:dyDescent="0.3">
      <c r="A27" s="25" t="s">
        <v>333</v>
      </c>
      <c r="B27" s="230" t="s">
        <v>334</v>
      </c>
      <c r="C27" s="221">
        <v>37902</v>
      </c>
      <c r="D27" s="302">
        <v>14000</v>
      </c>
      <c r="E27" s="300">
        <v>41864</v>
      </c>
      <c r="F27" s="485">
        <v>15275</v>
      </c>
    </row>
    <row r="28" spans="1:6" ht="29.25" customHeight="1" x14ac:dyDescent="0.3">
      <c r="A28" s="23" t="s">
        <v>134</v>
      </c>
      <c r="B28" s="24" t="s">
        <v>135</v>
      </c>
      <c r="C28" s="191"/>
      <c r="D28" s="300">
        <v>131</v>
      </c>
      <c r="E28" s="300">
        <v>224</v>
      </c>
      <c r="F28" s="485">
        <v>118</v>
      </c>
    </row>
    <row r="29" spans="1:6" ht="29.25" customHeight="1" x14ac:dyDescent="0.3">
      <c r="A29" s="23" t="s">
        <v>136</v>
      </c>
      <c r="B29" s="24" t="s">
        <v>137</v>
      </c>
      <c r="C29" s="207">
        <v>53545</v>
      </c>
      <c r="D29" s="300"/>
      <c r="E29" s="300">
        <v>63413</v>
      </c>
      <c r="F29" s="485">
        <v>64</v>
      </c>
    </row>
    <row r="30" spans="1:6" ht="29.25" customHeight="1" x14ac:dyDescent="0.3">
      <c r="A30" s="23" t="s">
        <v>138</v>
      </c>
      <c r="B30" s="24" t="s">
        <v>139</v>
      </c>
      <c r="C30" s="191"/>
      <c r="D30" s="300"/>
      <c r="E30" s="300">
        <v>3525</v>
      </c>
      <c r="F30" s="485">
        <v>5200</v>
      </c>
    </row>
    <row r="31" spans="1:6" ht="30" customHeight="1" x14ac:dyDescent="0.3">
      <c r="A31" s="23" t="s">
        <v>140</v>
      </c>
      <c r="B31" s="24" t="s">
        <v>141</v>
      </c>
      <c r="C31" s="191"/>
      <c r="D31" s="300">
        <v>17265</v>
      </c>
      <c r="E31" s="300">
        <v>11520</v>
      </c>
      <c r="F31" s="485">
        <v>13276</v>
      </c>
    </row>
    <row r="32" spans="1:6" ht="27.75" customHeight="1" x14ac:dyDescent="0.3">
      <c r="A32" s="25" t="s">
        <v>142</v>
      </c>
      <c r="B32" s="24" t="s">
        <v>143</v>
      </c>
      <c r="C32" s="192"/>
      <c r="D32" s="302">
        <v>492</v>
      </c>
      <c r="E32" s="300">
        <v>1327</v>
      </c>
      <c r="F32" s="485">
        <v>851</v>
      </c>
    </row>
    <row r="33" spans="1:6" ht="27.75" customHeight="1" x14ac:dyDescent="0.3">
      <c r="A33" s="25" t="s">
        <v>222</v>
      </c>
      <c r="B33" s="24" t="s">
        <v>223</v>
      </c>
      <c r="C33" s="192"/>
      <c r="D33" s="302">
        <v>50</v>
      </c>
      <c r="E33" s="300">
        <v>1650</v>
      </c>
      <c r="F33" s="485">
        <v>81</v>
      </c>
    </row>
    <row r="34" spans="1:6" ht="27.75" customHeight="1" x14ac:dyDescent="0.3">
      <c r="A34" s="25" t="s">
        <v>249</v>
      </c>
      <c r="B34" s="24" t="s">
        <v>250</v>
      </c>
      <c r="C34" s="221">
        <v>63542</v>
      </c>
      <c r="D34" s="302">
        <v>37415</v>
      </c>
      <c r="E34" s="301"/>
      <c r="F34" s="485"/>
    </row>
    <row r="35" spans="1:6" ht="27.75" customHeight="1" x14ac:dyDescent="0.3">
      <c r="A35" s="25" t="s">
        <v>251</v>
      </c>
      <c r="B35" s="24" t="s">
        <v>252</v>
      </c>
      <c r="C35" s="192"/>
      <c r="D35" s="302">
        <v>50521</v>
      </c>
      <c r="E35" s="300">
        <v>88317</v>
      </c>
      <c r="F35" s="485">
        <v>93104</v>
      </c>
    </row>
    <row r="36" spans="1:6" ht="29.25" customHeight="1" x14ac:dyDescent="0.3">
      <c r="A36" s="25"/>
      <c r="B36" s="26" t="s">
        <v>144</v>
      </c>
      <c r="C36" s="192"/>
      <c r="D36" s="302"/>
      <c r="E36" s="304">
        <v>8038</v>
      </c>
      <c r="F36" s="500">
        <v>11389</v>
      </c>
    </row>
    <row r="37" spans="1:6" ht="30" customHeight="1" thickBot="1" x14ac:dyDescent="0.35">
      <c r="A37" s="27"/>
      <c r="B37" s="28" t="s">
        <v>145</v>
      </c>
      <c r="C37" s="193"/>
      <c r="D37" s="506"/>
      <c r="E37" s="305">
        <v>35207</v>
      </c>
      <c r="F37" s="501">
        <v>49997</v>
      </c>
    </row>
    <row r="38" spans="1:6" ht="30" customHeight="1" thickBot="1" x14ac:dyDescent="0.35">
      <c r="A38" s="581" t="s">
        <v>146</v>
      </c>
      <c r="B38" s="582"/>
      <c r="C38" s="231">
        <f>SUM(C11:C37)</f>
        <v>362196</v>
      </c>
      <c r="D38" s="231">
        <f>SUM(D4:D37)</f>
        <v>365547</v>
      </c>
      <c r="E38" s="303">
        <f>SUM(E4:E37)</f>
        <v>362196</v>
      </c>
      <c r="F38" s="502">
        <f>SUM(F4:F37)</f>
        <v>365547</v>
      </c>
    </row>
    <row r="40" spans="1:6" x14ac:dyDescent="0.3">
      <c r="C40" s="29"/>
      <c r="D40" s="507"/>
    </row>
    <row r="42" spans="1:6" x14ac:dyDescent="0.3">
      <c r="C42" s="29"/>
      <c r="D42" s="507"/>
    </row>
  </sheetData>
  <mergeCells count="3">
    <mergeCell ref="A1:E1"/>
    <mergeCell ref="A3:E3"/>
    <mergeCell ref="A38:B38"/>
  </mergeCells>
  <phoneticPr fontId="0" type="noConversion"/>
  <pageMargins left="0.17" right="0.16" top="0.35" bottom="0.38" header="0.51" footer="0.16"/>
  <pageSetup paperSize="9" scale="57" fitToHeight="0" orientation="portrait" horizontalDpi="300" verticalDpi="300" r:id="rId1"/>
  <ignoredErrors>
    <ignoredError sqref="A11:A17 A18:A21 A22 A23 A29:A31 A32 A2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  <pageSetUpPr fitToPage="1"/>
  </sheetPr>
  <dimension ref="A1:H26"/>
  <sheetViews>
    <sheetView view="pageBreakPreview" zoomScale="60" zoomScaleNormal="120" workbookViewId="0">
      <selection sqref="A1:G19"/>
    </sheetView>
  </sheetViews>
  <sheetFormatPr defaultColWidth="9.109375" defaultRowHeight="13.2" x14ac:dyDescent="0.25"/>
  <cols>
    <col min="1" max="1" width="64.44140625" style="4" customWidth="1"/>
    <col min="2" max="2" width="24.33203125" style="333" customWidth="1"/>
    <col min="3" max="3" width="17.44140625" style="4" customWidth="1"/>
    <col min="4" max="4" width="19" style="333" bestFit="1" customWidth="1"/>
    <col min="5" max="5" width="19.88671875" style="4" customWidth="1"/>
    <col min="6" max="6" width="19" style="333" bestFit="1" customWidth="1"/>
    <col min="7" max="7" width="17.6640625" style="4" customWidth="1"/>
    <col min="8" max="16384" width="9.109375" style="4"/>
  </cols>
  <sheetData>
    <row r="1" spans="1:8" ht="18.75" customHeight="1" x14ac:dyDescent="0.3">
      <c r="A1" s="583" t="s">
        <v>391</v>
      </c>
      <c r="B1" s="583"/>
      <c r="C1" s="583"/>
      <c r="D1" s="583"/>
      <c r="E1" s="583"/>
      <c r="F1" s="583"/>
      <c r="G1" s="308" t="s">
        <v>390</v>
      </c>
    </row>
    <row r="2" spans="1:8" ht="14.4" x14ac:dyDescent="0.3">
      <c r="A2" s="584" t="s">
        <v>23</v>
      </c>
      <c r="B2" s="585"/>
      <c r="C2" s="585"/>
      <c r="D2" s="585"/>
      <c r="E2" s="585"/>
      <c r="F2" s="585"/>
      <c r="G2" s="586"/>
    </row>
    <row r="3" spans="1:8" ht="15" customHeight="1" x14ac:dyDescent="0.3">
      <c r="A3" s="587" t="s">
        <v>392</v>
      </c>
      <c r="B3" s="588"/>
      <c r="C3" s="588"/>
      <c r="D3" s="588"/>
      <c r="E3" s="588"/>
      <c r="F3" s="588"/>
      <c r="G3" s="589"/>
    </row>
    <row r="4" spans="1:8" ht="43.2" x14ac:dyDescent="0.25">
      <c r="A4" s="30" t="s">
        <v>15</v>
      </c>
      <c r="B4" s="457" t="s">
        <v>307</v>
      </c>
      <c r="C4" s="30" t="s">
        <v>393</v>
      </c>
      <c r="D4" s="457" t="s">
        <v>308</v>
      </c>
      <c r="E4" s="30" t="s">
        <v>395</v>
      </c>
      <c r="F4" s="457" t="s">
        <v>309</v>
      </c>
      <c r="G4" s="30" t="s">
        <v>394</v>
      </c>
    </row>
    <row r="5" spans="1:8" ht="14.4" x14ac:dyDescent="0.3">
      <c r="A5" s="31" t="s">
        <v>16</v>
      </c>
      <c r="B5" s="417">
        <v>306619</v>
      </c>
      <c r="C5" s="247">
        <v>283179</v>
      </c>
      <c r="D5" s="417">
        <v>247775</v>
      </c>
      <c r="E5" s="247">
        <v>205883</v>
      </c>
      <c r="F5" s="417">
        <v>58844</v>
      </c>
      <c r="G5" s="247">
        <v>77296</v>
      </c>
    </row>
    <row r="6" spans="1:8" ht="14.4" x14ac:dyDescent="0.3">
      <c r="A6" s="31" t="s">
        <v>17</v>
      </c>
      <c r="B6" s="417">
        <v>269400</v>
      </c>
      <c r="C6" s="247">
        <v>237097</v>
      </c>
      <c r="D6" s="417">
        <v>146996</v>
      </c>
      <c r="E6" s="247">
        <v>108230</v>
      </c>
      <c r="F6" s="417">
        <v>122404</v>
      </c>
      <c r="G6" s="247">
        <v>128867</v>
      </c>
    </row>
    <row r="7" spans="1:8" ht="14.4" x14ac:dyDescent="0.3">
      <c r="A7" s="31" t="s">
        <v>18</v>
      </c>
      <c r="B7" s="417"/>
      <c r="C7" s="247"/>
      <c r="D7" s="459"/>
      <c r="E7" s="190"/>
      <c r="F7" s="417">
        <f>F5-F6</f>
        <v>-63560</v>
      </c>
      <c r="G7" s="247">
        <f>G5-G6</f>
        <v>-51571</v>
      </c>
    </row>
    <row r="8" spans="1:8" ht="14.4" x14ac:dyDescent="0.3">
      <c r="A8" s="31" t="s">
        <v>19</v>
      </c>
      <c r="B8" s="417">
        <f>B5-B6</f>
        <v>37219</v>
      </c>
      <c r="C8" s="247">
        <f>C5-C6</f>
        <v>46082</v>
      </c>
      <c r="D8" s="417">
        <f>D5-D6</f>
        <v>100779</v>
      </c>
      <c r="E8" s="247">
        <f>E5-E6</f>
        <v>97653</v>
      </c>
      <c r="F8" s="459"/>
      <c r="G8" s="247"/>
    </row>
    <row r="9" spans="1:8" ht="14.4" x14ac:dyDescent="0.3">
      <c r="A9" s="31" t="s">
        <v>397</v>
      </c>
      <c r="B9" s="417">
        <v>0</v>
      </c>
      <c r="C9" s="247">
        <v>3829</v>
      </c>
      <c r="D9" s="417">
        <v>0</v>
      </c>
      <c r="E9" s="247">
        <v>3829</v>
      </c>
      <c r="F9" s="417">
        <v>0</v>
      </c>
      <c r="G9" s="247">
        <v>0</v>
      </c>
    </row>
    <row r="10" spans="1:8" ht="14.4" x14ac:dyDescent="0.3">
      <c r="A10" s="32" t="s">
        <v>20</v>
      </c>
      <c r="B10" s="417">
        <v>55577</v>
      </c>
      <c r="C10" s="247">
        <v>78539</v>
      </c>
      <c r="D10" s="417">
        <v>25261</v>
      </c>
      <c r="E10" s="247">
        <v>48223</v>
      </c>
      <c r="F10" s="417">
        <v>30316</v>
      </c>
      <c r="G10" s="247">
        <v>30316</v>
      </c>
      <c r="H10" s="6"/>
    </row>
    <row r="11" spans="1:8" ht="14.4" x14ac:dyDescent="0.3">
      <c r="A11" s="32" t="s">
        <v>398</v>
      </c>
      <c r="B11" s="417">
        <f>B8+B10</f>
        <v>92796</v>
      </c>
      <c r="C11" s="247">
        <v>128450</v>
      </c>
      <c r="D11" s="417">
        <f>D8+D10</f>
        <v>126040</v>
      </c>
      <c r="E11" s="247">
        <v>128450</v>
      </c>
      <c r="F11" s="417">
        <f>F7+F10</f>
        <v>-33244</v>
      </c>
      <c r="G11" s="247">
        <f>G7+G10</f>
        <v>-21255</v>
      </c>
      <c r="H11" s="6"/>
    </row>
    <row r="12" spans="1:8" ht="14.4" x14ac:dyDescent="0.3">
      <c r="A12" s="31" t="s">
        <v>384</v>
      </c>
      <c r="B12" s="417">
        <v>0</v>
      </c>
      <c r="C12" s="285">
        <v>29725</v>
      </c>
      <c r="D12" s="417">
        <v>0</v>
      </c>
      <c r="E12" s="285">
        <v>29725</v>
      </c>
      <c r="F12" s="417">
        <v>0</v>
      </c>
      <c r="G12" s="285">
        <v>0</v>
      </c>
      <c r="H12" s="6"/>
    </row>
    <row r="13" spans="1:8" ht="14.4" x14ac:dyDescent="0.3">
      <c r="A13" s="32" t="s">
        <v>383</v>
      </c>
      <c r="B13" s="417">
        <v>0</v>
      </c>
      <c r="C13" s="285">
        <v>29725</v>
      </c>
      <c r="D13" s="417">
        <v>0</v>
      </c>
      <c r="E13" s="285">
        <v>29725</v>
      </c>
      <c r="F13" s="417"/>
      <c r="G13" s="285">
        <v>0</v>
      </c>
      <c r="H13" s="6"/>
    </row>
    <row r="14" spans="1:8" ht="14.4" x14ac:dyDescent="0.3">
      <c r="A14" s="32" t="s">
        <v>399</v>
      </c>
      <c r="B14" s="417">
        <v>0</v>
      </c>
      <c r="C14" s="247">
        <f>C12-C13</f>
        <v>0</v>
      </c>
      <c r="D14" s="417">
        <v>0</v>
      </c>
      <c r="E14" s="247">
        <v>0</v>
      </c>
      <c r="F14" s="417"/>
      <c r="G14" s="247">
        <v>0</v>
      </c>
      <c r="H14" s="6"/>
    </row>
    <row r="15" spans="1:8" ht="14.4" x14ac:dyDescent="0.3">
      <c r="A15" s="32" t="s">
        <v>244</v>
      </c>
      <c r="B15" s="417">
        <v>3595</v>
      </c>
      <c r="C15" s="247">
        <v>7424</v>
      </c>
      <c r="D15" s="417">
        <v>3595</v>
      </c>
      <c r="E15" s="247">
        <v>7424</v>
      </c>
      <c r="F15" s="459"/>
      <c r="G15" s="247">
        <v>0</v>
      </c>
      <c r="H15" s="6"/>
    </row>
    <row r="16" spans="1:8" ht="14.4" x14ac:dyDescent="0.3">
      <c r="A16" s="32" t="s">
        <v>48</v>
      </c>
      <c r="B16" s="417">
        <v>89201</v>
      </c>
      <c r="C16" s="247">
        <v>91301</v>
      </c>
      <c r="D16" s="417">
        <v>89201</v>
      </c>
      <c r="E16" s="247">
        <v>91301</v>
      </c>
      <c r="F16" s="459"/>
      <c r="G16" s="247">
        <v>0</v>
      </c>
    </row>
    <row r="17" spans="1:7" ht="28.8" x14ac:dyDescent="0.3">
      <c r="A17" s="32" t="s">
        <v>253</v>
      </c>
      <c r="B17" s="417">
        <f>B11-B15-B16</f>
        <v>0</v>
      </c>
      <c r="C17" s="247">
        <f>C11-C13-C15-C16</f>
        <v>0</v>
      </c>
      <c r="D17" s="417">
        <f>D11-D14-D15-D16</f>
        <v>33244</v>
      </c>
      <c r="E17" s="417">
        <v>21255</v>
      </c>
      <c r="F17" s="417">
        <f>F11</f>
        <v>-33244</v>
      </c>
      <c r="G17" s="247">
        <f>G11</f>
        <v>-21255</v>
      </c>
    </row>
    <row r="18" spans="1:7" ht="14.4" x14ac:dyDescent="0.3">
      <c r="A18" s="33" t="s">
        <v>21</v>
      </c>
      <c r="B18" s="418">
        <f>B6+B15+B16</f>
        <v>362196</v>
      </c>
      <c r="C18" s="248">
        <f>C6+C12+C15+C16</f>
        <v>365547</v>
      </c>
      <c r="D18" s="418">
        <f>D6+D14+D15+D16</f>
        <v>239792</v>
      </c>
      <c r="E18" s="248">
        <f>E6+E12+E15+E16</f>
        <v>236680</v>
      </c>
      <c r="F18" s="418">
        <f>F6</f>
        <v>122404</v>
      </c>
      <c r="G18" s="248">
        <f>G6</f>
        <v>128867</v>
      </c>
    </row>
    <row r="19" spans="1:7" ht="14.4" x14ac:dyDescent="0.3">
      <c r="A19" s="33" t="s">
        <v>22</v>
      </c>
      <c r="B19" s="418">
        <f>B5+B10</f>
        <v>362196</v>
      </c>
      <c r="C19" s="248">
        <f>C5+C9+C10</f>
        <v>365547</v>
      </c>
      <c r="D19" s="418">
        <f>D5+D10</f>
        <v>273036</v>
      </c>
      <c r="E19" s="418">
        <f>E5+E9+E10</f>
        <v>257935</v>
      </c>
      <c r="F19" s="418">
        <f>F5+F10</f>
        <v>89160</v>
      </c>
      <c r="G19" s="248">
        <f>G5+G10</f>
        <v>107612</v>
      </c>
    </row>
    <row r="20" spans="1:7" ht="14.4" x14ac:dyDescent="0.3">
      <c r="A20" s="43"/>
      <c r="B20" s="458"/>
      <c r="C20" s="43"/>
      <c r="D20" s="458"/>
      <c r="E20" s="43"/>
      <c r="F20" s="458"/>
    </row>
    <row r="21" spans="1:7" x14ac:dyDescent="0.25">
      <c r="D21" s="379"/>
      <c r="E21" s="6"/>
    </row>
    <row r="23" spans="1:7" x14ac:dyDescent="0.25">
      <c r="D23" s="379"/>
      <c r="E23" s="6"/>
    </row>
    <row r="26" spans="1:7" x14ac:dyDescent="0.25">
      <c r="D26" s="379"/>
      <c r="E26" s="6"/>
    </row>
  </sheetData>
  <mergeCells count="3">
    <mergeCell ref="A1:F1"/>
    <mergeCell ref="A2:G2"/>
    <mergeCell ref="A3:G3"/>
  </mergeCells>
  <pageMargins left="0.39370078740157483" right="0.23622047244094491" top="0.54" bottom="0.74803149606299213" header="0.31496062992125984" footer="0.31496062992125984"/>
  <pageSetup paperSize="9" scale="77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  <pageSetUpPr fitToPage="1"/>
  </sheetPr>
  <dimension ref="A1:E8"/>
  <sheetViews>
    <sheetView view="pageBreakPreview" zoomScale="60" zoomScaleNormal="90" workbookViewId="0">
      <selection sqref="A1:E8"/>
    </sheetView>
  </sheetViews>
  <sheetFormatPr defaultRowHeight="14.4" x14ac:dyDescent="0.3"/>
  <cols>
    <col min="1" max="1" width="106.33203125" customWidth="1"/>
    <col min="2" max="2" width="24.6640625" customWidth="1"/>
    <col min="3" max="3" width="27.109375" customWidth="1"/>
    <col min="4" max="4" width="22.44140625" customWidth="1"/>
    <col min="5" max="5" width="25.44140625" customWidth="1"/>
  </cols>
  <sheetData>
    <row r="1" spans="1:5" ht="24.75" customHeight="1" x14ac:dyDescent="0.3">
      <c r="A1" s="590" t="s">
        <v>438</v>
      </c>
      <c r="B1" s="590"/>
      <c r="C1" s="590"/>
      <c r="D1" s="590"/>
      <c r="E1" s="514" t="s">
        <v>436</v>
      </c>
    </row>
    <row r="2" spans="1:5" ht="24.75" customHeight="1" x14ac:dyDescent="0.3">
      <c r="A2" s="591"/>
      <c r="B2" s="590"/>
      <c r="C2" s="590"/>
      <c r="D2" s="590"/>
      <c r="E2" s="592"/>
    </row>
    <row r="3" spans="1:5" ht="15.6" x14ac:dyDescent="0.3">
      <c r="A3" s="593" t="s">
        <v>437</v>
      </c>
      <c r="B3" s="594"/>
      <c r="C3" s="594"/>
      <c r="D3" s="594"/>
      <c r="E3" s="595"/>
    </row>
    <row r="4" spans="1:5" ht="31.2" x14ac:dyDescent="0.3">
      <c r="A4" s="67" t="s">
        <v>105</v>
      </c>
      <c r="B4" s="513" t="s">
        <v>435</v>
      </c>
      <c r="C4" s="512" t="s">
        <v>434</v>
      </c>
      <c r="D4" s="513" t="s">
        <v>439</v>
      </c>
      <c r="E4" s="513" t="s">
        <v>440</v>
      </c>
    </row>
    <row r="5" spans="1:5" ht="46.5" customHeight="1" x14ac:dyDescent="0.3">
      <c r="A5" s="228" t="s">
        <v>293</v>
      </c>
      <c r="B5" s="229">
        <v>53545</v>
      </c>
      <c r="C5" s="229">
        <v>48124</v>
      </c>
      <c r="D5" s="229">
        <v>63413</v>
      </c>
      <c r="E5" s="515">
        <v>63520</v>
      </c>
    </row>
    <row r="6" spans="1:5" ht="47.25" customHeight="1" x14ac:dyDescent="0.3">
      <c r="A6" s="163" t="s">
        <v>332</v>
      </c>
      <c r="B6" s="200">
        <v>3600</v>
      </c>
      <c r="C6" s="200">
        <v>3943</v>
      </c>
      <c r="D6" s="200">
        <v>5000</v>
      </c>
      <c r="E6" s="515">
        <v>5000</v>
      </c>
    </row>
    <row r="7" spans="1:5" ht="47.25" customHeight="1" x14ac:dyDescent="0.3">
      <c r="A7" s="226" t="s">
        <v>314</v>
      </c>
      <c r="B7" s="200">
        <v>37902</v>
      </c>
      <c r="C7" s="200">
        <v>14000</v>
      </c>
      <c r="D7" s="200">
        <v>41864</v>
      </c>
      <c r="E7" s="515">
        <v>15275</v>
      </c>
    </row>
    <row r="8" spans="1:5" ht="31.2" x14ac:dyDescent="0.3">
      <c r="A8" s="164" t="s">
        <v>269</v>
      </c>
      <c r="B8" s="199">
        <v>2800</v>
      </c>
      <c r="C8" s="199">
        <v>2800</v>
      </c>
      <c r="D8" s="199" t="s">
        <v>47</v>
      </c>
      <c r="E8" s="516" t="s">
        <v>441</v>
      </c>
    </row>
  </sheetData>
  <mergeCells count="3">
    <mergeCell ref="A1:D1"/>
    <mergeCell ref="A2:E2"/>
    <mergeCell ref="A3:E3"/>
  </mergeCells>
  <pageMargins left="0.19685039370078741" right="0.15748031496062992" top="0.51181102362204722" bottom="0.74803149606299213" header="0.31496062992125984" footer="0.31496062992125984"/>
  <pageSetup paperSize="9" scale="70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  <pageSetUpPr fitToPage="1"/>
  </sheetPr>
  <dimension ref="A1:F26"/>
  <sheetViews>
    <sheetView view="pageBreakPreview" zoomScale="60" zoomScaleNormal="100" workbookViewId="0">
      <selection sqref="A1:F25"/>
    </sheetView>
  </sheetViews>
  <sheetFormatPr defaultColWidth="9.109375" defaultRowHeight="14.4" x14ac:dyDescent="0.3"/>
  <cols>
    <col min="1" max="1" width="44" style="34" customWidth="1"/>
    <col min="2" max="3" width="18.109375" style="34" customWidth="1"/>
    <col min="4" max="4" width="18.5546875" style="34" customWidth="1"/>
    <col min="5" max="5" width="17.109375" style="34" customWidth="1"/>
    <col min="6" max="6" width="17.5546875" style="34" customWidth="1"/>
    <col min="7" max="16384" width="9.109375" style="34"/>
  </cols>
  <sheetData>
    <row r="1" spans="1:6" ht="25.5" customHeight="1" thickBot="1" x14ac:dyDescent="0.35">
      <c r="A1" s="596" t="s">
        <v>443</v>
      </c>
      <c r="B1" s="597"/>
      <c r="C1" s="597"/>
      <c r="D1" s="597"/>
      <c r="E1" s="597"/>
      <c r="F1" s="518" t="s">
        <v>442</v>
      </c>
    </row>
    <row r="2" spans="1:6" ht="16.2" thickBot="1" x14ac:dyDescent="0.35">
      <c r="A2" s="35" t="s">
        <v>15</v>
      </c>
      <c r="B2" s="201">
        <v>2019</v>
      </c>
      <c r="C2" s="522" t="s">
        <v>444</v>
      </c>
      <c r="D2" s="202">
        <v>2020</v>
      </c>
      <c r="E2" s="203">
        <v>2021</v>
      </c>
      <c r="F2" s="203">
        <v>2022</v>
      </c>
    </row>
    <row r="3" spans="1:6" ht="31.2" x14ac:dyDescent="0.3">
      <c r="A3" s="36" t="s">
        <v>99</v>
      </c>
      <c r="B3" s="232">
        <v>153744</v>
      </c>
      <c r="C3" s="232">
        <v>134139</v>
      </c>
      <c r="D3" s="232">
        <f>B3*1.00001</f>
        <v>153745.53744000001</v>
      </c>
      <c r="E3" s="233">
        <f>B3*1.00011</f>
        <v>153760.91184000002</v>
      </c>
      <c r="F3" s="234">
        <f>B3*1.000122</f>
        <v>153762.75676799999</v>
      </c>
    </row>
    <row r="4" spans="1:6" ht="15.6" x14ac:dyDescent="0.3">
      <c r="A4" s="37" t="s">
        <v>101</v>
      </c>
      <c r="B4" s="235">
        <v>66617</v>
      </c>
      <c r="C4" s="244">
        <v>37415</v>
      </c>
      <c r="D4" s="232">
        <f t="shared" ref="D4:D25" si="0">B4*1.00001</f>
        <v>66617.666170000011</v>
      </c>
      <c r="E4" s="233">
        <f t="shared" ref="E4:E25" si="1">B4*1.00011</f>
        <v>66624.327870000008</v>
      </c>
      <c r="F4" s="234">
        <f t="shared" ref="F4:F25" si="2">B4*1.000122</f>
        <v>66625.127273999999</v>
      </c>
    </row>
    <row r="5" spans="1:6" ht="15.6" x14ac:dyDescent="0.3">
      <c r="A5" s="37" t="s">
        <v>185</v>
      </c>
      <c r="B5" s="235">
        <v>27000</v>
      </c>
      <c r="C5" s="244">
        <v>33905</v>
      </c>
      <c r="D5" s="232">
        <f t="shared" si="0"/>
        <v>27000.27</v>
      </c>
      <c r="E5" s="233">
        <f t="shared" si="1"/>
        <v>27002.97</v>
      </c>
      <c r="F5" s="234">
        <f t="shared" si="2"/>
        <v>27003.293999999998</v>
      </c>
    </row>
    <row r="6" spans="1:6" ht="15.6" x14ac:dyDescent="0.3">
      <c r="A6" s="37" t="s">
        <v>186</v>
      </c>
      <c r="B6" s="235">
        <v>25261</v>
      </c>
      <c r="C6" s="244">
        <v>52052</v>
      </c>
      <c r="D6" s="232">
        <f t="shared" si="0"/>
        <v>25261.252610000003</v>
      </c>
      <c r="E6" s="233">
        <f t="shared" si="1"/>
        <v>25263.778710000002</v>
      </c>
      <c r="F6" s="234">
        <f t="shared" si="2"/>
        <v>25264.081842</v>
      </c>
    </row>
    <row r="7" spans="1:6" ht="16.2" thickBot="1" x14ac:dyDescent="0.35">
      <c r="A7" s="38" t="s">
        <v>207</v>
      </c>
      <c r="B7" s="236">
        <v>414</v>
      </c>
      <c r="C7" s="519">
        <v>424</v>
      </c>
      <c r="D7" s="520">
        <f t="shared" si="0"/>
        <v>414.00414000000001</v>
      </c>
      <c r="E7" s="520">
        <f t="shared" si="1"/>
        <v>414.04554000000002</v>
      </c>
      <c r="F7" s="521">
        <f t="shared" si="2"/>
        <v>414.05050799999998</v>
      </c>
    </row>
    <row r="8" spans="1:6" ht="16.2" thickBot="1" x14ac:dyDescent="0.35">
      <c r="A8" s="39" t="s">
        <v>185</v>
      </c>
      <c r="B8" s="240">
        <f>SUM(B3:B7)</f>
        <v>273036</v>
      </c>
      <c r="C8" s="240">
        <f>SUM(C3:C7)</f>
        <v>257935</v>
      </c>
      <c r="D8" s="241">
        <f t="shared" si="0"/>
        <v>273038.73036000005</v>
      </c>
      <c r="E8" s="242">
        <f t="shared" si="1"/>
        <v>273066.03396000003</v>
      </c>
      <c r="F8" s="243">
        <f t="shared" si="2"/>
        <v>273069.31039200001</v>
      </c>
    </row>
    <row r="9" spans="1:6" ht="15.6" x14ac:dyDescent="0.3">
      <c r="A9" s="36" t="s">
        <v>89</v>
      </c>
      <c r="B9" s="244">
        <v>37565</v>
      </c>
      <c r="C9" s="244">
        <v>29139</v>
      </c>
      <c r="D9" s="232">
        <f t="shared" si="0"/>
        <v>37565.375650000002</v>
      </c>
      <c r="E9" s="233">
        <f t="shared" si="1"/>
        <v>37569.132150000005</v>
      </c>
      <c r="F9" s="234">
        <f t="shared" si="2"/>
        <v>37569.582929999997</v>
      </c>
    </row>
    <row r="10" spans="1:6" ht="31.2" x14ac:dyDescent="0.3">
      <c r="A10" s="37" t="s">
        <v>187</v>
      </c>
      <c r="B10" s="235">
        <v>7010</v>
      </c>
      <c r="C10" s="244">
        <v>5371</v>
      </c>
      <c r="D10" s="232">
        <f t="shared" si="0"/>
        <v>7010.0701000000008</v>
      </c>
      <c r="E10" s="233">
        <f t="shared" si="1"/>
        <v>7010.7710999999999</v>
      </c>
      <c r="F10" s="234">
        <f t="shared" si="2"/>
        <v>7010.8552199999995</v>
      </c>
    </row>
    <row r="11" spans="1:6" ht="15.6" x14ac:dyDescent="0.3">
      <c r="A11" s="37" t="s">
        <v>93</v>
      </c>
      <c r="B11" s="235">
        <v>79892</v>
      </c>
      <c r="C11" s="244">
        <v>43842</v>
      </c>
      <c r="D11" s="232">
        <f t="shared" si="0"/>
        <v>79892.798920000001</v>
      </c>
      <c r="E11" s="233">
        <f t="shared" si="1"/>
        <v>79900.788119999997</v>
      </c>
      <c r="F11" s="234">
        <f t="shared" si="2"/>
        <v>79901.746824000002</v>
      </c>
    </row>
    <row r="12" spans="1:6" ht="15.6" x14ac:dyDescent="0.3">
      <c r="A12" s="37" t="s">
        <v>94</v>
      </c>
      <c r="B12" s="235">
        <v>2133</v>
      </c>
      <c r="C12" s="244">
        <v>1930</v>
      </c>
      <c r="D12" s="232">
        <f t="shared" si="0"/>
        <v>2133.02133</v>
      </c>
      <c r="E12" s="233">
        <f t="shared" si="1"/>
        <v>2133.2346299999999</v>
      </c>
      <c r="F12" s="234">
        <f t="shared" si="2"/>
        <v>2133.2602259999999</v>
      </c>
    </row>
    <row r="13" spans="1:6" ht="15.6" x14ac:dyDescent="0.3">
      <c r="A13" s="37" t="s">
        <v>95</v>
      </c>
      <c r="B13" s="235">
        <v>20396</v>
      </c>
      <c r="C13" s="244">
        <v>27948</v>
      </c>
      <c r="D13" s="232">
        <f t="shared" si="0"/>
        <v>20396.203960000003</v>
      </c>
      <c r="E13" s="233">
        <f t="shared" si="1"/>
        <v>20398.243560000003</v>
      </c>
      <c r="F13" s="234">
        <f t="shared" si="2"/>
        <v>20398.488311999998</v>
      </c>
    </row>
    <row r="14" spans="1:6" ht="31.2" x14ac:dyDescent="0.3">
      <c r="A14" s="38" t="s">
        <v>254</v>
      </c>
      <c r="B14" s="236">
        <v>3595</v>
      </c>
      <c r="C14" s="235">
        <v>7424</v>
      </c>
      <c r="D14" s="232">
        <f t="shared" si="0"/>
        <v>3595.0359500000004</v>
      </c>
      <c r="E14" s="233">
        <f t="shared" si="1"/>
        <v>3595.39545</v>
      </c>
      <c r="F14" s="234">
        <f t="shared" si="2"/>
        <v>3595.4385899999997</v>
      </c>
    </row>
    <row r="15" spans="1:6" ht="16.2" thickBot="1" x14ac:dyDescent="0.35">
      <c r="A15" s="38" t="s">
        <v>189</v>
      </c>
      <c r="B15" s="236">
        <v>89201</v>
      </c>
      <c r="C15" s="519">
        <v>91301</v>
      </c>
      <c r="D15" s="237">
        <f t="shared" si="0"/>
        <v>89201.89201000001</v>
      </c>
      <c r="E15" s="238">
        <f t="shared" si="1"/>
        <v>89210.812109999999</v>
      </c>
      <c r="F15" s="239">
        <f t="shared" si="2"/>
        <v>89211.882522</v>
      </c>
    </row>
    <row r="16" spans="1:6" ht="16.2" thickBot="1" x14ac:dyDescent="0.35">
      <c r="A16" s="39" t="s">
        <v>164</v>
      </c>
      <c r="B16" s="240">
        <f>SUM(B9:B15)</f>
        <v>239792</v>
      </c>
      <c r="C16" s="240">
        <f>SUM(C9:C15)</f>
        <v>206955</v>
      </c>
      <c r="D16" s="241">
        <f t="shared" si="0"/>
        <v>239794.39792000002</v>
      </c>
      <c r="E16" s="242">
        <f t="shared" si="1"/>
        <v>239818.37712000002</v>
      </c>
      <c r="F16" s="243">
        <f t="shared" si="2"/>
        <v>239821.25462399999</v>
      </c>
    </row>
    <row r="17" spans="1:6" ht="15.6" x14ac:dyDescent="0.3">
      <c r="A17" s="36" t="s">
        <v>238</v>
      </c>
      <c r="B17" s="244">
        <v>58844</v>
      </c>
      <c r="C17" s="244">
        <v>77296</v>
      </c>
      <c r="D17" s="232">
        <f t="shared" si="0"/>
        <v>58844.588440000007</v>
      </c>
      <c r="E17" s="233">
        <f t="shared" si="1"/>
        <v>58850.472840000002</v>
      </c>
      <c r="F17" s="234">
        <f t="shared" si="2"/>
        <v>58851.178968</v>
      </c>
    </row>
    <row r="18" spans="1:6" ht="24.75" customHeight="1" thickBot="1" x14ac:dyDescent="0.35">
      <c r="A18" s="38" t="s">
        <v>221</v>
      </c>
      <c r="B18" s="236">
        <v>30316</v>
      </c>
      <c r="C18" s="517">
        <v>30316</v>
      </c>
      <c r="D18" s="237">
        <f t="shared" si="0"/>
        <v>30316.303160000003</v>
      </c>
      <c r="E18" s="238">
        <f t="shared" si="1"/>
        <v>30319.334760000002</v>
      </c>
      <c r="F18" s="239">
        <f t="shared" si="2"/>
        <v>30319.698551999998</v>
      </c>
    </row>
    <row r="19" spans="1:6" ht="16.5" customHeight="1" thickBot="1" x14ac:dyDescent="0.35">
      <c r="A19" s="39" t="s">
        <v>165</v>
      </c>
      <c r="B19" s="240">
        <f>SUM(B17:B18)</f>
        <v>89160</v>
      </c>
      <c r="C19" s="240">
        <f>SUM(C17:C18)</f>
        <v>107612</v>
      </c>
      <c r="D19" s="241">
        <f t="shared" si="0"/>
        <v>89160.891600000003</v>
      </c>
      <c r="E19" s="242">
        <f t="shared" si="1"/>
        <v>89169.8076</v>
      </c>
      <c r="F19" s="243">
        <f t="shared" si="2"/>
        <v>89170.877519999995</v>
      </c>
    </row>
    <row r="20" spans="1:6" ht="15.6" x14ac:dyDescent="0.3">
      <c r="A20" s="36" t="s">
        <v>188</v>
      </c>
      <c r="B20" s="244">
        <v>35207</v>
      </c>
      <c r="C20" s="244">
        <v>79722</v>
      </c>
      <c r="D20" s="232">
        <f t="shared" si="0"/>
        <v>35207.352070000001</v>
      </c>
      <c r="E20" s="233">
        <f t="shared" si="1"/>
        <v>35210.872770000002</v>
      </c>
      <c r="F20" s="234">
        <f t="shared" si="2"/>
        <v>35211.295253999997</v>
      </c>
    </row>
    <row r="21" spans="1:6" ht="15.6" x14ac:dyDescent="0.3">
      <c r="A21" s="36" t="s">
        <v>96</v>
      </c>
      <c r="B21" s="244">
        <v>84697</v>
      </c>
      <c r="C21" s="244">
        <v>29868</v>
      </c>
      <c r="D21" s="232">
        <f t="shared" si="0"/>
        <v>84697.846969999999</v>
      </c>
      <c r="E21" s="233">
        <f t="shared" si="1"/>
        <v>84706.31667</v>
      </c>
      <c r="F21" s="234">
        <f t="shared" si="2"/>
        <v>84707.333033999996</v>
      </c>
    </row>
    <row r="22" spans="1:6" ht="16.2" thickBot="1" x14ac:dyDescent="0.35">
      <c r="A22" s="36" t="s">
        <v>159</v>
      </c>
      <c r="B22" s="244">
        <v>2500</v>
      </c>
      <c r="C22" s="244">
        <v>49002</v>
      </c>
      <c r="D22" s="232">
        <f t="shared" si="0"/>
        <v>2500.0250000000001</v>
      </c>
      <c r="E22" s="233">
        <f t="shared" si="1"/>
        <v>2500.2750000000001</v>
      </c>
      <c r="F22" s="234">
        <f t="shared" si="2"/>
        <v>2500.3049999999998</v>
      </c>
    </row>
    <row r="23" spans="1:6" ht="18.75" customHeight="1" thickBot="1" x14ac:dyDescent="0.35">
      <c r="A23" s="39" t="s">
        <v>166</v>
      </c>
      <c r="B23" s="240">
        <f>SUM(B20:B22)</f>
        <v>122404</v>
      </c>
      <c r="C23" s="240">
        <f>SUM(C20:C22)</f>
        <v>158592</v>
      </c>
      <c r="D23" s="241">
        <f t="shared" si="0"/>
        <v>122405.22404</v>
      </c>
      <c r="E23" s="242">
        <f t="shared" si="1"/>
        <v>122417.46444000001</v>
      </c>
      <c r="F23" s="243">
        <f t="shared" si="2"/>
        <v>122418.933288</v>
      </c>
    </row>
    <row r="24" spans="1:6" ht="24.75" customHeight="1" thickBot="1" x14ac:dyDescent="0.35">
      <c r="A24" s="41" t="s">
        <v>167</v>
      </c>
      <c r="B24" s="240">
        <f>B8+B19</f>
        <v>362196</v>
      </c>
      <c r="C24" s="240">
        <f>C8+C19</f>
        <v>365547</v>
      </c>
      <c r="D24" s="241">
        <f t="shared" si="0"/>
        <v>362199.62196000002</v>
      </c>
      <c r="E24" s="242">
        <f t="shared" si="1"/>
        <v>362235.84156000003</v>
      </c>
      <c r="F24" s="243">
        <f t="shared" si="2"/>
        <v>362240.18791199999</v>
      </c>
    </row>
    <row r="25" spans="1:6" ht="23.25" customHeight="1" thickBot="1" x14ac:dyDescent="0.35">
      <c r="A25" s="41" t="s">
        <v>168</v>
      </c>
      <c r="B25" s="240">
        <f>B16+B23</f>
        <v>362196</v>
      </c>
      <c r="C25" s="240">
        <f>C16+C23</f>
        <v>365547</v>
      </c>
      <c r="D25" s="241">
        <f t="shared" si="0"/>
        <v>362199.62196000002</v>
      </c>
      <c r="E25" s="242">
        <f t="shared" si="1"/>
        <v>362235.84156000003</v>
      </c>
      <c r="F25" s="243">
        <f t="shared" si="2"/>
        <v>362240.18791199999</v>
      </c>
    </row>
    <row r="26" spans="1:6" x14ac:dyDescent="0.3">
      <c r="A26" s="40"/>
    </row>
  </sheetData>
  <mergeCells count="1">
    <mergeCell ref="A1:E1"/>
  </mergeCells>
  <pageMargins left="0.86614173228346458" right="0.19685039370078741" top="0.47244094488188981" bottom="0.74803149606299213" header="0.31496062992125984" footer="0.31496062992125984"/>
  <pageSetup paperSize="9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  <pageSetUpPr fitToPage="1"/>
  </sheetPr>
  <dimension ref="A1:S39"/>
  <sheetViews>
    <sheetView view="pageBreakPreview" zoomScale="60" zoomScaleNormal="100" workbookViewId="0">
      <selection activeCell="M29" sqref="M29"/>
    </sheetView>
  </sheetViews>
  <sheetFormatPr defaultRowHeight="14.4" x14ac:dyDescent="0.3"/>
  <cols>
    <col min="2" max="2" width="9.88671875" bestFit="1" customWidth="1"/>
    <col min="6" max="6" width="7" customWidth="1"/>
    <col min="7" max="7" width="13.88671875" customWidth="1"/>
    <col min="8" max="8" width="9.88671875" customWidth="1"/>
    <col min="9" max="10" width="11.88671875" customWidth="1"/>
    <col min="11" max="11" width="7.6640625" customWidth="1"/>
    <col min="12" max="12" width="7" customWidth="1"/>
    <col min="13" max="13" width="12.33203125" customWidth="1"/>
    <col min="14" max="14" width="7.6640625" customWidth="1"/>
    <col min="15" max="15" width="7.109375" customWidth="1"/>
    <col min="16" max="16" width="11.6640625" customWidth="1"/>
    <col min="17" max="17" width="8.109375" customWidth="1"/>
    <col min="18" max="18" width="7.88671875" customWidth="1"/>
    <col min="19" max="19" width="11.44140625" bestFit="1" customWidth="1"/>
  </cols>
  <sheetData>
    <row r="1" spans="1:19" ht="15.6" x14ac:dyDescent="0.3">
      <c r="A1" s="618" t="s">
        <v>460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  <c r="Q1" s="619"/>
      <c r="R1" s="619"/>
      <c r="S1" s="529" t="s">
        <v>229</v>
      </c>
    </row>
    <row r="2" spans="1:19" ht="28.8" x14ac:dyDescent="0.3">
      <c r="A2" s="523" t="s">
        <v>190</v>
      </c>
      <c r="B2" s="598" t="s">
        <v>15</v>
      </c>
      <c r="C2" s="599"/>
      <c r="D2" s="599"/>
      <c r="E2" s="598" t="s">
        <v>446</v>
      </c>
      <c r="F2" s="598"/>
      <c r="G2" s="523" t="s">
        <v>455</v>
      </c>
      <c r="H2" s="598" t="s">
        <v>447</v>
      </c>
      <c r="I2" s="598"/>
      <c r="J2" s="523" t="s">
        <v>448</v>
      </c>
      <c r="K2" s="598" t="s">
        <v>449</v>
      </c>
      <c r="L2" s="598"/>
      <c r="M2" s="523" t="s">
        <v>450</v>
      </c>
      <c r="N2" s="598" t="s">
        <v>451</v>
      </c>
      <c r="O2" s="598"/>
      <c r="P2" s="523" t="s">
        <v>452</v>
      </c>
      <c r="Q2" s="598" t="s">
        <v>86</v>
      </c>
      <c r="R2" s="598"/>
      <c r="S2" s="523" t="s">
        <v>453</v>
      </c>
    </row>
    <row r="3" spans="1:19" x14ac:dyDescent="0.3">
      <c r="A3" s="602" t="s">
        <v>152</v>
      </c>
      <c r="B3" s="602"/>
      <c r="C3" s="602"/>
      <c r="D3" s="602"/>
      <c r="E3" s="603"/>
      <c r="F3" s="603"/>
      <c r="G3" s="524"/>
      <c r="H3" s="603"/>
      <c r="I3" s="603"/>
      <c r="J3" s="524"/>
      <c r="K3" s="603"/>
      <c r="L3" s="603"/>
      <c r="M3" s="524"/>
      <c r="N3" s="603"/>
      <c r="O3" s="603"/>
      <c r="P3" s="524"/>
      <c r="Q3" s="603"/>
      <c r="R3" s="603"/>
      <c r="S3" s="525"/>
    </row>
    <row r="4" spans="1:19" ht="30" customHeight="1" x14ac:dyDescent="0.3">
      <c r="A4" s="415" t="s">
        <v>31</v>
      </c>
      <c r="B4" s="600" t="s">
        <v>99</v>
      </c>
      <c r="C4" s="600"/>
      <c r="D4" s="600"/>
      <c r="E4" s="601">
        <v>38436</v>
      </c>
      <c r="F4" s="601"/>
      <c r="G4" s="533">
        <v>30035</v>
      </c>
      <c r="H4" s="601">
        <v>38436</v>
      </c>
      <c r="I4" s="601"/>
      <c r="J4" s="533">
        <v>30034</v>
      </c>
      <c r="K4" s="601">
        <v>38436</v>
      </c>
      <c r="L4" s="601"/>
      <c r="M4" s="533">
        <v>30035</v>
      </c>
      <c r="N4" s="601">
        <v>38436</v>
      </c>
      <c r="O4" s="601"/>
      <c r="P4" s="533">
        <v>44035</v>
      </c>
      <c r="Q4" s="601">
        <f>E4+H4+K4+N4</f>
        <v>153744</v>
      </c>
      <c r="R4" s="601"/>
      <c r="S4" s="533">
        <f>G4+J4+M4+P4</f>
        <v>134139</v>
      </c>
    </row>
    <row r="5" spans="1:19" ht="30" customHeight="1" x14ac:dyDescent="0.3">
      <c r="A5" s="42" t="s">
        <v>264</v>
      </c>
      <c r="B5" s="621" t="s">
        <v>265</v>
      </c>
      <c r="C5" s="622"/>
      <c r="D5" s="623"/>
      <c r="E5" s="605">
        <v>26773</v>
      </c>
      <c r="F5" s="606"/>
      <c r="G5" s="533">
        <v>23820</v>
      </c>
      <c r="H5" s="605" t="s">
        <v>47</v>
      </c>
      <c r="I5" s="606"/>
      <c r="J5" s="533">
        <v>6209</v>
      </c>
      <c r="K5" s="605" t="s">
        <v>46</v>
      </c>
      <c r="L5" s="606"/>
      <c r="M5" s="533">
        <v>18095</v>
      </c>
      <c r="N5" s="605">
        <v>29271</v>
      </c>
      <c r="O5" s="606"/>
      <c r="P5" s="533">
        <v>12331</v>
      </c>
      <c r="Q5" s="601">
        <f>E5+N5</f>
        <v>56044</v>
      </c>
      <c r="R5" s="601"/>
      <c r="S5" s="533">
        <f>G5+J5+M5+P5</f>
        <v>60455</v>
      </c>
    </row>
    <row r="6" spans="1:19" x14ac:dyDescent="0.3">
      <c r="A6" s="415" t="s">
        <v>38</v>
      </c>
      <c r="B6" s="604" t="s">
        <v>101</v>
      </c>
      <c r="C6" s="604"/>
      <c r="D6" s="604"/>
      <c r="E6" s="601">
        <v>32108</v>
      </c>
      <c r="F6" s="601"/>
      <c r="G6" s="533">
        <v>18113</v>
      </c>
      <c r="H6" s="601">
        <v>1200</v>
      </c>
      <c r="I6" s="601"/>
      <c r="J6" s="533">
        <v>560</v>
      </c>
      <c r="K6" s="605">
        <v>32109</v>
      </c>
      <c r="L6" s="606"/>
      <c r="M6" s="533">
        <v>18112</v>
      </c>
      <c r="N6" s="601">
        <v>1200</v>
      </c>
      <c r="O6" s="601"/>
      <c r="P6" s="533">
        <v>630</v>
      </c>
      <c r="Q6" s="601">
        <f t="shared" ref="Q6:Q11" si="0">E6+H6+K6+N6</f>
        <v>66617</v>
      </c>
      <c r="R6" s="601"/>
      <c r="S6" s="533">
        <f>G6+J6+M6+P6</f>
        <v>37415</v>
      </c>
    </row>
    <row r="7" spans="1:19" x14ac:dyDescent="0.3">
      <c r="A7" s="415" t="s">
        <v>41</v>
      </c>
      <c r="B7" s="604" t="s">
        <v>185</v>
      </c>
      <c r="C7" s="604"/>
      <c r="D7" s="604"/>
      <c r="E7" s="601">
        <v>6750</v>
      </c>
      <c r="F7" s="601"/>
      <c r="G7" s="533">
        <v>8476</v>
      </c>
      <c r="H7" s="601">
        <v>6750</v>
      </c>
      <c r="I7" s="601"/>
      <c r="J7" s="533">
        <v>8477</v>
      </c>
      <c r="K7" s="605">
        <v>6750</v>
      </c>
      <c r="L7" s="606"/>
      <c r="M7" s="533">
        <v>8476</v>
      </c>
      <c r="N7" s="601">
        <v>6750</v>
      </c>
      <c r="O7" s="601"/>
      <c r="P7" s="533">
        <v>8476</v>
      </c>
      <c r="Q7" s="601">
        <f t="shared" si="0"/>
        <v>27000</v>
      </c>
      <c r="R7" s="601"/>
      <c r="S7" s="533">
        <f>G7+J7+M7+P7</f>
        <v>33905</v>
      </c>
    </row>
    <row r="8" spans="1:19" x14ac:dyDescent="0.3">
      <c r="A8" s="415" t="s">
        <v>237</v>
      </c>
      <c r="B8" s="604" t="s">
        <v>238</v>
      </c>
      <c r="C8" s="604"/>
      <c r="D8" s="604"/>
      <c r="E8" s="601" t="s">
        <v>46</v>
      </c>
      <c r="F8" s="601"/>
      <c r="G8" s="533" t="s">
        <v>46</v>
      </c>
      <c r="H8" s="601" t="s">
        <v>441</v>
      </c>
      <c r="I8" s="601"/>
      <c r="J8" s="533" t="s">
        <v>46</v>
      </c>
      <c r="K8" s="601" t="s">
        <v>46</v>
      </c>
      <c r="L8" s="601"/>
      <c r="M8" s="533" t="s">
        <v>46</v>
      </c>
      <c r="N8" s="601">
        <v>414</v>
      </c>
      <c r="O8" s="601"/>
      <c r="P8" s="533" t="s">
        <v>46</v>
      </c>
      <c r="Q8" s="601">
        <f>N8</f>
        <v>414</v>
      </c>
      <c r="R8" s="601"/>
      <c r="S8" s="533" t="s">
        <v>46</v>
      </c>
    </row>
    <row r="9" spans="1:19" x14ac:dyDescent="0.3">
      <c r="A9" s="415" t="s">
        <v>208</v>
      </c>
      <c r="B9" s="600" t="s">
        <v>207</v>
      </c>
      <c r="C9" s="600"/>
      <c r="D9" s="600"/>
      <c r="E9" s="601" t="s">
        <v>47</v>
      </c>
      <c r="F9" s="601"/>
      <c r="G9" s="533" t="s">
        <v>46</v>
      </c>
      <c r="H9" s="601" t="s">
        <v>441</v>
      </c>
      <c r="I9" s="601"/>
      <c r="J9" s="533" t="s">
        <v>46</v>
      </c>
      <c r="K9" s="601" t="s">
        <v>46</v>
      </c>
      <c r="L9" s="601"/>
      <c r="M9" s="533" t="s">
        <v>46</v>
      </c>
      <c r="N9" s="601">
        <v>2800</v>
      </c>
      <c r="O9" s="601"/>
      <c r="P9" s="533">
        <v>424</v>
      </c>
      <c r="Q9" s="601">
        <f>N9</f>
        <v>2800</v>
      </c>
      <c r="R9" s="601"/>
      <c r="S9" s="533">
        <f>P9</f>
        <v>424</v>
      </c>
    </row>
    <row r="10" spans="1:19" x14ac:dyDescent="0.3">
      <c r="A10" s="415" t="s">
        <v>272</v>
      </c>
      <c r="B10" s="600" t="s">
        <v>271</v>
      </c>
      <c r="C10" s="600"/>
      <c r="D10" s="600"/>
      <c r="E10" s="601" t="s">
        <v>46</v>
      </c>
      <c r="F10" s="601"/>
      <c r="G10" s="533" t="s">
        <v>46</v>
      </c>
      <c r="H10" s="605" t="s">
        <v>441</v>
      </c>
      <c r="I10" s="606"/>
      <c r="J10" s="533" t="s">
        <v>46</v>
      </c>
      <c r="K10" s="601" t="s">
        <v>46</v>
      </c>
      <c r="L10" s="601"/>
      <c r="M10" s="533" t="s">
        <v>46</v>
      </c>
      <c r="N10" s="601" t="s">
        <v>46</v>
      </c>
      <c r="O10" s="601"/>
      <c r="P10" s="533">
        <v>16841</v>
      </c>
      <c r="Q10" s="601" t="s">
        <v>46</v>
      </c>
      <c r="R10" s="601"/>
      <c r="S10" s="533">
        <f>P10</f>
        <v>16841</v>
      </c>
    </row>
    <row r="11" spans="1:19" ht="15" thickBot="1" x14ac:dyDescent="0.35">
      <c r="A11" s="416" t="s">
        <v>43</v>
      </c>
      <c r="B11" s="607" t="s">
        <v>191</v>
      </c>
      <c r="C11" s="607"/>
      <c r="D11" s="607"/>
      <c r="E11" s="608">
        <v>13893</v>
      </c>
      <c r="F11" s="608"/>
      <c r="G11" s="536">
        <v>12204</v>
      </c>
      <c r="H11" s="608">
        <v>13895</v>
      </c>
      <c r="I11" s="608"/>
      <c r="J11" s="536">
        <v>12203</v>
      </c>
      <c r="K11" s="608">
        <v>13896</v>
      </c>
      <c r="L11" s="608"/>
      <c r="M11" s="536">
        <v>41928</v>
      </c>
      <c r="N11" s="608">
        <v>13893</v>
      </c>
      <c r="O11" s="608"/>
      <c r="P11" s="536">
        <v>16033</v>
      </c>
      <c r="Q11" s="608">
        <f t="shared" si="0"/>
        <v>55577</v>
      </c>
      <c r="R11" s="608"/>
      <c r="S11" s="536">
        <f>G11+J11+M11+P11</f>
        <v>82368</v>
      </c>
    </row>
    <row r="12" spans="1:19" ht="15" thickBot="1" x14ac:dyDescent="0.35">
      <c r="A12" s="609" t="s">
        <v>192</v>
      </c>
      <c r="B12" s="610"/>
      <c r="C12" s="610"/>
      <c r="D12" s="610"/>
      <c r="E12" s="611">
        <f>SUM(E4:F11)</f>
        <v>117960</v>
      </c>
      <c r="F12" s="611"/>
      <c r="G12" s="538">
        <f>SUM(G4:G11)</f>
        <v>92648</v>
      </c>
      <c r="H12" s="611">
        <f>SUM(H4:I11)</f>
        <v>60281</v>
      </c>
      <c r="I12" s="611"/>
      <c r="J12" s="538">
        <f>SUM(J4:J11)</f>
        <v>57483</v>
      </c>
      <c r="K12" s="611">
        <f>SUM(K4:L11)</f>
        <v>91191</v>
      </c>
      <c r="L12" s="611"/>
      <c r="M12" s="538">
        <f>SUM(M4:M11)</f>
        <v>116646</v>
      </c>
      <c r="N12" s="611">
        <f>SUM(N4:O11)</f>
        <v>92764</v>
      </c>
      <c r="O12" s="611"/>
      <c r="P12" s="538">
        <f>SUM(P4:P11)</f>
        <v>98770</v>
      </c>
      <c r="Q12" s="611">
        <f>E12+H12+K12+N12</f>
        <v>362196</v>
      </c>
      <c r="R12" s="611"/>
      <c r="S12" s="540">
        <f>G12+J12+M12+P12</f>
        <v>365547</v>
      </c>
    </row>
    <row r="13" spans="1:19" x14ac:dyDescent="0.3">
      <c r="A13" s="614" t="s">
        <v>153</v>
      </c>
      <c r="B13" s="614"/>
      <c r="C13" s="614"/>
      <c r="D13" s="614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537"/>
    </row>
    <row r="14" spans="1:19" x14ac:dyDescent="0.3">
      <c r="A14" s="415" t="s">
        <v>50</v>
      </c>
      <c r="B14" s="604" t="s">
        <v>89</v>
      </c>
      <c r="C14" s="604"/>
      <c r="D14" s="604"/>
      <c r="E14" s="601">
        <v>9392</v>
      </c>
      <c r="F14" s="601"/>
      <c r="G14" s="533">
        <v>7285</v>
      </c>
      <c r="H14" s="601">
        <v>9390</v>
      </c>
      <c r="I14" s="601"/>
      <c r="J14" s="533">
        <v>7284</v>
      </c>
      <c r="K14" s="601">
        <v>9390</v>
      </c>
      <c r="L14" s="601"/>
      <c r="M14" s="533">
        <v>7284</v>
      </c>
      <c r="N14" s="601">
        <v>9393</v>
      </c>
      <c r="O14" s="601"/>
      <c r="P14" s="533">
        <v>7286</v>
      </c>
      <c r="Q14" s="601">
        <f>E14+H14+K14+N14</f>
        <v>37565</v>
      </c>
      <c r="R14" s="601"/>
      <c r="S14" s="533">
        <f t="shared" ref="S14:S19" si="1">G14+J14+M14+P14</f>
        <v>29139</v>
      </c>
    </row>
    <row r="15" spans="1:19" x14ac:dyDescent="0.3">
      <c r="A15" s="415" t="s">
        <v>52</v>
      </c>
      <c r="B15" s="600" t="s">
        <v>51</v>
      </c>
      <c r="C15" s="600"/>
      <c r="D15" s="600"/>
      <c r="E15" s="601">
        <v>1753</v>
      </c>
      <c r="F15" s="601"/>
      <c r="G15" s="533">
        <v>1343</v>
      </c>
      <c r="H15" s="601">
        <v>1752</v>
      </c>
      <c r="I15" s="601"/>
      <c r="J15" s="533">
        <v>1343</v>
      </c>
      <c r="K15" s="601">
        <v>1752</v>
      </c>
      <c r="L15" s="601"/>
      <c r="M15" s="533">
        <v>1342</v>
      </c>
      <c r="N15" s="601">
        <v>1753</v>
      </c>
      <c r="O15" s="601"/>
      <c r="P15" s="533">
        <v>1343</v>
      </c>
      <c r="Q15" s="601">
        <f>E15+H15+K15+N15</f>
        <v>7010</v>
      </c>
      <c r="R15" s="601"/>
      <c r="S15" s="533">
        <f t="shared" si="1"/>
        <v>5371</v>
      </c>
    </row>
    <row r="16" spans="1:19" x14ac:dyDescent="0.3">
      <c r="A16" s="415" t="s">
        <v>58</v>
      </c>
      <c r="B16" s="604" t="s">
        <v>93</v>
      </c>
      <c r="C16" s="604"/>
      <c r="D16" s="604"/>
      <c r="E16" s="601">
        <v>19972</v>
      </c>
      <c r="F16" s="601"/>
      <c r="G16" s="533">
        <v>10960</v>
      </c>
      <c r="H16" s="601">
        <v>19974</v>
      </c>
      <c r="I16" s="601"/>
      <c r="J16" s="533">
        <v>10961</v>
      </c>
      <c r="K16" s="601">
        <v>19974</v>
      </c>
      <c r="L16" s="601"/>
      <c r="M16" s="533">
        <v>10961</v>
      </c>
      <c r="N16" s="601">
        <v>19972</v>
      </c>
      <c r="O16" s="601"/>
      <c r="P16" s="533">
        <v>10960</v>
      </c>
      <c r="Q16" s="601">
        <f>E16+H16+K16+N16</f>
        <v>79892</v>
      </c>
      <c r="R16" s="601"/>
      <c r="S16" s="533">
        <f t="shared" si="1"/>
        <v>43842</v>
      </c>
    </row>
    <row r="17" spans="1:19" x14ac:dyDescent="0.3">
      <c r="A17" s="415" t="s">
        <v>59</v>
      </c>
      <c r="B17" s="604" t="s">
        <v>94</v>
      </c>
      <c r="C17" s="604"/>
      <c r="D17" s="604"/>
      <c r="E17" s="601">
        <v>533</v>
      </c>
      <c r="F17" s="601"/>
      <c r="G17" s="533">
        <v>483</v>
      </c>
      <c r="H17" s="601">
        <v>533</v>
      </c>
      <c r="I17" s="601"/>
      <c r="J17" s="533">
        <v>483</v>
      </c>
      <c r="K17" s="601">
        <v>533</v>
      </c>
      <c r="L17" s="601"/>
      <c r="M17" s="533">
        <v>482</v>
      </c>
      <c r="N17" s="601">
        <v>534</v>
      </c>
      <c r="O17" s="601"/>
      <c r="P17" s="533">
        <v>482</v>
      </c>
      <c r="Q17" s="601">
        <f>E17+H17+K17+N17</f>
        <v>2133</v>
      </c>
      <c r="R17" s="601"/>
      <c r="S17" s="533">
        <f t="shared" si="1"/>
        <v>1930</v>
      </c>
    </row>
    <row r="18" spans="1:19" x14ac:dyDescent="0.3">
      <c r="A18" s="415" t="s">
        <v>72</v>
      </c>
      <c r="B18" s="600" t="s">
        <v>255</v>
      </c>
      <c r="C18" s="600"/>
      <c r="D18" s="600"/>
      <c r="E18" s="601">
        <v>13900</v>
      </c>
      <c r="F18" s="601"/>
      <c r="G18" s="533">
        <v>19486</v>
      </c>
      <c r="H18" s="601">
        <v>13901</v>
      </c>
      <c r="I18" s="601"/>
      <c r="J18" s="533">
        <v>19486</v>
      </c>
      <c r="K18" s="601">
        <v>13900</v>
      </c>
      <c r="L18" s="601"/>
      <c r="M18" s="533">
        <v>19487</v>
      </c>
      <c r="N18" s="601">
        <v>13902</v>
      </c>
      <c r="O18" s="601"/>
      <c r="P18" s="533">
        <v>19486</v>
      </c>
      <c r="Q18" s="601">
        <f>E18+H18+K18+N18</f>
        <v>55603</v>
      </c>
      <c r="R18" s="601"/>
      <c r="S18" s="533">
        <f t="shared" si="1"/>
        <v>77945</v>
      </c>
    </row>
    <row r="19" spans="1:19" x14ac:dyDescent="0.3">
      <c r="A19" s="415" t="s">
        <v>74</v>
      </c>
      <c r="B19" s="604" t="s">
        <v>96</v>
      </c>
      <c r="C19" s="604"/>
      <c r="D19" s="604"/>
      <c r="E19" s="601">
        <v>12559</v>
      </c>
      <c r="F19" s="601"/>
      <c r="G19" s="533">
        <v>7550</v>
      </c>
      <c r="H19" s="601">
        <v>39348</v>
      </c>
      <c r="I19" s="601"/>
      <c r="J19" s="533">
        <v>523</v>
      </c>
      <c r="K19" s="601">
        <v>32790</v>
      </c>
      <c r="L19" s="601"/>
      <c r="M19" s="533">
        <v>21664</v>
      </c>
      <c r="N19" s="601" t="s">
        <v>46</v>
      </c>
      <c r="O19" s="601"/>
      <c r="P19" s="533">
        <v>131</v>
      </c>
      <c r="Q19" s="601">
        <f>E19+H19+K19</f>
        <v>84697</v>
      </c>
      <c r="R19" s="601"/>
      <c r="S19" s="533">
        <f t="shared" si="1"/>
        <v>29868</v>
      </c>
    </row>
    <row r="20" spans="1:19" x14ac:dyDescent="0.3">
      <c r="A20" s="415" t="s">
        <v>76</v>
      </c>
      <c r="B20" s="604" t="s">
        <v>159</v>
      </c>
      <c r="C20" s="604"/>
      <c r="D20" s="604"/>
      <c r="E20" s="601" t="s">
        <v>46</v>
      </c>
      <c r="F20" s="601"/>
      <c r="G20" s="533" t="s">
        <v>46</v>
      </c>
      <c r="H20" s="601">
        <v>1250</v>
      </c>
      <c r="I20" s="601"/>
      <c r="J20" s="533">
        <v>24501</v>
      </c>
      <c r="K20" s="601">
        <v>1250</v>
      </c>
      <c r="L20" s="601"/>
      <c r="M20" s="533">
        <v>24501</v>
      </c>
      <c r="N20" s="601" t="s">
        <v>46</v>
      </c>
      <c r="O20" s="601"/>
      <c r="P20" s="533" t="s">
        <v>46</v>
      </c>
      <c r="Q20" s="601">
        <f>H20+K20</f>
        <v>2500</v>
      </c>
      <c r="R20" s="601"/>
      <c r="S20" s="533">
        <f>J20+M20</f>
        <v>49002</v>
      </c>
    </row>
    <row r="21" spans="1:19" x14ac:dyDescent="0.3">
      <c r="A21" s="415" t="s">
        <v>77</v>
      </c>
      <c r="B21" s="600" t="s">
        <v>160</v>
      </c>
      <c r="C21" s="600"/>
      <c r="D21" s="600"/>
      <c r="E21" s="601" t="s">
        <v>46</v>
      </c>
      <c r="F21" s="601"/>
      <c r="G21" s="533" t="s">
        <v>46</v>
      </c>
      <c r="H21" s="601" t="s">
        <v>46</v>
      </c>
      <c r="I21" s="601"/>
      <c r="J21" s="533" t="s">
        <v>46</v>
      </c>
      <c r="K21" s="601" t="s">
        <v>46</v>
      </c>
      <c r="L21" s="601"/>
      <c r="M21" s="533" t="s">
        <v>46</v>
      </c>
      <c r="N21" s="601" t="s">
        <v>46</v>
      </c>
      <c r="O21" s="601"/>
      <c r="P21" s="533" t="s">
        <v>46</v>
      </c>
      <c r="Q21" s="601" t="s">
        <v>46</v>
      </c>
      <c r="R21" s="601"/>
      <c r="S21" s="533" t="s">
        <v>46</v>
      </c>
    </row>
    <row r="22" spans="1:19" ht="15" thickBot="1" x14ac:dyDescent="0.35">
      <c r="A22" s="416" t="s">
        <v>81</v>
      </c>
      <c r="B22" s="607" t="s">
        <v>193</v>
      </c>
      <c r="C22" s="607"/>
      <c r="D22" s="607"/>
      <c r="E22" s="608">
        <v>23199</v>
      </c>
      <c r="F22" s="608"/>
      <c r="G22" s="536">
        <v>26420</v>
      </c>
      <c r="H22" s="608">
        <v>23199</v>
      </c>
      <c r="I22" s="608"/>
      <c r="J22" s="536">
        <v>22826</v>
      </c>
      <c r="K22" s="608">
        <v>23199</v>
      </c>
      <c r="L22" s="608"/>
      <c r="M22" s="536">
        <v>52550</v>
      </c>
      <c r="N22" s="608">
        <v>23199</v>
      </c>
      <c r="O22" s="608"/>
      <c r="P22" s="536">
        <v>26654</v>
      </c>
      <c r="Q22" s="608">
        <f>E22+H22+K22+N22</f>
        <v>92796</v>
      </c>
      <c r="R22" s="608"/>
      <c r="S22" s="536">
        <f>G22+J22+M22+P22</f>
        <v>128450</v>
      </c>
    </row>
    <row r="23" spans="1:19" ht="15" thickBot="1" x14ac:dyDescent="0.35">
      <c r="A23" s="609" t="s">
        <v>194</v>
      </c>
      <c r="B23" s="610"/>
      <c r="C23" s="610"/>
      <c r="D23" s="610"/>
      <c r="E23" s="611">
        <f>SUM(E14:F22)</f>
        <v>81308</v>
      </c>
      <c r="F23" s="611"/>
      <c r="G23" s="538">
        <f>SUM(G14:G22)</f>
        <v>73527</v>
      </c>
      <c r="H23" s="611">
        <f>SUM(H14:I22)</f>
        <v>109347</v>
      </c>
      <c r="I23" s="611"/>
      <c r="J23" s="538">
        <f>SUM(J14:J22)</f>
        <v>87407</v>
      </c>
      <c r="K23" s="611">
        <f>SUM(K14:L22)</f>
        <v>102788</v>
      </c>
      <c r="L23" s="611"/>
      <c r="M23" s="538">
        <f>SUM(M14:M22)</f>
        <v>138271</v>
      </c>
      <c r="N23" s="611">
        <f>SUM(N14:O22)</f>
        <v>68753</v>
      </c>
      <c r="O23" s="611"/>
      <c r="P23" s="538">
        <f>SUM(P14:P22)</f>
        <v>66342</v>
      </c>
      <c r="Q23" s="611">
        <f>SUM(Q14:R22)</f>
        <v>362196</v>
      </c>
      <c r="R23" s="611"/>
      <c r="S23" s="540">
        <f>G23+J23+M23+P23</f>
        <v>365547</v>
      </c>
    </row>
    <row r="24" spans="1:19" x14ac:dyDescent="0.3">
      <c r="A24" s="9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40.200000000000003" x14ac:dyDescent="0.3">
      <c r="A25" s="613" t="s">
        <v>195</v>
      </c>
      <c r="B25" s="613" t="s">
        <v>196</v>
      </c>
      <c r="C25" s="572" t="s">
        <v>197</v>
      </c>
      <c r="D25" s="573"/>
      <c r="E25" s="573"/>
      <c r="F25" s="612"/>
      <c r="G25" s="535" t="s">
        <v>454</v>
      </c>
      <c r="H25" s="613" t="s">
        <v>26</v>
      </c>
      <c r="I25" s="620" t="s">
        <v>456</v>
      </c>
      <c r="J25" s="543"/>
      <c r="K25" s="43"/>
      <c r="L25" s="43"/>
      <c r="M25" s="43"/>
      <c r="N25" s="4"/>
      <c r="O25" s="4"/>
      <c r="P25" s="4"/>
      <c r="Q25" s="4"/>
      <c r="R25" s="4"/>
      <c r="S25" s="4"/>
    </row>
    <row r="26" spans="1:19" ht="40.200000000000003" x14ac:dyDescent="0.3">
      <c r="A26" s="613"/>
      <c r="B26" s="613"/>
      <c r="C26" s="572" t="s">
        <v>150</v>
      </c>
      <c r="D26" s="573"/>
      <c r="E26" s="573"/>
      <c r="F26" s="612"/>
      <c r="G26" s="535" t="s">
        <v>150</v>
      </c>
      <c r="H26" s="613"/>
      <c r="I26" s="620"/>
      <c r="J26" s="543"/>
      <c r="K26" s="43"/>
      <c r="L26" s="43"/>
      <c r="M26" s="43"/>
      <c r="N26" s="4"/>
      <c r="O26" s="527"/>
      <c r="P26" s="4"/>
      <c r="Q26" s="4"/>
      <c r="R26" s="4"/>
      <c r="S26" s="4"/>
    </row>
    <row r="27" spans="1:19" x14ac:dyDescent="0.3">
      <c r="A27" s="415" t="s">
        <v>0</v>
      </c>
      <c r="B27" s="44">
        <v>43480</v>
      </c>
      <c r="C27" s="624">
        <v>7733</v>
      </c>
      <c r="D27" s="624"/>
      <c r="E27" s="624"/>
      <c r="F27" s="624"/>
      <c r="G27" s="539">
        <v>8227</v>
      </c>
      <c r="H27" s="539">
        <f>C27</f>
        <v>7733</v>
      </c>
      <c r="I27" s="539">
        <f>G27</f>
        <v>8227</v>
      </c>
      <c r="J27" s="530"/>
      <c r="K27" s="43"/>
      <c r="L27" s="43"/>
      <c r="M27" s="43"/>
      <c r="N27" s="4"/>
      <c r="O27" s="4"/>
      <c r="P27" s="4"/>
      <c r="Q27" s="4"/>
      <c r="R27" s="4"/>
      <c r="S27" s="4"/>
    </row>
    <row r="28" spans="1:19" x14ac:dyDescent="0.3">
      <c r="A28" s="415" t="s">
        <v>1</v>
      </c>
      <c r="B28" s="44">
        <v>43511</v>
      </c>
      <c r="C28" s="624">
        <v>7733</v>
      </c>
      <c r="D28" s="624"/>
      <c r="E28" s="624"/>
      <c r="F28" s="624"/>
      <c r="G28" s="539">
        <v>8227</v>
      </c>
      <c r="H28" s="539">
        <f>H27+C28</f>
        <v>15466</v>
      </c>
      <c r="I28" s="539">
        <f>I27+G28</f>
        <v>16454</v>
      </c>
      <c r="J28" s="531"/>
      <c r="K28" s="43"/>
      <c r="L28" s="43"/>
      <c r="M28" s="43"/>
      <c r="N28" s="4"/>
      <c r="O28" s="4"/>
      <c r="P28" s="4"/>
      <c r="Q28" s="4"/>
      <c r="R28" s="4"/>
      <c r="S28" s="4"/>
    </row>
    <row r="29" spans="1:19" x14ac:dyDescent="0.3">
      <c r="A29" s="415" t="s">
        <v>2</v>
      </c>
      <c r="B29" s="44">
        <v>43539</v>
      </c>
      <c r="C29" s="624">
        <v>7733</v>
      </c>
      <c r="D29" s="624"/>
      <c r="E29" s="624"/>
      <c r="F29" s="624"/>
      <c r="G29" s="539">
        <v>8227</v>
      </c>
      <c r="H29" s="539">
        <f t="shared" ref="H29:H38" si="2">H28+C29</f>
        <v>23199</v>
      </c>
      <c r="I29" s="539">
        <f t="shared" ref="I29:I38" si="3">I28+G29</f>
        <v>24681</v>
      </c>
      <c r="J29" s="531"/>
      <c r="K29" s="43"/>
      <c r="L29" s="43"/>
      <c r="M29" s="43"/>
      <c r="N29" s="4"/>
      <c r="O29" s="4"/>
      <c r="P29" s="4"/>
      <c r="Q29" s="4"/>
      <c r="R29" s="4"/>
      <c r="S29" s="4"/>
    </row>
    <row r="30" spans="1:19" x14ac:dyDescent="0.3">
      <c r="A30" s="415" t="s">
        <v>3</v>
      </c>
      <c r="B30" s="44">
        <v>43570</v>
      </c>
      <c r="C30" s="624">
        <v>7733</v>
      </c>
      <c r="D30" s="624"/>
      <c r="E30" s="624"/>
      <c r="F30" s="624"/>
      <c r="G30" s="539">
        <v>8227</v>
      </c>
      <c r="H30" s="539">
        <f t="shared" si="2"/>
        <v>30932</v>
      </c>
      <c r="I30" s="539">
        <f t="shared" si="3"/>
        <v>32908</v>
      </c>
      <c r="J30" s="531"/>
      <c r="K30" s="43"/>
      <c r="L30" s="43"/>
      <c r="M30" s="43"/>
      <c r="N30" s="4"/>
      <c r="O30" s="4"/>
      <c r="P30" s="4"/>
      <c r="Q30" s="4"/>
      <c r="R30" s="4"/>
      <c r="S30" s="4"/>
    </row>
    <row r="31" spans="1:19" x14ac:dyDescent="0.3">
      <c r="A31" s="415" t="s">
        <v>4</v>
      </c>
      <c r="B31" s="44">
        <v>43600</v>
      </c>
      <c r="C31" s="624">
        <v>7733</v>
      </c>
      <c r="D31" s="624"/>
      <c r="E31" s="624"/>
      <c r="F31" s="624"/>
      <c r="G31" s="539">
        <v>8227</v>
      </c>
      <c r="H31" s="539">
        <f t="shared" si="2"/>
        <v>38665</v>
      </c>
      <c r="I31" s="539">
        <f t="shared" si="3"/>
        <v>41135</v>
      </c>
      <c r="J31" s="531"/>
      <c r="K31" s="43"/>
      <c r="L31" s="43"/>
      <c r="M31" s="43"/>
      <c r="N31" s="4"/>
      <c r="O31" s="4"/>
      <c r="P31" s="4"/>
      <c r="Q31" s="4"/>
      <c r="R31" s="4"/>
      <c r="S31" s="4"/>
    </row>
    <row r="32" spans="1:19" x14ac:dyDescent="0.3">
      <c r="A32" s="415" t="s">
        <v>198</v>
      </c>
      <c r="B32" s="44">
        <v>43631</v>
      </c>
      <c r="C32" s="624">
        <v>7733</v>
      </c>
      <c r="D32" s="624"/>
      <c r="E32" s="624"/>
      <c r="F32" s="624"/>
      <c r="G32" s="539">
        <v>8227</v>
      </c>
      <c r="H32" s="539">
        <f t="shared" si="2"/>
        <v>46398</v>
      </c>
      <c r="I32" s="539">
        <f t="shared" si="3"/>
        <v>49362</v>
      </c>
      <c r="J32" s="531"/>
      <c r="K32" s="43"/>
      <c r="L32" s="43"/>
      <c r="M32" s="43"/>
      <c r="N32" s="4"/>
      <c r="O32" s="4"/>
      <c r="P32" s="4"/>
      <c r="Q32" s="4"/>
      <c r="R32" s="4"/>
      <c r="S32" s="4"/>
    </row>
    <row r="33" spans="1:19" x14ac:dyDescent="0.3">
      <c r="A33" s="415" t="s">
        <v>5</v>
      </c>
      <c r="B33" s="44">
        <v>43661</v>
      </c>
      <c r="C33" s="624">
        <v>7733</v>
      </c>
      <c r="D33" s="624"/>
      <c r="E33" s="624"/>
      <c r="F33" s="624"/>
      <c r="G33" s="539">
        <v>8227</v>
      </c>
      <c r="H33" s="539">
        <f t="shared" si="2"/>
        <v>54131</v>
      </c>
      <c r="I33" s="539">
        <f t="shared" si="3"/>
        <v>57589</v>
      </c>
      <c r="J33" s="531"/>
      <c r="K33" s="43"/>
      <c r="L33" s="43"/>
      <c r="M33" s="43"/>
      <c r="N33" s="4"/>
      <c r="O33" s="4"/>
      <c r="P33" s="4"/>
      <c r="Q33" s="4"/>
      <c r="R33" s="4"/>
      <c r="S33" s="4"/>
    </row>
    <row r="34" spans="1:19" x14ac:dyDescent="0.3">
      <c r="A34" s="415" t="s">
        <v>6</v>
      </c>
      <c r="B34" s="44">
        <v>43692</v>
      </c>
      <c r="C34" s="624">
        <v>7733</v>
      </c>
      <c r="D34" s="624"/>
      <c r="E34" s="624"/>
      <c r="F34" s="624"/>
      <c r="G34" s="539">
        <v>8227</v>
      </c>
      <c r="H34" s="539">
        <f t="shared" si="2"/>
        <v>61864</v>
      </c>
      <c r="I34" s="539">
        <f t="shared" si="3"/>
        <v>65816</v>
      </c>
      <c r="J34" s="531"/>
      <c r="K34" s="43"/>
      <c r="L34" s="43"/>
      <c r="M34" s="43"/>
      <c r="N34" s="4"/>
      <c r="O34" s="4"/>
      <c r="P34" s="4"/>
      <c r="Q34" s="4"/>
      <c r="R34" s="4"/>
      <c r="S34" s="4"/>
    </row>
    <row r="35" spans="1:19" x14ac:dyDescent="0.3">
      <c r="A35" s="415" t="s">
        <v>199</v>
      </c>
      <c r="B35" s="44">
        <v>43723</v>
      </c>
      <c r="C35" s="624">
        <v>7733</v>
      </c>
      <c r="D35" s="624"/>
      <c r="E35" s="624"/>
      <c r="F35" s="624"/>
      <c r="G35" s="539">
        <v>8227</v>
      </c>
      <c r="H35" s="539">
        <f t="shared" si="2"/>
        <v>69597</v>
      </c>
      <c r="I35" s="539">
        <f t="shared" si="3"/>
        <v>74043</v>
      </c>
      <c r="J35" s="531"/>
      <c r="K35" s="43"/>
      <c r="L35" s="43"/>
      <c r="M35" s="43"/>
      <c r="N35" s="4"/>
      <c r="O35" s="4"/>
      <c r="P35" s="4"/>
      <c r="Q35" s="4"/>
      <c r="R35" s="4"/>
      <c r="S35" s="4"/>
    </row>
    <row r="36" spans="1:19" x14ac:dyDescent="0.3">
      <c r="A36" s="415" t="s">
        <v>200</v>
      </c>
      <c r="B36" s="44">
        <v>43753</v>
      </c>
      <c r="C36" s="624">
        <v>7733</v>
      </c>
      <c r="D36" s="624"/>
      <c r="E36" s="624"/>
      <c r="F36" s="624"/>
      <c r="G36" s="539">
        <v>8227</v>
      </c>
      <c r="H36" s="539">
        <f t="shared" si="2"/>
        <v>77330</v>
      </c>
      <c r="I36" s="539">
        <f t="shared" si="3"/>
        <v>82270</v>
      </c>
      <c r="J36" s="531"/>
      <c r="K36" s="43"/>
      <c r="L36" s="43"/>
      <c r="M36" s="43"/>
      <c r="N36" s="4"/>
      <c r="O36" s="4"/>
      <c r="P36" s="4"/>
      <c r="Q36" s="4"/>
      <c r="R36" s="4"/>
      <c r="S36" s="4"/>
    </row>
    <row r="37" spans="1:19" x14ac:dyDescent="0.3">
      <c r="A37" s="415" t="s">
        <v>201</v>
      </c>
      <c r="B37" s="44">
        <v>43784</v>
      </c>
      <c r="C37" s="624">
        <v>7733</v>
      </c>
      <c r="D37" s="624"/>
      <c r="E37" s="624"/>
      <c r="F37" s="624"/>
      <c r="G37" s="539">
        <v>8227</v>
      </c>
      <c r="H37" s="539">
        <f t="shared" si="2"/>
        <v>85063</v>
      </c>
      <c r="I37" s="539">
        <f t="shared" si="3"/>
        <v>90497</v>
      </c>
      <c r="J37" s="531"/>
      <c r="K37" s="43"/>
      <c r="L37" s="43"/>
      <c r="M37" s="43"/>
      <c r="N37" s="4"/>
      <c r="O37" s="4"/>
      <c r="P37" s="4"/>
      <c r="Q37" s="4"/>
      <c r="R37" s="4"/>
      <c r="S37" s="4"/>
    </row>
    <row r="38" spans="1:19" x14ac:dyDescent="0.3">
      <c r="A38" s="415" t="s">
        <v>202</v>
      </c>
      <c r="B38" s="44">
        <v>43814</v>
      </c>
      <c r="C38" s="624">
        <v>7733</v>
      </c>
      <c r="D38" s="624"/>
      <c r="E38" s="624"/>
      <c r="F38" s="624"/>
      <c r="G38" s="539">
        <v>8228</v>
      </c>
      <c r="H38" s="539">
        <f t="shared" si="2"/>
        <v>92796</v>
      </c>
      <c r="I38" s="539">
        <f t="shared" si="3"/>
        <v>98725</v>
      </c>
      <c r="J38" s="531"/>
      <c r="K38" s="43"/>
      <c r="L38" s="43"/>
      <c r="M38" s="43"/>
      <c r="N38" s="4"/>
      <c r="O38" s="4"/>
      <c r="P38" s="4"/>
      <c r="Q38" s="4"/>
      <c r="R38" s="4"/>
      <c r="S38" s="4"/>
    </row>
    <row r="39" spans="1:19" x14ac:dyDescent="0.3">
      <c r="A39" s="616" t="s">
        <v>26</v>
      </c>
      <c r="B39" s="616"/>
      <c r="C39" s="617">
        <f>SUM(C27:F38)</f>
        <v>92796</v>
      </c>
      <c r="D39" s="617"/>
      <c r="E39" s="617"/>
      <c r="F39" s="617"/>
      <c r="G39" s="534">
        <f>SUM(G27:G38)</f>
        <v>98725</v>
      </c>
      <c r="H39" s="534">
        <f>H38</f>
        <v>92796</v>
      </c>
      <c r="I39" s="534">
        <f>I38</f>
        <v>98725</v>
      </c>
      <c r="J39" s="532"/>
      <c r="K39" s="526"/>
      <c r="L39" s="526"/>
      <c r="M39" s="526"/>
      <c r="N39" s="528"/>
      <c r="O39" s="528"/>
      <c r="P39" s="528"/>
      <c r="Q39" s="528"/>
      <c r="R39" s="528"/>
      <c r="S39" s="528"/>
    </row>
  </sheetData>
  <mergeCells count="149">
    <mergeCell ref="N5:O5"/>
    <mergeCell ref="Q5:R5"/>
    <mergeCell ref="A39:B39"/>
    <mergeCell ref="C39:F39"/>
    <mergeCell ref="A1:R1"/>
    <mergeCell ref="I25:I26"/>
    <mergeCell ref="H10:I10"/>
    <mergeCell ref="B5:D5"/>
    <mergeCell ref="E5:F5"/>
    <mergeCell ref="H5:I5"/>
    <mergeCell ref="C33:F33"/>
    <mergeCell ref="C34:F34"/>
    <mergeCell ref="C35:F35"/>
    <mergeCell ref="C36:F36"/>
    <mergeCell ref="C37:F37"/>
    <mergeCell ref="C38:F38"/>
    <mergeCell ref="C27:F27"/>
    <mergeCell ref="C28:F28"/>
    <mergeCell ref="C29:F29"/>
    <mergeCell ref="C30:F30"/>
    <mergeCell ref="C31:F31"/>
    <mergeCell ref="C32:F32"/>
    <mergeCell ref="A25:A26"/>
    <mergeCell ref="B25:B26"/>
    <mergeCell ref="C25:F25"/>
    <mergeCell ref="H25:H26"/>
    <mergeCell ref="C26:F26"/>
    <mergeCell ref="A23:D23"/>
    <mergeCell ref="E23:F23"/>
    <mergeCell ref="H23:I23"/>
    <mergeCell ref="K23:L23"/>
    <mergeCell ref="K5:L5"/>
    <mergeCell ref="N23:O23"/>
    <mergeCell ref="B20:D20"/>
    <mergeCell ref="E20:F20"/>
    <mergeCell ref="H20:I20"/>
    <mergeCell ref="K20:L20"/>
    <mergeCell ref="N20:O20"/>
    <mergeCell ref="B17:D17"/>
    <mergeCell ref="E17:F17"/>
    <mergeCell ref="H17:I17"/>
    <mergeCell ref="K17:L17"/>
    <mergeCell ref="N17:O17"/>
    <mergeCell ref="A13:D13"/>
    <mergeCell ref="E13:R13"/>
    <mergeCell ref="B14:D14"/>
    <mergeCell ref="E14:F14"/>
    <mergeCell ref="H14:I14"/>
    <mergeCell ref="Q23:R23"/>
    <mergeCell ref="B22:D22"/>
    <mergeCell ref="E22:F22"/>
    <mergeCell ref="H22:I22"/>
    <mergeCell ref="K22:L22"/>
    <mergeCell ref="N22:O22"/>
    <mergeCell ref="Q22:R22"/>
    <mergeCell ref="B21:D21"/>
    <mergeCell ref="E21:F21"/>
    <mergeCell ref="H21:I21"/>
    <mergeCell ref="K21:L21"/>
    <mergeCell ref="N21:O21"/>
    <mergeCell ref="Q21:R21"/>
    <mergeCell ref="Q20:R20"/>
    <mergeCell ref="B19:D19"/>
    <mergeCell ref="E19:F19"/>
    <mergeCell ref="H19:I19"/>
    <mergeCell ref="K19:L19"/>
    <mergeCell ref="N19:O19"/>
    <mergeCell ref="Q19:R19"/>
    <mergeCell ref="B18:D18"/>
    <mergeCell ref="E18:F18"/>
    <mergeCell ref="H18:I18"/>
    <mergeCell ref="K18:L18"/>
    <mergeCell ref="N18:O18"/>
    <mergeCell ref="Q18:R18"/>
    <mergeCell ref="Q17:R17"/>
    <mergeCell ref="B16:D16"/>
    <mergeCell ref="E16:F16"/>
    <mergeCell ref="H16:I16"/>
    <mergeCell ref="K16:L16"/>
    <mergeCell ref="N16:O16"/>
    <mergeCell ref="Q16:R16"/>
    <mergeCell ref="B15:D15"/>
    <mergeCell ref="E15:F15"/>
    <mergeCell ref="H15:I15"/>
    <mergeCell ref="K15:L15"/>
    <mergeCell ref="N15:O15"/>
    <mergeCell ref="Q15:R15"/>
    <mergeCell ref="K14:L14"/>
    <mergeCell ref="N14:O14"/>
    <mergeCell ref="Q14:R14"/>
    <mergeCell ref="Q11:R11"/>
    <mergeCell ref="A12:D12"/>
    <mergeCell ref="E12:F12"/>
    <mergeCell ref="H12:I12"/>
    <mergeCell ref="K12:L12"/>
    <mergeCell ref="N12:O12"/>
    <mergeCell ref="Q12:R12"/>
    <mergeCell ref="B10:D10"/>
    <mergeCell ref="E10:F10"/>
    <mergeCell ref="K10:L10"/>
    <mergeCell ref="N10:O10"/>
    <mergeCell ref="Q10:R10"/>
    <mergeCell ref="B11:D11"/>
    <mergeCell ref="E11:F11"/>
    <mergeCell ref="H11:I11"/>
    <mergeCell ref="K11:L11"/>
    <mergeCell ref="N11:O11"/>
    <mergeCell ref="B9:D9"/>
    <mergeCell ref="E9:F9"/>
    <mergeCell ref="H9:I9"/>
    <mergeCell ref="K9:L9"/>
    <mergeCell ref="N9:O9"/>
    <mergeCell ref="Q9:R9"/>
    <mergeCell ref="B8:D8"/>
    <mergeCell ref="E8:F8"/>
    <mergeCell ref="H8:I8"/>
    <mergeCell ref="K8:L8"/>
    <mergeCell ref="N8:O8"/>
    <mergeCell ref="Q8:R8"/>
    <mergeCell ref="B7:D7"/>
    <mergeCell ref="E7:F7"/>
    <mergeCell ref="H7:I7"/>
    <mergeCell ref="K7:L7"/>
    <mergeCell ref="N7:O7"/>
    <mergeCell ref="Q7:R7"/>
    <mergeCell ref="B6:D6"/>
    <mergeCell ref="E6:F6"/>
    <mergeCell ref="H6:I6"/>
    <mergeCell ref="K6:L6"/>
    <mergeCell ref="N6:O6"/>
    <mergeCell ref="Q6:R6"/>
    <mergeCell ref="B2:D2"/>
    <mergeCell ref="E2:F2"/>
    <mergeCell ref="H2:I2"/>
    <mergeCell ref="K2:L2"/>
    <mergeCell ref="N2:O2"/>
    <mergeCell ref="Q2:R2"/>
    <mergeCell ref="B4:D4"/>
    <mergeCell ref="E4:F4"/>
    <mergeCell ref="H4:I4"/>
    <mergeCell ref="K4:L4"/>
    <mergeCell ref="N4:O4"/>
    <mergeCell ref="Q4:R4"/>
    <mergeCell ref="A3:D3"/>
    <mergeCell ref="E3:F3"/>
    <mergeCell ref="H3:I3"/>
    <mergeCell ref="K3:L3"/>
    <mergeCell ref="N3:O3"/>
    <mergeCell ref="Q3:R3"/>
  </mergeCells>
  <pageMargins left="0.7" right="0.7" top="0.75" bottom="0.75" header="0.3" footer="0.3"/>
  <pageSetup paperSize="9" scale="72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249977111117893"/>
    <pageSetUpPr fitToPage="1"/>
  </sheetPr>
  <dimension ref="A1:H13"/>
  <sheetViews>
    <sheetView view="pageBreakPreview" zoomScale="60" zoomScaleNormal="100" workbookViewId="0">
      <selection sqref="A1:H12"/>
    </sheetView>
  </sheetViews>
  <sheetFormatPr defaultRowHeight="14.4" x14ac:dyDescent="0.3"/>
  <cols>
    <col min="1" max="1" width="5.33203125" customWidth="1"/>
    <col min="2" max="2" width="26.88671875" customWidth="1"/>
    <col min="3" max="4" width="11.109375" customWidth="1"/>
    <col min="5" max="5" width="7" customWidth="1"/>
    <col min="6" max="6" width="30" customWidth="1"/>
    <col min="7" max="8" width="11.6640625" customWidth="1"/>
  </cols>
  <sheetData>
    <row r="1" spans="1:8" ht="33.75" customHeight="1" x14ac:dyDescent="0.3">
      <c r="A1" s="625" t="s">
        <v>445</v>
      </c>
      <c r="B1" s="625"/>
      <c r="C1" s="625"/>
      <c r="D1" s="625"/>
      <c r="E1" s="625"/>
      <c r="F1" s="625"/>
      <c r="G1" s="625"/>
      <c r="H1" s="625"/>
    </row>
    <row r="2" spans="1:8" ht="14.25" customHeight="1" x14ac:dyDescent="0.3">
      <c r="A2" s="626" t="s">
        <v>230</v>
      </c>
      <c r="B2" s="627"/>
      <c r="C2" s="627"/>
      <c r="D2" s="627"/>
      <c r="E2" s="627"/>
      <c r="F2" s="627"/>
      <c r="G2" s="627"/>
      <c r="H2" s="628"/>
    </row>
    <row r="3" spans="1:8" ht="28.8" x14ac:dyDescent="0.3">
      <c r="A3" s="68" t="s">
        <v>169</v>
      </c>
      <c r="B3" s="68" t="s">
        <v>170</v>
      </c>
      <c r="C3" s="68" t="s">
        <v>86</v>
      </c>
      <c r="D3" s="68" t="s">
        <v>458</v>
      </c>
      <c r="E3" s="68" t="s">
        <v>169</v>
      </c>
      <c r="F3" s="68" t="s">
        <v>171</v>
      </c>
      <c r="G3" s="68" t="s">
        <v>86</v>
      </c>
      <c r="H3" s="68" t="s">
        <v>457</v>
      </c>
    </row>
    <row r="4" spans="1:8" ht="28.8" x14ac:dyDescent="0.3">
      <c r="A4" s="70" t="s">
        <v>172</v>
      </c>
      <c r="B4" s="69" t="s">
        <v>179</v>
      </c>
      <c r="C4" s="214">
        <v>1815</v>
      </c>
      <c r="D4" s="214">
        <v>1876</v>
      </c>
      <c r="E4" s="70" t="s">
        <v>172</v>
      </c>
      <c r="F4" s="71" t="s">
        <v>256</v>
      </c>
      <c r="G4" s="215">
        <v>21</v>
      </c>
      <c r="H4" s="544">
        <v>30</v>
      </c>
    </row>
    <row r="5" spans="1:8" x14ac:dyDescent="0.3">
      <c r="A5" s="73"/>
      <c r="B5" s="72" t="s">
        <v>174</v>
      </c>
      <c r="C5" s="194"/>
      <c r="D5" s="194"/>
      <c r="E5" s="73"/>
      <c r="F5" s="72" t="s">
        <v>174</v>
      </c>
      <c r="G5" s="215"/>
      <c r="H5" s="511"/>
    </row>
    <row r="6" spans="1:8" ht="28.8" x14ac:dyDescent="0.3">
      <c r="A6" s="73" t="s">
        <v>0</v>
      </c>
      <c r="B6" s="72" t="s">
        <v>175</v>
      </c>
      <c r="C6" s="194"/>
      <c r="D6" s="194"/>
      <c r="E6" s="73" t="s">
        <v>0</v>
      </c>
      <c r="F6" s="72" t="s">
        <v>176</v>
      </c>
      <c r="G6" s="215"/>
      <c r="H6" s="511"/>
    </row>
    <row r="7" spans="1:8" x14ac:dyDescent="0.3">
      <c r="A7" s="73"/>
      <c r="B7" s="72" t="s">
        <v>177</v>
      </c>
      <c r="C7" s="213">
        <v>1760</v>
      </c>
      <c r="D7" s="213">
        <v>1876</v>
      </c>
      <c r="E7" s="73"/>
      <c r="F7" s="72" t="s">
        <v>177</v>
      </c>
      <c r="G7" s="216">
        <v>21</v>
      </c>
      <c r="H7" s="545">
        <v>30</v>
      </c>
    </row>
    <row r="8" spans="1:8" x14ac:dyDescent="0.3">
      <c r="A8" s="73"/>
      <c r="B8" s="72" t="s">
        <v>183</v>
      </c>
      <c r="C8" s="213">
        <v>55</v>
      </c>
      <c r="D8" s="213">
        <v>0</v>
      </c>
      <c r="E8" s="73"/>
      <c r="F8" s="72" t="s">
        <v>183</v>
      </c>
      <c r="G8" s="215" t="s">
        <v>46</v>
      </c>
      <c r="H8" s="511"/>
    </row>
    <row r="9" spans="1:8" ht="43.2" x14ac:dyDescent="0.3">
      <c r="A9" s="70" t="s">
        <v>173</v>
      </c>
      <c r="B9" s="71" t="s">
        <v>180</v>
      </c>
      <c r="C9" s="214">
        <v>64742</v>
      </c>
      <c r="D9" s="214">
        <v>35087</v>
      </c>
      <c r="E9" s="70" t="s">
        <v>173</v>
      </c>
      <c r="F9" s="71" t="s">
        <v>257</v>
      </c>
      <c r="G9" s="217">
        <v>4600</v>
      </c>
      <c r="H9" s="546">
        <v>5000</v>
      </c>
    </row>
    <row r="10" spans="1:8" ht="22.5" customHeight="1" x14ac:dyDescent="0.3">
      <c r="A10" s="73"/>
      <c r="B10" s="72" t="s">
        <v>174</v>
      </c>
      <c r="C10" s="213"/>
      <c r="D10" s="213"/>
      <c r="E10" s="73"/>
      <c r="F10" s="72" t="s">
        <v>174</v>
      </c>
      <c r="G10" s="216"/>
      <c r="H10" s="547"/>
    </row>
    <row r="11" spans="1:8" ht="28.8" x14ac:dyDescent="0.3">
      <c r="A11" s="73" t="s">
        <v>0</v>
      </c>
      <c r="B11" s="72" t="s">
        <v>35</v>
      </c>
      <c r="C11" s="213">
        <v>64600</v>
      </c>
      <c r="D11" s="213">
        <v>35060</v>
      </c>
      <c r="E11" s="73" t="s">
        <v>0</v>
      </c>
      <c r="F11" s="72" t="s">
        <v>178</v>
      </c>
      <c r="G11" s="218">
        <v>4600</v>
      </c>
      <c r="H11" s="547">
        <v>5000</v>
      </c>
    </row>
    <row r="12" spans="1:8" ht="29.25" customHeight="1" x14ac:dyDescent="0.3">
      <c r="A12" s="73" t="s">
        <v>1</v>
      </c>
      <c r="B12" s="72" t="s">
        <v>181</v>
      </c>
      <c r="C12" s="213">
        <v>142</v>
      </c>
      <c r="D12" s="213">
        <v>27</v>
      </c>
      <c r="E12" s="73"/>
      <c r="F12" s="72" t="s">
        <v>182</v>
      </c>
      <c r="G12" s="216" t="s">
        <v>46</v>
      </c>
      <c r="H12" s="547"/>
    </row>
    <row r="13" spans="1:8" x14ac:dyDescent="0.3">
      <c r="A13" s="45"/>
      <c r="B13" s="45"/>
      <c r="C13" s="45"/>
      <c r="D13" s="45"/>
      <c r="E13" s="45"/>
      <c r="F13" s="45"/>
      <c r="G13" s="45"/>
    </row>
  </sheetData>
  <mergeCells count="2">
    <mergeCell ref="A1:H1"/>
    <mergeCell ref="A2:H2"/>
  </mergeCells>
  <pageMargins left="0.56000000000000005" right="0.28000000000000003" top="0.75" bottom="0.75" header="0.3" footer="0.3"/>
  <pageSetup paperSize="9" scale="8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</vt:i4>
      </vt:variant>
    </vt:vector>
  </HeadingPairs>
  <TitlesOfParts>
    <vt:vector size="13" baseType="lpstr">
      <vt:lpstr>1.M.</vt:lpstr>
      <vt:lpstr>2.M. </vt:lpstr>
      <vt:lpstr>3.M.</vt:lpstr>
      <vt:lpstr>4.M.</vt:lpstr>
      <vt:lpstr>5.M.</vt:lpstr>
      <vt:lpstr>6.M</vt:lpstr>
      <vt:lpstr>8.M</vt:lpstr>
      <vt:lpstr>9. M</vt:lpstr>
      <vt:lpstr>10.M</vt:lpstr>
      <vt:lpstr>11.M</vt:lpstr>
      <vt:lpstr>12.M</vt:lpstr>
      <vt:lpstr>'2.M. '!Nyomtatási_terület</vt:lpstr>
      <vt:lpstr>'3.M.'!Nyomtatási_terület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2015-02-24T12:53:01Z</cp:lastPrinted>
  <dcterms:created xsi:type="dcterms:W3CDTF">2006-10-17T13:40:18Z</dcterms:created>
  <dcterms:modified xsi:type="dcterms:W3CDTF">2020-06-29T13:55:45Z</dcterms:modified>
</cp:coreProperties>
</file>