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320" windowHeight="7932" tabRatio="581" firstSheet="20" activeTab="20"/>
  </bookViews>
  <sheets>
    <sheet name="I. m. kiemelt ei" sheetId="1" r:id="rId1"/>
    <sheet name="1. m. Bevétel" sheetId="2" r:id="rId2"/>
    <sheet name="1.1.Működési bevételek" sheetId="3" r:id="rId3"/>
    <sheet name="1.2. finanszírozási bevételek" sheetId="4" r:id="rId4"/>
    <sheet name="2. m. Kiadások" sheetId="5" r:id="rId5"/>
    <sheet name="2.1. Működési kiadások" sheetId="6" r:id="rId6"/>
    <sheet name="2.2. m. finanszírozási kidások" sheetId="7" r:id="rId7"/>
    <sheet name="3. létszám" sheetId="8" r:id="rId8"/>
    <sheet name="4. beruházások felújítások" sheetId="9" r:id="rId9"/>
    <sheet name="5. tartalékok" sheetId="10" r:id="rId10"/>
    <sheet name="6. stabilitási 1" sheetId="11" r:id="rId11"/>
    <sheet name="7. stabilitási 2" sheetId="12" r:id="rId12"/>
    <sheet name="8.EU projektek" sheetId="13" r:id="rId13"/>
    <sheet name="9. hitelek" sheetId="14" r:id="rId14"/>
    <sheet name="10.finanszírozás" sheetId="15" r:id="rId15"/>
    <sheet name="11.szociális kiadások" sheetId="16" r:id="rId16"/>
    <sheet name="12. átadott" sheetId="17" r:id="rId17"/>
    <sheet name="12.1. átadott" sheetId="18" r:id="rId18"/>
    <sheet name="13.átvett" sheetId="19" r:id="rId19"/>
    <sheet name="14. m.  helyi adók" sheetId="20" r:id="rId20"/>
    <sheet name="15.m. MÉRLEG  " sheetId="21" r:id="rId21"/>
    <sheet name="16. m. EI FELH. TERV önk." sheetId="22" r:id="rId22"/>
    <sheet name="17. m. TÖBB ÉVES" sheetId="23" r:id="rId23"/>
    <sheet name="18. m.  KÖZVETETT" sheetId="24" r:id="rId24"/>
    <sheet name="19. m GÖRDÜLŐ kiadások teljes" sheetId="25" r:id="rId25"/>
    <sheet name="20. m. GÖRDÜLŐ bevételek telj." sheetId="26" r:id="rId26"/>
    <sheet name="21. m. GÖRDÜLŐ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fn.IFERROR" hidden="1">#NAME?</definedName>
    <definedName name="Átadott" localSheetId="17">'[4]flag_1'!#REF!</definedName>
    <definedName name="Átadott" localSheetId="20">'[4]flag_1'!#REF!</definedName>
    <definedName name="Átadott">'[4]flag_1'!#REF!</definedName>
    <definedName name="css" localSheetId="1">#REF!</definedName>
    <definedName name="css" localSheetId="17">#REF!</definedName>
    <definedName name="css" localSheetId="20">#REF!</definedName>
    <definedName name="css" localSheetId="4">#REF!</definedName>
    <definedName name="css" localSheetId="0">#REF!</definedName>
    <definedName name="css">#REF!</definedName>
    <definedName name="css_k" localSheetId="20">'[9]Családsegítés'!$C$27:$C$86</definedName>
    <definedName name="css_k">'[3]Családsegítés'!$C$27:$C$86</definedName>
    <definedName name="css_k_" localSheetId="1">#REF!</definedName>
    <definedName name="css_k_" localSheetId="17">#REF!</definedName>
    <definedName name="css_k_" localSheetId="20">#REF!</definedName>
    <definedName name="css_k_" localSheetId="4">#REF!</definedName>
    <definedName name="css_k_" localSheetId="0">#REF!</definedName>
    <definedName name="css_k_">#REF!</definedName>
    <definedName name="FEJ" localSheetId="20">#REF!</definedName>
    <definedName name="FEJ">#REF!</definedName>
    <definedName name="FGL" localSheetId="1">'[4]flag_1'!#REF!</definedName>
    <definedName name="FGL" localSheetId="17">'[4]flag_1'!#REF!</definedName>
    <definedName name="FGL" localSheetId="20">'[10]flag_1'!#REF!</definedName>
    <definedName name="FGL" localSheetId="4">'[4]flag_1'!#REF!</definedName>
    <definedName name="FGL">'[4]flag_1'!#REF!</definedName>
    <definedName name="fgl1" localSheetId="1">'[4]flag_1'!#REF!</definedName>
    <definedName name="fgl1" localSheetId="17">'[4]flag_1'!#REF!</definedName>
    <definedName name="fgl1" localSheetId="20">'[10]flag_1'!#REF!</definedName>
    <definedName name="fgl1" localSheetId="4">'[4]flag_1'!#REF!</definedName>
    <definedName name="fgl1">'[4]flag_1'!#REF!</definedName>
    <definedName name="FLAG" localSheetId="1">'[4]flag_1'!#REF!</definedName>
    <definedName name="FLAG" localSheetId="17">'[4]flag_1'!#REF!</definedName>
    <definedName name="FLAG" localSheetId="20">'[10]flag_1'!#REF!</definedName>
    <definedName name="FLAG" localSheetId="4">'[4]flag_1'!#REF!</definedName>
    <definedName name="FLAG">'[4]flag_1'!#REF!</definedName>
    <definedName name="flag1" localSheetId="1">'[4]flag_1'!#REF!</definedName>
    <definedName name="flag1" localSheetId="17">'[4]flag_1'!#REF!</definedName>
    <definedName name="flag1" localSheetId="20">'[10]flag_1'!#REF!</definedName>
    <definedName name="flag1" localSheetId="4">'[4]flag_1'!#REF!</definedName>
    <definedName name="flag1">'[4]flag_1'!#REF!</definedName>
    <definedName name="foot_4_place" localSheetId="11">'7. stabilitási 2'!$A$18</definedName>
    <definedName name="foot_5_place" localSheetId="11">'7. stabilitási 2'!#REF!</definedName>
    <definedName name="foot_53_place" localSheetId="11">'7. stabilitási 2'!#REF!</definedName>
    <definedName name="gyj" localSheetId="1">#REF!</definedName>
    <definedName name="gyj" localSheetId="17">#REF!</definedName>
    <definedName name="gyj" localSheetId="20">#REF!</definedName>
    <definedName name="gyj" localSheetId="4">#REF!</definedName>
    <definedName name="gyj" localSheetId="0">#REF!</definedName>
    <definedName name="gyj">#REF!</definedName>
    <definedName name="gyj_k" localSheetId="20">'[9]Gyermekjóléti'!$C$27:$C$86</definedName>
    <definedName name="gyj_k">'[3]Gyermekjóléti'!$C$27:$C$86</definedName>
    <definedName name="gyj_k_" localSheetId="1">#REF!</definedName>
    <definedName name="gyj_k_" localSheetId="17">#REF!</definedName>
    <definedName name="gyj_k_" localSheetId="20">#REF!</definedName>
    <definedName name="gyj_k_" localSheetId="4">#REF!</definedName>
    <definedName name="gyj_k_" localSheetId="0">#REF!</definedName>
    <definedName name="gyj_k_">#REF!</definedName>
    <definedName name="K_LSZA_BECS_1" localSheetId="20">#REF!</definedName>
    <definedName name="K_LSZA_BECS_1">#REF!</definedName>
    <definedName name="kész" localSheetId="17">'[4]flag_1'!#REF!</definedName>
    <definedName name="kész" localSheetId="20">'[4]flag_1'!#REF!</definedName>
    <definedName name="kész">'[4]flag_1'!#REF!</definedName>
    <definedName name="kjz" localSheetId="1">#REF!</definedName>
    <definedName name="kjz" localSheetId="17">#REF!</definedName>
    <definedName name="kjz" localSheetId="20">#REF!</definedName>
    <definedName name="kjz" localSheetId="4">#REF!</definedName>
    <definedName name="kjz" localSheetId="0">#REF!</definedName>
    <definedName name="kjz">#REF!</definedName>
    <definedName name="kjz_k" localSheetId="20">'[9]körjegyzőség'!$C$9:$C$28</definedName>
    <definedName name="kjz_k">'[3]körjegyzőség'!$C$9:$C$28</definedName>
    <definedName name="kjz_k_" localSheetId="1">#REF!</definedName>
    <definedName name="kjz_k_" localSheetId="17">#REF!</definedName>
    <definedName name="kjz_k_" localSheetId="20">#REF!</definedName>
    <definedName name="kjz_k_" localSheetId="4">#REF!</definedName>
    <definedName name="kjz_k_" localSheetId="0">#REF!</definedName>
    <definedName name="kjz_k_">#REF!</definedName>
    <definedName name="KSH_R" localSheetId="20">#REF!</definedName>
    <definedName name="KSH_R">#REF!</definedName>
    <definedName name="KSZ1" localSheetId="1">'[4]flag_1'!#REF!</definedName>
    <definedName name="KSZ1" localSheetId="17">'[4]flag_1'!#REF!</definedName>
    <definedName name="KSZ1" localSheetId="20">'[10]flag_1'!#REF!</definedName>
    <definedName name="KSZ1" localSheetId="4">'[4]flag_1'!#REF!</definedName>
    <definedName name="KSZ1">'[4]flag_1'!#REF!</definedName>
    <definedName name="ksz11" localSheetId="1">'[4]flag_1'!#REF!</definedName>
    <definedName name="ksz11" localSheetId="17">'[4]flag_1'!#REF!</definedName>
    <definedName name="ksz11" localSheetId="20">'[10]flag_1'!#REF!</definedName>
    <definedName name="ksz11" localSheetId="4">'[4]flag_1'!#REF!</definedName>
    <definedName name="ksz11">'[4]flag_1'!#REF!</definedName>
    <definedName name="l" localSheetId="17">'[4]flag_1'!#REF!</definedName>
    <definedName name="l" localSheetId="20">'[4]flag_1'!#REF!</definedName>
    <definedName name="l">'[4]flag_1'!#REF!</definedName>
    <definedName name="nev_c" localSheetId="1">#REF!</definedName>
    <definedName name="nev_c" localSheetId="17">#REF!</definedName>
    <definedName name="nev_c" localSheetId="20">#REF!</definedName>
    <definedName name="nev_c" localSheetId="4">#REF!</definedName>
    <definedName name="nev_c" localSheetId="0">#REF!</definedName>
    <definedName name="nev_c">#REF!</definedName>
    <definedName name="nev_g" localSheetId="1">#REF!</definedName>
    <definedName name="nev_g" localSheetId="17">#REF!</definedName>
    <definedName name="nev_g" localSheetId="20">#REF!</definedName>
    <definedName name="nev_g" localSheetId="4">#REF!</definedName>
    <definedName name="nev_g" localSheetId="0">#REF!</definedName>
    <definedName name="nev_g">#REF!</definedName>
    <definedName name="nev_k" localSheetId="1">#REF!</definedName>
    <definedName name="nev_k" localSheetId="17">#REF!</definedName>
    <definedName name="nev_k" localSheetId="20">#REF!</definedName>
    <definedName name="nev_k" localSheetId="4">#REF!</definedName>
    <definedName name="nev_k" localSheetId="0">#REF!</definedName>
    <definedName name="nev_k">#REF!</definedName>
    <definedName name="_xlnm.Print_Titles" localSheetId="5">'2.1. Működési kiadások'!$A:$A,'2.1. Működési kiadások'!$1:$1</definedName>
    <definedName name="_xlnm.Print_Area" localSheetId="1">'1. m. Bevétel'!$A$1:$E$95</definedName>
    <definedName name="_xlnm.Print_Area" localSheetId="3">'1.2. finanszírozási bevételek'!$A$1:$D$8</definedName>
    <definedName name="_xlnm.Print_Area" localSheetId="14">'10.finanszírozás'!$A$1:$D$9</definedName>
    <definedName name="_xlnm.Print_Area" localSheetId="15">'11.szociális kiadások'!$A$1:$C$39</definedName>
    <definedName name="_xlnm.Print_Area" localSheetId="16">'12. átadott'!$A$1:$C$117</definedName>
    <definedName name="_xlnm.Print_Area" localSheetId="18">'13.átvett'!$A$1:$C$116</definedName>
    <definedName name="_xlnm.Print_Area" localSheetId="20">'15.m. MÉRLEG  '!$A$1:$D$155</definedName>
    <definedName name="_xlnm.Print_Area" localSheetId="21">'16. m. EI FELH. TERV önk.'!$A$1:$O$211</definedName>
    <definedName name="_xlnm.Print_Area" localSheetId="22">'17. m. TÖBB ÉVES'!$A$1:$I$31</definedName>
    <definedName name="_xlnm.Print_Area" localSheetId="23">'18. m.  KÖZVETETT'!$A$1:$E$34</definedName>
    <definedName name="_xlnm.Print_Area" localSheetId="24">'19. m GÖRDÜLŐ kiadások teljes'!$A$1:$F$123</definedName>
    <definedName name="_xlnm.Print_Area" localSheetId="4">'2. m. Kiadások'!$A$1:$E$123</definedName>
    <definedName name="_xlnm.Print_Area" localSheetId="25">'20. m. GÖRDÜLŐ bevételek telj.'!$A$1:$F$95</definedName>
    <definedName name="_xlnm.Print_Area" localSheetId="26">'21. m. GÖRDÜLŐ'!$A$1:$F$27</definedName>
    <definedName name="_xlnm.Print_Area" localSheetId="7">'3. létszám'!$A$1:$B$33</definedName>
    <definedName name="_xlnm.Print_Area" localSheetId="8">'4. beruházások felújítások'!$A$1:$F$41</definedName>
    <definedName name="_xlnm.Print_Area" localSheetId="9">'5. tartalékok'!$A$1:$H$16</definedName>
    <definedName name="_xlnm.Print_Area" localSheetId="10">'6. stabilitási 1'!$A$1:$J$53</definedName>
    <definedName name="_xlnm.Print_Area" localSheetId="11">'7. stabilitási 2'!$A$1:$H$38</definedName>
    <definedName name="_xlnm.Print_Area" localSheetId="12">'8.EU projektek'!$A$1:$B$43</definedName>
    <definedName name="_xlnm.Print_Area" localSheetId="13">'9. hitelek'!$A$1:$D$70</definedName>
    <definedName name="_xlnm.Print_Area" localSheetId="0">'I. m. kiemelt ei'!$A$1:$B$28</definedName>
    <definedName name="pr10" localSheetId="11">'7. stabilitási 2'!#REF!</definedName>
    <definedName name="pr11" localSheetId="11">'7. stabilitási 2'!#REF!</definedName>
    <definedName name="pr12" localSheetId="11">'7. stabilitási 2'!#REF!</definedName>
    <definedName name="pr21" localSheetId="10">'6. stabilitási 1'!$A$56</definedName>
    <definedName name="pr22" localSheetId="10">'6. stabilitási 1'!#REF!</definedName>
    <definedName name="pr232" localSheetId="20">'15.m. MÉRLEG  '!#REF!</definedName>
    <definedName name="pr232" localSheetId="22">'17. m. TÖBB ÉVES'!$A$16</definedName>
    <definedName name="pr232" localSheetId="23">'18. m.  KÖZVETETT'!$A$10</definedName>
    <definedName name="pr232" localSheetId="26">'21. m. GÖRDÜLŐ'!#REF!</definedName>
    <definedName name="pr233" localSheetId="20">'15.m. MÉRLEG  '!#REF!</definedName>
    <definedName name="pr233" localSheetId="22">'17. m. TÖBB ÉVES'!$A$17</definedName>
    <definedName name="pr233" localSheetId="23">'18. m.  KÖZVETETT'!$A$15</definedName>
    <definedName name="pr233" localSheetId="26">'21. m. GÖRDÜLŐ'!#REF!</definedName>
    <definedName name="pr234" localSheetId="20">'15.m. MÉRLEG  '!#REF!</definedName>
    <definedName name="pr234" localSheetId="22">'17. m. TÖBB ÉVES'!$A$18</definedName>
    <definedName name="pr234" localSheetId="23">'18. m.  KÖZVETETT'!$A$23</definedName>
    <definedName name="pr234" localSheetId="26">'21. m. GÖRDÜLŐ'!#REF!</definedName>
    <definedName name="pr235" localSheetId="20">'15.m. MÉRLEG  '!#REF!</definedName>
    <definedName name="pr235" localSheetId="22">'17. m. TÖBB ÉVES'!$A$19</definedName>
    <definedName name="pr235" localSheetId="23">'18. m.  KÖZVETETT'!$A$28</definedName>
    <definedName name="pr235" localSheetId="26">'21. m. GÖRDÜLŐ'!#REF!</definedName>
    <definedName name="pr236" localSheetId="20">'15.m. MÉRLEG  '!#REF!</definedName>
    <definedName name="pr236" localSheetId="22">'17. m. TÖBB ÉVES'!$A$20</definedName>
    <definedName name="pr236" localSheetId="23">'18. m.  KÖZVETETT'!$A$33</definedName>
    <definedName name="pr236" localSheetId="26">'21. m. GÖRDÜLŐ'!#REF!</definedName>
    <definedName name="pr24" localSheetId="10">'6. stabilitási 1'!$A$58</definedName>
    <definedName name="pr25" localSheetId="10">'6. stabilitási 1'!$A$59</definedName>
    <definedName name="pr26" localSheetId="10">'6. stabilitási 1'!$A$60</definedName>
    <definedName name="pr27" localSheetId="10">'6. stabilitási 1'!$A$61</definedName>
    <definedName name="pr28" localSheetId="10">'6. stabilitási 1'!$A$62</definedName>
    <definedName name="pr312" localSheetId="20">'15.m. MÉRLEG  '!#REF!</definedName>
    <definedName name="pr312" localSheetId="22">'17. m. TÖBB ÉVES'!$A$7</definedName>
    <definedName name="pr312" localSheetId="23">'18. m.  KÖZVETETT'!#REF!</definedName>
    <definedName name="pr312" localSheetId="26">'21. m. GÖRDÜLŐ'!#REF!</definedName>
    <definedName name="pr313" localSheetId="20">'15.m. MÉRLEG  '!#REF!</definedName>
    <definedName name="pr313" localSheetId="22">'17. m. TÖBB ÉVES'!$A$2</definedName>
    <definedName name="pr313" localSheetId="23">'18. m.  KÖZVETETT'!#REF!</definedName>
    <definedName name="pr313" localSheetId="26">'21. m. GÖRDÜLŐ'!#REF!</definedName>
    <definedName name="pr314" localSheetId="20">'15.m. MÉRLEG  '!#REF!</definedName>
    <definedName name="pr314" localSheetId="22">'17. m. TÖBB ÉVES'!$A$9</definedName>
    <definedName name="pr314" localSheetId="23">'18. m.  KÖZVETETT'!$A$2</definedName>
    <definedName name="pr314" localSheetId="26">'21. m. GÖRDÜLŐ'!#REF!</definedName>
    <definedName name="pr315" localSheetId="20">'15.m. MÉRLEG  '!#REF!</definedName>
    <definedName name="pr315" localSheetId="22">'17. m. TÖBB ÉVES'!$A$10</definedName>
    <definedName name="pr315" localSheetId="23">'18. m.  KÖZVETETT'!#REF!</definedName>
    <definedName name="pr315" localSheetId="26">'21. m. GÖRDÜLŐ'!#REF!</definedName>
    <definedName name="pr347" localSheetId="26">'21. m. GÖRDÜLŐ'!#REF!</definedName>
    <definedName name="pr348" localSheetId="26">'21. m. GÖRDÜLŐ'!#REF!</definedName>
    <definedName name="pr349" localSheetId="26">'21. m. GÖRDÜLŐ'!#REF!</definedName>
    <definedName name="pr395" localSheetId="26">'21. m. GÖRDÜLŐ'!#REF!</definedName>
    <definedName name="pr396" localSheetId="26">'21. m. GÖRDÜLŐ'!#REF!</definedName>
    <definedName name="pr397" localSheetId="26">'21. m. GÖRDÜLŐ'!#REF!</definedName>
    <definedName name="pr7" localSheetId="11">'7. stabilitási 2'!#REF!</definedName>
    <definedName name="pr8" localSheetId="11">'7. stabilitási 2'!#REF!</definedName>
    <definedName name="pr9" localSheetId="11">'7. stabilitási 2'!#REF!</definedName>
    <definedName name="PUK" localSheetId="20">#REF!</definedName>
    <definedName name="PUK">#REF!</definedName>
    <definedName name="TAM_jogc_feldkod" localSheetId="20">'[11]NATUR_select'!$C$16:$D$287</definedName>
    <definedName name="TAM_jogc_feldkod">'[5]NATUR_select'!$C$16:$D$287</definedName>
    <definedName name="URSZ" localSheetId="20">#REF!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<sst xmlns="http://schemas.openxmlformats.org/spreadsheetml/2006/main" count="2796" uniqueCount="846">
  <si>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</si>
  <si>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</si>
  <si>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</si>
  <si>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</si>
  <si>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</si>
  <si>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</si>
  <si>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</si>
  <si>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</si>
  <si>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</si>
  <si>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</si>
  <si>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</si>
  <si>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</si>
  <si>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</si>
  <si>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</si>
  <si>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</si>
  <si>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</si>
  <si>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</si>
  <si>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</si>
  <si>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</si>
  <si>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</si>
  <si>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</si>
  <si>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</si>
  <si>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</si>
  <si>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</si>
  <si>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</si>
  <si>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</si>
  <si>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</si>
  <si>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</si>
  <si>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</si>
  <si>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</si>
  <si>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</si>
  <si>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</si>
  <si>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</si>
  <si>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</si>
  <si>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</si>
  <si>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</si>
  <si>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</si>
  <si>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</si>
  <si>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</si>
  <si>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</si>
  <si>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</si>
  <si>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</si>
  <si>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</si>
  <si>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</si>
  <si>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</si>
  <si>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</si>
  <si>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</si>
  <si>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</si>
  <si>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</si>
  <si>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</si>
  <si>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</si>
  <si>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</si>
  <si>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</si>
  <si>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</si>
  <si>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</si>
  <si>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</si>
  <si>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</si>
  <si>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</si>
  <si>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</si>
  <si>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</si>
  <si>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</si>
  <si>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</si>
  <si>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</si>
  <si>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</si>
  <si>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</si>
  <si>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</si>
  <si>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</si>
  <si>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</si>
  <si>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</si>
  <si>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</si>
  <si>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</si>
  <si>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ÖSSZEVONT ELŐIRÁNYZATOK (ÖNKORMÁNYZAT ÉS KÖLTSÉGVETÉSI SZERVEI ÖSSZESEN)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</si>
  <si>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</si>
  <si>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</si>
  <si>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</si>
  <si>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</si>
  <si>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</si>
  <si>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</si>
  <si>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</si>
  <si>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</si>
  <si>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</si>
  <si>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</si>
  <si>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</si>
  <si>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</si>
  <si>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</si>
  <si>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</si>
  <si>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</si>
  <si>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</si>
  <si>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</si>
  <si>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</si>
  <si>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</si>
  <si>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</si>
  <si>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</si>
  <si>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 évi kifizetés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</si>
  <si>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</si>
  <si>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</si>
  <si>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</si>
  <si>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</si>
  <si>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2018. évi előirányzat</t>
  </si>
  <si>
    <t>Fizetési kötelezettségek</t>
  </si>
  <si>
    <t>Saját bevételek</t>
  </si>
  <si>
    <t>B6-B7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</si>
  <si>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</si>
  <si>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</si>
  <si>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</si>
  <si>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</si>
  <si>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</si>
  <si>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</si>
  <si>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</si>
  <si>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</si>
  <si>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</si>
  <si>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</si>
  <si>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</si>
  <si>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</si>
  <si>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</si>
  <si>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</si>
  <si>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</si>
  <si>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</si>
  <si>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</si>
  <si>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</si>
  <si>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</si>
  <si>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</si>
  <si>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</si>
  <si>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</si>
  <si>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</si>
  <si>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</si>
  <si>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</si>
  <si>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</si>
  <si>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</si>
  <si>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</si>
  <si>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</si>
  <si>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</si>
  <si>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</si>
  <si>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</si>
  <si>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</si>
  <si>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</si>
  <si>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</si>
  <si>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</si>
  <si>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</si>
  <si>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</si>
  <si>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</si>
  <si>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</si>
  <si>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</si>
  <si>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</si>
  <si>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</si>
  <si>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</si>
  <si>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</si>
  <si>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</si>
  <si>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</si>
  <si>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</si>
  <si>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</si>
  <si>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</si>
  <si>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</si>
  <si>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</si>
  <si>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</si>
  <si>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</si>
  <si>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</si>
  <si>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</si>
  <si>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</si>
  <si>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</si>
  <si>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</si>
  <si>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</si>
  <si>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</si>
  <si>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</si>
  <si>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</si>
  <si>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</si>
  <si>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</si>
  <si>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</si>
  <si>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</si>
  <si>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</si>
  <si>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</si>
  <si>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</si>
  <si>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</si>
  <si>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</si>
  <si>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</si>
  <si>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</si>
  <si>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</si>
  <si>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</si>
  <si>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</si>
  <si>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</si>
  <si>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</si>
  <si>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</si>
  <si>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</si>
  <si>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</si>
  <si>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</si>
  <si>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</si>
  <si>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</si>
  <si>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</si>
  <si>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</si>
  <si>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</si>
  <si>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</si>
  <si>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</si>
  <si>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</si>
  <si>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</si>
  <si>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</si>
  <si>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</si>
  <si>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</si>
  <si>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</si>
  <si>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</si>
  <si>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</si>
  <si>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</si>
  <si>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</si>
  <si>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</si>
  <si>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</si>
  <si>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</si>
  <si>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</si>
  <si>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</si>
  <si>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</si>
  <si>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</si>
  <si>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</si>
  <si>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</si>
  <si>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</si>
  <si>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</si>
  <si>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</si>
  <si>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</si>
  <si>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</si>
  <si>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</si>
  <si>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</si>
  <si>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</si>
  <si>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</si>
  <si>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</si>
  <si>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</si>
  <si>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</si>
  <si>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</si>
  <si>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</si>
  <si>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</si>
  <si>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</si>
  <si>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</si>
  <si>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</si>
  <si>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</si>
  <si>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</si>
  <si>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</si>
  <si>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</si>
  <si>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</si>
  <si>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</si>
  <si>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</si>
  <si>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</si>
  <si>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</si>
  <si>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</si>
  <si>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</si>
  <si>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</si>
  <si>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</si>
  <si>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</si>
  <si>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</si>
  <si>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</si>
  <si>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</si>
  <si>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</si>
  <si>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</si>
  <si>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</si>
  <si>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</si>
  <si>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</si>
  <si>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</si>
  <si>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</si>
  <si>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</si>
  <si>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</si>
  <si>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</si>
  <si>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</si>
  <si>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</si>
  <si>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</si>
  <si>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</si>
  <si>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</si>
  <si>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</si>
  <si>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</si>
  <si>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</si>
  <si>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</si>
  <si>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</si>
  <si>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</si>
  <si>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</si>
  <si>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</si>
  <si>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</si>
  <si>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</si>
  <si>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</si>
  <si>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</si>
  <si>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</si>
  <si>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</si>
  <si>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</si>
  <si>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</si>
  <si>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</si>
  <si>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</si>
  <si>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</si>
  <si>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</si>
  <si>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</si>
  <si>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</si>
  <si>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</si>
  <si>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</si>
  <si>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</si>
  <si>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</si>
  <si>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</si>
  <si>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</si>
  <si>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</si>
  <si>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</si>
  <si>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</si>
  <si>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</si>
  <si>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</si>
  <si>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</si>
  <si>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</si>
  <si>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</si>
  <si>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</si>
  <si>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</si>
  <si>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</si>
  <si>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</si>
  <si>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</si>
  <si>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</si>
  <si>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</si>
  <si>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</si>
  <si>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</si>
  <si>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</si>
  <si>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</si>
  <si>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</si>
  <si>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</si>
  <si>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</si>
  <si>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</si>
  <si>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</si>
  <si>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</si>
  <si>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</si>
  <si>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</si>
  <si>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</si>
  <si>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</si>
  <si>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</si>
  <si>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</si>
  <si>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</si>
  <si>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</si>
  <si>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</si>
  <si>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</si>
  <si>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</si>
  <si>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</si>
  <si>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</si>
  <si>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</si>
  <si>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</si>
  <si>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</si>
  <si>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</si>
  <si>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</si>
  <si>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</si>
  <si>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</si>
  <si>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</si>
  <si>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</si>
  <si>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</si>
  <si>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</si>
  <si>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</si>
  <si>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</si>
  <si>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</si>
  <si>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</si>
  <si>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</si>
  <si>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</si>
  <si>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</si>
  <si>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</si>
  <si>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</si>
  <si>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</si>
  <si>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</si>
  <si>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</si>
  <si>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</si>
  <si>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</si>
  <si>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</si>
  <si>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</si>
  <si>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</si>
  <si>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</si>
  <si>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</si>
  <si>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</si>
  <si>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</si>
  <si>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</si>
  <si>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</si>
  <si>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</si>
  <si>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</si>
  <si>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</si>
  <si>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</si>
  <si>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</si>
  <si>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</si>
  <si>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</si>
  <si>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</si>
  <si>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</si>
  <si>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</si>
  <si>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</si>
  <si>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</si>
  <si>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</si>
  <si>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</si>
  <si>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</si>
  <si>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</si>
  <si>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</si>
  <si>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</si>
  <si>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</si>
  <si>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</si>
  <si>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</si>
  <si>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</si>
  <si>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</si>
  <si>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</si>
  <si>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</si>
  <si>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</si>
  <si>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</si>
  <si>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</si>
  <si>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</si>
  <si>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</si>
  <si>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</si>
  <si>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</si>
  <si>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</si>
  <si>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</si>
  <si>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</si>
  <si>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</si>
  <si>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</si>
  <si>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</si>
  <si>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</si>
  <si>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</si>
  <si>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</si>
  <si>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</si>
  <si>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</si>
  <si>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</si>
  <si>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</si>
  <si>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</si>
  <si>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</si>
  <si>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</si>
  <si>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</si>
  <si>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</si>
  <si>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</si>
  <si>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</si>
  <si>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</si>
  <si>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</si>
  <si>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</si>
  <si>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</si>
  <si>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</si>
  <si>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</si>
  <si>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</si>
  <si>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</si>
  <si>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</si>
  <si>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</si>
  <si>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</si>
  <si>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</si>
  <si>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</si>
  <si>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</si>
  <si>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</si>
  <si>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</si>
  <si>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</si>
  <si>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</si>
  <si>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</si>
  <si>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</si>
  <si>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</si>
  <si>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</si>
  <si>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</si>
  <si>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</si>
  <si>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</si>
  <si>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</si>
  <si>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</si>
  <si>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</si>
  <si>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</si>
  <si>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</si>
  <si>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</si>
  <si>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</si>
  <si>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</si>
  <si>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</si>
  <si>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</si>
  <si>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</si>
  <si>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</si>
  <si>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</si>
  <si>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</si>
  <si>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</si>
  <si>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</si>
  <si>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</si>
  <si>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</si>
  <si>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</si>
  <si>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</si>
  <si>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</si>
  <si>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</si>
  <si>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</si>
  <si>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</si>
  <si>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</si>
  <si>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</si>
  <si>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</si>
  <si>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</si>
  <si>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</si>
  <si>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</si>
  <si>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</si>
  <si>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</si>
  <si>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</si>
  <si>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</si>
  <si>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</si>
  <si>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</si>
  <si>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</si>
  <si>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</si>
  <si>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</si>
  <si>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</si>
  <si>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</si>
  <si>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</si>
  <si>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</si>
  <si>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</si>
  <si>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</si>
  <si>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</si>
  <si>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</si>
  <si>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</si>
  <si>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</si>
  <si>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</si>
  <si>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</si>
  <si>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</si>
  <si>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</si>
  <si>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</si>
  <si>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</si>
  <si>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</si>
  <si>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</si>
  <si>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</si>
  <si>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</si>
  <si>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</si>
  <si>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</si>
  <si>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</si>
  <si>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</si>
  <si>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</si>
  <si>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</si>
  <si>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</si>
  <si>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</si>
  <si>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</si>
  <si>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</si>
  <si>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</si>
  <si>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</si>
  <si>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</si>
  <si>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</si>
  <si>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</si>
  <si>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</si>
  <si>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</si>
  <si>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</si>
  <si>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</si>
  <si>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</si>
  <si>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</si>
  <si>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</si>
  <si>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</si>
  <si>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</si>
  <si>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</si>
  <si>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</si>
  <si>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</si>
  <si>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</si>
  <si>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</si>
  <si>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</si>
  <si>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</si>
  <si>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</si>
  <si>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</si>
  <si>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</si>
  <si>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</si>
  <si>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</si>
  <si>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</si>
  <si>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</si>
  <si>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</si>
  <si>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</si>
  <si>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</si>
  <si>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</si>
  <si>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</si>
  <si>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</si>
  <si>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</si>
  <si>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</si>
  <si>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</si>
  <si>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</si>
  <si>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</si>
  <si>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</si>
  <si>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</si>
  <si>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</si>
  <si>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</si>
  <si>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</si>
  <si>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</si>
  <si>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</si>
  <si>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</si>
  <si>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</si>
  <si>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</si>
  <si>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</si>
  <si>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</si>
  <si>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</si>
  <si>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</si>
  <si>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</si>
  <si>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</si>
  <si>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</si>
  <si>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</si>
  <si>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</si>
  <si>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</si>
  <si>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</si>
  <si>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</si>
  <si>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</si>
  <si>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</si>
  <si>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</si>
  <si>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</si>
  <si>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</si>
  <si>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</si>
  <si>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</si>
  <si>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</si>
  <si>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</si>
  <si>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</si>
  <si>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</si>
  <si>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</si>
  <si>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</si>
  <si>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</si>
  <si>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</si>
  <si>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</si>
  <si>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</si>
  <si>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</si>
  <si>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</si>
  <si>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</si>
  <si>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</si>
  <si>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</si>
  <si>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</si>
  <si>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</si>
  <si>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</si>
  <si>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</si>
  <si>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</si>
  <si>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</si>
  <si>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</si>
  <si>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</si>
  <si>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</si>
  <si>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</si>
  <si>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</si>
  <si>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</si>
  <si>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</si>
  <si>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</si>
  <si>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</si>
  <si>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</si>
  <si>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</si>
  <si>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</si>
  <si>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</si>
  <si>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</si>
  <si>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</si>
  <si>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</si>
  <si>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</si>
  <si>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</si>
  <si>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</si>
  <si>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</si>
  <si>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</si>
  <si>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</si>
  <si>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</si>
  <si>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</si>
  <si>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</si>
  <si>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</si>
  <si>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</si>
  <si>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</si>
  <si>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</si>
  <si>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</si>
  <si>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</si>
  <si>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</si>
  <si>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</si>
  <si>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</si>
  <si>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</si>
  <si>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</si>
  <si>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</si>
  <si>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</si>
  <si>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</si>
  <si>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</si>
  <si>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</si>
  <si>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</si>
  <si>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</si>
  <si>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</si>
  <si>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</si>
  <si>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</si>
  <si>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</si>
  <si>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</si>
  <si>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</si>
  <si>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</si>
  <si>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</si>
  <si>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</si>
  <si>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</si>
  <si>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</si>
  <si>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</si>
  <si>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</si>
  <si>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</si>
  <si>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</si>
  <si>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</si>
  <si>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</si>
  <si>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</si>
  <si>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</si>
  <si>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</si>
  <si>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</si>
  <si>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</si>
  <si>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</si>
  <si>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</si>
  <si>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</si>
  <si>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</si>
  <si>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</si>
  <si>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</si>
  <si>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</si>
  <si>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</si>
  <si>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</si>
  <si>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</si>
  <si>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</si>
  <si>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</si>
  <si>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</si>
  <si>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</si>
  <si>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</si>
  <si>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</si>
  <si>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</si>
  <si>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</si>
  <si>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</si>
  <si>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</si>
  <si>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</si>
  <si>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</si>
  <si>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</si>
  <si>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Az egységes rovatrend szerint a kiemelt kiadási és bevételi jogcímek</t>
  </si>
  <si>
    <t>Önkormányzat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</si>
  <si>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</si>
  <si>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</si>
  <si>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</si>
  <si>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</si>
  <si>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</si>
  <si>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</si>
  <si>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</si>
  <si>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</si>
  <si>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</si>
  <si>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</si>
  <si>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</si>
  <si>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</si>
  <si>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</si>
  <si>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</si>
  <si>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</si>
  <si>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</si>
  <si>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</si>
  <si>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</si>
  <si>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</si>
  <si>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045160 Közutak, hidak, alagutak üzemeltetése, fenntartása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</si>
  <si>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</si>
  <si>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</si>
  <si>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</si>
  <si>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</si>
  <si>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072112 Háziorvosi ügyeleti ellátás</t>
  </si>
  <si>
    <t>074031 Család és nővédelmi egészségügyi gondozás</t>
  </si>
  <si>
    <t>Önkormányzatok működési támogatásai (=01+…+06)</t>
  </si>
  <si>
    <t>Működési célú támogatások államháztartáson belülről (=07+…+12)</t>
  </si>
  <si>
    <t xml:space="preserve">Termékek és szolgáltatások adói (=26+…+30) </t>
  </si>
  <si>
    <t>Közhatalmi bevételek (=22+...+25+31+32)</t>
  </si>
  <si>
    <t>Előző év költségvetési maradványának igénybevétele</t>
  </si>
  <si>
    <t>Maradvány igénybevétele (=10+11)</t>
  </si>
  <si>
    <t>ÖNKORMÁNYZAT ÖSSZESEN</t>
  </si>
  <si>
    <t>Működési költségvetés előirányzat csoport</t>
  </si>
  <si>
    <t xml:space="preserve">Felhalmozási költségvetés előirányzat csoport </t>
  </si>
  <si>
    <t>107060 Egyéb szociális pénzbeli és természetbeni ellátások, támogatások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</si>
  <si>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</si>
  <si>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</si>
  <si>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</si>
  <si>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</si>
  <si>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</si>
  <si>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</si>
  <si>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</si>
  <si>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Ellátottak pénzbeli juttatásai (=46+...+53)</t>
  </si>
  <si>
    <t>Tartalékok</t>
  </si>
  <si>
    <t>Felhasználás
2013. 09.30-ig</t>
  </si>
  <si>
    <t>Teljesítés %-a</t>
  </si>
  <si>
    <t>Orvosi ügyeleti hj. Pereszteg</t>
  </si>
  <si>
    <t>Működési célú pénzeszközátadások államháztartáson kívülre</t>
  </si>
  <si>
    <t>Ellátottak pénzbeli juttatásai</t>
  </si>
  <si>
    <t>Települési támogatás</t>
  </si>
  <si>
    <t>Kiküldetések, reklám- és propagandakiadások (=36+37)</t>
  </si>
  <si>
    <t>K.5.1.ebből tartalék</t>
  </si>
  <si>
    <t>061030 Lakáshoz jutást segítő támogatások</t>
  </si>
  <si>
    <t>082044 Könyvtári szolgáltatások</t>
  </si>
  <si>
    <t>084060 Érdekképviseleti, szakszervezeti tevékenységek támogatása</t>
  </si>
  <si>
    <t>Egyéb tárgyi eszköz berszerzés</t>
  </si>
  <si>
    <t>Vizmű vagyon felújítása</t>
  </si>
  <si>
    <t>Ebergőc Község Önkormányzatának tervezett egyéb működési kiadásai és pénzeszköz átadásai</t>
  </si>
  <si>
    <t>Család és növédelmi eü. Gond.</t>
  </si>
  <si>
    <t>Közös Hivatal</t>
  </si>
  <si>
    <t>Hulladékgazdálkodási társ.</t>
  </si>
  <si>
    <t>Vizgazdálkodási Társulatnak érd. Hozzájár.</t>
  </si>
  <si>
    <t>TÖOSZ tagdíj</t>
  </si>
  <si>
    <t>Leader támogatás</t>
  </si>
  <si>
    <t>I. melléklet</t>
  </si>
  <si>
    <t>082091 Közművelődés – közösségi és társadalmi részvétel fejlesztése</t>
  </si>
  <si>
    <t>Egyéb működési célú kiadások (=55+59+…+70)</t>
  </si>
  <si>
    <t>Felújítások (=80+...+83)</t>
  </si>
  <si>
    <t>Költségvetési kiadások (=19+20+45+54+71+79+84+94)</t>
  </si>
  <si>
    <t>900020 Önkormányzatok funkcióira nem sorolható bevételei államháztartáson kívülről</t>
  </si>
  <si>
    <t>Települési önkormányzatok szociális gyermekjóléti és gyermekétkeztetési feladatainak támogatása</t>
  </si>
  <si>
    <t>Felhalmozási célú támogatások államháztartáson belülről (=14+…+18)</t>
  </si>
  <si>
    <t>Működési bevételek (=34+…+40+43+46+...+48)</t>
  </si>
  <si>
    <t>Felhalmozási célú átvett pénzeszközök (=62+…+66)</t>
  </si>
  <si>
    <t>Költségvetési bevételek (=13+19+33+49+55+61+67)</t>
  </si>
  <si>
    <t>Belföldi finanszírozás kiadásai (=04+11+…+17+20)</t>
  </si>
  <si>
    <t>Finanszírozási kiadások (=21+27+28+29)</t>
  </si>
  <si>
    <t>018030 Támogatási célú finanszírozási műveletek</t>
  </si>
  <si>
    <t>Belföldi finanszírozás bevételei (=04+09+12+…+17+20)</t>
  </si>
  <si>
    <t>Finanszírozási bevételek (=21+27+28+29)</t>
  </si>
  <si>
    <t>Finanszirozásif kiadások (Ft)</t>
  </si>
  <si>
    <t>Működési kiadások (Ft)</t>
  </si>
  <si>
    <t>1. melléklet</t>
  </si>
  <si>
    <t>1.1. melléklet</t>
  </si>
  <si>
    <t>1.2. melléklet</t>
  </si>
  <si>
    <t>2. mell.</t>
  </si>
  <si>
    <t>2.2. melléklet.</t>
  </si>
  <si>
    <t>2.1. melléklet</t>
  </si>
  <si>
    <t>Ebergőc Község Önkormányzat 2018. évi költségvetése</t>
  </si>
  <si>
    <t>Bevételek (Ft)</t>
  </si>
  <si>
    <t>Működési bevételek (Ft)</t>
  </si>
  <si>
    <t>Sorszám</t>
  </si>
  <si>
    <t>Ebergőc Község Önkormányzat  2018. évi költségvetése</t>
  </si>
  <si>
    <t>Működési Kiadások</t>
  </si>
  <si>
    <t>045120 Út, autópálya építése</t>
  </si>
  <si>
    <t>051040 Nem veszélyes hulladék kezelése, ártalmatlanítása</t>
  </si>
  <si>
    <t>063020 Víztermelés, -kezelés, -ellátás</t>
  </si>
  <si>
    <t>072312 Fogorvosi ügyeleti ellátás</t>
  </si>
  <si>
    <t>3. melléklet</t>
  </si>
  <si>
    <t>Hivatal ablakainak, fűtési rendszerének korszerűsítésa</t>
  </si>
  <si>
    <t>Járda felújítás</t>
  </si>
  <si>
    <t>2018. évben</t>
  </si>
  <si>
    <t>13. melléklet</t>
  </si>
  <si>
    <t xml:space="preserve"> Forintban</t>
  </si>
  <si>
    <t>2018. eredeti előirányzat</t>
  </si>
  <si>
    <t>Fogorvosi ügyelet</t>
  </si>
  <si>
    <t>Érdekeltségi hozzájárulás út.</t>
  </si>
  <si>
    <t>Általános- és céltartalékok ( 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</si>
  <si>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</si>
  <si>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 Ft)</t>
  </si>
  <si>
    <t>Lakosságnak juttatott támogatások, szociális, rászorultsági jellegű ellátások (Ft)</t>
  </si>
  <si>
    <t>Irányító szervi támogatások folyósítása (Ft)</t>
  </si>
  <si>
    <t>Támogatások, kölcsönök nyújtása és törlesztése (Ft)</t>
  </si>
  <si>
    <t>Támogatások, kölcsönök bevételei (Ft)</t>
  </si>
  <si>
    <t>Helyi adó és egyéb közhatalmi bevételek (Ft)</t>
  </si>
  <si>
    <t>Előirányzat felhasználási terv (Ft)</t>
  </si>
  <si>
    <t>16. melléklet</t>
  </si>
  <si>
    <t>A többéves kihatással járó döntések számszerűsítése évenkénti bontásban és összesítve (Ft)</t>
  </si>
  <si>
    <t>17.melléklet</t>
  </si>
  <si>
    <t>A közvetett támogatások (Ft)</t>
  </si>
  <si>
    <t>18.melléklet</t>
  </si>
  <si>
    <t>Önkormányzat 2017. évi költségvetése</t>
  </si>
  <si>
    <t>Kiadások (Ft)</t>
  </si>
  <si>
    <t>19. melléklet</t>
  </si>
  <si>
    <t>2019.</t>
  </si>
  <si>
    <t>2020.</t>
  </si>
  <si>
    <t>20. melléklet</t>
  </si>
  <si>
    <t>21.melléklet</t>
  </si>
  <si>
    <t>2019. évi előirányzat</t>
  </si>
  <si>
    <t>saját bevételek 2019.</t>
  </si>
  <si>
    <t>2021.</t>
  </si>
  <si>
    <t>Önkormányzat 2018. évi költségvetése</t>
  </si>
  <si>
    <t>Középtávú tervezés - Önkormányzat 2018. évi költségvetése</t>
  </si>
  <si>
    <t>2020. évi előirányzat</t>
  </si>
  <si>
    <t>saját bevételek 2020.</t>
  </si>
  <si>
    <t>saját bevételek 2021.</t>
  </si>
  <si>
    <t>2021. évi előirányzat</t>
  </si>
  <si>
    <t>12.1. melléklet</t>
  </si>
  <si>
    <t>12. melléklet</t>
  </si>
  <si>
    <t>11. melléklet</t>
  </si>
  <si>
    <t>10. melléklet</t>
  </si>
  <si>
    <t>9. melléklet</t>
  </si>
  <si>
    <t>8. melléklet</t>
  </si>
  <si>
    <t>7. melléklet</t>
  </si>
  <si>
    <t>6. melléklet</t>
  </si>
  <si>
    <t>5. melléklet</t>
  </si>
  <si>
    <t>4. meklléklet</t>
  </si>
  <si>
    <t>A helyi önkormányzat költségvetési mérlege közgazdasági tagolásban (Ft)</t>
  </si>
  <si>
    <t>15. melléklet</t>
  </si>
  <si>
    <t>2017. évi eredeti ei.</t>
  </si>
  <si>
    <t>B41</t>
  </si>
  <si>
    <t>14. melléklet</t>
  </si>
  <si>
    <t>2017. évi várható teljesítés</t>
  </si>
  <si>
    <t>2016. évi teljesítés</t>
  </si>
  <si>
    <t>2017. várható teljesítés</t>
  </si>
  <si>
    <t>Tárgyévi kifizetés (2018. évi ei.)</t>
  </si>
  <si>
    <t>2019. évi kifizetés</t>
  </si>
  <si>
    <t>2020. évi kifizetés</t>
  </si>
  <si>
    <t>2021. év utáni kifizetések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</si>
</sst>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i/>
      <sz val="8"/>
      <color indexed="8"/>
      <name val="Bookman Old Style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19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1" fillId="21" borderId="7" applyNumberFormat="0" applyFont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94" fillId="28" borderId="0" applyNumberFormat="0" applyBorder="0" applyAlignment="0" applyProtection="0"/>
    <xf numFmtId="0" fontId="95" fillId="29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30" borderId="0" applyNumberFormat="0" applyBorder="0" applyAlignment="0" applyProtection="0"/>
    <xf numFmtId="0" fontId="100" fillId="31" borderId="0" applyNumberFormat="0" applyBorder="0" applyAlignment="0" applyProtection="0"/>
    <xf numFmtId="0" fontId="101" fillId="29" borderId="1" applyNumberFormat="0" applyAlignment="0" applyProtection="0"/>
    <xf numFmtId="9" fontId="1" fillId="0" borderId="0" applyFont="0" applyFill="0" applyBorder="0" applyAlignment="0" applyProtection="0"/>
  </cellStyleXfs>
  <cellXfs count="41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68" applyFont="1" applyFill="1" applyBorder="1" applyAlignment="1">
      <alignment horizontal="left" vertical="center" wrapText="1"/>
      <protection/>
    </xf>
    <xf numFmtId="0" fontId="8" fillId="0" borderId="10" xfId="68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1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33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34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3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36" fillId="0" borderId="0" xfId="44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32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15" fillId="0" borderId="10" xfId="0" applyFont="1" applyBorder="1" applyAlignment="1">
      <alignment/>
    </xf>
    <xf numFmtId="0" fontId="0" fillId="0" borderId="0" xfId="62">
      <alignment/>
      <protection/>
    </xf>
    <xf numFmtId="0" fontId="15" fillId="0" borderId="0" xfId="62" applyFont="1">
      <alignment/>
      <protection/>
    </xf>
    <xf numFmtId="0" fontId="15" fillId="0" borderId="12" xfId="62" applyFont="1" applyBorder="1">
      <alignment/>
      <protection/>
    </xf>
    <xf numFmtId="0" fontId="11" fillId="0" borderId="12" xfId="62" applyFont="1" applyBorder="1">
      <alignment/>
      <protection/>
    </xf>
    <xf numFmtId="0" fontId="11" fillId="34" borderId="12" xfId="62" applyFont="1" applyFill="1" applyBorder="1">
      <alignment/>
      <protection/>
    </xf>
    <xf numFmtId="0" fontId="12" fillId="0" borderId="0" xfId="62" applyFont="1">
      <alignment/>
      <protection/>
    </xf>
    <xf numFmtId="0" fontId="4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9" fillId="10" borderId="10" xfId="62" applyFont="1" applyFill="1" applyBorder="1" applyAlignment="1">
      <alignment horizontal="left" vertical="center" wrapText="1"/>
      <protection/>
    </xf>
    <xf numFmtId="0" fontId="6" fillId="10" borderId="10" xfId="62" applyFont="1" applyFill="1" applyBorder="1" applyAlignment="1">
      <alignment horizontal="left" vertical="center"/>
      <protection/>
    </xf>
    <xf numFmtId="0" fontId="6" fillId="5" borderId="10" xfId="62" applyFont="1" applyFill="1" applyBorder="1">
      <alignment/>
      <protection/>
    </xf>
    <xf numFmtId="0" fontId="6" fillId="5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7" fillId="0" borderId="10" xfId="62" applyFont="1" applyFill="1" applyBorder="1" applyAlignment="1">
      <alignment horizontal="left" vertical="center"/>
      <protection/>
    </xf>
    <xf numFmtId="0" fontId="9" fillId="10" borderId="10" xfId="62" applyFont="1" applyFill="1" applyBorder="1" applyAlignment="1">
      <alignment horizontal="left" vertical="center"/>
      <protection/>
    </xf>
    <xf numFmtId="0" fontId="6" fillId="10" borderId="10" xfId="62" applyFont="1" applyFill="1" applyBorder="1" applyAlignment="1">
      <alignment horizontal="left" vertical="center" wrapText="1"/>
      <protection/>
    </xf>
    <xf numFmtId="0" fontId="6" fillId="34" borderId="10" xfId="62" applyFont="1" applyFill="1" applyBorder="1">
      <alignment/>
      <protection/>
    </xf>
    <xf numFmtId="0" fontId="25" fillId="34" borderId="10" xfId="62" applyFont="1" applyFill="1" applyBorder="1">
      <alignment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wrapText="1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10" xfId="62" applyNumberFormat="1" applyFont="1" applyFill="1" applyBorder="1" applyAlignment="1">
      <alignment vertical="center"/>
      <protection/>
    </xf>
    <xf numFmtId="165" fontId="5" fillId="0" borderId="10" xfId="62" applyNumberFormat="1" applyFont="1" applyFill="1" applyBorder="1" applyAlignment="1">
      <alignment vertical="center"/>
      <protection/>
    </xf>
    <xf numFmtId="165" fontId="4" fillId="0" borderId="10" xfId="62" applyNumberFormat="1" applyFont="1" applyFill="1" applyBorder="1" applyAlignment="1">
      <alignment vertical="center"/>
      <protection/>
    </xf>
    <xf numFmtId="0" fontId="11" fillId="0" borderId="10" xfId="62" applyFont="1" applyFill="1" applyBorder="1" applyAlignment="1">
      <alignment vertical="center" wrapText="1"/>
      <protection/>
    </xf>
    <xf numFmtId="165" fontId="11" fillId="0" borderId="10" xfId="62" applyNumberFormat="1" applyFont="1" applyFill="1" applyBorder="1" applyAlignment="1">
      <alignment vertical="center"/>
      <protection/>
    </xf>
    <xf numFmtId="0" fontId="11" fillId="0" borderId="10" xfId="62" applyFont="1" applyBorder="1">
      <alignment/>
      <protection/>
    </xf>
    <xf numFmtId="0" fontId="5" fillId="33" borderId="10" xfId="62" applyFont="1" applyFill="1" applyBorder="1" applyAlignment="1">
      <alignment horizontal="left" vertical="center" wrapText="1"/>
      <protection/>
    </xf>
    <xf numFmtId="0" fontId="8" fillId="33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vertical="center"/>
      <protection/>
    </xf>
    <xf numFmtId="0" fontId="28" fillId="35" borderId="10" xfId="62" applyFont="1" applyFill="1" applyBorder="1">
      <alignment/>
      <protection/>
    </xf>
    <xf numFmtId="164" fontId="5" fillId="0" borderId="10" xfId="62" applyNumberFormat="1" applyFont="1" applyFill="1" applyBorder="1" applyAlignment="1">
      <alignment horizontal="left" vertical="center"/>
      <protection/>
    </xf>
    <xf numFmtId="165" fontId="6" fillId="10" borderId="10" xfId="62" applyNumberFormat="1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left" vertical="center" wrapText="1"/>
      <protection/>
    </xf>
    <xf numFmtId="0" fontId="0" fillId="0" borderId="0" xfId="62" applyBorder="1">
      <alignment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2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10" fillId="0" borderId="10" xfId="62" applyFont="1" applyFill="1" applyBorder="1" applyAlignment="1">
      <alignment horizontal="left" vertical="center"/>
      <protection/>
    </xf>
    <xf numFmtId="3" fontId="48" fillId="0" borderId="0" xfId="61" applyNumberFormat="1" applyFont="1" applyAlignment="1">
      <alignment/>
      <protection/>
    </xf>
    <xf numFmtId="3" fontId="49" fillId="0" borderId="0" xfId="61" applyNumberFormat="1" applyFont="1" applyAlignment="1">
      <alignment/>
      <protection/>
    </xf>
    <xf numFmtId="174" fontId="43" fillId="0" borderId="0" xfId="61" applyNumberFormat="1" applyFill="1" applyAlignment="1">
      <alignment vertical="center" wrapText="1"/>
      <protection/>
    </xf>
    <xf numFmtId="3" fontId="46" fillId="0" borderId="0" xfId="61" applyNumberFormat="1" applyFont="1" applyAlignment="1">
      <alignment horizontal="center"/>
      <protection/>
    </xf>
    <xf numFmtId="174" fontId="51" fillId="0" borderId="0" xfId="61" applyNumberFormat="1" applyFont="1" applyFill="1" applyAlignment="1">
      <alignment horizontal="center" vertical="center" wrapText="1"/>
      <protection/>
    </xf>
    <xf numFmtId="174" fontId="43" fillId="0" borderId="0" xfId="61" applyNumberFormat="1" applyFill="1" applyAlignment="1" applyProtection="1">
      <alignment vertical="center" wrapText="1"/>
      <protection/>
    </xf>
    <xf numFmtId="174" fontId="51" fillId="0" borderId="0" xfId="61" applyNumberFormat="1" applyFont="1" applyFill="1" applyAlignment="1">
      <alignment vertical="center" wrapText="1"/>
      <protection/>
    </xf>
    <xf numFmtId="174" fontId="51" fillId="0" borderId="0" xfId="61" applyNumberFormat="1" applyFont="1" applyFill="1" applyAlignment="1">
      <alignment vertical="center" wrapText="1"/>
      <protection/>
    </xf>
    <xf numFmtId="174" fontId="43" fillId="0" borderId="0" xfId="61" applyNumberFormat="1" applyFill="1" applyAlignment="1">
      <alignment horizontal="center" vertical="center" wrapText="1"/>
      <protection/>
    </xf>
    <xf numFmtId="174" fontId="52" fillId="0" borderId="0" xfId="61" applyNumberFormat="1" applyFont="1" applyFill="1" applyAlignment="1">
      <alignment vertical="center" wrapText="1"/>
      <protection/>
    </xf>
    <xf numFmtId="3" fontId="102" fillId="0" borderId="10" xfId="0" applyNumberFormat="1" applyFont="1" applyBorder="1" applyAlignment="1">
      <alignment/>
    </xf>
    <xf numFmtId="3" fontId="0" fillId="37" borderId="10" xfId="0" applyNumberForma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02" fillId="0" borderId="0" xfId="0" applyFont="1" applyAlignment="1">
      <alignment/>
    </xf>
    <xf numFmtId="0" fontId="103" fillId="0" borderId="0" xfId="0" applyFont="1" applyAlignment="1">
      <alignment horizontal="center" wrapText="1"/>
    </xf>
    <xf numFmtId="0" fontId="10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98" fillId="0" borderId="0" xfId="62" applyNumberFormat="1" applyFont="1" applyAlignment="1">
      <alignment horizontal="center"/>
      <protection/>
    </xf>
    <xf numFmtId="0" fontId="24" fillId="0" borderId="0" xfId="62" applyFont="1" applyAlignment="1">
      <alignment horizontal="center"/>
      <protection/>
    </xf>
    <xf numFmtId="0" fontId="12" fillId="0" borderId="0" xfId="62" applyFont="1" applyAlignment="1">
      <alignment horizontal="center" wrapText="1"/>
      <protection/>
    </xf>
    <xf numFmtId="0" fontId="32" fillId="0" borderId="12" xfId="62" applyFont="1" applyBorder="1">
      <alignment/>
      <protection/>
    </xf>
    <xf numFmtId="0" fontId="32" fillId="0" borderId="0" xfId="62" applyFont="1">
      <alignment/>
      <protection/>
    </xf>
    <xf numFmtId="0" fontId="104" fillId="0" borderId="0" xfId="62" applyFont="1">
      <alignment/>
      <protection/>
    </xf>
    <xf numFmtId="0" fontId="5" fillId="0" borderId="10" xfId="62" applyFont="1" applyFill="1" applyBorder="1" applyAlignment="1">
      <alignment horizontal="center" wrapText="1"/>
      <protection/>
    </xf>
    <xf numFmtId="0" fontId="0" fillId="0" borderId="13" xfId="62" applyBorder="1">
      <alignment/>
      <protection/>
    </xf>
    <xf numFmtId="3" fontId="45" fillId="0" borderId="0" xfId="61" applyNumberFormat="1" applyFont="1" applyAlignment="1">
      <alignment horizontal="right"/>
      <protection/>
    </xf>
    <xf numFmtId="174" fontId="53" fillId="0" borderId="14" xfId="61" applyNumberFormat="1" applyFont="1" applyFill="1" applyBorder="1" applyAlignment="1" applyProtection="1">
      <alignment horizontal="center" vertical="center" wrapText="1"/>
      <protection/>
    </xf>
    <xf numFmtId="174" fontId="53" fillId="0" borderId="15" xfId="61" applyNumberFormat="1" applyFont="1" applyFill="1" applyBorder="1" applyAlignment="1" applyProtection="1">
      <alignment horizontal="center" vertical="center" wrapText="1"/>
      <protection/>
    </xf>
    <xf numFmtId="174" fontId="54" fillId="0" borderId="16" xfId="61" applyNumberFormat="1" applyFont="1" applyFill="1" applyBorder="1" applyAlignment="1" applyProtection="1">
      <alignment horizontal="center" vertical="center" wrapText="1"/>
      <protection/>
    </xf>
    <xf numFmtId="174" fontId="54" fillId="0" borderId="17" xfId="61" applyNumberFormat="1" applyFont="1" applyFill="1" applyBorder="1" applyAlignment="1" applyProtection="1">
      <alignment horizontal="center" vertical="center" wrapText="1"/>
      <protection/>
    </xf>
    <xf numFmtId="174" fontId="54" fillId="0" borderId="18" xfId="61" applyNumberFormat="1" applyFont="1" applyFill="1" applyBorder="1" applyAlignment="1" applyProtection="1">
      <alignment horizontal="center" vertical="center" wrapText="1"/>
      <protection/>
    </xf>
    <xf numFmtId="174" fontId="54" fillId="0" borderId="19" xfId="61" applyNumberFormat="1" applyFont="1" applyFill="1" applyBorder="1" applyAlignment="1" applyProtection="1">
      <alignment horizontal="center" vertical="center" wrapText="1"/>
      <protection/>
    </xf>
    <xf numFmtId="174" fontId="51" fillId="0" borderId="20" xfId="61" applyNumberFormat="1" applyFont="1" applyFill="1" applyBorder="1" applyAlignment="1" applyProtection="1">
      <alignment horizontal="left" vertical="center" wrapText="1" indent="1"/>
      <protection locked="0"/>
    </xf>
    <xf numFmtId="174" fontId="51" fillId="0" borderId="10" xfId="61" applyNumberFormat="1" applyFont="1" applyFill="1" applyBorder="1" applyAlignment="1" applyProtection="1">
      <alignment vertical="center" wrapText="1"/>
      <protection locked="0"/>
    </xf>
    <xf numFmtId="174" fontId="51" fillId="0" borderId="21" xfId="61" applyNumberFormat="1" applyFont="1" applyFill="1" applyBorder="1" applyAlignment="1" applyProtection="1">
      <alignment vertical="center" wrapText="1"/>
      <protection/>
    </xf>
    <xf numFmtId="174" fontId="50" fillId="0" borderId="20" xfId="61" applyNumberFormat="1" applyFont="1" applyFill="1" applyBorder="1" applyAlignment="1" applyProtection="1">
      <alignment horizontal="left" vertical="center" wrapText="1" indent="1"/>
      <protection locked="0"/>
    </xf>
    <xf numFmtId="174" fontId="105" fillId="0" borderId="10" xfId="61" applyNumberFormat="1" applyFont="1" applyFill="1" applyBorder="1" applyAlignment="1" applyProtection="1">
      <alignment vertical="center" wrapText="1"/>
      <protection locked="0"/>
    </xf>
    <xf numFmtId="174" fontId="55" fillId="0" borderId="12" xfId="61" applyNumberFormat="1" applyFont="1" applyFill="1" applyBorder="1" applyAlignment="1" applyProtection="1">
      <alignment vertical="center" wrapText="1"/>
      <protection locked="0"/>
    </xf>
    <xf numFmtId="174" fontId="55" fillId="0" borderId="21" xfId="61" applyNumberFormat="1" applyFont="1" applyFill="1" applyBorder="1" applyAlignment="1" applyProtection="1">
      <alignment vertical="center" wrapText="1"/>
      <protection/>
    </xf>
    <xf numFmtId="174" fontId="43" fillId="0" borderId="10" xfId="61" applyNumberFormat="1" applyFont="1" applyFill="1" applyBorder="1" applyAlignment="1" applyProtection="1">
      <alignment vertical="center" wrapText="1"/>
      <protection locked="0"/>
    </xf>
    <xf numFmtId="174" fontId="50" fillId="0" borderId="20" xfId="61" applyNumberFormat="1" applyFont="1" applyFill="1" applyBorder="1" applyAlignment="1" applyProtection="1">
      <alignment horizontal="left" vertical="center" wrapText="1" indent="1"/>
      <protection locked="0"/>
    </xf>
    <xf numFmtId="174" fontId="53" fillId="0" borderId="10" xfId="61" applyNumberFormat="1" applyFont="1" applyFill="1" applyBorder="1" applyAlignment="1" applyProtection="1">
      <alignment vertical="center" wrapText="1"/>
      <protection locked="0"/>
    </xf>
    <xf numFmtId="174" fontId="50" fillId="0" borderId="22" xfId="61" applyNumberFormat="1" applyFont="1" applyFill="1" applyBorder="1" applyAlignment="1" applyProtection="1">
      <alignment horizontal="left" vertical="center" wrapText="1" indent="1"/>
      <protection locked="0"/>
    </xf>
    <xf numFmtId="174" fontId="43" fillId="0" borderId="23" xfId="61" applyNumberFormat="1" applyFont="1" applyFill="1" applyBorder="1" applyAlignment="1" applyProtection="1">
      <alignment vertical="center" wrapText="1"/>
      <protection locked="0"/>
    </xf>
    <xf numFmtId="174" fontId="55" fillId="0" borderId="24" xfId="61" applyNumberFormat="1" applyFont="1" applyFill="1" applyBorder="1" applyAlignment="1" applyProtection="1">
      <alignment vertical="center" wrapText="1"/>
      <protection locked="0"/>
    </xf>
    <xf numFmtId="174" fontId="53" fillId="0" borderId="16" xfId="61" applyNumberFormat="1" applyFont="1" applyFill="1" applyBorder="1" applyAlignment="1" applyProtection="1">
      <alignment horizontal="left" vertical="center" wrapText="1"/>
      <protection/>
    </xf>
    <xf numFmtId="174" fontId="53" fillId="0" borderId="17" xfId="61" applyNumberFormat="1" applyFont="1" applyFill="1" applyBorder="1" applyAlignment="1" applyProtection="1">
      <alignment vertical="center" wrapText="1"/>
      <protection/>
    </xf>
    <xf numFmtId="174" fontId="51" fillId="0" borderId="19" xfId="61" applyNumberFormat="1" applyFont="1" applyFill="1" applyBorder="1" applyAlignment="1" applyProtection="1">
      <alignment vertical="center" wrapText="1"/>
      <protection/>
    </xf>
    <xf numFmtId="0" fontId="56" fillId="0" borderId="10" xfId="66" applyBorder="1">
      <alignment/>
      <protection/>
    </xf>
    <xf numFmtId="3" fontId="57" fillId="0" borderId="10" xfId="66" applyNumberFormat="1" applyFont="1" applyBorder="1">
      <alignment/>
      <protection/>
    </xf>
    <xf numFmtId="0" fontId="56" fillId="0" borderId="0" xfId="66">
      <alignment/>
      <protection/>
    </xf>
    <xf numFmtId="0" fontId="58" fillId="0" borderId="10" xfId="66" applyFont="1" applyBorder="1">
      <alignment/>
      <protection/>
    </xf>
    <xf numFmtId="3" fontId="59" fillId="0" borderId="10" xfId="66" applyNumberFormat="1" applyFont="1" applyBorder="1">
      <alignment/>
      <protection/>
    </xf>
    <xf numFmtId="0" fontId="58" fillId="0" borderId="0" xfId="66" applyFont="1">
      <alignment/>
      <protection/>
    </xf>
    <xf numFmtId="3" fontId="58" fillId="0" borderId="10" xfId="66" applyNumberFormat="1" applyFont="1" applyBorder="1">
      <alignment/>
      <protection/>
    </xf>
    <xf numFmtId="0" fontId="56" fillId="0" borderId="10" xfId="66" applyBorder="1" applyAlignment="1">
      <alignment horizontal="center" vertical="center" wrapText="1"/>
      <protection/>
    </xf>
    <xf numFmtId="0" fontId="56" fillId="0" borderId="10" xfId="66" applyFont="1" applyBorder="1" applyAlignment="1">
      <alignment horizontal="center" vertical="center" wrapText="1"/>
      <protection/>
    </xf>
    <xf numFmtId="0" fontId="56" fillId="0" borderId="0" xfId="66" applyAlignment="1">
      <alignment horizontal="center" vertical="center" wrapText="1"/>
      <protection/>
    </xf>
    <xf numFmtId="0" fontId="56" fillId="0" borderId="0" xfId="66" applyAlignment="1">
      <alignment horizontal="right"/>
      <protection/>
    </xf>
    <xf numFmtId="0" fontId="0" fillId="0" borderId="0" xfId="62" applyFont="1" applyAlignment="1">
      <alignment horizontal="right"/>
      <protection/>
    </xf>
    <xf numFmtId="3" fontId="98" fillId="0" borderId="10" xfId="62" applyNumberFormat="1" applyFont="1" applyBorder="1">
      <alignment/>
      <protection/>
    </xf>
    <xf numFmtId="3" fontId="15" fillId="0" borderId="10" xfId="62" applyNumberFormat="1" applyFont="1" applyBorder="1">
      <alignment/>
      <protection/>
    </xf>
    <xf numFmtId="3" fontId="0" fillId="0" borderId="10" xfId="62" applyNumberFormat="1" applyBorder="1">
      <alignment/>
      <protection/>
    </xf>
    <xf numFmtId="3" fontId="8" fillId="0" borderId="10" xfId="62" applyNumberFormat="1" applyFont="1" applyFill="1" applyBorder="1" applyAlignment="1">
      <alignment horizontal="right" vertical="center" wrapText="1"/>
      <protection/>
    </xf>
    <xf numFmtId="3" fontId="8" fillId="0" borderId="10" xfId="62" applyNumberFormat="1" applyFont="1" applyFill="1" applyBorder="1" applyAlignment="1">
      <alignment horizontal="left" vertical="center" wrapText="1"/>
      <protection/>
    </xf>
    <xf numFmtId="3" fontId="7" fillId="0" borderId="10" xfId="62" applyNumberFormat="1" applyFont="1" applyFill="1" applyBorder="1" applyAlignment="1">
      <alignment horizontal="right" vertical="center" wrapText="1"/>
      <protection/>
    </xf>
    <xf numFmtId="3" fontId="7" fillId="0" borderId="10" xfId="62" applyNumberFormat="1" applyFont="1" applyFill="1" applyBorder="1" applyAlignment="1">
      <alignment horizontal="left" vertical="center" wrapText="1"/>
      <protection/>
    </xf>
    <xf numFmtId="3" fontId="8" fillId="0" borderId="10" xfId="62" applyNumberFormat="1" applyFont="1" applyFill="1" applyBorder="1" applyAlignment="1">
      <alignment horizontal="right" vertical="center"/>
      <protection/>
    </xf>
    <xf numFmtId="3" fontId="8" fillId="0" borderId="10" xfId="62" applyNumberFormat="1" applyFont="1" applyFill="1" applyBorder="1" applyAlignment="1">
      <alignment horizontal="left" vertical="center"/>
      <protection/>
    </xf>
    <xf numFmtId="3" fontId="7" fillId="0" borderId="10" xfId="62" applyNumberFormat="1" applyFont="1" applyFill="1" applyBorder="1" applyAlignment="1">
      <alignment horizontal="right" vertical="center"/>
      <protection/>
    </xf>
    <xf numFmtId="3" fontId="7" fillId="0" borderId="10" xfId="62" applyNumberFormat="1" applyFont="1" applyFill="1" applyBorder="1" applyAlignment="1">
      <alignment horizontal="left" vertical="center"/>
      <protection/>
    </xf>
    <xf numFmtId="3" fontId="32" fillId="0" borderId="10" xfId="62" applyNumberFormat="1" applyFont="1" applyBorder="1">
      <alignment/>
      <protection/>
    </xf>
    <xf numFmtId="3" fontId="11" fillId="34" borderId="12" xfId="62" applyNumberFormat="1" applyFont="1" applyFill="1" applyBorder="1">
      <alignment/>
      <protection/>
    </xf>
    <xf numFmtId="3" fontId="9" fillId="10" borderId="10" xfId="62" applyNumberFormat="1" applyFont="1" applyFill="1" applyBorder="1" applyAlignment="1">
      <alignment horizontal="right"/>
      <protection/>
    </xf>
    <xf numFmtId="3" fontId="6" fillId="34" borderId="10" xfId="62" applyNumberFormat="1" applyFont="1" applyFill="1" applyBorder="1" applyAlignment="1">
      <alignment horizontal="right"/>
      <protection/>
    </xf>
    <xf numFmtId="3" fontId="6" fillId="10" borderId="10" xfId="62" applyNumberFormat="1" applyFont="1" applyFill="1" applyBorder="1" applyAlignment="1">
      <alignment horizontal="right" vertical="center" wrapText="1"/>
      <protection/>
    </xf>
    <xf numFmtId="3" fontId="25" fillId="34" borderId="10" xfId="62" applyNumberFormat="1" applyFont="1" applyFill="1" applyBorder="1">
      <alignment/>
      <protection/>
    </xf>
    <xf numFmtId="0" fontId="0" fillId="0" borderId="0" xfId="62" applyAlignment="1">
      <alignment wrapText="1"/>
      <protection/>
    </xf>
    <xf numFmtId="0" fontId="0" fillId="0" borderId="0" xfId="62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3" fontId="4" fillId="10" borderId="10" xfId="62" applyNumberFormat="1" applyFont="1" applyFill="1" applyBorder="1" applyAlignment="1">
      <alignment horizontal="right" vertical="center"/>
      <protection/>
    </xf>
    <xf numFmtId="3" fontId="4" fillId="5" borderId="10" xfId="62" applyNumberFormat="1" applyFont="1" applyFill="1" applyBorder="1" applyAlignment="1">
      <alignment horizontal="right" vertical="center"/>
      <protection/>
    </xf>
    <xf numFmtId="0" fontId="60" fillId="0" borderId="0" xfId="60" applyFont="1" applyAlignment="1">
      <alignment horizontal="center" vertical="center" wrapText="1"/>
      <protection/>
    </xf>
    <xf numFmtId="0" fontId="12" fillId="0" borderId="25" xfId="62" applyFont="1" applyBorder="1" applyAlignment="1">
      <alignment horizontal="center" wrapText="1"/>
      <protection/>
    </xf>
    <xf numFmtId="0" fontId="56" fillId="0" borderId="0" xfId="60">
      <alignment/>
      <protection/>
    </xf>
    <xf numFmtId="0" fontId="61" fillId="0" borderId="25" xfId="62" applyFont="1" applyBorder="1" applyAlignment="1">
      <alignment horizontal="center" wrapText="1"/>
      <protection/>
    </xf>
    <xf numFmtId="0" fontId="60" fillId="0" borderId="10" xfId="60" applyFont="1" applyBorder="1" applyAlignment="1">
      <alignment horizontal="center" vertical="center" wrapText="1"/>
      <protection/>
    </xf>
    <xf numFmtId="0" fontId="56" fillId="0" borderId="10" xfId="60" applyBorder="1">
      <alignment/>
      <protection/>
    </xf>
    <xf numFmtId="3" fontId="56" fillId="0" borderId="10" xfId="60" applyNumberFormat="1" applyBorder="1">
      <alignment/>
      <protection/>
    </xf>
    <xf numFmtId="0" fontId="58" fillId="0" borderId="10" xfId="60" applyFont="1" applyBorder="1">
      <alignment/>
      <protection/>
    </xf>
    <xf numFmtId="3" fontId="58" fillId="0" borderId="10" xfId="60" applyNumberFormat="1" applyFont="1" applyBorder="1">
      <alignment/>
      <protection/>
    </xf>
    <xf numFmtId="0" fontId="58" fillId="0" borderId="0" xfId="60" applyFont="1">
      <alignment/>
      <protection/>
    </xf>
    <xf numFmtId="0" fontId="24" fillId="0" borderId="0" xfId="62" applyFont="1" applyAlignment="1">
      <alignment vertical="center" wrapText="1"/>
      <protection/>
    </xf>
    <xf numFmtId="0" fontId="12" fillId="0" borderId="25" xfId="62" applyFont="1" applyBorder="1" applyAlignment="1">
      <alignment wrapText="1"/>
      <protection/>
    </xf>
    <xf numFmtId="0" fontId="12" fillId="0" borderId="0" xfId="62" applyFont="1" applyBorder="1" applyAlignment="1">
      <alignment wrapText="1"/>
      <protection/>
    </xf>
    <xf numFmtId="3" fontId="56" fillId="0" borderId="10" xfId="66" applyNumberFormat="1" applyBorder="1">
      <alignment/>
      <protection/>
    </xf>
    <xf numFmtId="0" fontId="60" fillId="0" borderId="0" xfId="66" applyFont="1" applyAlignment="1">
      <alignment horizontal="center" vertical="center" wrapText="1"/>
      <protection/>
    </xf>
    <xf numFmtId="0" fontId="62" fillId="0" borderId="10" xfId="66" applyFont="1" applyBorder="1" applyAlignment="1">
      <alignment horizontal="center" vertical="center" wrapText="1"/>
      <protection/>
    </xf>
    <xf numFmtId="0" fontId="56" fillId="0" borderId="10" xfId="66" applyBorder="1" applyAlignment="1">
      <alignment horizontal="left" vertical="center" wrapText="1"/>
      <protection/>
    </xf>
    <xf numFmtId="0" fontId="58" fillId="0" borderId="10" xfId="66" applyFont="1" applyBorder="1" applyAlignment="1">
      <alignment wrapText="1"/>
      <protection/>
    </xf>
    <xf numFmtId="16" fontId="56" fillId="0" borderId="0" xfId="66" applyNumberFormat="1">
      <alignment/>
      <protection/>
    </xf>
    <xf numFmtId="3" fontId="56" fillId="0" borderId="10" xfId="66" applyNumberFormat="1" applyFont="1" applyBorder="1">
      <alignment/>
      <protection/>
    </xf>
    <xf numFmtId="3" fontId="58" fillId="0" borderId="0" xfId="66" applyNumberFormat="1" applyFont="1">
      <alignment/>
      <protection/>
    </xf>
    <xf numFmtId="0" fontId="56" fillId="0" borderId="10" xfId="66" applyBorder="1" applyAlignment="1">
      <alignment wrapText="1"/>
      <protection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 indent="4"/>
    </xf>
    <xf numFmtId="0" fontId="8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174" fontId="50" fillId="0" borderId="0" xfId="61" applyNumberFormat="1" applyFont="1" applyFill="1" applyBorder="1" applyAlignment="1" applyProtection="1">
      <alignment horizontal="left" vertical="center" wrapText="1" indent="1"/>
      <protection locked="0"/>
    </xf>
    <xf numFmtId="174" fontId="43" fillId="0" borderId="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9" fillId="37" borderId="10" xfId="0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center" wrapText="1"/>
    </xf>
    <xf numFmtId="3" fontId="1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5" fillId="0" borderId="10" xfId="0" applyNumberFormat="1" applyFont="1" applyBorder="1" applyAlignment="1">
      <alignment/>
    </xf>
    <xf numFmtId="3" fontId="0" fillId="0" borderId="10" xfId="62" applyNumberFormat="1" applyBorder="1" applyAlignment="1">
      <alignment horizontal="right"/>
      <protection/>
    </xf>
    <xf numFmtId="3" fontId="15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62" applyNumberFormat="1" applyFont="1" applyFill="1" applyBorder="1" applyAlignment="1">
      <alignment horizontal="right" vertical="center"/>
      <protection/>
    </xf>
    <xf numFmtId="3" fontId="6" fillId="10" borderId="10" xfId="62" applyNumberFormat="1" applyFont="1" applyFill="1" applyBorder="1" applyAlignment="1">
      <alignment horizontal="right" vertical="center"/>
      <protection/>
    </xf>
    <xf numFmtId="3" fontId="5" fillId="0" borderId="10" xfId="62" applyNumberFormat="1" applyFont="1" applyFill="1" applyBorder="1" applyAlignment="1">
      <alignment horizontal="right" vertical="center" wrapText="1"/>
      <protection/>
    </xf>
    <xf numFmtId="3" fontId="4" fillId="0" borderId="10" xfId="62" applyNumberFormat="1" applyFont="1" applyFill="1" applyBorder="1" applyAlignment="1">
      <alignment horizontal="right" vertical="center" wrapText="1"/>
      <protection/>
    </xf>
    <xf numFmtId="3" fontId="25" fillId="34" borderId="10" xfId="62" applyNumberFormat="1" applyFont="1" applyFill="1" applyBorder="1" applyAlignment="1">
      <alignment horizontal="right"/>
      <protection/>
    </xf>
    <xf numFmtId="0" fontId="0" fillId="0" borderId="0" xfId="62" applyFont="1" applyAlignment="1">
      <alignment horizontal="center"/>
      <protection/>
    </xf>
    <xf numFmtId="0" fontId="12" fillId="0" borderId="0" xfId="0" applyFont="1" applyAlignment="1">
      <alignment horizontal="justify"/>
    </xf>
    <xf numFmtId="0" fontId="11" fillId="0" borderId="10" xfId="0" applyFont="1" applyBorder="1" applyAlignment="1">
      <alignment horizontal="justify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3" fontId="0" fillId="0" borderId="0" xfId="62" applyNumberFormat="1" applyFont="1" applyAlignment="1">
      <alignment horizontal="center"/>
      <protection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/>
    </xf>
    <xf numFmtId="3" fontId="28" fillId="35" borderId="10" xfId="0" applyNumberFormat="1" applyFont="1" applyFill="1" applyBorder="1" applyAlignment="1">
      <alignment horizontal="right"/>
    </xf>
    <xf numFmtId="3" fontId="6" fillId="10" borderId="10" xfId="0" applyNumberFormat="1" applyFont="1" applyFill="1" applyBorder="1" applyAlignment="1">
      <alignment horizontal="right" vertical="center"/>
    </xf>
    <xf numFmtId="3" fontId="6" fillId="10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62" applyFont="1" applyAlignment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0" fillId="0" borderId="10" xfId="62" applyNumberFormat="1" applyBorder="1" applyAlignment="1">
      <alignment horizontal="right" vertical="center"/>
      <protection/>
    </xf>
    <xf numFmtId="3" fontId="0" fillId="0" borderId="10" xfId="0" applyNumberFormat="1" applyBorder="1" applyAlignment="1">
      <alignment horizontal="right" vertical="center"/>
    </xf>
    <xf numFmtId="3" fontId="98" fillId="0" borderId="10" xfId="62" applyNumberFormat="1" applyFont="1" applyBorder="1" applyAlignment="1">
      <alignment horizontal="right" vertical="center"/>
      <protection/>
    </xf>
    <xf numFmtId="3" fontId="11" fillId="35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/>
    </xf>
    <xf numFmtId="3" fontId="6" fillId="10" borderId="10" xfId="0" applyNumberFormat="1" applyFont="1" applyFill="1" applyBorder="1" applyAlignment="1">
      <alignment horizontal="right" vertical="center" wrapText="1"/>
    </xf>
    <xf numFmtId="3" fontId="25" fillId="34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1" fillId="0" borderId="10" xfId="0" applyFont="1" applyBorder="1" applyAlignment="1">
      <alignment horizontal="justify" vertical="center"/>
    </xf>
    <xf numFmtId="0" fontId="15" fillId="0" borderId="11" xfId="0" applyFont="1" applyBorder="1" applyAlignment="1">
      <alignment/>
    </xf>
    <xf numFmtId="3" fontId="0" fillId="32" borderId="10" xfId="0" applyNumberFormat="1" applyFill="1" applyBorder="1" applyAlignment="1">
      <alignment/>
    </xf>
    <xf numFmtId="3" fontId="28" fillId="35" borderId="10" xfId="0" applyNumberFormat="1" applyFont="1" applyFill="1" applyBorder="1" applyAlignment="1">
      <alignment/>
    </xf>
    <xf numFmtId="3" fontId="6" fillId="10" borderId="10" xfId="62" applyNumberFormat="1" applyFont="1" applyFill="1" applyBorder="1" applyAlignment="1">
      <alignment vertical="center"/>
      <protection/>
    </xf>
    <xf numFmtId="3" fontId="6" fillId="34" borderId="10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wrapText="1"/>
    </xf>
    <xf numFmtId="3" fontId="98" fillId="0" borderId="0" xfId="62" applyNumberFormat="1" applyFont="1" applyAlignment="1">
      <alignment horizontal="right"/>
      <protection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0" fillId="0" borderId="0" xfId="62" applyNumberFormat="1" applyFont="1" applyAlignment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/>
    </xf>
    <xf numFmtId="165" fontId="11" fillId="0" borderId="12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/>
    </xf>
    <xf numFmtId="165" fontId="11" fillId="35" borderId="12" xfId="0" applyNumberFormat="1" applyFont="1" applyFill="1" applyBorder="1" applyAlignment="1">
      <alignment vertical="center"/>
    </xf>
    <xf numFmtId="3" fontId="11" fillId="35" borderId="12" xfId="0" applyNumberFormat="1" applyFont="1" applyFill="1" applyBorder="1" applyAlignment="1">
      <alignment/>
    </xf>
    <xf numFmtId="165" fontId="6" fillId="10" borderId="12" xfId="0" applyNumberFormat="1" applyFont="1" applyFill="1" applyBorder="1" applyAlignment="1">
      <alignment vertical="center"/>
    </xf>
    <xf numFmtId="3" fontId="6" fillId="1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wrapText="1"/>
    </xf>
    <xf numFmtId="0" fontId="6" fillId="10" borderId="12" xfId="0" applyFont="1" applyFill="1" applyBorder="1" applyAlignment="1">
      <alignment horizontal="left" vertical="center" wrapText="1"/>
    </xf>
    <xf numFmtId="3" fontId="6" fillId="10" borderId="12" xfId="0" applyNumberFormat="1" applyFont="1" applyFill="1" applyBorder="1" applyAlignment="1">
      <alignment wrapText="1"/>
    </xf>
    <xf numFmtId="0" fontId="25" fillId="34" borderId="12" xfId="0" applyFont="1" applyFill="1" applyBorder="1" applyAlignment="1">
      <alignment/>
    </xf>
    <xf numFmtId="3" fontId="25" fillId="34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3" fontId="0" fillId="0" borderId="0" xfId="62" applyNumberFormat="1" applyFont="1" applyAlignment="1">
      <alignment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25" fillId="36" borderId="10" xfId="0" applyFont="1" applyFill="1" applyBorder="1" applyAlignment="1">
      <alignment/>
    </xf>
    <xf numFmtId="3" fontId="25" fillId="36" borderId="10" xfId="0" applyNumberFormat="1" applyFont="1" applyFill="1" applyBorder="1" applyAlignment="1">
      <alignment/>
    </xf>
    <xf numFmtId="0" fontId="24" fillId="0" borderId="0" xfId="62" applyFont="1" applyAlignment="1">
      <alignment horizontal="center" wrapText="1"/>
      <protection/>
    </xf>
    <xf numFmtId="0" fontId="0" fillId="0" borderId="0" xfId="62" applyFont="1" applyAlignment="1">
      <alignment horizontal="center" wrapText="1"/>
      <protection/>
    </xf>
    <xf numFmtId="0" fontId="0" fillId="0" borderId="0" xfId="62" applyAlignment="1">
      <alignment wrapText="1"/>
      <protection/>
    </xf>
    <xf numFmtId="0" fontId="12" fillId="0" borderId="0" xfId="62" applyFont="1" applyAlignment="1">
      <alignment horizontal="center" wrapText="1"/>
      <protection/>
    </xf>
    <xf numFmtId="0" fontId="0" fillId="0" borderId="0" xfId="62" applyAlignment="1">
      <alignment horizontal="center" wrapText="1"/>
      <protection/>
    </xf>
    <xf numFmtId="0" fontId="24" fillId="0" borderId="0" xfId="62" applyFont="1" applyAlignment="1">
      <alignment horizontal="center" vertical="center" wrapText="1"/>
      <protection/>
    </xf>
    <xf numFmtId="0" fontId="12" fillId="0" borderId="25" xfId="62" applyFont="1" applyBorder="1" applyAlignment="1">
      <alignment horizontal="center" wrapText="1"/>
      <protection/>
    </xf>
    <xf numFmtId="0" fontId="12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3" fontId="46" fillId="0" borderId="0" xfId="61" applyNumberFormat="1" applyFont="1" applyAlignment="1">
      <alignment horizontal="center"/>
      <protection/>
    </xf>
    <xf numFmtId="0" fontId="47" fillId="0" borderId="26" xfId="61" applyFont="1" applyBorder="1" applyAlignment="1">
      <alignment horizontal="right"/>
      <protection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12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12" fillId="0" borderId="12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wrapText="1"/>
    </xf>
    <xf numFmtId="0" fontId="33" fillId="0" borderId="28" xfId="0" applyFont="1" applyBorder="1" applyAlignment="1">
      <alignment horizontal="center" wrapText="1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 3" xfId="60"/>
    <cellStyle name="Normál 2_kozlo_2013e_0_08_Fertőszentmiklós" xfId="61"/>
    <cellStyle name="Normál 3" xfId="62"/>
    <cellStyle name="Normál 4" xfId="63"/>
    <cellStyle name="Normál 5" xfId="64"/>
    <cellStyle name="Normál 6" xfId="65"/>
    <cellStyle name="Normál 7" xfId="66"/>
    <cellStyle name="Normal_ered1021" xfId="67"/>
    <cellStyle name="Normal_KTRSZJ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dagogus\kat_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orma_2008\Oracle_ba\adat_2008_vesz2fe_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5\k&#246;lts&#233;gvet&#233;s%202015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&#233;nz&#252;gyvezet&#337;\AppData\Local\Microsoft\Windows\Temporary%20Internet%20Files\Content.IE5\TXNTTS5X\adat0_2013_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Microsoft\Windows\INetCache\Content.Outlook\NFR0BI54\k&#246;lts&#233;gvet&#233;s%202015.%20test&#252;le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85.57421875" style="124" customWidth="1"/>
    <col min="2" max="2" width="18.8515625" style="124" customWidth="1"/>
    <col min="3" max="16384" width="9.140625" style="124" customWidth="1"/>
  </cols>
  <sheetData>
    <row r="1" ht="18">
      <c r="A1" s="199" t="s">
        <v>775</v>
      </c>
    </row>
    <row r="2" ht="50.25" customHeight="1">
      <c r="A2" s="200" t="s">
        <v>684</v>
      </c>
    </row>
    <row r="3" ht="50.25" customHeight="1">
      <c r="A3" s="200"/>
    </row>
    <row r="4" ht="14.25">
      <c r="B4" s="240" t="s">
        <v>751</v>
      </c>
    </row>
    <row r="5" spans="2:6" ht="14.25">
      <c r="B5" s="160" t="s">
        <v>685</v>
      </c>
      <c r="C5" s="125"/>
      <c r="D5" s="125"/>
      <c r="E5" s="125"/>
      <c r="F5" s="125"/>
    </row>
    <row r="6" spans="1:6" ht="14.25">
      <c r="A6" s="126" t="s">
        <v>102</v>
      </c>
      <c r="B6" s="242">
        <f>'2. m. Kiadások'!C24</f>
        <v>3710000</v>
      </c>
      <c r="C6" s="125"/>
      <c r="D6" s="125"/>
      <c r="E6" s="125"/>
      <c r="F6" s="125"/>
    </row>
    <row r="7" spans="1:6" ht="14.25">
      <c r="A7" s="126" t="s">
        <v>103</v>
      </c>
      <c r="B7" s="242">
        <f>'2. m. Kiadások'!C25</f>
        <v>824000</v>
      </c>
      <c r="C7" s="125"/>
      <c r="D7" s="125"/>
      <c r="E7" s="125"/>
      <c r="F7" s="125"/>
    </row>
    <row r="8" spans="1:6" ht="14.25">
      <c r="A8" s="126" t="s">
        <v>104</v>
      </c>
      <c r="B8" s="242">
        <f>'2. m. Kiadások'!C50</f>
        <v>7176000</v>
      </c>
      <c r="C8" s="125"/>
      <c r="D8" s="125"/>
      <c r="E8" s="125"/>
      <c r="F8" s="125"/>
    </row>
    <row r="9" spans="1:6" ht="14.25">
      <c r="A9" s="126" t="s">
        <v>105</v>
      </c>
      <c r="B9" s="242">
        <f>'2. m. Kiadások'!E59</f>
        <v>1090000</v>
      </c>
      <c r="C9" s="125"/>
      <c r="D9" s="125"/>
      <c r="E9" s="125"/>
      <c r="F9" s="125"/>
    </row>
    <row r="10" spans="1:6" ht="14.25">
      <c r="A10" s="126" t="s">
        <v>106</v>
      </c>
      <c r="B10" s="242">
        <f>'2. m. Kiadások'!E73</f>
        <v>1281813</v>
      </c>
      <c r="C10" s="125"/>
      <c r="D10" s="125"/>
      <c r="E10" s="125"/>
      <c r="F10" s="125"/>
    </row>
    <row r="11" spans="1:6" s="203" customFormat="1" ht="14.25">
      <c r="A11" s="201" t="s">
        <v>738</v>
      </c>
      <c r="B11" s="252">
        <f>'2. m. Kiadások'!E71</f>
        <v>391813</v>
      </c>
      <c r="C11" s="202"/>
      <c r="D11" s="202"/>
      <c r="E11" s="202"/>
      <c r="F11" s="202"/>
    </row>
    <row r="12" spans="1:6" ht="14.25">
      <c r="A12" s="126" t="s">
        <v>107</v>
      </c>
      <c r="B12" s="242">
        <f>'2. m. Kiadások'!E82</f>
        <v>130000</v>
      </c>
      <c r="C12" s="125"/>
      <c r="D12" s="125"/>
      <c r="E12" s="125"/>
      <c r="F12" s="125"/>
    </row>
    <row r="13" spans="1:6" ht="14.25">
      <c r="A13" s="126" t="s">
        <v>108</v>
      </c>
      <c r="B13" s="242">
        <f>'2. m. Kiadások'!E87</f>
        <v>19594991</v>
      </c>
      <c r="C13" s="125"/>
      <c r="D13" s="125"/>
      <c r="E13" s="125"/>
      <c r="F13" s="125"/>
    </row>
    <row r="14" spans="1:6" ht="14.25">
      <c r="A14" s="126" t="s">
        <v>109</v>
      </c>
      <c r="B14" s="242"/>
      <c r="C14" s="125"/>
      <c r="D14" s="125"/>
      <c r="E14" s="125"/>
      <c r="F14" s="125"/>
    </row>
    <row r="15" spans="1:6" ht="14.25">
      <c r="A15" s="127" t="s">
        <v>686</v>
      </c>
      <c r="B15" s="242">
        <f>SUM(B6:B14)-B11</f>
        <v>33806804</v>
      </c>
      <c r="C15" s="125"/>
      <c r="D15" s="125"/>
      <c r="E15" s="125"/>
      <c r="F15" s="125"/>
    </row>
    <row r="16" spans="1:6" ht="14.25">
      <c r="A16" s="127" t="s">
        <v>687</v>
      </c>
      <c r="B16" s="242">
        <f>'2. m. Kiadások'!E121</f>
        <v>464059</v>
      </c>
      <c r="C16" s="125"/>
      <c r="D16" s="125"/>
      <c r="E16" s="125"/>
      <c r="F16" s="125"/>
    </row>
    <row r="17" spans="1:6" ht="14.25">
      <c r="A17" s="128" t="s">
        <v>545</v>
      </c>
      <c r="B17" s="253">
        <f>SUM(B15:B16)</f>
        <v>34270863</v>
      </c>
      <c r="C17" s="125"/>
      <c r="D17" s="125"/>
      <c r="E17" s="125"/>
      <c r="F17" s="125"/>
    </row>
    <row r="18" spans="1:6" ht="14.25">
      <c r="A18" s="126" t="s">
        <v>688</v>
      </c>
      <c r="B18" s="242">
        <f>'1. m. Bevétel'!E18</f>
        <v>11676467</v>
      </c>
      <c r="C18" s="125"/>
      <c r="D18" s="125"/>
      <c r="E18" s="125"/>
      <c r="F18" s="125"/>
    </row>
    <row r="19" spans="1:6" ht="14.25">
      <c r="A19" s="126" t="s">
        <v>689</v>
      </c>
      <c r="B19" s="242">
        <f>'1. m. Bevétel'!E24</f>
        <v>10450743</v>
      </c>
      <c r="C19" s="125"/>
      <c r="D19" s="125"/>
      <c r="E19" s="125"/>
      <c r="F19" s="125"/>
    </row>
    <row r="20" spans="1:6" ht="14.25">
      <c r="A20" s="126" t="s">
        <v>690</v>
      </c>
      <c r="B20" s="242">
        <f>'1. m. Bevétel'!E38</f>
        <v>2750000</v>
      </c>
      <c r="C20" s="125"/>
      <c r="D20" s="125"/>
      <c r="E20" s="125"/>
      <c r="F20" s="125"/>
    </row>
    <row r="21" spans="1:6" ht="14.25">
      <c r="A21" s="126" t="s">
        <v>691</v>
      </c>
      <c r="B21" s="242">
        <f>'1. m. Bevétel'!E49</f>
        <v>4450000</v>
      </c>
      <c r="C21" s="125"/>
      <c r="D21" s="125"/>
      <c r="E21" s="125"/>
      <c r="F21" s="125"/>
    </row>
    <row r="22" spans="1:6" ht="14.25">
      <c r="A22" s="126" t="s">
        <v>692</v>
      </c>
      <c r="B22" s="242"/>
      <c r="C22" s="125"/>
      <c r="D22" s="125"/>
      <c r="E22" s="125"/>
      <c r="F22" s="125"/>
    </row>
    <row r="23" spans="1:6" ht="14.25">
      <c r="A23" s="126" t="s">
        <v>693</v>
      </c>
      <c r="B23" s="242"/>
      <c r="C23" s="125"/>
      <c r="D23" s="125"/>
      <c r="E23" s="125"/>
      <c r="F23" s="125"/>
    </row>
    <row r="24" spans="1:6" ht="14.25">
      <c r="A24" s="126" t="s">
        <v>694</v>
      </c>
      <c r="B24" s="242">
        <f>'1. m. Bevétel'!E63</f>
        <v>130000</v>
      </c>
      <c r="C24" s="125"/>
      <c r="D24" s="125"/>
      <c r="E24" s="125"/>
      <c r="F24" s="125"/>
    </row>
    <row r="25" spans="1:6" ht="14.25">
      <c r="A25" s="127" t="s">
        <v>695</v>
      </c>
      <c r="B25" s="242">
        <f>SUM(B18:B24)</f>
        <v>29457210</v>
      </c>
      <c r="C25" s="125"/>
      <c r="D25" s="125"/>
      <c r="E25" s="125"/>
      <c r="F25" s="125"/>
    </row>
    <row r="26" spans="1:6" ht="14.25">
      <c r="A26" s="127" t="s">
        <v>696</v>
      </c>
      <c r="B26" s="242">
        <f>'1. m. Bevétel'!E93</f>
        <v>4813653</v>
      </c>
      <c r="C26" s="125"/>
      <c r="D26" s="125"/>
      <c r="E26" s="125"/>
      <c r="F26" s="125"/>
    </row>
    <row r="27" spans="1:6" ht="14.25">
      <c r="A27" s="128" t="s">
        <v>546</v>
      </c>
      <c r="B27" s="253">
        <f>SUM(B25:B26)</f>
        <v>34270863</v>
      </c>
      <c r="C27" s="125"/>
      <c r="D27" s="125"/>
      <c r="E27" s="125"/>
      <c r="F27" s="125"/>
    </row>
    <row r="28" spans="1:6" ht="14.25">
      <c r="A28" s="125"/>
      <c r="B28" s="125"/>
      <c r="C28" s="125"/>
      <c r="D28" s="125"/>
      <c r="E28" s="125"/>
      <c r="F28" s="125"/>
    </row>
    <row r="29" spans="1:6" ht="14.25">
      <c r="A29" s="125"/>
      <c r="B29" s="125"/>
      <c r="C29" s="125"/>
      <c r="D29" s="125"/>
      <c r="E29" s="125"/>
      <c r="F29" s="125"/>
    </row>
    <row r="30" spans="1:6" ht="14.25">
      <c r="A30" s="125"/>
      <c r="B30" s="125"/>
      <c r="C30" s="125"/>
      <c r="D30" s="125"/>
      <c r="E30" s="125"/>
      <c r="F30" s="125"/>
    </row>
    <row r="31" spans="1:6" ht="14.25">
      <c r="A31" s="125"/>
      <c r="B31" s="125"/>
      <c r="C31" s="125"/>
      <c r="D31" s="125"/>
      <c r="E31" s="125"/>
      <c r="F31" s="125"/>
    </row>
    <row r="32" spans="1:6" ht="14.25">
      <c r="A32" s="125"/>
      <c r="B32" s="125"/>
      <c r="C32" s="125"/>
      <c r="D32" s="125"/>
      <c r="E32" s="125"/>
      <c r="F32" s="125"/>
    </row>
    <row r="33" spans="1:6" ht="14.25">
      <c r="A33" s="125"/>
      <c r="B33" s="125"/>
      <c r="C33" s="125"/>
      <c r="D33" s="125"/>
      <c r="E33" s="125"/>
      <c r="F33" s="125"/>
    </row>
    <row r="34" spans="1:6" ht="14.25">
      <c r="A34" s="125"/>
      <c r="B34" s="125"/>
      <c r="C34" s="125"/>
      <c r="D34" s="125"/>
      <c r="E34" s="125"/>
      <c r="F34" s="12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s="193" customFormat="1" ht="24" customHeight="1">
      <c r="A1" s="379" t="s">
        <v>779</v>
      </c>
      <c r="B1" s="379"/>
      <c r="C1" s="379"/>
      <c r="D1" s="379"/>
      <c r="E1" s="379"/>
      <c r="F1" s="379"/>
      <c r="G1" s="379"/>
      <c r="H1" s="379"/>
    </row>
    <row r="2" spans="1:8" ht="23.25" customHeight="1">
      <c r="A2" s="386" t="s">
        <v>794</v>
      </c>
      <c r="B2" s="391"/>
      <c r="C2" s="391"/>
      <c r="D2" s="391"/>
      <c r="E2" s="391"/>
      <c r="F2" s="391"/>
      <c r="G2" s="391"/>
      <c r="H2" s="391"/>
    </row>
    <row r="3" ht="18">
      <c r="A3" s="52"/>
    </row>
    <row r="4" ht="14.25">
      <c r="H4" s="346" t="s">
        <v>832</v>
      </c>
    </row>
    <row r="5" spans="1:8" ht="27">
      <c r="A5" s="2" t="s">
        <v>110</v>
      </c>
      <c r="B5" s="3" t="s">
        <v>111</v>
      </c>
      <c r="C5" s="64" t="s">
        <v>1</v>
      </c>
      <c r="D5" s="64" t="s">
        <v>2</v>
      </c>
      <c r="E5" s="64" t="s">
        <v>2</v>
      </c>
      <c r="F5" s="64" t="s">
        <v>2</v>
      </c>
      <c r="G5" s="64" t="s">
        <v>2</v>
      </c>
      <c r="H5" s="72" t="s">
        <v>3</v>
      </c>
    </row>
    <row r="6" spans="1:8" ht="14.25">
      <c r="A6" s="29"/>
      <c r="B6" s="29"/>
      <c r="C6" s="122"/>
      <c r="D6" s="122"/>
      <c r="E6" s="122"/>
      <c r="F6" s="122"/>
      <c r="G6" s="122"/>
      <c r="H6" s="122"/>
    </row>
    <row r="7" spans="1:8" ht="14.25">
      <c r="A7" s="29"/>
      <c r="B7" s="29"/>
      <c r="C7" s="122"/>
      <c r="D7" s="122"/>
      <c r="E7" s="122"/>
      <c r="F7" s="122"/>
      <c r="G7" s="122"/>
      <c r="H7" s="122"/>
    </row>
    <row r="8" spans="1:8" ht="14.25">
      <c r="A8" s="29"/>
      <c r="B8" s="29"/>
      <c r="C8" s="122"/>
      <c r="D8" s="122"/>
      <c r="E8" s="122"/>
      <c r="F8" s="122"/>
      <c r="G8" s="122"/>
      <c r="H8" s="122"/>
    </row>
    <row r="9" spans="1:8" ht="14.25">
      <c r="A9" s="29"/>
      <c r="B9" s="29"/>
      <c r="C9" s="122"/>
      <c r="D9" s="122"/>
      <c r="E9" s="122"/>
      <c r="F9" s="122"/>
      <c r="G9" s="122"/>
      <c r="H9" s="122"/>
    </row>
    <row r="10" spans="1:8" ht="14.25">
      <c r="A10" s="15" t="s">
        <v>670</v>
      </c>
      <c r="B10" s="8" t="s">
        <v>211</v>
      </c>
      <c r="C10" s="122">
        <v>391813</v>
      </c>
      <c r="D10" s="122"/>
      <c r="E10" s="122"/>
      <c r="F10" s="122"/>
      <c r="G10" s="122"/>
      <c r="H10" s="122">
        <f>SUM(C10:G10)</f>
        <v>391813</v>
      </c>
    </row>
    <row r="11" spans="1:8" ht="14.25">
      <c r="A11" s="15"/>
      <c r="B11" s="8"/>
      <c r="C11" s="122"/>
      <c r="D11" s="122"/>
      <c r="E11" s="122"/>
      <c r="F11" s="122"/>
      <c r="G11" s="122"/>
      <c r="H11" s="122"/>
    </row>
    <row r="12" spans="1:8" ht="14.25">
      <c r="A12" s="15"/>
      <c r="B12" s="8"/>
      <c r="C12" s="122"/>
      <c r="D12" s="122"/>
      <c r="E12" s="122"/>
      <c r="F12" s="122"/>
      <c r="G12" s="122"/>
      <c r="H12" s="122"/>
    </row>
    <row r="13" spans="1:8" ht="14.25">
      <c r="A13" s="15"/>
      <c r="B13" s="8"/>
      <c r="C13" s="122"/>
      <c r="D13" s="122"/>
      <c r="E13" s="122"/>
      <c r="F13" s="122"/>
      <c r="G13" s="122"/>
      <c r="H13" s="122"/>
    </row>
    <row r="14" spans="1:8" ht="14.25">
      <c r="A14" s="15"/>
      <c r="B14" s="8"/>
      <c r="C14" s="122"/>
      <c r="D14" s="122"/>
      <c r="E14" s="122"/>
      <c r="F14" s="122"/>
      <c r="G14" s="122"/>
      <c r="H14" s="122"/>
    </row>
    <row r="15" spans="1:8" ht="14.25">
      <c r="A15" s="15" t="s">
        <v>669</v>
      </c>
      <c r="B15" s="8" t="s">
        <v>211</v>
      </c>
      <c r="C15" s="122"/>
      <c r="D15" s="122"/>
      <c r="E15" s="122"/>
      <c r="F15" s="122"/>
      <c r="G15" s="122"/>
      <c r="H15" s="122"/>
    </row>
  </sheetData>
  <sheetProtection/>
  <mergeCells count="2">
    <mergeCell ref="A2:H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B1">
      <selection activeCell="J4" sqref="J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79" t="s">
        <v>779</v>
      </c>
      <c r="B1" s="379"/>
      <c r="C1" s="379"/>
      <c r="D1" s="379"/>
      <c r="E1" s="379"/>
      <c r="F1" s="379"/>
      <c r="G1" s="379"/>
      <c r="H1" s="379"/>
      <c r="I1" s="293"/>
      <c r="J1" s="293"/>
    </row>
    <row r="2" spans="1:10" ht="46.5" customHeight="1">
      <c r="A2" s="386" t="s">
        <v>795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16.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ht="14.25">
      <c r="A4" s="4" t="s">
        <v>1</v>
      </c>
      <c r="J4" s="346" t="s">
        <v>831</v>
      </c>
    </row>
    <row r="5" spans="1:10" ht="61.5" customHeight="1">
      <c r="A5" s="2" t="s">
        <v>110</v>
      </c>
      <c r="B5" s="3" t="s">
        <v>111</v>
      </c>
      <c r="C5" s="64" t="s">
        <v>672</v>
      </c>
      <c r="D5" s="64" t="s">
        <v>675</v>
      </c>
      <c r="E5" s="64" t="s">
        <v>676</v>
      </c>
      <c r="F5" s="64" t="s">
        <v>677</v>
      </c>
      <c r="G5" s="64" t="s">
        <v>682</v>
      </c>
      <c r="H5" s="64" t="s">
        <v>673</v>
      </c>
      <c r="I5" s="64" t="s">
        <v>674</v>
      </c>
      <c r="J5" s="64" t="s">
        <v>678</v>
      </c>
    </row>
    <row r="6" spans="1:10" ht="24">
      <c r="A6" s="44"/>
      <c r="B6" s="44"/>
      <c r="C6" s="44"/>
      <c r="D6" s="44"/>
      <c r="E6" s="44"/>
      <c r="F6" s="67" t="s">
        <v>683</v>
      </c>
      <c r="G6" s="66"/>
      <c r="H6" s="44"/>
      <c r="I6" s="44"/>
      <c r="J6" s="44"/>
    </row>
    <row r="7" spans="1:10" ht="14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4.2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4.2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ht="14.25">
      <c r="A10" s="13" t="s">
        <v>213</v>
      </c>
      <c r="B10" s="6" t="s">
        <v>214</v>
      </c>
      <c r="C10" s="44"/>
      <c r="D10" s="44"/>
      <c r="E10" s="44"/>
      <c r="F10" s="44"/>
      <c r="G10" s="44"/>
      <c r="H10" s="44"/>
      <c r="I10" s="44"/>
      <c r="J10" s="44"/>
    </row>
    <row r="11" spans="1:10" ht="14.25">
      <c r="A11" s="13"/>
      <c r="B11" s="6"/>
      <c r="C11" s="44"/>
      <c r="D11" s="44"/>
      <c r="E11" s="44"/>
      <c r="F11" s="44"/>
      <c r="G11" s="44"/>
      <c r="H11" s="44"/>
      <c r="I11" s="44"/>
      <c r="J11" s="44"/>
    </row>
    <row r="12" spans="1:10" ht="14.25">
      <c r="A12" s="13"/>
      <c r="B12" s="6"/>
      <c r="C12" s="44"/>
      <c r="D12" s="44"/>
      <c r="E12" s="44"/>
      <c r="F12" s="44"/>
      <c r="G12" s="44"/>
      <c r="H12" s="44"/>
      <c r="I12" s="44"/>
      <c r="J12" s="44"/>
    </row>
    <row r="13" spans="1:10" ht="14.25">
      <c r="A13" s="13"/>
      <c r="B13" s="6"/>
      <c r="C13" s="44"/>
      <c r="D13" s="44"/>
      <c r="E13" s="44"/>
      <c r="F13" s="44"/>
      <c r="G13" s="44"/>
      <c r="H13" s="44"/>
      <c r="I13" s="44"/>
      <c r="J13" s="44"/>
    </row>
    <row r="14" spans="1:10" ht="14.25">
      <c r="A14" s="13"/>
      <c r="B14" s="6"/>
      <c r="C14" s="44"/>
      <c r="D14" s="44"/>
      <c r="E14" s="44"/>
      <c r="F14" s="44"/>
      <c r="G14" s="44"/>
      <c r="H14" s="44"/>
      <c r="I14" s="44"/>
      <c r="J14" s="44"/>
    </row>
    <row r="15" spans="1:10" ht="14.25">
      <c r="A15" s="13" t="s">
        <v>456</v>
      </c>
      <c r="B15" s="6" t="s">
        <v>215</v>
      </c>
      <c r="C15" s="44"/>
      <c r="D15" s="44"/>
      <c r="E15" s="44"/>
      <c r="F15" s="44"/>
      <c r="G15" s="44"/>
      <c r="H15" s="44"/>
      <c r="I15" s="44"/>
      <c r="J15" s="44"/>
    </row>
    <row r="16" spans="1:10" ht="14.25">
      <c r="A16" s="13"/>
      <c r="B16" s="6"/>
      <c r="C16" s="44"/>
      <c r="D16" s="44"/>
      <c r="E16" s="44"/>
      <c r="F16" s="44"/>
      <c r="G16" s="44"/>
      <c r="H16" s="44"/>
      <c r="I16" s="44"/>
      <c r="J16" s="44"/>
    </row>
    <row r="17" spans="1:10" ht="14.25">
      <c r="A17" s="13"/>
      <c r="B17" s="6"/>
      <c r="C17" s="44"/>
      <c r="D17" s="44"/>
      <c r="E17" s="44"/>
      <c r="F17" s="44"/>
      <c r="G17" s="44"/>
      <c r="H17" s="44"/>
      <c r="I17" s="44"/>
      <c r="J17" s="44"/>
    </row>
    <row r="18" spans="1:10" ht="14.25">
      <c r="A18" s="13"/>
      <c r="B18" s="6"/>
      <c r="C18" s="44"/>
      <c r="D18" s="44"/>
      <c r="E18" s="44"/>
      <c r="F18" s="44"/>
      <c r="G18" s="44"/>
      <c r="H18" s="44"/>
      <c r="I18" s="44"/>
      <c r="J18" s="44"/>
    </row>
    <row r="19" spans="1:10" ht="14.25">
      <c r="A19" s="13"/>
      <c r="B19" s="6"/>
      <c r="C19" s="44"/>
      <c r="D19" s="44"/>
      <c r="E19" s="44"/>
      <c r="F19" s="44"/>
      <c r="G19" s="44"/>
      <c r="H19" s="44"/>
      <c r="I19" s="44"/>
      <c r="J19" s="44"/>
    </row>
    <row r="20" spans="1:10" ht="14.25">
      <c r="A20" s="5" t="s">
        <v>216</v>
      </c>
      <c r="B20" s="6" t="s">
        <v>217</v>
      </c>
      <c r="C20" s="44"/>
      <c r="D20" s="44"/>
      <c r="E20" s="44"/>
      <c r="F20" s="44"/>
      <c r="G20" s="44"/>
      <c r="H20" s="44"/>
      <c r="I20" s="44"/>
      <c r="J20" s="44"/>
    </row>
    <row r="21" spans="1:10" ht="14.25">
      <c r="A21" s="5"/>
      <c r="B21" s="6"/>
      <c r="C21" s="44"/>
      <c r="D21" s="44"/>
      <c r="E21" s="44"/>
      <c r="F21" s="44"/>
      <c r="G21" s="44"/>
      <c r="H21" s="44"/>
      <c r="I21" s="44"/>
      <c r="J21" s="44"/>
    </row>
    <row r="22" spans="1:10" ht="14.25">
      <c r="A22" s="5"/>
      <c r="B22" s="6"/>
      <c r="C22" s="44"/>
      <c r="D22" s="44"/>
      <c r="E22" s="44"/>
      <c r="F22" s="44"/>
      <c r="G22" s="44"/>
      <c r="H22" s="44"/>
      <c r="I22" s="44"/>
      <c r="J22" s="44"/>
    </row>
    <row r="23" spans="1:10" ht="14.25">
      <c r="A23" s="13" t="s">
        <v>218</v>
      </c>
      <c r="B23" s="6" t="s">
        <v>219</v>
      </c>
      <c r="C23" s="44"/>
      <c r="D23" s="44"/>
      <c r="E23" s="44"/>
      <c r="F23" s="44"/>
      <c r="G23" s="44"/>
      <c r="H23" s="44"/>
      <c r="I23" s="44"/>
      <c r="J23" s="44"/>
    </row>
    <row r="24" spans="1:10" ht="14.25">
      <c r="A24" s="13"/>
      <c r="B24" s="6"/>
      <c r="C24" s="44"/>
      <c r="D24" s="44"/>
      <c r="E24" s="44"/>
      <c r="F24" s="44"/>
      <c r="G24" s="44"/>
      <c r="H24" s="44"/>
      <c r="I24" s="44"/>
      <c r="J24" s="44"/>
    </row>
    <row r="25" spans="1:10" ht="14.25">
      <c r="A25" s="13"/>
      <c r="B25" s="6"/>
      <c r="C25" s="44"/>
      <c r="D25" s="44"/>
      <c r="E25" s="44"/>
      <c r="F25" s="44"/>
      <c r="G25" s="44"/>
      <c r="H25" s="44"/>
      <c r="I25" s="44"/>
      <c r="J25" s="44"/>
    </row>
    <row r="26" spans="1:10" ht="14.25">
      <c r="A26" s="13" t="s">
        <v>220</v>
      </c>
      <c r="B26" s="6" t="s">
        <v>221</v>
      </c>
      <c r="C26" s="44"/>
      <c r="D26" s="44"/>
      <c r="E26" s="44"/>
      <c r="F26" s="44"/>
      <c r="G26" s="44"/>
      <c r="H26" s="44"/>
      <c r="I26" s="44"/>
      <c r="J26" s="44"/>
    </row>
    <row r="27" spans="1:10" ht="14.25">
      <c r="A27" s="13"/>
      <c r="B27" s="6"/>
      <c r="C27" s="44"/>
      <c r="D27" s="44"/>
      <c r="E27" s="44"/>
      <c r="F27" s="44"/>
      <c r="G27" s="44"/>
      <c r="H27" s="44"/>
      <c r="I27" s="44"/>
      <c r="J27" s="44"/>
    </row>
    <row r="28" spans="1:10" ht="14.25">
      <c r="A28" s="13"/>
      <c r="B28" s="6"/>
      <c r="C28" s="44"/>
      <c r="D28" s="44"/>
      <c r="E28" s="44"/>
      <c r="F28" s="44"/>
      <c r="G28" s="44"/>
      <c r="H28" s="44"/>
      <c r="I28" s="44"/>
      <c r="J28" s="44"/>
    </row>
    <row r="29" spans="1:10" ht="14.25">
      <c r="A29" s="5" t="s">
        <v>222</v>
      </c>
      <c r="B29" s="6" t="s">
        <v>223</v>
      </c>
      <c r="C29" s="44"/>
      <c r="D29" s="44"/>
      <c r="E29" s="44"/>
      <c r="F29" s="44"/>
      <c r="G29" s="44"/>
      <c r="H29" s="44"/>
      <c r="I29" s="44"/>
      <c r="J29" s="44"/>
    </row>
    <row r="30" spans="1:10" ht="14.25">
      <c r="A30" s="5" t="s">
        <v>224</v>
      </c>
      <c r="B30" s="6" t="s">
        <v>225</v>
      </c>
      <c r="C30" s="44"/>
      <c r="D30" s="44"/>
      <c r="E30" s="44"/>
      <c r="F30" s="44"/>
      <c r="G30" s="44"/>
      <c r="H30" s="44"/>
      <c r="I30" s="44"/>
      <c r="J30" s="44"/>
    </row>
    <row r="31" spans="1:10" ht="15">
      <c r="A31" s="19" t="s">
        <v>457</v>
      </c>
      <c r="B31" s="9" t="s">
        <v>226</v>
      </c>
      <c r="C31" s="44"/>
      <c r="D31" s="44"/>
      <c r="E31" s="44"/>
      <c r="F31" s="44"/>
      <c r="G31" s="44"/>
      <c r="H31" s="44"/>
      <c r="I31" s="44"/>
      <c r="J31" s="44"/>
    </row>
    <row r="32" spans="1:10" ht="15">
      <c r="A32" s="23"/>
      <c r="B32" s="8"/>
      <c r="C32" s="44"/>
      <c r="D32" s="44"/>
      <c r="E32" s="44"/>
      <c r="F32" s="44"/>
      <c r="G32" s="44"/>
      <c r="H32" s="44"/>
      <c r="I32" s="44"/>
      <c r="J32" s="44"/>
    </row>
    <row r="33" spans="1:10" ht="15">
      <c r="A33" s="23"/>
      <c r="B33" s="8"/>
      <c r="C33" s="44"/>
      <c r="D33" s="44"/>
      <c r="E33" s="44"/>
      <c r="F33" s="44"/>
      <c r="G33" s="44"/>
      <c r="H33" s="44"/>
      <c r="I33" s="44"/>
      <c r="J33" s="44"/>
    </row>
    <row r="34" spans="1:10" ht="15">
      <c r="A34" s="23"/>
      <c r="B34" s="8"/>
      <c r="C34" s="44"/>
      <c r="D34" s="44"/>
      <c r="E34" s="44"/>
      <c r="F34" s="44"/>
      <c r="G34" s="44"/>
      <c r="H34" s="44"/>
      <c r="I34" s="44"/>
      <c r="J34" s="44"/>
    </row>
    <row r="35" spans="1:10" ht="15">
      <c r="A35" s="23"/>
      <c r="B35" s="8"/>
      <c r="C35" s="44"/>
      <c r="D35" s="44"/>
      <c r="E35" s="44"/>
      <c r="F35" s="44"/>
      <c r="G35" s="44"/>
      <c r="H35" s="44"/>
      <c r="I35" s="44"/>
      <c r="J35" s="44"/>
    </row>
    <row r="36" spans="1:10" ht="14.25">
      <c r="A36" s="13" t="s">
        <v>227</v>
      </c>
      <c r="B36" s="6" t="s">
        <v>228</v>
      </c>
      <c r="C36" s="44"/>
      <c r="D36" s="44"/>
      <c r="E36" s="44"/>
      <c r="F36" s="44"/>
      <c r="G36" s="44"/>
      <c r="H36" s="44"/>
      <c r="I36" s="44"/>
      <c r="J36" s="44"/>
    </row>
    <row r="37" spans="1:10" ht="14.25">
      <c r="A37" s="13"/>
      <c r="B37" s="6"/>
      <c r="C37" s="44"/>
      <c r="D37" s="44"/>
      <c r="E37" s="44"/>
      <c r="F37" s="44"/>
      <c r="G37" s="44"/>
      <c r="H37" s="44"/>
      <c r="I37" s="44"/>
      <c r="J37" s="44"/>
    </row>
    <row r="38" spans="1:10" ht="14.25">
      <c r="A38" s="13"/>
      <c r="B38" s="6"/>
      <c r="C38" s="44"/>
      <c r="D38" s="44"/>
      <c r="E38" s="44"/>
      <c r="F38" s="44"/>
      <c r="G38" s="44"/>
      <c r="H38" s="44"/>
      <c r="I38" s="44"/>
      <c r="J38" s="44"/>
    </row>
    <row r="39" spans="1:10" ht="14.25">
      <c r="A39" s="13"/>
      <c r="B39" s="6"/>
      <c r="C39" s="44"/>
      <c r="D39" s="44"/>
      <c r="E39" s="44"/>
      <c r="F39" s="44"/>
      <c r="G39" s="44"/>
      <c r="H39" s="44"/>
      <c r="I39" s="44"/>
      <c r="J39" s="44"/>
    </row>
    <row r="40" spans="1:10" ht="14.25">
      <c r="A40" s="13"/>
      <c r="B40" s="6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13" t="s">
        <v>229</v>
      </c>
      <c r="B41" s="6" t="s">
        <v>230</v>
      </c>
      <c r="C41" s="44"/>
      <c r="D41" s="44"/>
      <c r="E41" s="44"/>
      <c r="F41" s="44"/>
      <c r="G41" s="44"/>
      <c r="H41" s="44"/>
      <c r="I41" s="44"/>
      <c r="J41" s="44"/>
    </row>
    <row r="42" spans="1:10" ht="14.25">
      <c r="A42" s="13"/>
      <c r="B42" s="6"/>
      <c r="C42" s="44"/>
      <c r="D42" s="44"/>
      <c r="E42" s="44"/>
      <c r="F42" s="44"/>
      <c r="G42" s="44"/>
      <c r="H42" s="44"/>
      <c r="I42" s="44"/>
      <c r="J42" s="44"/>
    </row>
    <row r="43" spans="1:10" ht="14.25">
      <c r="A43" s="13"/>
      <c r="B43" s="6"/>
      <c r="C43" s="44"/>
      <c r="D43" s="44"/>
      <c r="E43" s="44"/>
      <c r="F43" s="44"/>
      <c r="G43" s="44"/>
      <c r="H43" s="44"/>
      <c r="I43" s="44"/>
      <c r="J43" s="44"/>
    </row>
    <row r="44" spans="1:10" ht="14.25">
      <c r="A44" s="13"/>
      <c r="B44" s="6"/>
      <c r="C44" s="44"/>
      <c r="D44" s="44"/>
      <c r="E44" s="44"/>
      <c r="F44" s="44"/>
      <c r="G44" s="44"/>
      <c r="H44" s="44"/>
      <c r="I44" s="44"/>
      <c r="J44" s="44"/>
    </row>
    <row r="45" spans="1:10" ht="14.25">
      <c r="A45" s="13"/>
      <c r="B45" s="6"/>
      <c r="C45" s="44"/>
      <c r="D45" s="44"/>
      <c r="E45" s="44"/>
      <c r="F45" s="44"/>
      <c r="G45" s="44"/>
      <c r="H45" s="44"/>
      <c r="I45" s="44"/>
      <c r="J45" s="44"/>
    </row>
    <row r="46" spans="1:10" ht="14.25">
      <c r="A46" s="13" t="s">
        <v>231</v>
      </c>
      <c r="B46" s="6" t="s">
        <v>232</v>
      </c>
      <c r="C46" s="44"/>
      <c r="D46" s="44"/>
      <c r="E46" s="44"/>
      <c r="F46" s="44"/>
      <c r="G46" s="44"/>
      <c r="H46" s="44"/>
      <c r="I46" s="44"/>
      <c r="J46" s="44"/>
    </row>
    <row r="47" spans="1:10" ht="14.25">
      <c r="A47" s="13" t="s">
        <v>233</v>
      </c>
      <c r="B47" s="6" t="s">
        <v>234</v>
      </c>
      <c r="C47" s="44"/>
      <c r="D47" s="44"/>
      <c r="E47" s="44"/>
      <c r="F47" s="44"/>
      <c r="G47" s="44"/>
      <c r="H47" s="44"/>
      <c r="I47" s="44"/>
      <c r="J47" s="44"/>
    </row>
    <row r="48" spans="1:10" ht="15">
      <c r="A48" s="19" t="s">
        <v>458</v>
      </c>
      <c r="B48" s="9" t="s">
        <v>235</v>
      </c>
      <c r="C48" s="44"/>
      <c r="D48" s="44"/>
      <c r="E48" s="44"/>
      <c r="F48" s="44"/>
      <c r="G48" s="44"/>
      <c r="H48" s="44"/>
      <c r="I48" s="44"/>
      <c r="J48" s="44"/>
    </row>
    <row r="49" spans="1:10" ht="62.25">
      <c r="A49" s="108" t="s">
        <v>85</v>
      </c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4.25">
      <c r="A50" s="64" t="s">
        <v>86</v>
      </c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4.25">
      <c r="A51" s="64" t="s">
        <v>86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4.25">
      <c r="A52" s="64" t="s">
        <v>86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4.2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4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ht="14.25">
      <c r="A55" s="104" t="s">
        <v>84</v>
      </c>
    </row>
    <row r="56" ht="14.25">
      <c r="A56" s="107"/>
    </row>
    <row r="57" ht="26.25">
      <c r="A57" s="105" t="s">
        <v>95</v>
      </c>
    </row>
    <row r="58" ht="52.5">
      <c r="A58" s="105" t="s">
        <v>79</v>
      </c>
    </row>
    <row r="59" ht="26.25">
      <c r="A59" s="105" t="s">
        <v>80</v>
      </c>
    </row>
    <row r="60" ht="26.25">
      <c r="A60" s="105" t="s">
        <v>81</v>
      </c>
    </row>
    <row r="61" ht="39">
      <c r="A61" s="105" t="s">
        <v>82</v>
      </c>
    </row>
    <row r="62" ht="26.25">
      <c r="A62" s="105" t="s">
        <v>83</v>
      </c>
    </row>
    <row r="63" ht="39">
      <c r="A63" s="105" t="s">
        <v>96</v>
      </c>
    </row>
    <row r="64" ht="52.5">
      <c r="A64" s="106" t="s">
        <v>97</v>
      </c>
    </row>
  </sheetData>
  <sheetProtection/>
  <mergeCells count="2">
    <mergeCell ref="A2:J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79" t="s">
        <v>779</v>
      </c>
      <c r="B1" s="379"/>
      <c r="C1" s="379"/>
      <c r="D1" s="379"/>
      <c r="E1" s="379"/>
      <c r="F1" s="379"/>
      <c r="G1" s="379"/>
      <c r="H1" s="379"/>
    </row>
    <row r="2" spans="1:8" ht="82.5" customHeight="1">
      <c r="A2" s="386" t="s">
        <v>87</v>
      </c>
      <c r="B2" s="392"/>
      <c r="C2" s="392"/>
      <c r="D2" s="392"/>
      <c r="E2" s="392"/>
      <c r="F2" s="392"/>
      <c r="G2" s="392"/>
      <c r="H2" s="392"/>
    </row>
    <row r="3" spans="1:8" ht="20.25" customHeight="1">
      <c r="A3" s="68"/>
      <c r="B3" s="69"/>
      <c r="C3" s="69"/>
      <c r="D3" s="69"/>
      <c r="E3" s="69"/>
      <c r="F3" s="69"/>
      <c r="G3" s="69"/>
      <c r="H3" s="69"/>
    </row>
    <row r="4" spans="1:5" ht="14.25">
      <c r="A4" s="4" t="s">
        <v>1</v>
      </c>
      <c r="E4" s="198" t="s">
        <v>830</v>
      </c>
    </row>
    <row r="5" spans="1:9" ht="86.25" customHeight="1">
      <c r="A5" s="2" t="s">
        <v>110</v>
      </c>
      <c r="B5" s="3" t="s">
        <v>111</v>
      </c>
      <c r="C5" s="64" t="s">
        <v>673</v>
      </c>
      <c r="D5" s="64" t="s">
        <v>674</v>
      </c>
      <c r="E5" s="64" t="s">
        <v>679</v>
      </c>
      <c r="F5" s="109"/>
      <c r="G5" s="110"/>
      <c r="H5" s="110"/>
      <c r="I5" s="110"/>
    </row>
    <row r="6" spans="1:9" ht="14.25">
      <c r="A6" s="20" t="s">
        <v>539</v>
      </c>
      <c r="B6" s="5" t="s">
        <v>376</v>
      </c>
      <c r="C6" s="44"/>
      <c r="D6" s="44"/>
      <c r="E6" s="66"/>
      <c r="F6" s="111"/>
      <c r="G6" s="112"/>
      <c r="H6" s="112"/>
      <c r="I6" s="112"/>
    </row>
    <row r="7" spans="1:9" ht="14.25">
      <c r="A7" s="57" t="s">
        <v>249</v>
      </c>
      <c r="B7" s="57" t="s">
        <v>376</v>
      </c>
      <c r="C7" s="44"/>
      <c r="D7" s="44"/>
      <c r="E7" s="44"/>
      <c r="F7" s="111"/>
      <c r="G7" s="112"/>
      <c r="H7" s="112"/>
      <c r="I7" s="112"/>
    </row>
    <row r="8" spans="1:9" ht="26.25">
      <c r="A8" s="12" t="s">
        <v>377</v>
      </c>
      <c r="B8" s="5" t="s">
        <v>378</v>
      </c>
      <c r="C8" s="44"/>
      <c r="D8" s="44"/>
      <c r="E8" s="44"/>
      <c r="F8" s="111"/>
      <c r="G8" s="112"/>
      <c r="H8" s="112"/>
      <c r="I8" s="112"/>
    </row>
    <row r="9" spans="1:9" ht="14.25">
      <c r="A9" s="20" t="s">
        <v>587</v>
      </c>
      <c r="B9" s="5" t="s">
        <v>379</v>
      </c>
      <c r="C9" s="44"/>
      <c r="D9" s="44"/>
      <c r="E9" s="44"/>
      <c r="F9" s="111"/>
      <c r="G9" s="112"/>
      <c r="H9" s="112"/>
      <c r="I9" s="112"/>
    </row>
    <row r="10" spans="1:9" ht="14.25">
      <c r="A10" s="57" t="s">
        <v>249</v>
      </c>
      <c r="B10" s="57" t="s">
        <v>379</v>
      </c>
      <c r="C10" s="44"/>
      <c r="D10" s="44"/>
      <c r="E10" s="44"/>
      <c r="F10" s="111"/>
      <c r="G10" s="112"/>
      <c r="H10" s="112"/>
      <c r="I10" s="112"/>
    </row>
    <row r="11" spans="1:9" ht="14.25">
      <c r="A11" s="11" t="s">
        <v>558</v>
      </c>
      <c r="B11" s="7" t="s">
        <v>380</v>
      </c>
      <c r="C11" s="44"/>
      <c r="D11" s="44"/>
      <c r="E11" s="44"/>
      <c r="F11" s="111"/>
      <c r="G11" s="112"/>
      <c r="H11" s="112"/>
      <c r="I11" s="112"/>
    </row>
    <row r="12" spans="1:9" ht="14.25">
      <c r="A12" s="12" t="s">
        <v>588</v>
      </c>
      <c r="B12" s="5" t="s">
        <v>381</v>
      </c>
      <c r="C12" s="44"/>
      <c r="D12" s="44"/>
      <c r="E12" s="44"/>
      <c r="F12" s="111"/>
      <c r="G12" s="112"/>
      <c r="H12" s="112"/>
      <c r="I12" s="112"/>
    </row>
    <row r="13" spans="1:9" ht="14.25">
      <c r="A13" s="57" t="s">
        <v>257</v>
      </c>
      <c r="B13" s="57" t="s">
        <v>381</v>
      </c>
      <c r="C13" s="44"/>
      <c r="D13" s="44"/>
      <c r="E13" s="44"/>
      <c r="F13" s="111"/>
      <c r="G13" s="112"/>
      <c r="H13" s="112"/>
      <c r="I13" s="112"/>
    </row>
    <row r="14" spans="1:9" ht="14.25">
      <c r="A14" s="20" t="s">
        <v>382</v>
      </c>
      <c r="B14" s="5" t="s">
        <v>383</v>
      </c>
      <c r="C14" s="44"/>
      <c r="D14" s="44"/>
      <c r="E14" s="44"/>
      <c r="F14" s="111"/>
      <c r="G14" s="112"/>
      <c r="H14" s="112"/>
      <c r="I14" s="112"/>
    </row>
    <row r="15" spans="1:9" ht="14.25">
      <c r="A15" s="13" t="s">
        <v>589</v>
      </c>
      <c r="B15" s="5" t="s">
        <v>384</v>
      </c>
      <c r="C15" s="29"/>
      <c r="D15" s="29"/>
      <c r="E15" s="29"/>
      <c r="F15" s="113"/>
      <c r="G15" s="25"/>
      <c r="H15" s="25"/>
      <c r="I15" s="25"/>
    </row>
    <row r="16" spans="1:9" ht="14.25">
      <c r="A16" s="57" t="s">
        <v>258</v>
      </c>
      <c r="B16" s="57" t="s">
        <v>384</v>
      </c>
      <c r="C16" s="29"/>
      <c r="D16" s="29"/>
      <c r="E16" s="29"/>
      <c r="F16" s="113"/>
      <c r="G16" s="25"/>
      <c r="H16" s="25"/>
      <c r="I16" s="25"/>
    </row>
    <row r="17" spans="1:9" ht="14.25">
      <c r="A17" s="20" t="s">
        <v>385</v>
      </c>
      <c r="B17" s="5" t="s">
        <v>386</v>
      </c>
      <c r="C17" s="29"/>
      <c r="D17" s="29"/>
      <c r="E17" s="29"/>
      <c r="F17" s="113"/>
      <c r="G17" s="25"/>
      <c r="H17" s="25"/>
      <c r="I17" s="25"/>
    </row>
    <row r="18" spans="1:9" ht="14.25">
      <c r="A18" s="21" t="s">
        <v>559</v>
      </c>
      <c r="B18" s="7" t="s">
        <v>387</v>
      </c>
      <c r="C18" s="29"/>
      <c r="D18" s="29"/>
      <c r="E18" s="29"/>
      <c r="F18" s="113"/>
      <c r="G18" s="25"/>
      <c r="H18" s="25"/>
      <c r="I18" s="25"/>
    </row>
    <row r="19" spans="1:9" ht="14.25">
      <c r="A19" s="12" t="s">
        <v>402</v>
      </c>
      <c r="B19" s="5" t="s">
        <v>403</v>
      </c>
      <c r="C19" s="29"/>
      <c r="D19" s="29"/>
      <c r="E19" s="29"/>
      <c r="F19" s="113"/>
      <c r="G19" s="25"/>
      <c r="H19" s="25"/>
      <c r="I19" s="25"/>
    </row>
    <row r="20" spans="1:9" ht="14.25">
      <c r="A20" s="13" t="s">
        <v>404</v>
      </c>
      <c r="B20" s="5" t="s">
        <v>405</v>
      </c>
      <c r="C20" s="29"/>
      <c r="D20" s="29"/>
      <c r="E20" s="29"/>
      <c r="F20" s="113"/>
      <c r="G20" s="25"/>
      <c r="H20" s="25"/>
      <c r="I20" s="25"/>
    </row>
    <row r="21" spans="1:9" ht="14.25">
      <c r="A21" s="20" t="s">
        <v>406</v>
      </c>
      <c r="B21" s="5" t="s">
        <v>407</v>
      </c>
      <c r="C21" s="29"/>
      <c r="D21" s="29"/>
      <c r="E21" s="29"/>
      <c r="F21" s="113"/>
      <c r="G21" s="25"/>
      <c r="H21" s="25"/>
      <c r="I21" s="25"/>
    </row>
    <row r="22" spans="1:9" ht="14.25">
      <c r="A22" s="20" t="s">
        <v>544</v>
      </c>
      <c r="B22" s="5" t="s">
        <v>408</v>
      </c>
      <c r="C22" s="29"/>
      <c r="D22" s="29"/>
      <c r="E22" s="29"/>
      <c r="F22" s="113"/>
      <c r="G22" s="25"/>
      <c r="H22" s="25"/>
      <c r="I22" s="25"/>
    </row>
    <row r="23" spans="1:9" ht="14.25">
      <c r="A23" s="57" t="s">
        <v>283</v>
      </c>
      <c r="B23" s="57" t="s">
        <v>408</v>
      </c>
      <c r="C23" s="29"/>
      <c r="D23" s="29"/>
      <c r="E23" s="29"/>
      <c r="F23" s="113"/>
      <c r="G23" s="25"/>
      <c r="H23" s="25"/>
      <c r="I23" s="25"/>
    </row>
    <row r="24" spans="1:9" ht="14.25">
      <c r="A24" s="57" t="s">
        <v>284</v>
      </c>
      <c r="B24" s="57" t="s">
        <v>408</v>
      </c>
      <c r="C24" s="29"/>
      <c r="D24" s="29"/>
      <c r="E24" s="29"/>
      <c r="F24" s="113"/>
      <c r="G24" s="25"/>
      <c r="H24" s="25"/>
      <c r="I24" s="25"/>
    </row>
    <row r="25" spans="1:9" ht="14.25">
      <c r="A25" s="58" t="s">
        <v>285</v>
      </c>
      <c r="B25" s="58" t="s">
        <v>408</v>
      </c>
      <c r="C25" s="29"/>
      <c r="D25" s="29"/>
      <c r="E25" s="29"/>
      <c r="F25" s="113"/>
      <c r="G25" s="25"/>
      <c r="H25" s="25"/>
      <c r="I25" s="25"/>
    </row>
    <row r="26" spans="1:9" ht="14.25">
      <c r="A26" s="59" t="s">
        <v>562</v>
      </c>
      <c r="B26" s="41" t="s">
        <v>409</v>
      </c>
      <c r="C26" s="29"/>
      <c r="D26" s="29"/>
      <c r="E26" s="29"/>
      <c r="F26" s="113"/>
      <c r="G26" s="25"/>
      <c r="H26" s="25"/>
      <c r="I26" s="25"/>
    </row>
    <row r="27" spans="1:2" ht="14.25">
      <c r="A27" s="101"/>
      <c r="B27" s="102"/>
    </row>
    <row r="28" spans="1:8" ht="47.25" customHeight="1">
      <c r="A28" s="2" t="s">
        <v>110</v>
      </c>
      <c r="B28" s="3" t="s">
        <v>111</v>
      </c>
      <c r="C28" s="64" t="s">
        <v>680</v>
      </c>
      <c r="D28" s="64" t="s">
        <v>681</v>
      </c>
      <c r="E28" s="64" t="s">
        <v>69</v>
      </c>
      <c r="F28" s="64" t="s">
        <v>89</v>
      </c>
      <c r="G28" s="29"/>
      <c r="H28" s="29"/>
    </row>
    <row r="29" spans="1:8" ht="27">
      <c r="A29" s="119" t="s">
        <v>68</v>
      </c>
      <c r="B29" s="41"/>
      <c r="C29" s="29"/>
      <c r="D29" s="29"/>
      <c r="E29" s="29"/>
      <c r="F29" s="29"/>
      <c r="G29" s="29"/>
      <c r="H29" s="29"/>
    </row>
    <row r="30" spans="1:8" ht="14.25">
      <c r="A30" s="120" t="s">
        <v>91</v>
      </c>
      <c r="B30" s="41"/>
      <c r="C30" s="29"/>
      <c r="D30" s="29"/>
      <c r="E30" s="29"/>
      <c r="F30" s="29"/>
      <c r="G30" s="29"/>
      <c r="H30" s="29"/>
    </row>
    <row r="31" spans="1:8" ht="39.75">
      <c r="A31" s="120" t="s">
        <v>63</v>
      </c>
      <c r="B31" s="41"/>
      <c r="C31" s="29"/>
      <c r="D31" s="29"/>
      <c r="E31" s="29"/>
      <c r="F31" s="29"/>
      <c r="G31" s="29"/>
      <c r="H31" s="29"/>
    </row>
    <row r="32" spans="1:8" ht="14.25">
      <c r="A32" s="120" t="s">
        <v>64</v>
      </c>
      <c r="B32" s="41"/>
      <c r="C32" s="29"/>
      <c r="D32" s="29"/>
      <c r="E32" s="29"/>
      <c r="F32" s="29"/>
      <c r="G32" s="29"/>
      <c r="H32" s="29"/>
    </row>
    <row r="33" spans="1:8" ht="30.75" customHeight="1">
      <c r="A33" s="120" t="s">
        <v>65</v>
      </c>
      <c r="B33" s="41"/>
      <c r="C33" s="29"/>
      <c r="D33" s="29"/>
      <c r="E33" s="29"/>
      <c r="F33" s="29"/>
      <c r="G33" s="29"/>
      <c r="H33" s="29"/>
    </row>
    <row r="34" spans="1:8" ht="14.25">
      <c r="A34" s="120" t="s">
        <v>92</v>
      </c>
      <c r="B34" s="41"/>
      <c r="C34" s="29"/>
      <c r="D34" s="29"/>
      <c r="E34" s="29"/>
      <c r="F34" s="29"/>
      <c r="G34" s="29"/>
      <c r="H34" s="29"/>
    </row>
    <row r="35" spans="1:8" ht="21" customHeight="1">
      <c r="A35" s="120" t="s">
        <v>90</v>
      </c>
      <c r="B35" s="41"/>
      <c r="C35" s="29"/>
      <c r="D35" s="29"/>
      <c r="E35" s="29"/>
      <c r="F35" s="29"/>
      <c r="G35" s="29"/>
      <c r="H35" s="29"/>
    </row>
    <row r="36" spans="1:8" ht="14.25">
      <c r="A36" s="21" t="s">
        <v>42</v>
      </c>
      <c r="B36" s="41"/>
      <c r="C36" s="29"/>
      <c r="D36" s="29"/>
      <c r="E36" s="29"/>
      <c r="F36" s="29"/>
      <c r="G36" s="29"/>
      <c r="H36" s="29"/>
    </row>
    <row r="37" spans="1:2" ht="14.25">
      <c r="A37" s="101"/>
      <c r="B37" s="102"/>
    </row>
    <row r="38" spans="1:2" ht="14.25">
      <c r="A38" s="101"/>
      <c r="B38" s="102"/>
    </row>
    <row r="39" spans="1:5" ht="14.25">
      <c r="A39" s="393" t="s">
        <v>88</v>
      </c>
      <c r="B39" s="393"/>
      <c r="C39" s="393"/>
      <c r="D39" s="393"/>
      <c r="E39" s="393"/>
    </row>
    <row r="40" spans="1:5" ht="14.25">
      <c r="A40" s="393"/>
      <c r="B40" s="393"/>
      <c r="C40" s="393"/>
      <c r="D40" s="393"/>
      <c r="E40" s="393"/>
    </row>
    <row r="41" spans="1:5" ht="27.75" customHeight="1">
      <c r="A41" s="393"/>
      <c r="B41" s="393"/>
      <c r="C41" s="393"/>
      <c r="D41" s="393"/>
      <c r="E41" s="393"/>
    </row>
    <row r="42" spans="1:2" ht="14.25">
      <c r="A42" s="101"/>
      <c r="B42" s="102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8" s="193" customFormat="1" ht="27" customHeight="1">
      <c r="A1" s="379" t="s">
        <v>779</v>
      </c>
      <c r="B1" s="379"/>
      <c r="C1" s="292"/>
      <c r="D1" s="292"/>
      <c r="E1" s="292"/>
      <c r="F1" s="292"/>
      <c r="G1" s="292"/>
      <c r="H1" s="292"/>
    </row>
    <row r="2" spans="1:7" ht="71.25" customHeight="1">
      <c r="A2" s="392" t="s">
        <v>44</v>
      </c>
      <c r="B2" s="392"/>
      <c r="C2" s="74"/>
      <c r="D2" s="74"/>
      <c r="E2" s="74"/>
      <c r="F2" s="74"/>
      <c r="G2" s="74"/>
    </row>
    <row r="3" spans="1:7" ht="24" customHeight="1">
      <c r="A3" s="70"/>
      <c r="B3" s="70"/>
      <c r="C3" s="74"/>
      <c r="D3" s="74"/>
      <c r="E3" s="74"/>
      <c r="F3" s="74"/>
      <c r="G3" s="74"/>
    </row>
    <row r="4" spans="1:2" ht="22.5" customHeight="1">
      <c r="A4" s="4" t="s">
        <v>1</v>
      </c>
      <c r="B4" s="198" t="s">
        <v>829</v>
      </c>
    </row>
    <row r="5" spans="1:2" ht="18">
      <c r="A5" s="46" t="s">
        <v>5</v>
      </c>
      <c r="B5" s="45" t="s">
        <v>11</v>
      </c>
    </row>
    <row r="6" spans="1:2" ht="14.25">
      <c r="A6" s="44" t="s">
        <v>102</v>
      </c>
      <c r="B6" s="44"/>
    </row>
    <row r="7" spans="1:2" ht="14.25">
      <c r="A7" s="75" t="s">
        <v>103</v>
      </c>
      <c r="B7" s="44"/>
    </row>
    <row r="8" spans="1:2" ht="14.25">
      <c r="A8" s="44" t="s">
        <v>104</v>
      </c>
      <c r="B8" s="44"/>
    </row>
    <row r="9" spans="1:2" ht="14.25">
      <c r="A9" s="44" t="s">
        <v>105</v>
      </c>
      <c r="B9" s="44"/>
    </row>
    <row r="10" spans="1:2" ht="14.25">
      <c r="A10" s="44" t="s">
        <v>106</v>
      </c>
      <c r="B10" s="44"/>
    </row>
    <row r="11" spans="1:2" ht="14.25">
      <c r="A11" s="44" t="s">
        <v>107</v>
      </c>
      <c r="B11" s="44"/>
    </row>
    <row r="12" spans="1:2" ht="14.25">
      <c r="A12" s="44" t="s">
        <v>108</v>
      </c>
      <c r="B12" s="44"/>
    </row>
    <row r="13" spans="1:2" ht="14.25">
      <c r="A13" s="44" t="s">
        <v>109</v>
      </c>
      <c r="B13" s="44"/>
    </row>
    <row r="14" spans="1:2" ht="14.25">
      <c r="A14" s="73" t="s">
        <v>14</v>
      </c>
      <c r="B14" s="78"/>
    </row>
    <row r="15" spans="1:2" ht="27">
      <c r="A15" s="76" t="s">
        <v>6</v>
      </c>
      <c r="B15" s="44"/>
    </row>
    <row r="16" spans="1:2" ht="27">
      <c r="A16" s="76" t="s">
        <v>7</v>
      </c>
      <c r="B16" s="44"/>
    </row>
    <row r="17" spans="1:2" ht="14.25">
      <c r="A17" s="77" t="s">
        <v>8</v>
      </c>
      <c r="B17" s="44"/>
    </row>
    <row r="18" spans="1:2" ht="14.25">
      <c r="A18" s="77" t="s">
        <v>9</v>
      </c>
      <c r="B18" s="44"/>
    </row>
    <row r="19" spans="1:2" ht="14.25">
      <c r="A19" s="44" t="s">
        <v>12</v>
      </c>
      <c r="B19" s="44"/>
    </row>
    <row r="20" spans="1:2" ht="14.25">
      <c r="A20" s="53" t="s">
        <v>10</v>
      </c>
      <c r="B20" s="44"/>
    </row>
    <row r="21" spans="1:2" ht="30.75">
      <c r="A21" s="79" t="s">
        <v>13</v>
      </c>
      <c r="B21" s="22"/>
    </row>
    <row r="22" spans="1:2" ht="15">
      <c r="A22" s="47" t="s">
        <v>590</v>
      </c>
      <c r="B22" s="48"/>
    </row>
    <row r="25" spans="1:2" ht="18">
      <c r="A25" s="46" t="s">
        <v>5</v>
      </c>
      <c r="B25" s="45" t="s">
        <v>11</v>
      </c>
    </row>
    <row r="26" spans="1:2" ht="14.25">
      <c r="A26" s="44" t="s">
        <v>102</v>
      </c>
      <c r="B26" s="44"/>
    </row>
    <row r="27" spans="1:2" ht="14.25">
      <c r="A27" s="75" t="s">
        <v>103</v>
      </c>
      <c r="B27" s="44"/>
    </row>
    <row r="28" spans="1:2" ht="14.25">
      <c r="A28" s="44" t="s">
        <v>104</v>
      </c>
      <c r="B28" s="44"/>
    </row>
    <row r="29" spans="1:2" ht="14.25">
      <c r="A29" s="44" t="s">
        <v>105</v>
      </c>
      <c r="B29" s="44"/>
    </row>
    <row r="30" spans="1:2" ht="14.25">
      <c r="A30" s="44" t="s">
        <v>106</v>
      </c>
      <c r="B30" s="44"/>
    </row>
    <row r="31" spans="1:2" ht="14.25">
      <c r="A31" s="44" t="s">
        <v>107</v>
      </c>
      <c r="B31" s="44"/>
    </row>
    <row r="32" spans="1:2" ht="14.25">
      <c r="A32" s="44" t="s">
        <v>108</v>
      </c>
      <c r="B32" s="44"/>
    </row>
    <row r="33" spans="1:2" ht="14.25">
      <c r="A33" s="44" t="s">
        <v>109</v>
      </c>
      <c r="B33" s="44"/>
    </row>
    <row r="34" spans="1:2" ht="14.25">
      <c r="A34" s="73" t="s">
        <v>14</v>
      </c>
      <c r="B34" s="78"/>
    </row>
    <row r="35" spans="1:2" ht="27">
      <c r="A35" s="76" t="s">
        <v>6</v>
      </c>
      <c r="B35" s="44"/>
    </row>
    <row r="36" spans="1:2" ht="27">
      <c r="A36" s="76" t="s">
        <v>7</v>
      </c>
      <c r="B36" s="44"/>
    </row>
    <row r="37" spans="1:2" ht="14.25">
      <c r="A37" s="77" t="s">
        <v>8</v>
      </c>
      <c r="B37" s="44"/>
    </row>
    <row r="38" spans="1:2" ht="14.25">
      <c r="A38" s="77" t="s">
        <v>9</v>
      </c>
      <c r="B38" s="44"/>
    </row>
    <row r="39" spans="1:2" ht="14.25">
      <c r="A39" s="44" t="s">
        <v>12</v>
      </c>
      <c r="B39" s="44"/>
    </row>
    <row r="40" spans="1:2" ht="14.25">
      <c r="A40" s="53" t="s">
        <v>10</v>
      </c>
      <c r="B40" s="44"/>
    </row>
    <row r="41" spans="1:2" ht="30.75">
      <c r="A41" s="79" t="s">
        <v>13</v>
      </c>
      <c r="B41" s="22"/>
    </row>
    <row r="42" spans="1:2" ht="15">
      <c r="A42" s="47" t="s">
        <v>590</v>
      </c>
      <c r="B42" s="48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s="196" customFormat="1" ht="22.5" customHeight="1">
      <c r="A1" s="379" t="s">
        <v>779</v>
      </c>
      <c r="B1" s="379"/>
      <c r="C1" s="379"/>
      <c r="D1" s="379"/>
    </row>
    <row r="2" spans="1:4" ht="48.75" customHeight="1">
      <c r="A2" s="386" t="s">
        <v>796</v>
      </c>
      <c r="B2" s="391"/>
      <c r="C2" s="391"/>
      <c r="D2" s="394"/>
    </row>
    <row r="3" spans="1:3" ht="21" customHeight="1">
      <c r="A3" s="70"/>
      <c r="B3" s="71"/>
      <c r="C3" s="71"/>
    </row>
    <row r="4" spans="1:4" ht="14.25">
      <c r="A4" s="4" t="s">
        <v>1</v>
      </c>
      <c r="D4" s="198" t="s">
        <v>828</v>
      </c>
    </row>
    <row r="5" spans="1:4" ht="26.25">
      <c r="A5" s="45" t="s">
        <v>671</v>
      </c>
      <c r="B5" s="3" t="s">
        <v>111</v>
      </c>
      <c r="C5" s="87" t="s">
        <v>45</v>
      </c>
      <c r="D5" s="87" t="s">
        <v>47</v>
      </c>
    </row>
    <row r="6" spans="1:4" ht="14.25">
      <c r="A6" s="12" t="s">
        <v>466</v>
      </c>
      <c r="B6" s="5" t="s">
        <v>248</v>
      </c>
      <c r="C6" s="29"/>
      <c r="D6" s="29"/>
    </row>
    <row r="7" spans="1:4" ht="14.25">
      <c r="A7" s="18" t="s">
        <v>249</v>
      </c>
      <c r="B7" s="18" t="s">
        <v>248</v>
      </c>
      <c r="C7" s="29"/>
      <c r="D7" s="29"/>
    </row>
    <row r="8" spans="1:4" ht="14.25">
      <c r="A8" s="18" t="s">
        <v>250</v>
      </c>
      <c r="B8" s="18" t="s">
        <v>248</v>
      </c>
      <c r="C8" s="29"/>
      <c r="D8" s="29"/>
    </row>
    <row r="9" spans="1:4" ht="26.25">
      <c r="A9" s="12" t="s">
        <v>251</v>
      </c>
      <c r="B9" s="5" t="s">
        <v>252</v>
      </c>
      <c r="C9" s="29"/>
      <c r="D9" s="29"/>
    </row>
    <row r="10" spans="1:4" ht="14.25">
      <c r="A10" s="12" t="s">
        <v>465</v>
      </c>
      <c r="B10" s="5" t="s">
        <v>253</v>
      </c>
      <c r="C10" s="29"/>
      <c r="D10" s="29"/>
    </row>
    <row r="11" spans="1:4" ht="14.25">
      <c r="A11" s="18" t="s">
        <v>249</v>
      </c>
      <c r="B11" s="18" t="s">
        <v>253</v>
      </c>
      <c r="C11" s="29"/>
      <c r="D11" s="29"/>
    </row>
    <row r="12" spans="1:4" ht="14.25">
      <c r="A12" s="18" t="s">
        <v>250</v>
      </c>
      <c r="B12" s="18" t="s">
        <v>254</v>
      </c>
      <c r="C12" s="29"/>
      <c r="D12" s="29"/>
    </row>
    <row r="13" spans="1:4" ht="14.25">
      <c r="A13" s="11" t="s">
        <v>464</v>
      </c>
      <c r="B13" s="7" t="s">
        <v>255</v>
      </c>
      <c r="C13" s="29"/>
      <c r="D13" s="29"/>
    </row>
    <row r="14" spans="1:4" ht="14.25">
      <c r="A14" s="20" t="s">
        <v>469</v>
      </c>
      <c r="B14" s="5" t="s">
        <v>256</v>
      </c>
      <c r="C14" s="29"/>
      <c r="D14" s="29"/>
    </row>
    <row r="15" spans="1:4" ht="14.25">
      <c r="A15" s="18" t="s">
        <v>257</v>
      </c>
      <c r="B15" s="18" t="s">
        <v>256</v>
      </c>
      <c r="C15" s="29"/>
      <c r="D15" s="29"/>
    </row>
    <row r="16" spans="1:4" ht="14.25">
      <c r="A16" s="18" t="s">
        <v>258</v>
      </c>
      <c r="B16" s="18" t="s">
        <v>256</v>
      </c>
      <c r="C16" s="29"/>
      <c r="D16" s="29"/>
    </row>
    <row r="17" spans="1:4" ht="14.25">
      <c r="A17" s="20" t="s">
        <v>470</v>
      </c>
      <c r="B17" s="5" t="s">
        <v>259</v>
      </c>
      <c r="C17" s="29"/>
      <c r="D17" s="29"/>
    </row>
    <row r="18" spans="1:4" ht="14.25">
      <c r="A18" s="18" t="s">
        <v>250</v>
      </c>
      <c r="B18" s="18" t="s">
        <v>259</v>
      </c>
      <c r="C18" s="29"/>
      <c r="D18" s="29"/>
    </row>
    <row r="19" spans="1:4" ht="14.25">
      <c r="A19" s="13" t="s">
        <v>260</v>
      </c>
      <c r="B19" s="5" t="s">
        <v>261</v>
      </c>
      <c r="C19" s="29"/>
      <c r="D19" s="29"/>
    </row>
    <row r="20" spans="1:4" ht="14.25">
      <c r="A20" s="13" t="s">
        <v>471</v>
      </c>
      <c r="B20" s="5" t="s">
        <v>262</v>
      </c>
      <c r="C20" s="29"/>
      <c r="D20" s="29"/>
    </row>
    <row r="21" spans="1:4" ht="14.25">
      <c r="A21" s="18" t="s">
        <v>258</v>
      </c>
      <c r="B21" s="18" t="s">
        <v>262</v>
      </c>
      <c r="C21" s="29"/>
      <c r="D21" s="29"/>
    </row>
    <row r="22" spans="1:4" ht="14.25">
      <c r="A22" s="18" t="s">
        <v>250</v>
      </c>
      <c r="B22" s="18" t="s">
        <v>262</v>
      </c>
      <c r="C22" s="29"/>
      <c r="D22" s="29"/>
    </row>
    <row r="23" spans="1:4" ht="14.25">
      <c r="A23" s="21" t="s">
        <v>467</v>
      </c>
      <c r="B23" s="7" t="s">
        <v>263</v>
      </c>
      <c r="C23" s="29"/>
      <c r="D23" s="29"/>
    </row>
    <row r="24" spans="1:4" ht="14.25">
      <c r="A24" s="20" t="s">
        <v>264</v>
      </c>
      <c r="B24" s="5" t="s">
        <v>265</v>
      </c>
      <c r="C24" s="29"/>
      <c r="D24" s="29"/>
    </row>
    <row r="25" spans="1:4" ht="14.25">
      <c r="A25" s="20" t="s">
        <v>266</v>
      </c>
      <c r="B25" s="5" t="s">
        <v>267</v>
      </c>
      <c r="C25" s="29"/>
      <c r="D25" s="29"/>
    </row>
    <row r="26" spans="1:4" ht="14.25">
      <c r="A26" s="20" t="s">
        <v>270</v>
      </c>
      <c r="B26" s="5" t="s">
        <v>271</v>
      </c>
      <c r="C26" s="29"/>
      <c r="D26" s="29"/>
    </row>
    <row r="27" spans="1:4" ht="14.25">
      <c r="A27" s="20" t="s">
        <v>272</v>
      </c>
      <c r="B27" s="5" t="s">
        <v>273</v>
      </c>
      <c r="C27" s="29"/>
      <c r="D27" s="29"/>
    </row>
    <row r="28" spans="1:4" ht="14.25">
      <c r="A28" s="20" t="s">
        <v>274</v>
      </c>
      <c r="B28" s="5" t="s">
        <v>275</v>
      </c>
      <c r="C28" s="29"/>
      <c r="D28" s="29"/>
    </row>
    <row r="29" spans="1:4" ht="14.25">
      <c r="A29" s="49" t="s">
        <v>468</v>
      </c>
      <c r="B29" s="50" t="s">
        <v>276</v>
      </c>
      <c r="C29" s="29"/>
      <c r="D29" s="29"/>
    </row>
    <row r="30" spans="1:4" ht="14.25">
      <c r="A30" s="20" t="s">
        <v>277</v>
      </c>
      <c r="B30" s="5" t="s">
        <v>278</v>
      </c>
      <c r="C30" s="29"/>
      <c r="D30" s="29"/>
    </row>
    <row r="31" spans="1:4" ht="14.25">
      <c r="A31" s="12" t="s">
        <v>279</v>
      </c>
      <c r="B31" s="5" t="s">
        <v>280</v>
      </c>
      <c r="C31" s="29"/>
      <c r="D31" s="29"/>
    </row>
    <row r="32" spans="1:4" ht="14.25">
      <c r="A32" s="20" t="s">
        <v>472</v>
      </c>
      <c r="B32" s="5" t="s">
        <v>281</v>
      </c>
      <c r="C32" s="29"/>
      <c r="D32" s="29"/>
    </row>
    <row r="33" spans="1:4" ht="14.25">
      <c r="A33" s="18" t="s">
        <v>250</v>
      </c>
      <c r="B33" s="18" t="s">
        <v>281</v>
      </c>
      <c r="C33" s="29"/>
      <c r="D33" s="29"/>
    </row>
    <row r="34" spans="1:4" ht="14.25">
      <c r="A34" s="20" t="s">
        <v>473</v>
      </c>
      <c r="B34" s="5" t="s">
        <v>282</v>
      </c>
      <c r="C34" s="29"/>
      <c r="D34" s="29"/>
    </row>
    <row r="35" spans="1:4" ht="14.25">
      <c r="A35" s="18" t="s">
        <v>283</v>
      </c>
      <c r="B35" s="18" t="s">
        <v>282</v>
      </c>
      <c r="C35" s="29"/>
      <c r="D35" s="29"/>
    </row>
    <row r="36" spans="1:4" ht="14.25">
      <c r="A36" s="18" t="s">
        <v>284</v>
      </c>
      <c r="B36" s="18" t="s">
        <v>282</v>
      </c>
      <c r="C36" s="29"/>
      <c r="D36" s="29"/>
    </row>
    <row r="37" spans="1:4" ht="14.25">
      <c r="A37" s="18" t="s">
        <v>285</v>
      </c>
      <c r="B37" s="18" t="s">
        <v>282</v>
      </c>
      <c r="C37" s="29"/>
      <c r="D37" s="29"/>
    </row>
    <row r="38" spans="1:4" ht="14.25">
      <c r="A38" s="18" t="s">
        <v>250</v>
      </c>
      <c r="B38" s="18" t="s">
        <v>282</v>
      </c>
      <c r="C38" s="29"/>
      <c r="D38" s="29"/>
    </row>
    <row r="39" spans="1:4" ht="14.25">
      <c r="A39" s="49" t="s">
        <v>474</v>
      </c>
      <c r="B39" s="50" t="s">
        <v>286</v>
      </c>
      <c r="C39" s="29"/>
      <c r="D39" s="29"/>
    </row>
    <row r="42" spans="1:4" ht="26.25">
      <c r="A42" s="45" t="s">
        <v>671</v>
      </c>
      <c r="B42" s="3" t="s">
        <v>111</v>
      </c>
      <c r="C42" s="87" t="s">
        <v>45</v>
      </c>
      <c r="D42" s="87" t="s">
        <v>46</v>
      </c>
    </row>
    <row r="43" spans="1:4" ht="14.25">
      <c r="A43" s="20" t="s">
        <v>539</v>
      </c>
      <c r="B43" s="5" t="s">
        <v>376</v>
      </c>
      <c r="C43" s="29"/>
      <c r="D43" s="29"/>
    </row>
    <row r="44" spans="1:4" ht="14.25">
      <c r="A44" s="57" t="s">
        <v>249</v>
      </c>
      <c r="B44" s="57" t="s">
        <v>376</v>
      </c>
      <c r="C44" s="29"/>
      <c r="D44" s="29"/>
    </row>
    <row r="45" spans="1:4" ht="14.25">
      <c r="A45" s="12" t="s">
        <v>377</v>
      </c>
      <c r="B45" s="5" t="s">
        <v>378</v>
      </c>
      <c r="C45" s="29"/>
      <c r="D45" s="29"/>
    </row>
    <row r="46" spans="1:4" ht="14.25">
      <c r="A46" s="20" t="s">
        <v>587</v>
      </c>
      <c r="B46" s="5" t="s">
        <v>379</v>
      </c>
      <c r="C46" s="29"/>
      <c r="D46" s="29"/>
    </row>
    <row r="47" spans="1:4" ht="14.25">
      <c r="A47" s="57" t="s">
        <v>249</v>
      </c>
      <c r="B47" s="57" t="s">
        <v>379</v>
      </c>
      <c r="C47" s="29"/>
      <c r="D47" s="29"/>
    </row>
    <row r="48" spans="1:4" ht="14.25">
      <c r="A48" s="11" t="s">
        <v>558</v>
      </c>
      <c r="B48" s="7" t="s">
        <v>380</v>
      </c>
      <c r="C48" s="29"/>
      <c r="D48" s="29"/>
    </row>
    <row r="49" spans="1:4" ht="14.25">
      <c r="A49" s="12" t="s">
        <v>588</v>
      </c>
      <c r="B49" s="5" t="s">
        <v>381</v>
      </c>
      <c r="C49" s="29"/>
      <c r="D49" s="29"/>
    </row>
    <row r="50" spans="1:4" ht="14.25">
      <c r="A50" s="57" t="s">
        <v>257</v>
      </c>
      <c r="B50" s="57" t="s">
        <v>381</v>
      </c>
      <c r="C50" s="29"/>
      <c r="D50" s="29"/>
    </row>
    <row r="51" spans="1:4" ht="14.25">
      <c r="A51" s="20" t="s">
        <v>382</v>
      </c>
      <c r="B51" s="5" t="s">
        <v>383</v>
      </c>
      <c r="C51" s="29"/>
      <c r="D51" s="29"/>
    </row>
    <row r="52" spans="1:4" ht="14.25">
      <c r="A52" s="13" t="s">
        <v>589</v>
      </c>
      <c r="B52" s="5" t="s">
        <v>384</v>
      </c>
      <c r="C52" s="29"/>
      <c r="D52" s="29"/>
    </row>
    <row r="53" spans="1:4" ht="14.25">
      <c r="A53" s="57" t="s">
        <v>258</v>
      </c>
      <c r="B53" s="57" t="s">
        <v>384</v>
      </c>
      <c r="C53" s="29"/>
      <c r="D53" s="29"/>
    </row>
    <row r="54" spans="1:4" ht="14.25">
      <c r="A54" s="20" t="s">
        <v>385</v>
      </c>
      <c r="B54" s="5" t="s">
        <v>386</v>
      </c>
      <c r="C54" s="29"/>
      <c r="D54" s="29"/>
    </row>
    <row r="55" spans="1:4" ht="14.25">
      <c r="A55" s="21" t="s">
        <v>559</v>
      </c>
      <c r="B55" s="7" t="s">
        <v>387</v>
      </c>
      <c r="C55" s="29"/>
      <c r="D55" s="29"/>
    </row>
    <row r="56" spans="1:4" ht="14.25">
      <c r="A56" s="21" t="s">
        <v>391</v>
      </c>
      <c r="B56" s="7" t="s">
        <v>392</v>
      </c>
      <c r="C56" s="29"/>
      <c r="D56" s="29"/>
    </row>
    <row r="57" spans="1:4" ht="14.25">
      <c r="A57" s="21" t="s">
        <v>393</v>
      </c>
      <c r="B57" s="7" t="s">
        <v>394</v>
      </c>
      <c r="C57" s="29"/>
      <c r="D57" s="29"/>
    </row>
    <row r="58" spans="1:4" ht="14.25">
      <c r="A58" s="21" t="s">
        <v>397</v>
      </c>
      <c r="B58" s="7" t="s">
        <v>398</v>
      </c>
      <c r="C58" s="29"/>
      <c r="D58" s="29"/>
    </row>
    <row r="59" spans="1:4" ht="14.25">
      <c r="A59" s="11" t="s">
        <v>0</v>
      </c>
      <c r="B59" s="7" t="s">
        <v>399</v>
      </c>
      <c r="C59" s="29"/>
      <c r="D59" s="29"/>
    </row>
    <row r="60" spans="1:4" ht="14.25">
      <c r="A60" s="15" t="s">
        <v>400</v>
      </c>
      <c r="B60" s="7" t="s">
        <v>399</v>
      </c>
      <c r="C60" s="29"/>
      <c r="D60" s="29"/>
    </row>
    <row r="61" spans="1:4" ht="14.25">
      <c r="A61" s="89" t="s">
        <v>561</v>
      </c>
      <c r="B61" s="50" t="s">
        <v>401</v>
      </c>
      <c r="C61" s="29"/>
      <c r="D61" s="29"/>
    </row>
    <row r="62" spans="1:4" ht="14.25">
      <c r="A62" s="12" t="s">
        <v>402</v>
      </c>
      <c r="B62" s="5" t="s">
        <v>403</v>
      </c>
      <c r="C62" s="29"/>
      <c r="D62" s="29"/>
    </row>
    <row r="63" spans="1:4" ht="14.25">
      <c r="A63" s="13" t="s">
        <v>404</v>
      </c>
      <c r="B63" s="5" t="s">
        <v>405</v>
      </c>
      <c r="C63" s="29"/>
      <c r="D63" s="29"/>
    </row>
    <row r="64" spans="1:4" ht="14.25">
      <c r="A64" s="20" t="s">
        <v>406</v>
      </c>
      <c r="B64" s="5" t="s">
        <v>407</v>
      </c>
      <c r="C64" s="29"/>
      <c r="D64" s="29"/>
    </row>
    <row r="65" spans="1:4" ht="14.25">
      <c r="A65" s="20" t="s">
        <v>544</v>
      </c>
      <c r="B65" s="5" t="s">
        <v>408</v>
      </c>
      <c r="C65" s="29"/>
      <c r="D65" s="29"/>
    </row>
    <row r="66" spans="1:4" ht="14.25">
      <c r="A66" s="57" t="s">
        <v>283</v>
      </c>
      <c r="B66" s="57" t="s">
        <v>408</v>
      </c>
      <c r="C66" s="29"/>
      <c r="D66" s="29"/>
    </row>
    <row r="67" spans="1:4" ht="14.25">
      <c r="A67" s="57" t="s">
        <v>284</v>
      </c>
      <c r="B67" s="57" t="s">
        <v>408</v>
      </c>
      <c r="C67" s="29"/>
      <c r="D67" s="29"/>
    </row>
    <row r="68" spans="1:4" ht="14.25">
      <c r="A68" s="58" t="s">
        <v>285</v>
      </c>
      <c r="B68" s="58" t="s">
        <v>408</v>
      </c>
      <c r="C68" s="29"/>
      <c r="D68" s="29"/>
    </row>
    <row r="69" spans="1:4" ht="14.25">
      <c r="A69" s="49" t="s">
        <v>562</v>
      </c>
      <c r="B69" s="50" t="s">
        <v>409</v>
      </c>
      <c r="C69" s="29"/>
      <c r="D69" s="29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s="195" customFormat="1" ht="23.25" customHeight="1">
      <c r="A1" s="379" t="s">
        <v>779</v>
      </c>
      <c r="B1" s="379"/>
      <c r="C1" s="379"/>
      <c r="D1" s="379"/>
    </row>
    <row r="2" spans="1:4" ht="25.5" customHeight="1">
      <c r="A2" s="395" t="s">
        <v>798</v>
      </c>
      <c r="B2" s="391"/>
      <c r="C2" s="391"/>
      <c r="D2" s="391"/>
    </row>
    <row r="3" spans="1:4" ht="21.75" customHeight="1">
      <c r="A3" s="88"/>
      <c r="B3" s="71"/>
      <c r="C3" s="71"/>
      <c r="D3" s="71"/>
    </row>
    <row r="4" spans="1:4" ht="20.25" customHeight="1">
      <c r="A4" s="4" t="s">
        <v>1</v>
      </c>
      <c r="D4" s="198" t="s">
        <v>827</v>
      </c>
    </row>
    <row r="5" spans="1:4" ht="14.25">
      <c r="A5" s="45" t="s">
        <v>671</v>
      </c>
      <c r="B5" s="3" t="s">
        <v>111</v>
      </c>
      <c r="C5" s="85" t="s">
        <v>40</v>
      </c>
      <c r="D5" s="45" t="s">
        <v>41</v>
      </c>
    </row>
    <row r="6" spans="1:4" ht="26.25" customHeight="1">
      <c r="A6" s="86" t="s">
        <v>38</v>
      </c>
      <c r="B6" s="5" t="s">
        <v>269</v>
      </c>
      <c r="C6" s="122"/>
      <c r="D6" s="122"/>
    </row>
    <row r="7" spans="1:4" ht="26.25" customHeight="1">
      <c r="A7" s="86" t="s">
        <v>39</v>
      </c>
      <c r="B7" s="5" t="s">
        <v>269</v>
      </c>
      <c r="C7" s="122"/>
      <c r="D7" s="122"/>
    </row>
    <row r="8" spans="1:4" ht="22.5" customHeight="1">
      <c r="A8" s="45" t="s">
        <v>42</v>
      </c>
      <c r="B8" s="45"/>
      <c r="C8" s="122"/>
      <c r="D8" s="122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00.00390625" style="0" customWidth="1"/>
    <col min="3" max="3" width="19.8515625" style="0" bestFit="1" customWidth="1"/>
  </cols>
  <sheetData>
    <row r="1" spans="1:4" s="196" customFormat="1" ht="28.5" customHeight="1">
      <c r="A1" s="379" t="s">
        <v>779</v>
      </c>
      <c r="B1" s="379"/>
      <c r="C1" s="379"/>
      <c r="D1" s="379"/>
    </row>
    <row r="2" spans="1:3" ht="26.25" customHeight="1">
      <c r="A2" s="386" t="s">
        <v>797</v>
      </c>
      <c r="B2" s="392"/>
      <c r="C2" s="392"/>
    </row>
    <row r="3" spans="1:3" ht="18.75" customHeight="1">
      <c r="A3" s="88"/>
      <c r="B3" s="90"/>
      <c r="C3" s="90"/>
    </row>
    <row r="4" spans="1:3" ht="23.25" customHeight="1">
      <c r="A4" s="4" t="s">
        <v>1</v>
      </c>
      <c r="C4" s="198" t="s">
        <v>826</v>
      </c>
    </row>
    <row r="5" spans="1:3" ht="26.25">
      <c r="A5" s="45" t="s">
        <v>671</v>
      </c>
      <c r="B5" s="3" t="s">
        <v>111</v>
      </c>
      <c r="C5" s="87" t="s">
        <v>43</v>
      </c>
    </row>
    <row r="6" spans="1:3" ht="14.25">
      <c r="A6" s="12" t="s">
        <v>421</v>
      </c>
      <c r="B6" s="6" t="s">
        <v>190</v>
      </c>
      <c r="C6" s="29"/>
    </row>
    <row r="7" spans="1:3" ht="14.25">
      <c r="A7" s="12" t="s">
        <v>422</v>
      </c>
      <c r="B7" s="6" t="s">
        <v>190</v>
      </c>
      <c r="C7" s="29"/>
    </row>
    <row r="8" spans="1:3" ht="14.25">
      <c r="A8" s="12" t="s">
        <v>423</v>
      </c>
      <c r="B8" s="6" t="s">
        <v>190</v>
      </c>
      <c r="C8" s="29"/>
    </row>
    <row r="9" spans="1:3" ht="14.25">
      <c r="A9" s="12" t="s">
        <v>424</v>
      </c>
      <c r="B9" s="6" t="s">
        <v>190</v>
      </c>
      <c r="C9" s="29"/>
    </row>
    <row r="10" spans="1:3" ht="14.25">
      <c r="A10" s="13" t="s">
        <v>425</v>
      </c>
      <c r="B10" s="6" t="s">
        <v>190</v>
      </c>
      <c r="C10" s="29"/>
    </row>
    <row r="11" spans="1:3" ht="14.25">
      <c r="A11" s="13" t="s">
        <v>426</v>
      </c>
      <c r="B11" s="6" t="s">
        <v>190</v>
      </c>
      <c r="C11" s="29"/>
    </row>
    <row r="12" spans="1:3" ht="14.25">
      <c r="A12" s="15" t="s">
        <v>51</v>
      </c>
      <c r="B12" s="14" t="s">
        <v>190</v>
      </c>
      <c r="C12" s="29"/>
    </row>
    <row r="13" spans="1:3" ht="14.25">
      <c r="A13" s="12" t="s">
        <v>427</v>
      </c>
      <c r="B13" s="6" t="s">
        <v>191</v>
      </c>
      <c r="C13" s="29"/>
    </row>
    <row r="14" spans="1:3" ht="14.25">
      <c r="A14" s="16" t="s">
        <v>50</v>
      </c>
      <c r="B14" s="14" t="s">
        <v>191</v>
      </c>
      <c r="C14" s="29"/>
    </row>
    <row r="15" spans="1:3" ht="14.25">
      <c r="A15" s="12" t="s">
        <v>428</v>
      </c>
      <c r="B15" s="6" t="s">
        <v>192</v>
      </c>
      <c r="C15" s="29"/>
    </row>
    <row r="16" spans="1:3" ht="14.25">
      <c r="A16" s="12" t="s">
        <v>429</v>
      </c>
      <c r="B16" s="6" t="s">
        <v>192</v>
      </c>
      <c r="C16" s="29"/>
    </row>
    <row r="17" spans="1:3" ht="14.25">
      <c r="A17" s="13" t="s">
        <v>430</v>
      </c>
      <c r="B17" s="6" t="s">
        <v>192</v>
      </c>
      <c r="C17" s="29"/>
    </row>
    <row r="18" spans="1:3" ht="14.25">
      <c r="A18" s="13" t="s">
        <v>431</v>
      </c>
      <c r="B18" s="6" t="s">
        <v>192</v>
      </c>
      <c r="C18" s="29"/>
    </row>
    <row r="19" spans="1:3" ht="14.25">
      <c r="A19" s="13" t="s">
        <v>432</v>
      </c>
      <c r="B19" s="6" t="s">
        <v>192</v>
      </c>
      <c r="C19" s="29"/>
    </row>
    <row r="20" spans="1:3" ht="26.25">
      <c r="A20" s="17" t="s">
        <v>433</v>
      </c>
      <c r="B20" s="6" t="s">
        <v>192</v>
      </c>
      <c r="C20" s="29"/>
    </row>
    <row r="21" spans="1:3" ht="14.25">
      <c r="A21" s="11" t="s">
        <v>49</v>
      </c>
      <c r="B21" s="14" t="s">
        <v>192</v>
      </c>
      <c r="C21" s="29"/>
    </row>
    <row r="22" spans="1:3" ht="14.25">
      <c r="A22" s="12" t="s">
        <v>434</v>
      </c>
      <c r="B22" s="6" t="s">
        <v>193</v>
      </c>
      <c r="C22" s="29"/>
    </row>
    <row r="23" spans="1:3" ht="14.25">
      <c r="A23" s="12" t="s">
        <v>435</v>
      </c>
      <c r="B23" s="6" t="s">
        <v>193</v>
      </c>
      <c r="C23" s="29"/>
    </row>
    <row r="24" spans="1:3" ht="14.25">
      <c r="A24" s="11" t="s">
        <v>48</v>
      </c>
      <c r="B24" s="8" t="s">
        <v>193</v>
      </c>
      <c r="C24" s="29"/>
    </row>
    <row r="25" spans="1:3" ht="14.25">
      <c r="A25" s="12" t="s">
        <v>436</v>
      </c>
      <c r="B25" s="6" t="s">
        <v>194</v>
      </c>
      <c r="C25" s="29"/>
    </row>
    <row r="26" spans="1:3" ht="14.25">
      <c r="A26" s="12" t="s">
        <v>437</v>
      </c>
      <c r="B26" s="6" t="s">
        <v>194</v>
      </c>
      <c r="C26" s="29"/>
    </row>
    <row r="27" spans="1:3" ht="14.25">
      <c r="A27" s="13" t="s">
        <v>438</v>
      </c>
      <c r="B27" s="6" t="s">
        <v>194</v>
      </c>
      <c r="C27" s="29"/>
    </row>
    <row r="28" spans="1:3" ht="14.25">
      <c r="A28" s="13" t="s">
        <v>439</v>
      </c>
      <c r="B28" s="6" t="s">
        <v>194</v>
      </c>
      <c r="C28" s="29"/>
    </row>
    <row r="29" spans="1:3" ht="14.25">
      <c r="A29" s="13" t="s">
        <v>440</v>
      </c>
      <c r="B29" s="6" t="s">
        <v>194</v>
      </c>
      <c r="C29" s="29"/>
    </row>
    <row r="30" spans="1:3" ht="14.25">
      <c r="A30" s="13" t="s">
        <v>441</v>
      </c>
      <c r="B30" s="6" t="s">
        <v>194</v>
      </c>
      <c r="C30" s="29"/>
    </row>
    <row r="31" spans="1:3" ht="14.25">
      <c r="A31" s="13" t="s">
        <v>442</v>
      </c>
      <c r="B31" s="6" t="s">
        <v>194</v>
      </c>
      <c r="C31" s="29"/>
    </row>
    <row r="32" spans="1:3" ht="14.25">
      <c r="A32" s="13" t="s">
        <v>443</v>
      </c>
      <c r="B32" s="6" t="s">
        <v>194</v>
      </c>
      <c r="C32" s="29"/>
    </row>
    <row r="33" spans="1:3" ht="14.25">
      <c r="A33" s="13" t="s">
        <v>444</v>
      </c>
      <c r="B33" s="6" t="s">
        <v>194</v>
      </c>
      <c r="C33" s="29"/>
    </row>
    <row r="34" spans="1:3" ht="14.25">
      <c r="A34" s="13" t="s">
        <v>445</v>
      </c>
      <c r="B34" s="6" t="s">
        <v>194</v>
      </c>
      <c r="C34" s="29"/>
    </row>
    <row r="35" spans="1:3" ht="26.25">
      <c r="A35" s="13" t="s">
        <v>446</v>
      </c>
      <c r="B35" s="6" t="s">
        <v>194</v>
      </c>
      <c r="C35" s="29"/>
    </row>
    <row r="36" spans="1:3" ht="26.25">
      <c r="A36" s="13" t="s">
        <v>447</v>
      </c>
      <c r="B36" s="6" t="s">
        <v>194</v>
      </c>
      <c r="C36" s="122">
        <v>1090000</v>
      </c>
    </row>
    <row r="37" spans="1:3" ht="14.25">
      <c r="A37" s="11" t="s">
        <v>448</v>
      </c>
      <c r="B37" s="14" t="s">
        <v>194</v>
      </c>
      <c r="C37" s="122">
        <f>SUM(C25:C36)</f>
        <v>1090000</v>
      </c>
    </row>
    <row r="38" spans="1:3" ht="15">
      <c r="A38" s="294" t="s">
        <v>449</v>
      </c>
      <c r="B38" s="9" t="s">
        <v>195</v>
      </c>
      <c r="C38" s="295">
        <f>SUM(C37)</f>
        <v>1090000</v>
      </c>
    </row>
  </sheetData>
  <sheetProtection/>
  <mergeCells count="2">
    <mergeCell ref="A2:C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298" customWidth="1"/>
  </cols>
  <sheetData>
    <row r="1" spans="1:4" s="193" customFormat="1" ht="27" customHeight="1">
      <c r="A1" s="379" t="s">
        <v>779</v>
      </c>
      <c r="B1" s="379"/>
      <c r="C1" s="379"/>
      <c r="D1" s="379"/>
    </row>
    <row r="2" spans="1:3" ht="27" customHeight="1">
      <c r="A2" s="386" t="s">
        <v>799</v>
      </c>
      <c r="B2" s="391"/>
      <c r="C2" s="391"/>
    </row>
    <row r="3" spans="1:3" ht="19.5" customHeight="1">
      <c r="A3" s="70"/>
      <c r="B3" s="71"/>
      <c r="C3" s="296"/>
    </row>
    <row r="4" spans="1:3" ht="14.25">
      <c r="A4" s="4" t="s">
        <v>1</v>
      </c>
      <c r="C4" s="198" t="s">
        <v>825</v>
      </c>
    </row>
    <row r="5" spans="1:3" ht="26.25">
      <c r="A5" s="45" t="s">
        <v>671</v>
      </c>
      <c r="B5" s="3" t="s">
        <v>111</v>
      </c>
      <c r="C5" s="297" t="s">
        <v>43</v>
      </c>
    </row>
    <row r="6" spans="1:3" ht="14.25">
      <c r="A6" s="13" t="s">
        <v>619</v>
      </c>
      <c r="B6" s="6" t="s">
        <v>201</v>
      </c>
      <c r="C6" s="122"/>
    </row>
    <row r="7" spans="1:3" ht="14.25">
      <c r="A7" s="13" t="s">
        <v>620</v>
      </c>
      <c r="B7" s="6" t="s">
        <v>201</v>
      </c>
      <c r="C7" s="122"/>
    </row>
    <row r="8" spans="1:3" ht="14.25">
      <c r="A8" s="13" t="s">
        <v>621</v>
      </c>
      <c r="B8" s="6" t="s">
        <v>201</v>
      </c>
      <c r="C8" s="122"/>
    </row>
    <row r="9" spans="1:3" ht="14.25">
      <c r="A9" s="13" t="s">
        <v>622</v>
      </c>
      <c r="B9" s="6" t="s">
        <v>201</v>
      </c>
      <c r="C9" s="122"/>
    </row>
    <row r="10" spans="1:3" ht="14.25">
      <c r="A10" s="13" t="s">
        <v>623</v>
      </c>
      <c r="B10" s="6" t="s">
        <v>201</v>
      </c>
      <c r="C10" s="122"/>
    </row>
    <row r="11" spans="1:3" ht="14.25">
      <c r="A11" s="13" t="s">
        <v>624</v>
      </c>
      <c r="B11" s="6" t="s">
        <v>201</v>
      </c>
      <c r="C11" s="122"/>
    </row>
    <row r="12" spans="1:3" ht="14.25">
      <c r="A12" s="13" t="s">
        <v>625</v>
      </c>
      <c r="B12" s="6" t="s">
        <v>201</v>
      </c>
      <c r="C12" s="122"/>
    </row>
    <row r="13" spans="1:3" ht="14.25">
      <c r="A13" s="13" t="s">
        <v>626</v>
      </c>
      <c r="B13" s="6" t="s">
        <v>201</v>
      </c>
      <c r="C13" s="122"/>
    </row>
    <row r="14" spans="1:3" ht="14.25">
      <c r="A14" s="13" t="s">
        <v>627</v>
      </c>
      <c r="B14" s="6" t="s">
        <v>201</v>
      </c>
      <c r="C14" s="122"/>
    </row>
    <row r="15" spans="1:3" ht="14.25">
      <c r="A15" s="13" t="s">
        <v>628</v>
      </c>
      <c r="B15" s="6" t="s">
        <v>201</v>
      </c>
      <c r="C15" s="122"/>
    </row>
    <row r="16" spans="1:3" ht="26.25">
      <c r="A16" s="11" t="s">
        <v>450</v>
      </c>
      <c r="B16" s="8" t="s">
        <v>201</v>
      </c>
      <c r="C16" s="122"/>
    </row>
    <row r="17" spans="1:3" ht="14.25">
      <c r="A17" s="13" t="s">
        <v>619</v>
      </c>
      <c r="B17" s="6" t="s">
        <v>202</v>
      </c>
      <c r="C17" s="122"/>
    </row>
    <row r="18" spans="1:3" ht="14.25">
      <c r="A18" s="13" t="s">
        <v>620</v>
      </c>
      <c r="B18" s="6" t="s">
        <v>202</v>
      </c>
      <c r="C18" s="122"/>
    </row>
    <row r="19" spans="1:3" ht="14.25">
      <c r="A19" s="13" t="s">
        <v>621</v>
      </c>
      <c r="B19" s="6" t="s">
        <v>202</v>
      </c>
      <c r="C19" s="122"/>
    </row>
    <row r="20" spans="1:3" ht="14.25">
      <c r="A20" s="13" t="s">
        <v>622</v>
      </c>
      <c r="B20" s="6" t="s">
        <v>202</v>
      </c>
      <c r="C20" s="122"/>
    </row>
    <row r="21" spans="1:3" ht="14.25">
      <c r="A21" s="13" t="s">
        <v>623</v>
      </c>
      <c r="B21" s="6" t="s">
        <v>202</v>
      </c>
      <c r="C21" s="122"/>
    </row>
    <row r="22" spans="1:3" ht="14.25">
      <c r="A22" s="13" t="s">
        <v>624</v>
      </c>
      <c r="B22" s="6" t="s">
        <v>202</v>
      </c>
      <c r="C22" s="122"/>
    </row>
    <row r="23" spans="1:3" ht="14.25">
      <c r="A23" s="13" t="s">
        <v>625</v>
      </c>
      <c r="B23" s="6" t="s">
        <v>202</v>
      </c>
      <c r="C23" s="122"/>
    </row>
    <row r="24" spans="1:3" ht="14.25">
      <c r="A24" s="13" t="s">
        <v>626</v>
      </c>
      <c r="B24" s="6" t="s">
        <v>202</v>
      </c>
      <c r="C24" s="122"/>
    </row>
    <row r="25" spans="1:3" ht="14.25">
      <c r="A25" s="13" t="s">
        <v>627</v>
      </c>
      <c r="B25" s="6" t="s">
        <v>202</v>
      </c>
      <c r="C25" s="122"/>
    </row>
    <row r="26" spans="1:3" ht="14.25">
      <c r="A26" s="13" t="s">
        <v>628</v>
      </c>
      <c r="B26" s="6" t="s">
        <v>202</v>
      </c>
      <c r="C26" s="122"/>
    </row>
    <row r="27" spans="1:3" ht="26.25">
      <c r="A27" s="11" t="s">
        <v>451</v>
      </c>
      <c r="B27" s="8" t="s">
        <v>202</v>
      </c>
      <c r="C27" s="122"/>
    </row>
    <row r="28" spans="1:3" ht="14.25">
      <c r="A28" s="13" t="s">
        <v>619</v>
      </c>
      <c r="B28" s="6" t="s">
        <v>203</v>
      </c>
      <c r="C28" s="122"/>
    </row>
    <row r="29" spans="1:3" ht="14.25">
      <c r="A29" s="13" t="s">
        <v>620</v>
      </c>
      <c r="B29" s="6" t="s">
        <v>203</v>
      </c>
      <c r="C29" s="122"/>
    </row>
    <row r="30" spans="1:3" ht="14.25">
      <c r="A30" s="13" t="s">
        <v>621</v>
      </c>
      <c r="B30" s="6" t="s">
        <v>203</v>
      </c>
      <c r="C30" s="122"/>
    </row>
    <row r="31" spans="1:3" ht="14.25">
      <c r="A31" s="13" t="s">
        <v>622</v>
      </c>
      <c r="B31" s="6" t="s">
        <v>203</v>
      </c>
      <c r="C31" s="122"/>
    </row>
    <row r="32" spans="1:3" ht="14.25">
      <c r="A32" s="13" t="s">
        <v>623</v>
      </c>
      <c r="B32" s="6" t="s">
        <v>203</v>
      </c>
      <c r="C32" s="122"/>
    </row>
    <row r="33" spans="1:3" ht="14.25">
      <c r="A33" s="13" t="s">
        <v>624</v>
      </c>
      <c r="B33" s="6" t="s">
        <v>203</v>
      </c>
      <c r="C33" s="122"/>
    </row>
    <row r="34" spans="1:3" ht="14.25">
      <c r="A34" s="13" t="s">
        <v>625</v>
      </c>
      <c r="B34" s="6" t="s">
        <v>203</v>
      </c>
      <c r="C34" s="122">
        <v>770000</v>
      </c>
    </row>
    <row r="35" spans="1:3" ht="14.25">
      <c r="A35" s="13" t="s">
        <v>626</v>
      </c>
      <c r="B35" s="6" t="s">
        <v>203</v>
      </c>
      <c r="C35" s="122">
        <v>60000</v>
      </c>
    </row>
    <row r="36" spans="1:3" ht="14.25">
      <c r="A36" s="13" t="s">
        <v>627</v>
      </c>
      <c r="B36" s="6" t="s">
        <v>203</v>
      </c>
      <c r="C36" s="122"/>
    </row>
    <row r="37" spans="1:3" ht="14.25">
      <c r="A37" s="13" t="s">
        <v>628</v>
      </c>
      <c r="B37" s="6" t="s">
        <v>203</v>
      </c>
      <c r="C37" s="122"/>
    </row>
    <row r="38" spans="1:3" ht="14.25">
      <c r="A38" s="11" t="s">
        <v>452</v>
      </c>
      <c r="B38" s="8" t="s">
        <v>203</v>
      </c>
      <c r="C38" s="122">
        <f>SUM(C28:C37)</f>
        <v>830000</v>
      </c>
    </row>
    <row r="39" spans="1:3" ht="14.25">
      <c r="A39" s="13" t="s">
        <v>629</v>
      </c>
      <c r="B39" s="5" t="s">
        <v>205</v>
      </c>
      <c r="C39" s="122"/>
    </row>
    <row r="40" spans="1:3" ht="14.25">
      <c r="A40" s="13" t="s">
        <v>630</v>
      </c>
      <c r="B40" s="5" t="s">
        <v>205</v>
      </c>
      <c r="C40" s="122"/>
    </row>
    <row r="41" spans="1:3" ht="14.25">
      <c r="A41" s="13" t="s">
        <v>631</v>
      </c>
      <c r="B41" s="5" t="s">
        <v>205</v>
      </c>
      <c r="C41" s="122"/>
    </row>
    <row r="42" spans="1:3" ht="14.25">
      <c r="A42" s="5" t="s">
        <v>632</v>
      </c>
      <c r="B42" s="5" t="s">
        <v>205</v>
      </c>
      <c r="C42" s="122"/>
    </row>
    <row r="43" spans="1:3" ht="14.25">
      <c r="A43" s="5" t="s">
        <v>633</v>
      </c>
      <c r="B43" s="5" t="s">
        <v>205</v>
      </c>
      <c r="C43" s="122"/>
    </row>
    <row r="44" spans="1:3" ht="14.25">
      <c r="A44" s="5" t="s">
        <v>634</v>
      </c>
      <c r="B44" s="5" t="s">
        <v>205</v>
      </c>
      <c r="C44" s="122"/>
    </row>
    <row r="45" spans="1:3" ht="14.25">
      <c r="A45" s="13" t="s">
        <v>635</v>
      </c>
      <c r="B45" s="5" t="s">
        <v>205</v>
      </c>
      <c r="C45" s="122"/>
    </row>
    <row r="46" spans="1:3" ht="14.25">
      <c r="A46" s="13" t="s">
        <v>636</v>
      </c>
      <c r="B46" s="5" t="s">
        <v>205</v>
      </c>
      <c r="C46" s="122"/>
    </row>
    <row r="47" spans="1:3" ht="14.25">
      <c r="A47" s="13" t="s">
        <v>637</v>
      </c>
      <c r="B47" s="5" t="s">
        <v>205</v>
      </c>
      <c r="C47" s="122"/>
    </row>
    <row r="48" spans="1:3" ht="14.25">
      <c r="A48" s="13" t="s">
        <v>638</v>
      </c>
      <c r="B48" s="5" t="s">
        <v>205</v>
      </c>
      <c r="C48" s="122"/>
    </row>
    <row r="49" spans="1:3" ht="26.25">
      <c r="A49" s="11" t="s">
        <v>453</v>
      </c>
      <c r="B49" s="8" t="s">
        <v>205</v>
      </c>
      <c r="C49" s="122"/>
    </row>
    <row r="50" spans="1:3" ht="14.25">
      <c r="A50" s="13" t="s">
        <v>629</v>
      </c>
      <c r="B50" s="5" t="s">
        <v>210</v>
      </c>
      <c r="C50" s="122"/>
    </row>
    <row r="51" spans="1:3" ht="14.25">
      <c r="A51" s="13" t="s">
        <v>630</v>
      </c>
      <c r="B51" s="5" t="s">
        <v>210</v>
      </c>
      <c r="C51" s="122"/>
    </row>
    <row r="52" spans="1:3" ht="14.25">
      <c r="A52" s="13" t="s">
        <v>631</v>
      </c>
      <c r="B52" s="5" t="s">
        <v>210</v>
      </c>
      <c r="C52" s="122"/>
    </row>
    <row r="53" spans="1:3" ht="14.25">
      <c r="A53" s="5" t="s">
        <v>632</v>
      </c>
      <c r="B53" s="5" t="s">
        <v>210</v>
      </c>
      <c r="C53" s="122"/>
    </row>
    <row r="54" spans="1:3" ht="14.25">
      <c r="A54" s="5" t="s">
        <v>633</v>
      </c>
      <c r="B54" s="5" t="s">
        <v>210</v>
      </c>
      <c r="C54" s="122"/>
    </row>
    <row r="55" spans="1:3" ht="14.25">
      <c r="A55" s="5" t="s">
        <v>634</v>
      </c>
      <c r="B55" s="5" t="s">
        <v>210</v>
      </c>
      <c r="C55" s="122"/>
    </row>
    <row r="56" spans="1:3" ht="14.25">
      <c r="A56" s="13" t="s">
        <v>635</v>
      </c>
      <c r="B56" s="5" t="s">
        <v>210</v>
      </c>
      <c r="C56" s="122">
        <v>60000</v>
      </c>
    </row>
    <row r="57" spans="1:3" ht="14.25">
      <c r="A57" s="13" t="s">
        <v>639</v>
      </c>
      <c r="B57" s="5" t="s">
        <v>210</v>
      </c>
      <c r="C57" s="122"/>
    </row>
    <row r="58" spans="1:3" ht="14.25">
      <c r="A58" s="13" t="s">
        <v>637</v>
      </c>
      <c r="B58" s="5" t="s">
        <v>210</v>
      </c>
      <c r="C58" s="122"/>
    </row>
    <row r="59" spans="1:3" ht="14.25">
      <c r="A59" s="13" t="s">
        <v>638</v>
      </c>
      <c r="B59" s="5" t="s">
        <v>210</v>
      </c>
      <c r="C59" s="122"/>
    </row>
    <row r="60" spans="1:3" ht="14.25">
      <c r="A60" s="15" t="s">
        <v>454</v>
      </c>
      <c r="B60" s="8" t="s">
        <v>210</v>
      </c>
      <c r="C60" s="122">
        <f>SUM(C56:C59)</f>
        <v>60000</v>
      </c>
    </row>
    <row r="61" spans="1:3" ht="14.25">
      <c r="A61" s="13" t="s">
        <v>619</v>
      </c>
      <c r="B61" s="6" t="s">
        <v>238</v>
      </c>
      <c r="C61" s="122"/>
    </row>
    <row r="62" spans="1:3" ht="14.25">
      <c r="A62" s="13" t="s">
        <v>620</v>
      </c>
      <c r="B62" s="6" t="s">
        <v>238</v>
      </c>
      <c r="C62" s="122"/>
    </row>
    <row r="63" spans="1:3" ht="14.25">
      <c r="A63" s="13" t="s">
        <v>621</v>
      </c>
      <c r="B63" s="6" t="s">
        <v>238</v>
      </c>
      <c r="C63" s="122"/>
    </row>
    <row r="64" spans="1:3" ht="14.25">
      <c r="A64" s="13" t="s">
        <v>622</v>
      </c>
      <c r="B64" s="6" t="s">
        <v>238</v>
      </c>
      <c r="C64" s="122"/>
    </row>
    <row r="65" spans="1:3" ht="14.25">
      <c r="A65" s="13" t="s">
        <v>623</v>
      </c>
      <c r="B65" s="6" t="s">
        <v>238</v>
      </c>
      <c r="C65" s="122"/>
    </row>
    <row r="66" spans="1:3" ht="14.25">
      <c r="A66" s="13" t="s">
        <v>624</v>
      </c>
      <c r="B66" s="6" t="s">
        <v>238</v>
      </c>
      <c r="C66" s="122"/>
    </row>
    <row r="67" spans="1:3" ht="14.25">
      <c r="A67" s="13" t="s">
        <v>625</v>
      </c>
      <c r="B67" s="6" t="s">
        <v>238</v>
      </c>
      <c r="C67" s="122"/>
    </row>
    <row r="68" spans="1:3" ht="14.25">
      <c r="A68" s="13" t="s">
        <v>626</v>
      </c>
      <c r="B68" s="6" t="s">
        <v>238</v>
      </c>
      <c r="C68" s="122"/>
    </row>
    <row r="69" spans="1:3" ht="14.25">
      <c r="A69" s="13" t="s">
        <v>627</v>
      </c>
      <c r="B69" s="6" t="s">
        <v>238</v>
      </c>
      <c r="C69" s="122"/>
    </row>
    <row r="70" spans="1:3" ht="14.25">
      <c r="A70" s="13" t="s">
        <v>628</v>
      </c>
      <c r="B70" s="6" t="s">
        <v>238</v>
      </c>
      <c r="C70" s="122"/>
    </row>
    <row r="71" spans="1:3" ht="26.25">
      <c r="A71" s="11" t="s">
        <v>463</v>
      </c>
      <c r="B71" s="8" t="s">
        <v>238</v>
      </c>
      <c r="C71" s="122"/>
    </row>
    <row r="72" spans="1:3" ht="14.25">
      <c r="A72" s="13" t="s">
        <v>619</v>
      </c>
      <c r="B72" s="6" t="s">
        <v>239</v>
      </c>
      <c r="C72" s="122"/>
    </row>
    <row r="73" spans="1:3" ht="14.25">
      <c r="A73" s="13" t="s">
        <v>620</v>
      </c>
      <c r="B73" s="6" t="s">
        <v>239</v>
      </c>
      <c r="C73" s="122"/>
    </row>
    <row r="74" spans="1:3" ht="14.25">
      <c r="A74" s="13" t="s">
        <v>621</v>
      </c>
      <c r="B74" s="6" t="s">
        <v>239</v>
      </c>
      <c r="C74" s="122"/>
    </row>
    <row r="75" spans="1:3" ht="14.25">
      <c r="A75" s="13" t="s">
        <v>622</v>
      </c>
      <c r="B75" s="6" t="s">
        <v>239</v>
      </c>
      <c r="C75" s="122"/>
    </row>
    <row r="76" spans="1:3" ht="14.25">
      <c r="A76" s="13" t="s">
        <v>623</v>
      </c>
      <c r="B76" s="6" t="s">
        <v>239</v>
      </c>
      <c r="C76" s="122"/>
    </row>
    <row r="77" spans="1:3" ht="14.25">
      <c r="A77" s="13" t="s">
        <v>624</v>
      </c>
      <c r="B77" s="6" t="s">
        <v>239</v>
      </c>
      <c r="C77" s="122"/>
    </row>
    <row r="78" spans="1:3" ht="14.25">
      <c r="A78" s="13" t="s">
        <v>625</v>
      </c>
      <c r="B78" s="6" t="s">
        <v>239</v>
      </c>
      <c r="C78" s="122"/>
    </row>
    <row r="79" spans="1:3" ht="14.25">
      <c r="A79" s="13" t="s">
        <v>626</v>
      </c>
      <c r="B79" s="6" t="s">
        <v>239</v>
      </c>
      <c r="C79" s="122"/>
    </row>
    <row r="80" spans="1:3" ht="14.25">
      <c r="A80" s="13" t="s">
        <v>627</v>
      </c>
      <c r="B80" s="6" t="s">
        <v>239</v>
      </c>
      <c r="C80" s="122"/>
    </row>
    <row r="81" spans="1:3" ht="14.25">
      <c r="A81" s="13" t="s">
        <v>628</v>
      </c>
      <c r="B81" s="6" t="s">
        <v>239</v>
      </c>
      <c r="C81" s="122"/>
    </row>
    <row r="82" spans="1:3" ht="26.25">
      <c r="A82" s="11" t="s">
        <v>462</v>
      </c>
      <c r="B82" s="8" t="s">
        <v>239</v>
      </c>
      <c r="C82" s="122"/>
    </row>
    <row r="83" spans="1:3" ht="14.25">
      <c r="A83" s="13" t="s">
        <v>619</v>
      </c>
      <c r="B83" s="6" t="s">
        <v>240</v>
      </c>
      <c r="C83" s="122"/>
    </row>
    <row r="84" spans="1:3" ht="14.25">
      <c r="A84" s="13" t="s">
        <v>620</v>
      </c>
      <c r="B84" s="6" t="s">
        <v>240</v>
      </c>
      <c r="C84" s="122"/>
    </row>
    <row r="85" spans="1:3" ht="14.25">
      <c r="A85" s="13" t="s">
        <v>621</v>
      </c>
      <c r="B85" s="6" t="s">
        <v>240</v>
      </c>
      <c r="C85" s="122"/>
    </row>
    <row r="86" spans="1:3" ht="14.25">
      <c r="A86" s="13" t="s">
        <v>622</v>
      </c>
      <c r="B86" s="6" t="s">
        <v>240</v>
      </c>
      <c r="C86" s="122"/>
    </row>
    <row r="87" spans="1:3" ht="14.25">
      <c r="A87" s="13" t="s">
        <v>623</v>
      </c>
      <c r="B87" s="6" t="s">
        <v>240</v>
      </c>
      <c r="C87" s="122"/>
    </row>
    <row r="88" spans="1:3" ht="14.25">
      <c r="A88" s="13" t="s">
        <v>624</v>
      </c>
      <c r="B88" s="6" t="s">
        <v>240</v>
      </c>
      <c r="C88" s="122"/>
    </row>
    <row r="89" spans="1:3" ht="14.25">
      <c r="A89" s="13" t="s">
        <v>625</v>
      </c>
      <c r="B89" s="6" t="s">
        <v>240</v>
      </c>
      <c r="C89" s="122"/>
    </row>
    <row r="90" spans="1:3" ht="14.25">
      <c r="A90" s="13" t="s">
        <v>626</v>
      </c>
      <c r="B90" s="6" t="s">
        <v>240</v>
      </c>
      <c r="C90" s="122"/>
    </row>
    <row r="91" spans="1:3" ht="14.25">
      <c r="A91" s="13" t="s">
        <v>627</v>
      </c>
      <c r="B91" s="6" t="s">
        <v>240</v>
      </c>
      <c r="C91" s="122"/>
    </row>
    <row r="92" spans="1:3" ht="14.25">
      <c r="A92" s="13" t="s">
        <v>628</v>
      </c>
      <c r="B92" s="6" t="s">
        <v>240</v>
      </c>
      <c r="C92" s="122"/>
    </row>
    <row r="93" spans="1:3" ht="14.25">
      <c r="A93" s="11" t="s">
        <v>461</v>
      </c>
      <c r="B93" s="8" t="s">
        <v>240</v>
      </c>
      <c r="C93" s="122"/>
    </row>
    <row r="94" spans="1:3" ht="14.25">
      <c r="A94" s="13" t="s">
        <v>629</v>
      </c>
      <c r="B94" s="5" t="s">
        <v>242</v>
      </c>
      <c r="C94" s="122"/>
    </row>
    <row r="95" spans="1:3" ht="14.25">
      <c r="A95" s="13" t="s">
        <v>630</v>
      </c>
      <c r="B95" s="6" t="s">
        <v>242</v>
      </c>
      <c r="C95" s="122"/>
    </row>
    <row r="96" spans="1:3" ht="14.25">
      <c r="A96" s="13" t="s">
        <v>631</v>
      </c>
      <c r="B96" s="5" t="s">
        <v>242</v>
      </c>
      <c r="C96" s="122"/>
    </row>
    <row r="97" spans="1:3" ht="14.25">
      <c r="A97" s="5" t="s">
        <v>632</v>
      </c>
      <c r="B97" s="6" t="s">
        <v>242</v>
      </c>
      <c r="C97" s="122"/>
    </row>
    <row r="98" spans="1:3" ht="14.25">
      <c r="A98" s="5" t="s">
        <v>633</v>
      </c>
      <c r="B98" s="5" t="s">
        <v>242</v>
      </c>
      <c r="C98" s="122"/>
    </row>
    <row r="99" spans="1:3" ht="14.25">
      <c r="A99" s="5" t="s">
        <v>634</v>
      </c>
      <c r="B99" s="6" t="s">
        <v>242</v>
      </c>
      <c r="C99" s="122"/>
    </row>
    <row r="100" spans="1:3" ht="14.25">
      <c r="A100" s="13" t="s">
        <v>635</v>
      </c>
      <c r="B100" s="5" t="s">
        <v>242</v>
      </c>
      <c r="C100" s="122"/>
    </row>
    <row r="101" spans="1:3" ht="14.25">
      <c r="A101" s="13" t="s">
        <v>639</v>
      </c>
      <c r="B101" s="6" t="s">
        <v>242</v>
      </c>
      <c r="C101" s="122"/>
    </row>
    <row r="102" spans="1:3" ht="14.25">
      <c r="A102" s="13" t="s">
        <v>637</v>
      </c>
      <c r="B102" s="5" t="s">
        <v>242</v>
      </c>
      <c r="C102" s="122"/>
    </row>
    <row r="103" spans="1:3" ht="14.25">
      <c r="A103" s="13" t="s">
        <v>638</v>
      </c>
      <c r="B103" s="6" t="s">
        <v>242</v>
      </c>
      <c r="C103" s="122"/>
    </row>
    <row r="104" spans="1:3" ht="26.25">
      <c r="A104" s="11" t="s">
        <v>460</v>
      </c>
      <c r="B104" s="8" t="s">
        <v>242</v>
      </c>
      <c r="C104" s="122"/>
    </row>
    <row r="105" spans="1:3" ht="14.25">
      <c r="A105" s="13" t="s">
        <v>629</v>
      </c>
      <c r="B105" s="5" t="s">
        <v>245</v>
      </c>
      <c r="C105" s="122"/>
    </row>
    <row r="106" spans="1:3" ht="14.25">
      <c r="A106" s="13" t="s">
        <v>630</v>
      </c>
      <c r="B106" s="5" t="s">
        <v>245</v>
      </c>
      <c r="C106" s="122"/>
    </row>
    <row r="107" spans="1:3" ht="14.25">
      <c r="A107" s="13" t="s">
        <v>631</v>
      </c>
      <c r="B107" s="5" t="s">
        <v>245</v>
      </c>
      <c r="C107" s="122"/>
    </row>
    <row r="108" spans="1:3" ht="14.25">
      <c r="A108" s="5" t="s">
        <v>632</v>
      </c>
      <c r="B108" s="5" t="s">
        <v>245</v>
      </c>
      <c r="C108" s="122"/>
    </row>
    <row r="109" spans="1:3" ht="14.25">
      <c r="A109" s="5" t="s">
        <v>633</v>
      </c>
      <c r="B109" s="5" t="s">
        <v>245</v>
      </c>
      <c r="C109" s="122"/>
    </row>
    <row r="110" spans="1:3" ht="14.25">
      <c r="A110" s="5" t="s">
        <v>634</v>
      </c>
      <c r="B110" s="5" t="s">
        <v>245</v>
      </c>
      <c r="C110" s="122"/>
    </row>
    <row r="111" spans="1:3" ht="14.25">
      <c r="A111" s="13" t="s">
        <v>635</v>
      </c>
      <c r="B111" s="5" t="s">
        <v>245</v>
      </c>
      <c r="C111" s="122"/>
    </row>
    <row r="112" spans="1:3" ht="14.25">
      <c r="A112" s="13" t="s">
        <v>639</v>
      </c>
      <c r="B112" s="5" t="s">
        <v>245</v>
      </c>
      <c r="C112" s="122"/>
    </row>
    <row r="113" spans="1:3" ht="14.25">
      <c r="A113" s="13" t="s">
        <v>637</v>
      </c>
      <c r="B113" s="5" t="s">
        <v>245</v>
      </c>
      <c r="C113" s="122"/>
    </row>
    <row r="114" spans="1:3" ht="14.25">
      <c r="A114" s="13" t="s">
        <v>638</v>
      </c>
      <c r="B114" s="5" t="s">
        <v>245</v>
      </c>
      <c r="C114" s="122"/>
    </row>
    <row r="115" spans="1:3" ht="14.25">
      <c r="A115" s="15" t="s">
        <v>499</v>
      </c>
      <c r="B115" s="8" t="s">
        <v>245</v>
      </c>
      <c r="C115" s="122"/>
    </row>
  </sheetData>
  <sheetProtection/>
  <mergeCells count="2">
    <mergeCell ref="A2:C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workbookViewId="0" topLeftCell="A1">
      <selection activeCell="B4" sqref="B4:D4"/>
    </sheetView>
  </sheetViews>
  <sheetFormatPr defaultColWidth="9.140625" defaultRowHeight="15"/>
  <cols>
    <col min="1" max="1" width="56.28125" style="182" customWidth="1"/>
    <col min="2" max="2" width="21.7109375" style="176" customWidth="1"/>
    <col min="3" max="3" width="14.28125" style="176" hidden="1" customWidth="1"/>
    <col min="4" max="4" width="12.421875" style="176" hidden="1" customWidth="1"/>
    <col min="5" max="6" width="11.00390625" style="176" customWidth="1"/>
    <col min="7" max="7" width="11.8515625" style="176" customWidth="1"/>
    <col min="8" max="16384" width="9.140625" style="176" customWidth="1"/>
  </cols>
  <sheetData>
    <row r="1" spans="1:7" ht="24.75" customHeight="1">
      <c r="A1" s="174" t="s">
        <v>744</v>
      </c>
      <c r="B1" s="174"/>
      <c r="C1" s="174"/>
      <c r="D1" s="174"/>
      <c r="E1" s="174"/>
      <c r="F1" s="174"/>
      <c r="G1" s="175"/>
    </row>
    <row r="2" spans="1:7" ht="24.75" customHeight="1">
      <c r="A2" s="396" t="s">
        <v>788</v>
      </c>
      <c r="B2" s="396"/>
      <c r="C2" s="396"/>
      <c r="D2" s="396"/>
      <c r="E2" s="396"/>
      <c r="F2" s="396"/>
      <c r="G2" s="396"/>
    </row>
    <row r="3" spans="1:4" ht="24.75" customHeight="1">
      <c r="A3" s="177"/>
      <c r="B3" s="206" t="s">
        <v>824</v>
      </c>
      <c r="C3" s="177"/>
      <c r="D3" s="177"/>
    </row>
    <row r="4" spans="1:4" ht="23.25" customHeight="1" thickBot="1">
      <c r="A4" s="176"/>
      <c r="B4" s="397" t="s">
        <v>790</v>
      </c>
      <c r="C4" s="397"/>
      <c r="D4" s="397"/>
    </row>
    <row r="5" spans="1:4" s="178" customFormat="1" ht="48.75" customHeight="1" thickBot="1">
      <c r="A5" s="207" t="s">
        <v>671</v>
      </c>
      <c r="B5" s="208" t="s">
        <v>791</v>
      </c>
      <c r="C5" s="208" t="s">
        <v>731</v>
      </c>
      <c r="D5" s="208" t="s">
        <v>732</v>
      </c>
    </row>
    <row r="6" spans="1:4" s="179" customFormat="1" ht="15" customHeight="1" thickBot="1">
      <c r="A6" s="209">
        <v>1</v>
      </c>
      <c r="B6" s="210">
        <v>2</v>
      </c>
      <c r="C6" s="211">
        <v>3</v>
      </c>
      <c r="D6" s="212">
        <v>4</v>
      </c>
    </row>
    <row r="7" spans="1:4" ht="18" customHeight="1">
      <c r="A7" s="213" t="s">
        <v>452</v>
      </c>
      <c r="B7" s="214">
        <f>SUM(B8:B13)</f>
        <v>830000</v>
      </c>
      <c r="C7" s="214">
        <f>SUM(C8:C9)</f>
        <v>409</v>
      </c>
      <c r="D7" s="215">
        <f>C7/B7*100</f>
        <v>0.049277108433734944</v>
      </c>
    </row>
    <row r="8" spans="1:4" ht="18" customHeight="1">
      <c r="A8" s="216" t="s">
        <v>745</v>
      </c>
      <c r="B8" s="217">
        <v>200000</v>
      </c>
      <c r="C8" s="218">
        <v>198</v>
      </c>
      <c r="D8" s="219"/>
    </row>
    <row r="9" spans="1:4" ht="18" customHeight="1">
      <c r="A9" s="216" t="s">
        <v>733</v>
      </c>
      <c r="B9" s="220">
        <v>100000</v>
      </c>
      <c r="C9" s="218">
        <v>211</v>
      </c>
      <c r="D9" s="219"/>
    </row>
    <row r="10" spans="1:4" ht="18" customHeight="1">
      <c r="A10" s="216" t="s">
        <v>792</v>
      </c>
      <c r="B10" s="220">
        <v>20000</v>
      </c>
      <c r="C10" s="218"/>
      <c r="D10" s="219"/>
    </row>
    <row r="11" spans="1:4" ht="18" customHeight="1">
      <c r="A11" s="216" t="s">
        <v>793</v>
      </c>
      <c r="B11" s="220">
        <v>30000</v>
      </c>
      <c r="C11" s="218"/>
      <c r="D11" s="219"/>
    </row>
    <row r="12" spans="1:4" ht="18" customHeight="1">
      <c r="A12" s="221" t="s">
        <v>747</v>
      </c>
      <c r="B12" s="220">
        <v>30000</v>
      </c>
      <c r="C12" s="218"/>
      <c r="D12" s="219"/>
    </row>
    <row r="13" spans="1:7" ht="18" customHeight="1">
      <c r="A13" s="216" t="s">
        <v>746</v>
      </c>
      <c r="B13" s="220">
        <v>450000</v>
      </c>
      <c r="C13" s="218"/>
      <c r="D13" s="219"/>
      <c r="G13" s="176">
        <f>B13+B10+B9+B8</f>
        <v>770000</v>
      </c>
    </row>
    <row r="14" spans="1:4" s="180" customFormat="1" ht="18" customHeight="1">
      <c r="A14" s="213" t="s">
        <v>734</v>
      </c>
      <c r="B14" s="214">
        <f>SUM(B15:B17)</f>
        <v>60000</v>
      </c>
      <c r="C14" s="214" t="e">
        <f>#REF!+C15+C16+C17+#REF!+#REF!+#REF!+#REF!+#REF!+#REF!+#REF!</f>
        <v>#REF!</v>
      </c>
      <c r="D14" s="215" t="e">
        <f>C14/B14*100</f>
        <v>#REF!</v>
      </c>
    </row>
    <row r="15" spans="1:4" ht="18" customHeight="1">
      <c r="A15" s="221" t="s">
        <v>748</v>
      </c>
      <c r="B15" s="220">
        <v>17000</v>
      </c>
      <c r="C15" s="218">
        <v>100</v>
      </c>
      <c r="D15" s="219"/>
    </row>
    <row r="16" spans="1:4" ht="18" customHeight="1">
      <c r="A16" s="221" t="s">
        <v>749</v>
      </c>
      <c r="B16" s="220">
        <v>3000</v>
      </c>
      <c r="C16" s="218">
        <v>400</v>
      </c>
      <c r="D16" s="219"/>
    </row>
    <row r="17" spans="1:4" ht="18" customHeight="1">
      <c r="A17" s="221" t="s">
        <v>750</v>
      </c>
      <c r="B17" s="220">
        <v>40000</v>
      </c>
      <c r="C17" s="218">
        <v>1100</v>
      </c>
      <c r="D17" s="219"/>
    </row>
    <row r="18" spans="1:4" ht="18" customHeight="1">
      <c r="A18" s="213" t="s">
        <v>735</v>
      </c>
      <c r="B18" s="222">
        <v>1090000</v>
      </c>
      <c r="C18" s="222">
        <f>SUM(C19:C19)</f>
        <v>184</v>
      </c>
      <c r="D18" s="215">
        <f>C18/B18*100</f>
        <v>0.01688073394495413</v>
      </c>
    </row>
    <row r="19" spans="1:4" ht="18" customHeight="1">
      <c r="A19" s="223" t="s">
        <v>736</v>
      </c>
      <c r="B19" s="224">
        <v>1090000</v>
      </c>
      <c r="C19" s="225">
        <v>184</v>
      </c>
      <c r="D19" s="219"/>
    </row>
    <row r="20" spans="1:7" s="181" customFormat="1" ht="18" customHeight="1" thickBot="1">
      <c r="A20" s="226" t="s">
        <v>42</v>
      </c>
      <c r="B20" s="227">
        <f>B7+B14+B18</f>
        <v>1980000</v>
      </c>
      <c r="C20" s="227" t="e">
        <f>C7+C14+C18</f>
        <v>#REF!</v>
      </c>
      <c r="D20" s="228" t="e">
        <f>C20/B20*100</f>
        <v>#REF!</v>
      </c>
      <c r="F20" s="290"/>
      <c r="G20" s="291"/>
    </row>
    <row r="21" spans="6:7" ht="13.5">
      <c r="F21" s="290"/>
      <c r="G21" s="291"/>
    </row>
    <row r="22" spans="2:7" ht="15">
      <c r="B22" s="183"/>
      <c r="F22" s="290"/>
      <c r="G22" s="291"/>
    </row>
    <row r="23" spans="6:7" ht="13.5">
      <c r="F23" s="290"/>
      <c r="G23" s="291"/>
    </row>
  </sheetData>
  <sheetProtection/>
  <mergeCells count="2">
    <mergeCell ref="A2:G2"/>
    <mergeCell ref="B4:D4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2.57421875" style="0" customWidth="1"/>
    <col min="3" max="3" width="22.00390625" style="298" customWidth="1"/>
  </cols>
  <sheetData>
    <row r="1" spans="1:4" s="193" customFormat="1" ht="27" customHeight="1">
      <c r="A1" s="379" t="s">
        <v>779</v>
      </c>
      <c r="B1" s="379"/>
      <c r="C1" s="379"/>
      <c r="D1" s="379"/>
    </row>
    <row r="2" spans="1:3" ht="25.5" customHeight="1">
      <c r="A2" s="386" t="s">
        <v>800</v>
      </c>
      <c r="B2" s="391"/>
      <c r="C2" s="391"/>
    </row>
    <row r="3" spans="1:3" ht="15.75" customHeight="1">
      <c r="A3" s="70"/>
      <c r="B3" s="71"/>
      <c r="C3" s="296"/>
    </row>
    <row r="4" spans="1:3" ht="21" customHeight="1">
      <c r="A4" s="4" t="s">
        <v>1</v>
      </c>
      <c r="C4" s="198" t="s">
        <v>789</v>
      </c>
    </row>
    <row r="5" spans="1:3" ht="26.25">
      <c r="A5" s="45" t="s">
        <v>671</v>
      </c>
      <c r="B5" s="3" t="s">
        <v>111</v>
      </c>
      <c r="C5" s="299" t="s">
        <v>685</v>
      </c>
    </row>
    <row r="6" spans="1:3" ht="14.25">
      <c r="A6" s="13" t="s">
        <v>640</v>
      </c>
      <c r="B6" s="6" t="s">
        <v>307</v>
      </c>
      <c r="C6" s="122"/>
    </row>
    <row r="7" spans="1:3" ht="14.25">
      <c r="A7" s="13" t="s">
        <v>649</v>
      </c>
      <c r="B7" s="6" t="s">
        <v>307</v>
      </c>
      <c r="C7" s="122"/>
    </row>
    <row r="8" spans="1:3" ht="14.25">
      <c r="A8" s="13" t="s">
        <v>650</v>
      </c>
      <c r="B8" s="6" t="s">
        <v>307</v>
      </c>
      <c r="C8" s="122"/>
    </row>
    <row r="9" spans="1:3" ht="14.25">
      <c r="A9" s="13" t="s">
        <v>648</v>
      </c>
      <c r="B9" s="6" t="s">
        <v>307</v>
      </c>
      <c r="C9" s="122"/>
    </row>
    <row r="10" spans="1:3" ht="14.25">
      <c r="A10" s="13" t="s">
        <v>647</v>
      </c>
      <c r="B10" s="6" t="s">
        <v>307</v>
      </c>
      <c r="C10" s="122"/>
    </row>
    <row r="11" spans="1:3" ht="14.25">
      <c r="A11" s="13" t="s">
        <v>646</v>
      </c>
      <c r="B11" s="6" t="s">
        <v>307</v>
      </c>
      <c r="C11" s="122"/>
    </row>
    <row r="12" spans="1:3" ht="14.25">
      <c r="A12" s="13" t="s">
        <v>641</v>
      </c>
      <c r="B12" s="6" t="s">
        <v>307</v>
      </c>
      <c r="C12" s="122"/>
    </row>
    <row r="13" spans="1:3" ht="14.25">
      <c r="A13" s="13" t="s">
        <v>642</v>
      </c>
      <c r="B13" s="6" t="s">
        <v>307</v>
      </c>
      <c r="C13" s="122"/>
    </row>
    <row r="14" spans="1:3" ht="14.25">
      <c r="A14" s="13" t="s">
        <v>643</v>
      </c>
      <c r="B14" s="6" t="s">
        <v>307</v>
      </c>
      <c r="C14" s="122"/>
    </row>
    <row r="15" spans="1:3" ht="14.25">
      <c r="A15" s="13" t="s">
        <v>644</v>
      </c>
      <c r="B15" s="6" t="s">
        <v>307</v>
      </c>
      <c r="C15" s="122"/>
    </row>
    <row r="16" spans="1:3" ht="26.25">
      <c r="A16" s="7" t="s">
        <v>509</v>
      </c>
      <c r="B16" s="8" t="s">
        <v>307</v>
      </c>
      <c r="C16" s="122"/>
    </row>
    <row r="17" spans="1:3" ht="14.25">
      <c r="A17" s="13" t="s">
        <v>640</v>
      </c>
      <c r="B17" s="6" t="s">
        <v>308</v>
      </c>
      <c r="C17" s="122"/>
    </row>
    <row r="18" spans="1:3" ht="14.25">
      <c r="A18" s="13" t="s">
        <v>649</v>
      </c>
      <c r="B18" s="6" t="s">
        <v>308</v>
      </c>
      <c r="C18" s="122"/>
    </row>
    <row r="19" spans="1:3" ht="14.25">
      <c r="A19" s="13" t="s">
        <v>650</v>
      </c>
      <c r="B19" s="6" t="s">
        <v>308</v>
      </c>
      <c r="C19" s="122"/>
    </row>
    <row r="20" spans="1:3" ht="14.25">
      <c r="A20" s="13" t="s">
        <v>648</v>
      </c>
      <c r="B20" s="6" t="s">
        <v>308</v>
      </c>
      <c r="C20" s="122"/>
    </row>
    <row r="21" spans="1:3" ht="14.25">
      <c r="A21" s="13" t="s">
        <v>647</v>
      </c>
      <c r="B21" s="6" t="s">
        <v>308</v>
      </c>
      <c r="C21" s="122"/>
    </row>
    <row r="22" spans="1:3" ht="14.25">
      <c r="A22" s="13" t="s">
        <v>646</v>
      </c>
      <c r="B22" s="6" t="s">
        <v>308</v>
      </c>
      <c r="C22" s="122"/>
    </row>
    <row r="23" spans="1:3" ht="14.25">
      <c r="A23" s="13" t="s">
        <v>641</v>
      </c>
      <c r="B23" s="6" t="s">
        <v>308</v>
      </c>
      <c r="C23" s="122"/>
    </row>
    <row r="24" spans="1:3" ht="14.25">
      <c r="A24" s="13" t="s">
        <v>642</v>
      </c>
      <c r="B24" s="6" t="s">
        <v>308</v>
      </c>
      <c r="C24" s="122"/>
    </row>
    <row r="25" spans="1:3" ht="14.25">
      <c r="A25" s="13" t="s">
        <v>643</v>
      </c>
      <c r="B25" s="6" t="s">
        <v>308</v>
      </c>
      <c r="C25" s="122"/>
    </row>
    <row r="26" spans="1:3" ht="14.25">
      <c r="A26" s="13" t="s">
        <v>644</v>
      </c>
      <c r="B26" s="6" t="s">
        <v>308</v>
      </c>
      <c r="C26" s="122"/>
    </row>
    <row r="27" spans="1:3" ht="26.25">
      <c r="A27" s="7" t="s">
        <v>566</v>
      </c>
      <c r="B27" s="8" t="s">
        <v>308</v>
      </c>
      <c r="C27" s="122"/>
    </row>
    <row r="28" spans="1:3" ht="14.25">
      <c r="A28" s="13" t="s">
        <v>640</v>
      </c>
      <c r="B28" s="6" t="s">
        <v>309</v>
      </c>
      <c r="C28" s="122"/>
    </row>
    <row r="29" spans="1:3" ht="14.25">
      <c r="A29" s="13" t="s">
        <v>649</v>
      </c>
      <c r="B29" s="6" t="s">
        <v>309</v>
      </c>
      <c r="C29" s="122"/>
    </row>
    <row r="30" spans="1:3" ht="14.25">
      <c r="A30" s="13" t="s">
        <v>650</v>
      </c>
      <c r="B30" s="6" t="s">
        <v>309</v>
      </c>
      <c r="C30" s="122"/>
    </row>
    <row r="31" spans="1:3" ht="14.25">
      <c r="A31" s="13" t="s">
        <v>648</v>
      </c>
      <c r="B31" s="6" t="s">
        <v>309</v>
      </c>
      <c r="C31" s="122"/>
    </row>
    <row r="32" spans="1:3" ht="14.25">
      <c r="A32" s="13" t="s">
        <v>647</v>
      </c>
      <c r="B32" s="6" t="s">
        <v>309</v>
      </c>
      <c r="C32" s="122"/>
    </row>
    <row r="33" spans="1:3" ht="14.25">
      <c r="A33" s="13" t="s">
        <v>646</v>
      </c>
      <c r="B33" s="6" t="s">
        <v>309</v>
      </c>
      <c r="C33" s="122"/>
    </row>
    <row r="34" spans="1:3" ht="14.25">
      <c r="A34" s="13" t="s">
        <v>641</v>
      </c>
      <c r="B34" s="6" t="s">
        <v>309</v>
      </c>
      <c r="C34" s="122"/>
    </row>
    <row r="35" spans="1:3" ht="14.25">
      <c r="A35" s="13" t="s">
        <v>642</v>
      </c>
      <c r="B35" s="6" t="s">
        <v>309</v>
      </c>
      <c r="C35" s="122"/>
    </row>
    <row r="36" spans="1:3" ht="14.25">
      <c r="A36" s="13" t="s">
        <v>643</v>
      </c>
      <c r="B36" s="6" t="s">
        <v>309</v>
      </c>
      <c r="C36" s="122"/>
    </row>
    <row r="37" spans="1:3" ht="14.25">
      <c r="A37" s="13" t="s">
        <v>644</v>
      </c>
      <c r="B37" s="6" t="s">
        <v>309</v>
      </c>
      <c r="C37" s="122"/>
    </row>
    <row r="38" spans="1:3" ht="14.25">
      <c r="A38" s="7" t="s">
        <v>565</v>
      </c>
      <c r="B38" s="8" t="s">
        <v>309</v>
      </c>
      <c r="C38" s="122">
        <f>SUM(C32:C37)</f>
        <v>0</v>
      </c>
    </row>
    <row r="39" spans="1:3" ht="14.25">
      <c r="A39" s="13" t="s">
        <v>640</v>
      </c>
      <c r="B39" s="6" t="s">
        <v>315</v>
      </c>
      <c r="C39" s="122"/>
    </row>
    <row r="40" spans="1:3" ht="14.25">
      <c r="A40" s="13" t="s">
        <v>649</v>
      </c>
      <c r="B40" s="6" t="s">
        <v>315</v>
      </c>
      <c r="C40" s="122"/>
    </row>
    <row r="41" spans="1:3" ht="14.25">
      <c r="A41" s="13" t="s">
        <v>650</v>
      </c>
      <c r="B41" s="6" t="s">
        <v>315</v>
      </c>
      <c r="C41" s="122"/>
    </row>
    <row r="42" spans="1:3" ht="14.25">
      <c r="A42" s="13" t="s">
        <v>648</v>
      </c>
      <c r="B42" s="6" t="s">
        <v>315</v>
      </c>
      <c r="C42" s="122"/>
    </row>
    <row r="43" spans="1:3" ht="14.25">
      <c r="A43" s="13" t="s">
        <v>647</v>
      </c>
      <c r="B43" s="6" t="s">
        <v>315</v>
      </c>
      <c r="C43" s="122"/>
    </row>
    <row r="44" spans="1:3" ht="14.25">
      <c r="A44" s="13" t="s">
        <v>646</v>
      </c>
      <c r="B44" s="6" t="s">
        <v>315</v>
      </c>
      <c r="C44" s="122"/>
    </row>
    <row r="45" spans="1:3" ht="14.25">
      <c r="A45" s="13" t="s">
        <v>641</v>
      </c>
      <c r="B45" s="6" t="s">
        <v>315</v>
      </c>
      <c r="C45" s="122"/>
    </row>
    <row r="46" spans="1:3" ht="14.25">
      <c r="A46" s="13" t="s">
        <v>642</v>
      </c>
      <c r="B46" s="6" t="s">
        <v>315</v>
      </c>
      <c r="C46" s="122"/>
    </row>
    <row r="47" spans="1:3" ht="14.25">
      <c r="A47" s="13" t="s">
        <v>643</v>
      </c>
      <c r="B47" s="6" t="s">
        <v>315</v>
      </c>
      <c r="C47" s="122"/>
    </row>
    <row r="48" spans="1:3" ht="14.25">
      <c r="A48" s="13" t="s">
        <v>644</v>
      </c>
      <c r="B48" s="6" t="s">
        <v>315</v>
      </c>
      <c r="C48" s="122"/>
    </row>
    <row r="49" spans="1:3" ht="26.25">
      <c r="A49" s="7" t="s">
        <v>564</v>
      </c>
      <c r="B49" s="8" t="s">
        <v>315</v>
      </c>
      <c r="C49" s="122"/>
    </row>
    <row r="50" spans="1:3" ht="14.25">
      <c r="A50" s="13" t="s">
        <v>645</v>
      </c>
      <c r="B50" s="6" t="s">
        <v>316</v>
      </c>
      <c r="C50" s="122"/>
    </row>
    <row r="51" spans="1:3" ht="14.25">
      <c r="A51" s="13" t="s">
        <v>649</v>
      </c>
      <c r="B51" s="6" t="s">
        <v>316</v>
      </c>
      <c r="C51" s="122"/>
    </row>
    <row r="52" spans="1:3" ht="14.25">
      <c r="A52" s="13" t="s">
        <v>650</v>
      </c>
      <c r="B52" s="6" t="s">
        <v>316</v>
      </c>
      <c r="C52" s="122"/>
    </row>
    <row r="53" spans="1:3" ht="14.25">
      <c r="A53" s="13" t="s">
        <v>648</v>
      </c>
      <c r="B53" s="6" t="s">
        <v>316</v>
      </c>
      <c r="C53" s="122"/>
    </row>
    <row r="54" spans="1:3" ht="14.25">
      <c r="A54" s="13" t="s">
        <v>647</v>
      </c>
      <c r="B54" s="6" t="s">
        <v>316</v>
      </c>
      <c r="C54" s="122"/>
    </row>
    <row r="55" spans="1:3" ht="14.25">
      <c r="A55" s="13" t="s">
        <v>646</v>
      </c>
      <c r="B55" s="6" t="s">
        <v>316</v>
      </c>
      <c r="C55" s="122"/>
    </row>
    <row r="56" spans="1:3" ht="14.25">
      <c r="A56" s="13" t="s">
        <v>641</v>
      </c>
      <c r="B56" s="6" t="s">
        <v>316</v>
      </c>
      <c r="C56" s="122"/>
    </row>
    <row r="57" spans="1:3" ht="14.25">
      <c r="A57" s="13" t="s">
        <v>642</v>
      </c>
      <c r="B57" s="6" t="s">
        <v>316</v>
      </c>
      <c r="C57" s="122"/>
    </row>
    <row r="58" spans="1:3" ht="14.25">
      <c r="A58" s="13" t="s">
        <v>643</v>
      </c>
      <c r="B58" s="6" t="s">
        <v>316</v>
      </c>
      <c r="C58" s="122"/>
    </row>
    <row r="59" spans="1:3" ht="14.25">
      <c r="A59" s="13" t="s">
        <v>644</v>
      </c>
      <c r="B59" s="6" t="s">
        <v>316</v>
      </c>
      <c r="C59" s="122"/>
    </row>
    <row r="60" spans="1:3" ht="26.25">
      <c r="A60" s="7" t="s">
        <v>567</v>
      </c>
      <c r="B60" s="8" t="s">
        <v>316</v>
      </c>
      <c r="C60" s="122"/>
    </row>
    <row r="61" spans="1:3" ht="14.25">
      <c r="A61" s="13" t="s">
        <v>640</v>
      </c>
      <c r="B61" s="6" t="s">
        <v>317</v>
      </c>
      <c r="C61" s="122"/>
    </row>
    <row r="62" spans="1:3" ht="14.25">
      <c r="A62" s="13" t="s">
        <v>649</v>
      </c>
      <c r="B62" s="6" t="s">
        <v>317</v>
      </c>
      <c r="C62" s="122"/>
    </row>
    <row r="63" spans="1:3" ht="14.25">
      <c r="A63" s="13" t="s">
        <v>650</v>
      </c>
      <c r="B63" s="6" t="s">
        <v>317</v>
      </c>
      <c r="C63" s="122"/>
    </row>
    <row r="64" spans="1:3" ht="14.25">
      <c r="A64" s="13" t="s">
        <v>648</v>
      </c>
      <c r="B64" s="6" t="s">
        <v>317</v>
      </c>
      <c r="C64" s="122"/>
    </row>
    <row r="65" spans="1:3" ht="14.25">
      <c r="A65" s="13" t="s">
        <v>647</v>
      </c>
      <c r="B65" s="6" t="s">
        <v>317</v>
      </c>
      <c r="C65" s="122"/>
    </row>
    <row r="66" spans="1:3" ht="14.25">
      <c r="A66" s="13" t="s">
        <v>646</v>
      </c>
      <c r="B66" s="6" t="s">
        <v>317</v>
      </c>
      <c r="C66" s="122"/>
    </row>
    <row r="67" spans="1:3" ht="14.25">
      <c r="A67" s="13" t="s">
        <v>641</v>
      </c>
      <c r="B67" s="6" t="s">
        <v>317</v>
      </c>
      <c r="C67" s="122"/>
    </row>
    <row r="68" spans="1:3" ht="14.25">
      <c r="A68" s="13" t="s">
        <v>642</v>
      </c>
      <c r="B68" s="6" t="s">
        <v>317</v>
      </c>
      <c r="C68" s="122"/>
    </row>
    <row r="69" spans="1:3" ht="14.25">
      <c r="A69" s="13" t="s">
        <v>643</v>
      </c>
      <c r="B69" s="6" t="s">
        <v>317</v>
      </c>
      <c r="C69" s="122"/>
    </row>
    <row r="70" spans="1:3" ht="14.25">
      <c r="A70" s="13" t="s">
        <v>644</v>
      </c>
      <c r="B70" s="6" t="s">
        <v>317</v>
      </c>
      <c r="C70" s="122"/>
    </row>
    <row r="71" spans="1:3" ht="14.25">
      <c r="A71" s="7" t="s">
        <v>514</v>
      </c>
      <c r="B71" s="8" t="s">
        <v>317</v>
      </c>
      <c r="C71" s="122"/>
    </row>
    <row r="72" spans="1:3" ht="14.25">
      <c r="A72" s="13" t="s">
        <v>651</v>
      </c>
      <c r="B72" s="5" t="s">
        <v>367</v>
      </c>
      <c r="C72" s="122"/>
    </row>
    <row r="73" spans="1:3" ht="14.25">
      <c r="A73" s="13" t="s">
        <v>652</v>
      </c>
      <c r="B73" s="5" t="s">
        <v>367</v>
      </c>
      <c r="C73" s="122"/>
    </row>
    <row r="74" spans="1:3" ht="14.25">
      <c r="A74" s="13" t="s">
        <v>660</v>
      </c>
      <c r="B74" s="5" t="s">
        <v>367</v>
      </c>
      <c r="C74" s="122"/>
    </row>
    <row r="75" spans="1:3" ht="14.25">
      <c r="A75" s="5" t="s">
        <v>659</v>
      </c>
      <c r="B75" s="5" t="s">
        <v>367</v>
      </c>
      <c r="C75" s="122"/>
    </row>
    <row r="76" spans="1:3" ht="14.25">
      <c r="A76" s="5" t="s">
        <v>658</v>
      </c>
      <c r="B76" s="5" t="s">
        <v>367</v>
      </c>
      <c r="C76" s="122"/>
    </row>
    <row r="77" spans="1:3" ht="14.25">
      <c r="A77" s="5" t="s">
        <v>657</v>
      </c>
      <c r="B77" s="5" t="s">
        <v>367</v>
      </c>
      <c r="C77" s="122"/>
    </row>
    <row r="78" spans="1:3" ht="14.25">
      <c r="A78" s="13" t="s">
        <v>656</v>
      </c>
      <c r="B78" s="5" t="s">
        <v>367</v>
      </c>
      <c r="C78" s="122"/>
    </row>
    <row r="79" spans="1:3" ht="14.25">
      <c r="A79" s="13" t="s">
        <v>661</v>
      </c>
      <c r="B79" s="5" t="s">
        <v>367</v>
      </c>
      <c r="C79" s="122"/>
    </row>
    <row r="80" spans="1:3" ht="14.25">
      <c r="A80" s="13" t="s">
        <v>653</v>
      </c>
      <c r="B80" s="5" t="s">
        <v>367</v>
      </c>
      <c r="C80" s="122"/>
    </row>
    <row r="81" spans="1:3" ht="14.25">
      <c r="A81" s="13" t="s">
        <v>654</v>
      </c>
      <c r="B81" s="5" t="s">
        <v>367</v>
      </c>
      <c r="C81" s="122"/>
    </row>
    <row r="82" spans="1:3" ht="26.25">
      <c r="A82" s="7" t="s">
        <v>583</v>
      </c>
      <c r="B82" s="8" t="s">
        <v>367</v>
      </c>
      <c r="C82" s="122"/>
    </row>
    <row r="83" spans="1:3" ht="14.25">
      <c r="A83" s="13" t="s">
        <v>651</v>
      </c>
      <c r="B83" s="5" t="s">
        <v>368</v>
      </c>
      <c r="C83" s="122"/>
    </row>
    <row r="84" spans="1:3" ht="14.25">
      <c r="A84" s="13" t="s">
        <v>652</v>
      </c>
      <c r="B84" s="5" t="s">
        <v>368</v>
      </c>
      <c r="C84" s="122"/>
    </row>
    <row r="85" spans="1:3" ht="14.25">
      <c r="A85" s="13" t="s">
        <v>660</v>
      </c>
      <c r="B85" s="5" t="s">
        <v>368</v>
      </c>
      <c r="C85" s="122"/>
    </row>
    <row r="86" spans="1:3" ht="14.25">
      <c r="A86" s="5" t="s">
        <v>659</v>
      </c>
      <c r="B86" s="5" t="s">
        <v>368</v>
      </c>
      <c r="C86" s="122"/>
    </row>
    <row r="87" spans="1:3" ht="14.25">
      <c r="A87" s="5" t="s">
        <v>658</v>
      </c>
      <c r="B87" s="5" t="s">
        <v>368</v>
      </c>
      <c r="C87" s="122"/>
    </row>
    <row r="88" spans="1:3" ht="14.25">
      <c r="A88" s="5" t="s">
        <v>657</v>
      </c>
      <c r="B88" s="5" t="s">
        <v>368</v>
      </c>
      <c r="C88" s="122"/>
    </row>
    <row r="89" spans="1:3" ht="14.25">
      <c r="A89" s="13" t="s">
        <v>656</v>
      </c>
      <c r="B89" s="5" t="s">
        <v>368</v>
      </c>
      <c r="C89" s="122"/>
    </row>
    <row r="90" spans="1:3" ht="14.25">
      <c r="A90" s="13" t="s">
        <v>655</v>
      </c>
      <c r="B90" s="5" t="s">
        <v>368</v>
      </c>
      <c r="C90" s="122"/>
    </row>
    <row r="91" spans="1:3" ht="14.25">
      <c r="A91" s="13" t="s">
        <v>653</v>
      </c>
      <c r="B91" s="5" t="s">
        <v>368</v>
      </c>
      <c r="C91" s="122"/>
    </row>
    <row r="92" spans="1:3" ht="14.25">
      <c r="A92" s="13" t="s">
        <v>654</v>
      </c>
      <c r="B92" s="5" t="s">
        <v>368</v>
      </c>
      <c r="C92" s="122"/>
    </row>
    <row r="93" spans="1:3" ht="14.25">
      <c r="A93" s="15" t="s">
        <v>584</v>
      </c>
      <c r="B93" s="8" t="s">
        <v>368</v>
      </c>
      <c r="C93" s="122"/>
    </row>
    <row r="94" spans="1:3" ht="14.25">
      <c r="A94" s="13" t="s">
        <v>651</v>
      </c>
      <c r="B94" s="5" t="s">
        <v>372</v>
      </c>
      <c r="C94" s="122"/>
    </row>
    <row r="95" spans="1:3" ht="14.25">
      <c r="A95" s="13" t="s">
        <v>652</v>
      </c>
      <c r="B95" s="5" t="s">
        <v>372</v>
      </c>
      <c r="C95" s="122"/>
    </row>
    <row r="96" spans="1:3" ht="14.25">
      <c r="A96" s="13" t="s">
        <v>660</v>
      </c>
      <c r="B96" s="5" t="s">
        <v>372</v>
      </c>
      <c r="C96" s="122">
        <v>100000</v>
      </c>
    </row>
    <row r="97" spans="1:3" ht="14.25">
      <c r="A97" s="5" t="s">
        <v>659</v>
      </c>
      <c r="B97" s="5" t="s">
        <v>372</v>
      </c>
      <c r="C97" s="122"/>
    </row>
    <row r="98" spans="1:3" ht="14.25">
      <c r="A98" s="5" t="s">
        <v>658</v>
      </c>
      <c r="B98" s="5" t="s">
        <v>372</v>
      </c>
      <c r="C98" s="122"/>
    </row>
    <row r="99" spans="1:3" ht="14.25">
      <c r="A99" s="5" t="s">
        <v>657</v>
      </c>
      <c r="B99" s="5" t="s">
        <v>372</v>
      </c>
      <c r="C99" s="122"/>
    </row>
    <row r="100" spans="1:3" ht="14.25">
      <c r="A100" s="13" t="s">
        <v>656</v>
      </c>
      <c r="B100" s="5" t="s">
        <v>372</v>
      </c>
      <c r="C100" s="122"/>
    </row>
    <row r="101" spans="1:3" ht="14.25">
      <c r="A101" s="13" t="s">
        <v>661</v>
      </c>
      <c r="B101" s="5" t="s">
        <v>372</v>
      </c>
      <c r="C101" s="122"/>
    </row>
    <row r="102" spans="1:3" ht="14.25">
      <c r="A102" s="13" t="s">
        <v>653</v>
      </c>
      <c r="B102" s="5" t="s">
        <v>372</v>
      </c>
      <c r="C102" s="122"/>
    </row>
    <row r="103" spans="1:3" ht="14.25">
      <c r="A103" s="13" t="s">
        <v>654</v>
      </c>
      <c r="B103" s="5" t="s">
        <v>372</v>
      </c>
      <c r="C103" s="122"/>
    </row>
    <row r="104" spans="1:3" ht="26.25">
      <c r="A104" s="7" t="s">
        <v>585</v>
      </c>
      <c r="B104" s="8" t="s">
        <v>372</v>
      </c>
      <c r="C104" s="122">
        <f>SUM(C96:C103)</f>
        <v>100000</v>
      </c>
    </row>
    <row r="105" spans="1:3" ht="14.25">
      <c r="A105" s="13" t="s">
        <v>651</v>
      </c>
      <c r="B105" s="5" t="s">
        <v>373</v>
      </c>
      <c r="C105" s="122"/>
    </row>
    <row r="106" spans="1:3" ht="14.25">
      <c r="A106" s="13" t="s">
        <v>652</v>
      </c>
      <c r="B106" s="5" t="s">
        <v>373</v>
      </c>
      <c r="C106" s="122"/>
    </row>
    <row r="107" spans="1:3" ht="14.25">
      <c r="A107" s="13" t="s">
        <v>660</v>
      </c>
      <c r="B107" s="5" t="s">
        <v>373</v>
      </c>
      <c r="C107" s="122">
        <v>30000</v>
      </c>
    </row>
    <row r="108" spans="1:3" ht="14.25">
      <c r="A108" s="5" t="s">
        <v>659</v>
      </c>
      <c r="B108" s="5" t="s">
        <v>373</v>
      </c>
      <c r="C108" s="122"/>
    </row>
    <row r="109" spans="1:3" ht="14.25">
      <c r="A109" s="5" t="s">
        <v>658</v>
      </c>
      <c r="B109" s="5" t="s">
        <v>373</v>
      </c>
      <c r="C109" s="122"/>
    </row>
    <row r="110" spans="1:3" ht="14.25">
      <c r="A110" s="5" t="s">
        <v>657</v>
      </c>
      <c r="B110" s="5" t="s">
        <v>373</v>
      </c>
      <c r="C110" s="122"/>
    </row>
    <row r="111" spans="1:3" ht="14.25">
      <c r="A111" s="13" t="s">
        <v>656</v>
      </c>
      <c r="B111" s="5" t="s">
        <v>373</v>
      </c>
      <c r="C111" s="122"/>
    </row>
    <row r="112" spans="1:3" ht="14.25">
      <c r="A112" s="13" t="s">
        <v>655</v>
      </c>
      <c r="B112" s="5" t="s">
        <v>373</v>
      </c>
      <c r="C112" s="122"/>
    </row>
    <row r="113" spans="1:3" ht="14.25">
      <c r="A113" s="13" t="s">
        <v>653</v>
      </c>
      <c r="B113" s="5" t="s">
        <v>373</v>
      </c>
      <c r="C113" s="122"/>
    </row>
    <row r="114" spans="1:3" ht="14.25">
      <c r="A114" s="13" t="s">
        <v>654</v>
      </c>
      <c r="B114" s="5" t="s">
        <v>373</v>
      </c>
      <c r="C114" s="122"/>
    </row>
    <row r="115" spans="1:3" ht="14.25">
      <c r="A115" s="15" t="s">
        <v>586</v>
      </c>
      <c r="B115" s="8" t="s">
        <v>373</v>
      </c>
      <c r="C115" s="122">
        <f>SUM(C107:C114)</f>
        <v>30000</v>
      </c>
    </row>
  </sheetData>
  <sheetProtection/>
  <mergeCells count="2">
    <mergeCell ref="A2:C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B1">
      <selection activeCell="G43" sqref="G43"/>
    </sheetView>
  </sheetViews>
  <sheetFormatPr defaultColWidth="9.140625" defaultRowHeight="15"/>
  <cols>
    <col min="1" max="1" width="92.57421875" style="124" customWidth="1"/>
    <col min="2" max="2" width="9.140625" style="124" customWidth="1"/>
    <col min="3" max="3" width="16.421875" style="124" customWidth="1"/>
    <col min="4" max="4" width="16.00390625" style="124" customWidth="1"/>
    <col min="5" max="5" width="17.8515625" style="124" customWidth="1"/>
    <col min="6" max="16384" width="9.140625" style="124" customWidth="1"/>
  </cols>
  <sheetData>
    <row r="1" spans="1:5" ht="27" customHeight="1">
      <c r="A1" s="379" t="s">
        <v>775</v>
      </c>
      <c r="B1" s="380"/>
      <c r="C1" s="380"/>
      <c r="D1" s="380"/>
      <c r="E1" s="381"/>
    </row>
    <row r="2" spans="1:5" ht="23.25" customHeight="1">
      <c r="A2" s="382" t="s">
        <v>776</v>
      </c>
      <c r="B2" s="383"/>
      <c r="C2" s="383"/>
      <c r="D2" s="383"/>
      <c r="E2" s="381"/>
    </row>
    <row r="3" ht="18">
      <c r="A3" s="129"/>
    </row>
    <row r="4" ht="14.25">
      <c r="E4" s="240" t="s">
        <v>769</v>
      </c>
    </row>
    <row r="5" spans="1:5" ht="27">
      <c r="A5" s="151" t="s">
        <v>110</v>
      </c>
      <c r="B5" s="152" t="s">
        <v>52</v>
      </c>
      <c r="C5" s="153" t="s">
        <v>697</v>
      </c>
      <c r="D5" s="153" t="s">
        <v>698</v>
      </c>
      <c r="E5" s="204" t="s">
        <v>699</v>
      </c>
    </row>
    <row r="6" spans="1:5" ht="15" customHeight="1">
      <c r="A6" s="131" t="s">
        <v>290</v>
      </c>
      <c r="B6" s="132" t="s">
        <v>291</v>
      </c>
      <c r="C6" s="243">
        <v>8786467</v>
      </c>
      <c r="D6" s="243"/>
      <c r="E6" s="243">
        <f>SUM(C6:D6)</f>
        <v>8786467</v>
      </c>
    </row>
    <row r="7" spans="1:5" ht="15" customHeight="1">
      <c r="A7" s="133" t="s">
        <v>292</v>
      </c>
      <c r="B7" s="132" t="s">
        <v>293</v>
      </c>
      <c r="C7" s="243"/>
      <c r="D7" s="243"/>
      <c r="E7" s="243">
        <f aca="true" t="shared" si="0" ref="E7:E70">SUM(C7:D7)</f>
        <v>0</v>
      </c>
    </row>
    <row r="8" spans="1:5" ht="15" customHeight="1">
      <c r="A8" s="133" t="s">
        <v>294</v>
      </c>
      <c r="B8" s="132" t="s">
        <v>295</v>
      </c>
      <c r="C8" s="243">
        <v>1090000</v>
      </c>
      <c r="D8" s="243"/>
      <c r="E8" s="243">
        <f t="shared" si="0"/>
        <v>1090000</v>
      </c>
    </row>
    <row r="9" spans="1:5" ht="15" customHeight="1">
      <c r="A9" s="133" t="s">
        <v>296</v>
      </c>
      <c r="B9" s="132" t="s">
        <v>297</v>
      </c>
      <c r="C9" s="243">
        <v>1800000</v>
      </c>
      <c r="D9" s="243"/>
      <c r="E9" s="243">
        <f t="shared" si="0"/>
        <v>1800000</v>
      </c>
    </row>
    <row r="10" spans="1:5" ht="15" customHeight="1">
      <c r="A10" s="133" t="s">
        <v>298</v>
      </c>
      <c r="B10" s="132" t="s">
        <v>299</v>
      </c>
      <c r="C10" s="243"/>
      <c r="D10" s="243"/>
      <c r="E10" s="243">
        <f t="shared" si="0"/>
        <v>0</v>
      </c>
    </row>
    <row r="11" spans="1:5" ht="15" customHeight="1">
      <c r="A11" s="133" t="s">
        <v>300</v>
      </c>
      <c r="B11" s="132" t="s">
        <v>301</v>
      </c>
      <c r="C11" s="243"/>
      <c r="D11" s="243"/>
      <c r="E11" s="243">
        <f t="shared" si="0"/>
        <v>0</v>
      </c>
    </row>
    <row r="12" spans="1:5" ht="15" customHeight="1">
      <c r="A12" s="134" t="s">
        <v>547</v>
      </c>
      <c r="B12" s="135" t="s">
        <v>302</v>
      </c>
      <c r="C12" s="241">
        <f>SUM(C6:C11)</f>
        <v>11676467</v>
      </c>
      <c r="D12" s="241"/>
      <c r="E12" s="241">
        <f t="shared" si="0"/>
        <v>11676467</v>
      </c>
    </row>
    <row r="13" spans="1:5" ht="15" customHeight="1">
      <c r="A13" s="133" t="s">
        <v>303</v>
      </c>
      <c r="B13" s="132" t="s">
        <v>304</v>
      </c>
      <c r="C13" s="243"/>
      <c r="D13" s="243"/>
      <c r="E13" s="243">
        <f t="shared" si="0"/>
        <v>0</v>
      </c>
    </row>
    <row r="14" spans="1:5" ht="15" customHeight="1">
      <c r="A14" s="133" t="s">
        <v>305</v>
      </c>
      <c r="B14" s="132" t="s">
        <v>306</v>
      </c>
      <c r="C14" s="243"/>
      <c r="D14" s="243"/>
      <c r="E14" s="243">
        <f t="shared" si="0"/>
        <v>0</v>
      </c>
    </row>
    <row r="15" spans="1:5" ht="15" customHeight="1">
      <c r="A15" s="133" t="s">
        <v>509</v>
      </c>
      <c r="B15" s="132" t="s">
        <v>307</v>
      </c>
      <c r="C15" s="243"/>
      <c r="D15" s="243"/>
      <c r="E15" s="243">
        <f t="shared" si="0"/>
        <v>0</v>
      </c>
    </row>
    <row r="16" spans="1:5" ht="15" customHeight="1">
      <c r="A16" s="133" t="s">
        <v>510</v>
      </c>
      <c r="B16" s="132" t="s">
        <v>308</v>
      </c>
      <c r="C16" s="243"/>
      <c r="D16" s="243"/>
      <c r="E16" s="243">
        <f t="shared" si="0"/>
        <v>0</v>
      </c>
    </row>
    <row r="17" spans="1:5" ht="15" customHeight="1">
      <c r="A17" s="133" t="s">
        <v>511</v>
      </c>
      <c r="B17" s="132" t="s">
        <v>309</v>
      </c>
      <c r="C17" s="243"/>
      <c r="D17" s="243"/>
      <c r="E17" s="243">
        <f t="shared" si="0"/>
        <v>0</v>
      </c>
    </row>
    <row r="18" spans="1:5" ht="15" customHeight="1">
      <c r="A18" s="136" t="s">
        <v>548</v>
      </c>
      <c r="B18" s="137" t="s">
        <v>310</v>
      </c>
      <c r="C18" s="243">
        <f>SUM(C12:C17)</f>
        <v>11676467</v>
      </c>
      <c r="D18" s="243"/>
      <c r="E18" s="243">
        <f t="shared" si="0"/>
        <v>11676467</v>
      </c>
    </row>
    <row r="19" spans="1:5" ht="15" customHeight="1">
      <c r="A19" s="133" t="s">
        <v>311</v>
      </c>
      <c r="B19" s="132" t="s">
        <v>312</v>
      </c>
      <c r="C19" s="243">
        <v>10450743</v>
      </c>
      <c r="D19" s="243"/>
      <c r="E19" s="243">
        <f t="shared" si="0"/>
        <v>10450743</v>
      </c>
    </row>
    <row r="20" spans="1:5" ht="15" customHeight="1">
      <c r="A20" s="133" t="s">
        <v>313</v>
      </c>
      <c r="B20" s="132" t="s">
        <v>314</v>
      </c>
      <c r="C20" s="243"/>
      <c r="D20" s="243"/>
      <c r="E20" s="243">
        <f t="shared" si="0"/>
        <v>0</v>
      </c>
    </row>
    <row r="21" spans="1:5" ht="15" customHeight="1">
      <c r="A21" s="133" t="s">
        <v>512</v>
      </c>
      <c r="B21" s="132" t="s">
        <v>315</v>
      </c>
      <c r="C21" s="243"/>
      <c r="D21" s="243"/>
      <c r="E21" s="243">
        <f t="shared" si="0"/>
        <v>0</v>
      </c>
    </row>
    <row r="22" spans="1:5" ht="15" customHeight="1">
      <c r="A22" s="133" t="s">
        <v>513</v>
      </c>
      <c r="B22" s="132" t="s">
        <v>316</v>
      </c>
      <c r="C22" s="243"/>
      <c r="D22" s="243"/>
      <c r="E22" s="243">
        <f t="shared" si="0"/>
        <v>0</v>
      </c>
    </row>
    <row r="23" spans="1:5" ht="15" customHeight="1">
      <c r="A23" s="133" t="s">
        <v>514</v>
      </c>
      <c r="B23" s="132" t="s">
        <v>317</v>
      </c>
      <c r="C23" s="243"/>
      <c r="D23" s="243"/>
      <c r="E23" s="243">
        <f t="shared" si="0"/>
        <v>0</v>
      </c>
    </row>
    <row r="24" spans="1:5" ht="15" customHeight="1">
      <c r="A24" s="136" t="s">
        <v>549</v>
      </c>
      <c r="B24" s="137" t="s">
        <v>318</v>
      </c>
      <c r="C24" s="241">
        <f>SUM(C19:C23)</f>
        <v>10450743</v>
      </c>
      <c r="D24" s="241"/>
      <c r="E24" s="241">
        <f t="shared" si="0"/>
        <v>10450743</v>
      </c>
    </row>
    <row r="25" spans="1:5" ht="15" customHeight="1">
      <c r="A25" s="133" t="s">
        <v>515</v>
      </c>
      <c r="B25" s="132" t="s">
        <v>319</v>
      </c>
      <c r="C25" s="243"/>
      <c r="D25" s="243"/>
      <c r="E25" s="243">
        <f t="shared" si="0"/>
        <v>0</v>
      </c>
    </row>
    <row r="26" spans="1:5" ht="15" customHeight="1">
      <c r="A26" s="133" t="s">
        <v>516</v>
      </c>
      <c r="B26" s="132" t="s">
        <v>320</v>
      </c>
      <c r="C26" s="243"/>
      <c r="D26" s="243"/>
      <c r="E26" s="243">
        <f t="shared" si="0"/>
        <v>0</v>
      </c>
    </row>
    <row r="27" spans="1:5" ht="15" customHeight="1">
      <c r="A27" s="134" t="s">
        <v>550</v>
      </c>
      <c r="B27" s="135" t="s">
        <v>321</v>
      </c>
      <c r="C27" s="243"/>
      <c r="D27" s="243"/>
      <c r="E27" s="243">
        <f t="shared" si="0"/>
        <v>0</v>
      </c>
    </row>
    <row r="28" spans="1:5" ht="15" customHeight="1">
      <c r="A28" s="133" t="s">
        <v>517</v>
      </c>
      <c r="B28" s="132" t="s">
        <v>322</v>
      </c>
      <c r="C28" s="243"/>
      <c r="D28" s="243"/>
      <c r="E28" s="243">
        <f t="shared" si="0"/>
        <v>0</v>
      </c>
    </row>
    <row r="29" spans="1:5" ht="15" customHeight="1">
      <c r="A29" s="133" t="s">
        <v>518</v>
      </c>
      <c r="B29" s="132" t="s">
        <v>323</v>
      </c>
      <c r="C29" s="243"/>
      <c r="D29" s="243"/>
      <c r="E29" s="243">
        <f t="shared" si="0"/>
        <v>0</v>
      </c>
    </row>
    <row r="30" spans="1:5" ht="15" customHeight="1">
      <c r="A30" s="133" t="s">
        <v>519</v>
      </c>
      <c r="B30" s="132" t="s">
        <v>324</v>
      </c>
      <c r="C30" s="243">
        <v>2200000</v>
      </c>
      <c r="D30" s="243"/>
      <c r="E30" s="243">
        <f t="shared" si="0"/>
        <v>2200000</v>
      </c>
    </row>
    <row r="31" spans="1:5" ht="15" customHeight="1">
      <c r="A31" s="133" t="s">
        <v>520</v>
      </c>
      <c r="B31" s="132" t="s">
        <v>325</v>
      </c>
      <c r="C31" s="243">
        <v>200000</v>
      </c>
      <c r="D31" s="243"/>
      <c r="E31" s="243">
        <f t="shared" si="0"/>
        <v>200000</v>
      </c>
    </row>
    <row r="32" spans="1:5" ht="15" customHeight="1">
      <c r="A32" s="133" t="s">
        <v>521</v>
      </c>
      <c r="B32" s="132" t="s">
        <v>328</v>
      </c>
      <c r="C32" s="243"/>
      <c r="D32" s="243"/>
      <c r="E32" s="243">
        <f t="shared" si="0"/>
        <v>0</v>
      </c>
    </row>
    <row r="33" spans="1:5" ht="15" customHeight="1">
      <c r="A33" s="133" t="s">
        <v>329</v>
      </c>
      <c r="B33" s="132" t="s">
        <v>330</v>
      </c>
      <c r="C33" s="243"/>
      <c r="D33" s="243"/>
      <c r="E33" s="243">
        <f t="shared" si="0"/>
        <v>0</v>
      </c>
    </row>
    <row r="34" spans="1:5" ht="15" customHeight="1">
      <c r="A34" s="133" t="s">
        <v>522</v>
      </c>
      <c r="B34" s="132" t="s">
        <v>331</v>
      </c>
      <c r="C34" s="243">
        <v>350000</v>
      </c>
      <c r="D34" s="243"/>
      <c r="E34" s="243">
        <f t="shared" si="0"/>
        <v>350000</v>
      </c>
    </row>
    <row r="35" spans="1:5" ht="15" customHeight="1">
      <c r="A35" s="133" t="s">
        <v>523</v>
      </c>
      <c r="B35" s="132" t="s">
        <v>336</v>
      </c>
      <c r="C35" s="243"/>
      <c r="D35" s="243"/>
      <c r="E35" s="243">
        <f t="shared" si="0"/>
        <v>0</v>
      </c>
    </row>
    <row r="36" spans="1:5" ht="15" customHeight="1">
      <c r="A36" s="134" t="s">
        <v>551</v>
      </c>
      <c r="B36" s="135" t="s">
        <v>339</v>
      </c>
      <c r="C36" s="243">
        <f>SUM(C31:C35)</f>
        <v>550000</v>
      </c>
      <c r="D36" s="243"/>
      <c r="E36" s="243">
        <f t="shared" si="0"/>
        <v>550000</v>
      </c>
    </row>
    <row r="37" spans="1:5" ht="15" customHeight="1">
      <c r="A37" s="133" t="s">
        <v>524</v>
      </c>
      <c r="B37" s="132" t="s">
        <v>340</v>
      </c>
      <c r="C37" s="243"/>
      <c r="D37" s="243"/>
      <c r="E37" s="243">
        <f t="shared" si="0"/>
        <v>0</v>
      </c>
    </row>
    <row r="38" spans="1:5" ht="15" customHeight="1">
      <c r="A38" s="136" t="s">
        <v>552</v>
      </c>
      <c r="B38" s="137" t="s">
        <v>341</v>
      </c>
      <c r="C38" s="241">
        <f>C30+C36+C37</f>
        <v>2750000</v>
      </c>
      <c r="D38" s="241"/>
      <c r="E38" s="241">
        <f t="shared" si="0"/>
        <v>2750000</v>
      </c>
    </row>
    <row r="39" spans="1:5" ht="15" customHeight="1">
      <c r="A39" s="138" t="s">
        <v>342</v>
      </c>
      <c r="B39" s="132" t="s">
        <v>343</v>
      </c>
      <c r="C39" s="243"/>
      <c r="D39" s="243"/>
      <c r="E39" s="243">
        <f t="shared" si="0"/>
        <v>0</v>
      </c>
    </row>
    <row r="40" spans="1:5" ht="15" customHeight="1">
      <c r="A40" s="138" t="s">
        <v>525</v>
      </c>
      <c r="B40" s="132" t="s">
        <v>344</v>
      </c>
      <c r="C40" s="243">
        <v>3510000</v>
      </c>
      <c r="D40" s="243"/>
      <c r="E40" s="243">
        <f t="shared" si="0"/>
        <v>3510000</v>
      </c>
    </row>
    <row r="41" spans="1:5" ht="15" customHeight="1">
      <c r="A41" s="138" t="s">
        <v>526</v>
      </c>
      <c r="B41" s="132" t="s">
        <v>345</v>
      </c>
      <c r="C41" s="243"/>
      <c r="D41" s="243"/>
      <c r="E41" s="243">
        <f t="shared" si="0"/>
        <v>0</v>
      </c>
    </row>
    <row r="42" spans="1:5" ht="15" customHeight="1">
      <c r="A42" s="138" t="s">
        <v>527</v>
      </c>
      <c r="B42" s="132" t="s">
        <v>346</v>
      </c>
      <c r="C42" s="243"/>
      <c r="D42" s="243"/>
      <c r="E42" s="243">
        <f t="shared" si="0"/>
        <v>0</v>
      </c>
    </row>
    <row r="43" spans="1:5" ht="15" customHeight="1">
      <c r="A43" s="138" t="s">
        <v>347</v>
      </c>
      <c r="B43" s="132" t="s">
        <v>348</v>
      </c>
      <c r="C43" s="243"/>
      <c r="D43" s="243"/>
      <c r="E43" s="243">
        <f t="shared" si="0"/>
        <v>0</v>
      </c>
    </row>
    <row r="44" spans="1:5" ht="15" customHeight="1">
      <c r="A44" s="138" t="s">
        <v>349</v>
      </c>
      <c r="B44" s="132" t="s">
        <v>350</v>
      </c>
      <c r="C44" s="243">
        <v>940000</v>
      </c>
      <c r="D44" s="243"/>
      <c r="E44" s="243">
        <f t="shared" si="0"/>
        <v>940000</v>
      </c>
    </row>
    <row r="45" spans="1:5" ht="15" customHeight="1">
      <c r="A45" s="138" t="s">
        <v>351</v>
      </c>
      <c r="B45" s="132" t="s">
        <v>352</v>
      </c>
      <c r="C45" s="243"/>
      <c r="D45" s="243"/>
      <c r="E45" s="243">
        <f t="shared" si="0"/>
        <v>0</v>
      </c>
    </row>
    <row r="46" spans="1:5" ht="15" customHeight="1">
      <c r="A46" s="138" t="s">
        <v>528</v>
      </c>
      <c r="B46" s="132" t="s">
        <v>353</v>
      </c>
      <c r="C46" s="243"/>
      <c r="D46" s="243"/>
      <c r="E46" s="243">
        <f t="shared" si="0"/>
        <v>0</v>
      </c>
    </row>
    <row r="47" spans="1:5" ht="15" customHeight="1">
      <c r="A47" s="138" t="s">
        <v>529</v>
      </c>
      <c r="B47" s="132" t="s">
        <v>354</v>
      </c>
      <c r="C47" s="243"/>
      <c r="D47" s="243"/>
      <c r="E47" s="243">
        <f t="shared" si="0"/>
        <v>0</v>
      </c>
    </row>
    <row r="48" spans="1:5" ht="15" customHeight="1">
      <c r="A48" s="138" t="s">
        <v>530</v>
      </c>
      <c r="B48" s="132" t="s">
        <v>355</v>
      </c>
      <c r="C48" s="243"/>
      <c r="D48" s="243"/>
      <c r="E48" s="243">
        <f t="shared" si="0"/>
        <v>0</v>
      </c>
    </row>
    <row r="49" spans="1:5" ht="15" customHeight="1">
      <c r="A49" s="139" t="s">
        <v>553</v>
      </c>
      <c r="B49" s="137" t="s">
        <v>356</v>
      </c>
      <c r="C49" s="241">
        <f>SUM(C39:C48)</f>
        <v>4450000</v>
      </c>
      <c r="D49" s="241"/>
      <c r="E49" s="241">
        <f t="shared" si="0"/>
        <v>4450000</v>
      </c>
    </row>
    <row r="50" spans="1:5" ht="15" customHeight="1">
      <c r="A50" s="138" t="s">
        <v>531</v>
      </c>
      <c r="B50" s="132" t="s">
        <v>357</v>
      </c>
      <c r="C50" s="243"/>
      <c r="D50" s="243"/>
      <c r="E50" s="243">
        <f t="shared" si="0"/>
        <v>0</v>
      </c>
    </row>
    <row r="51" spans="1:5" ht="15" customHeight="1">
      <c r="A51" s="138" t="s">
        <v>532</v>
      </c>
      <c r="B51" s="132" t="s">
        <v>358</v>
      </c>
      <c r="C51" s="243"/>
      <c r="D51" s="243"/>
      <c r="E51" s="243">
        <f t="shared" si="0"/>
        <v>0</v>
      </c>
    </row>
    <row r="52" spans="1:5" ht="15" customHeight="1">
      <c r="A52" s="138" t="s">
        <v>359</v>
      </c>
      <c r="B52" s="132" t="s">
        <v>360</v>
      </c>
      <c r="C52" s="243"/>
      <c r="D52" s="243"/>
      <c r="E52" s="243">
        <f t="shared" si="0"/>
        <v>0</v>
      </c>
    </row>
    <row r="53" spans="1:5" ht="15" customHeight="1">
      <c r="A53" s="138" t="s">
        <v>533</v>
      </c>
      <c r="B53" s="132" t="s">
        <v>361</v>
      </c>
      <c r="C53" s="243"/>
      <c r="D53" s="243"/>
      <c r="E53" s="243">
        <f t="shared" si="0"/>
        <v>0</v>
      </c>
    </row>
    <row r="54" spans="1:5" ht="15" customHeight="1">
      <c r="A54" s="138" t="s">
        <v>362</v>
      </c>
      <c r="B54" s="132" t="s">
        <v>363</v>
      </c>
      <c r="C54" s="243"/>
      <c r="D54" s="243"/>
      <c r="E54" s="243">
        <f t="shared" si="0"/>
        <v>0</v>
      </c>
    </row>
    <row r="55" spans="1:5" ht="15" customHeight="1">
      <c r="A55" s="136" t="s">
        <v>554</v>
      </c>
      <c r="B55" s="137" t="s">
        <v>364</v>
      </c>
      <c r="C55" s="243"/>
      <c r="D55" s="243"/>
      <c r="E55" s="243">
        <f t="shared" si="0"/>
        <v>0</v>
      </c>
    </row>
    <row r="56" spans="1:5" ht="15" customHeight="1">
      <c r="A56" s="138" t="s">
        <v>365</v>
      </c>
      <c r="B56" s="132" t="s">
        <v>366</v>
      </c>
      <c r="C56" s="243"/>
      <c r="D56" s="243"/>
      <c r="E56" s="243">
        <f t="shared" si="0"/>
        <v>0</v>
      </c>
    </row>
    <row r="57" spans="1:5" ht="15" customHeight="1">
      <c r="A57" s="133" t="s">
        <v>534</v>
      </c>
      <c r="B57" s="132" t="s">
        <v>367</v>
      </c>
      <c r="C57" s="243"/>
      <c r="D57" s="243"/>
      <c r="E57" s="243">
        <f t="shared" si="0"/>
        <v>0</v>
      </c>
    </row>
    <row r="58" spans="1:5" ht="15" customHeight="1">
      <c r="A58" s="138" t="s">
        <v>535</v>
      </c>
      <c r="B58" s="132" t="s">
        <v>368</v>
      </c>
      <c r="C58" s="243"/>
      <c r="D58" s="243"/>
      <c r="E58" s="243">
        <f t="shared" si="0"/>
        <v>0</v>
      </c>
    </row>
    <row r="59" spans="1:5" ht="22.5" customHeight="1">
      <c r="A59" s="136" t="s">
        <v>555</v>
      </c>
      <c r="B59" s="137" t="s">
        <v>369</v>
      </c>
      <c r="C59" s="243">
        <f>SUM(C56:C58)</f>
        <v>0</v>
      </c>
      <c r="D59" s="243"/>
      <c r="E59" s="243">
        <f t="shared" si="0"/>
        <v>0</v>
      </c>
    </row>
    <row r="60" spans="1:5" ht="19.5" customHeight="1">
      <c r="A60" s="138" t="s">
        <v>370</v>
      </c>
      <c r="B60" s="132" t="s">
        <v>371</v>
      </c>
      <c r="C60" s="243"/>
      <c r="D60" s="243"/>
      <c r="E60" s="243">
        <f t="shared" si="0"/>
        <v>0</v>
      </c>
    </row>
    <row r="61" spans="1:5" ht="19.5" customHeight="1">
      <c r="A61" s="133" t="s">
        <v>536</v>
      </c>
      <c r="B61" s="132" t="s">
        <v>372</v>
      </c>
      <c r="C61" s="243">
        <v>100000</v>
      </c>
      <c r="D61" s="243"/>
      <c r="E61" s="243">
        <f t="shared" si="0"/>
        <v>100000</v>
      </c>
    </row>
    <row r="62" spans="1:5" ht="15" customHeight="1">
      <c r="A62" s="138" t="s">
        <v>537</v>
      </c>
      <c r="B62" s="132" t="s">
        <v>373</v>
      </c>
      <c r="C62" s="243">
        <v>30000</v>
      </c>
      <c r="D62" s="243"/>
      <c r="E62" s="243">
        <f t="shared" si="0"/>
        <v>30000</v>
      </c>
    </row>
    <row r="63" spans="1:5" ht="15" customHeight="1">
      <c r="A63" s="136" t="s">
        <v>557</v>
      </c>
      <c r="B63" s="137" t="s">
        <v>374</v>
      </c>
      <c r="C63" s="241">
        <f>SUM(C61:C62)</f>
        <v>130000</v>
      </c>
      <c r="D63" s="241"/>
      <c r="E63" s="241">
        <f t="shared" si="0"/>
        <v>130000</v>
      </c>
    </row>
    <row r="64" spans="1:5" ht="15">
      <c r="A64" s="140" t="s">
        <v>556</v>
      </c>
      <c r="B64" s="141" t="s">
        <v>375</v>
      </c>
      <c r="C64" s="261">
        <f>C18+C38+C49+C63+C24+C59</f>
        <v>29457210</v>
      </c>
      <c r="D64" s="261"/>
      <c r="E64" s="261">
        <f t="shared" si="0"/>
        <v>29457210</v>
      </c>
    </row>
    <row r="65" spans="1:5" ht="15">
      <c r="A65" s="142" t="s">
        <v>700</v>
      </c>
      <c r="B65" s="143"/>
      <c r="C65" s="262"/>
      <c r="D65" s="262"/>
      <c r="E65" s="262">
        <f t="shared" si="0"/>
        <v>0</v>
      </c>
    </row>
    <row r="66" spans="1:5" ht="15">
      <c r="A66" s="142" t="s">
        <v>701</v>
      </c>
      <c r="B66" s="143"/>
      <c r="C66" s="262"/>
      <c r="D66" s="262"/>
      <c r="E66" s="262">
        <f t="shared" si="0"/>
        <v>0</v>
      </c>
    </row>
    <row r="67" spans="1:5" ht="14.25">
      <c r="A67" s="144" t="s">
        <v>539</v>
      </c>
      <c r="B67" s="133" t="s">
        <v>376</v>
      </c>
      <c r="C67" s="243"/>
      <c r="D67" s="243"/>
      <c r="E67" s="243">
        <f t="shared" si="0"/>
        <v>0</v>
      </c>
    </row>
    <row r="68" spans="1:5" ht="14.25">
      <c r="A68" s="138" t="s">
        <v>377</v>
      </c>
      <c r="B68" s="133" t="s">
        <v>378</v>
      </c>
      <c r="C68" s="243"/>
      <c r="D68" s="243"/>
      <c r="E68" s="243">
        <f t="shared" si="0"/>
        <v>0</v>
      </c>
    </row>
    <row r="69" spans="1:5" ht="14.25">
      <c r="A69" s="144" t="s">
        <v>540</v>
      </c>
      <c r="B69" s="133" t="s">
        <v>379</v>
      </c>
      <c r="C69" s="243"/>
      <c r="D69" s="243"/>
      <c r="E69" s="243">
        <f t="shared" si="0"/>
        <v>0</v>
      </c>
    </row>
    <row r="70" spans="1:5" ht="14.25">
      <c r="A70" s="145" t="s">
        <v>558</v>
      </c>
      <c r="B70" s="134" t="s">
        <v>380</v>
      </c>
      <c r="C70" s="243"/>
      <c r="D70" s="243"/>
      <c r="E70" s="243">
        <f t="shared" si="0"/>
        <v>0</v>
      </c>
    </row>
    <row r="71" spans="1:5" ht="14.25">
      <c r="A71" s="138" t="s">
        <v>541</v>
      </c>
      <c r="B71" s="133" t="s">
        <v>381</v>
      </c>
      <c r="C71" s="243"/>
      <c r="D71" s="243"/>
      <c r="E71" s="243">
        <f aca="true" t="shared" si="1" ref="E71:E94">SUM(C71:D71)</f>
        <v>0</v>
      </c>
    </row>
    <row r="72" spans="1:5" ht="14.25">
      <c r="A72" s="144" t="s">
        <v>382</v>
      </c>
      <c r="B72" s="133" t="s">
        <v>383</v>
      </c>
      <c r="C72" s="243"/>
      <c r="D72" s="243"/>
      <c r="E72" s="243">
        <f t="shared" si="1"/>
        <v>0</v>
      </c>
    </row>
    <row r="73" spans="1:5" ht="14.25">
      <c r="A73" s="138" t="s">
        <v>542</v>
      </c>
      <c r="B73" s="133" t="s">
        <v>384</v>
      </c>
      <c r="C73" s="243"/>
      <c r="D73" s="243"/>
      <c r="E73" s="243">
        <f t="shared" si="1"/>
        <v>0</v>
      </c>
    </row>
    <row r="74" spans="1:5" ht="14.25">
      <c r="A74" s="144" t="s">
        <v>385</v>
      </c>
      <c r="B74" s="133" t="s">
        <v>386</v>
      </c>
      <c r="C74" s="243"/>
      <c r="D74" s="243"/>
      <c r="E74" s="243">
        <f t="shared" si="1"/>
        <v>0</v>
      </c>
    </row>
    <row r="75" spans="1:5" ht="14.25">
      <c r="A75" s="146" t="s">
        <v>559</v>
      </c>
      <c r="B75" s="134" t="s">
        <v>387</v>
      </c>
      <c r="C75" s="243"/>
      <c r="D75" s="243"/>
      <c r="E75" s="243">
        <f t="shared" si="1"/>
        <v>0</v>
      </c>
    </row>
    <row r="76" spans="1:5" ht="14.25">
      <c r="A76" s="133" t="s">
        <v>665</v>
      </c>
      <c r="B76" s="133" t="s">
        <v>388</v>
      </c>
      <c r="C76" s="243"/>
      <c r="D76" s="243"/>
      <c r="E76" s="243">
        <f t="shared" si="1"/>
        <v>0</v>
      </c>
    </row>
    <row r="77" spans="1:5" ht="14.25">
      <c r="A77" s="133" t="s">
        <v>666</v>
      </c>
      <c r="B77" s="133" t="s">
        <v>388</v>
      </c>
      <c r="C77" s="243">
        <v>4813653</v>
      </c>
      <c r="D77" s="243"/>
      <c r="E77" s="243">
        <f t="shared" si="1"/>
        <v>4813653</v>
      </c>
    </row>
    <row r="78" spans="1:5" ht="14.25">
      <c r="A78" s="133" t="s">
        <v>663</v>
      </c>
      <c r="B78" s="133" t="s">
        <v>389</v>
      </c>
      <c r="C78" s="243"/>
      <c r="D78" s="243"/>
      <c r="E78" s="243">
        <f t="shared" si="1"/>
        <v>0</v>
      </c>
    </row>
    <row r="79" spans="1:5" ht="14.25">
      <c r="A79" s="133" t="s">
        <v>664</v>
      </c>
      <c r="B79" s="133" t="s">
        <v>389</v>
      </c>
      <c r="C79" s="243"/>
      <c r="D79" s="243"/>
      <c r="E79" s="243">
        <f t="shared" si="1"/>
        <v>0</v>
      </c>
    </row>
    <row r="80" spans="1:5" ht="14.25">
      <c r="A80" s="134" t="s">
        <v>560</v>
      </c>
      <c r="B80" s="134" t="s">
        <v>390</v>
      </c>
      <c r="C80" s="241">
        <f>SUM(C76:C79)</f>
        <v>4813653</v>
      </c>
      <c r="D80" s="241"/>
      <c r="E80" s="241">
        <f t="shared" si="1"/>
        <v>4813653</v>
      </c>
    </row>
    <row r="81" spans="1:5" ht="14.25">
      <c r="A81" s="144" t="s">
        <v>391</v>
      </c>
      <c r="B81" s="133" t="s">
        <v>392</v>
      </c>
      <c r="C81" s="243"/>
      <c r="D81" s="243"/>
      <c r="E81" s="243">
        <f t="shared" si="1"/>
        <v>0</v>
      </c>
    </row>
    <row r="82" spans="1:5" ht="14.25">
      <c r="A82" s="144" t="s">
        <v>393</v>
      </c>
      <c r="B82" s="133" t="s">
        <v>394</v>
      </c>
      <c r="C82" s="243"/>
      <c r="D82" s="243"/>
      <c r="E82" s="243">
        <f t="shared" si="1"/>
        <v>0</v>
      </c>
    </row>
    <row r="83" spans="1:5" ht="14.25">
      <c r="A83" s="144" t="s">
        <v>395</v>
      </c>
      <c r="B83" s="133" t="s">
        <v>396</v>
      </c>
      <c r="C83" s="243"/>
      <c r="D83" s="243"/>
      <c r="E83" s="243">
        <f t="shared" si="1"/>
        <v>0</v>
      </c>
    </row>
    <row r="84" spans="1:5" ht="14.25">
      <c r="A84" s="144" t="s">
        <v>397</v>
      </c>
      <c r="B84" s="133" t="s">
        <v>398</v>
      </c>
      <c r="C84" s="243"/>
      <c r="D84" s="243"/>
      <c r="E84" s="243">
        <f t="shared" si="1"/>
        <v>0</v>
      </c>
    </row>
    <row r="85" spans="1:5" ht="14.25">
      <c r="A85" s="138" t="s">
        <v>543</v>
      </c>
      <c r="B85" s="133" t="s">
        <v>399</v>
      </c>
      <c r="C85" s="243"/>
      <c r="D85" s="243"/>
      <c r="E85" s="243">
        <f t="shared" si="1"/>
        <v>0</v>
      </c>
    </row>
    <row r="86" spans="1:5" ht="14.25">
      <c r="A86" s="145" t="s">
        <v>561</v>
      </c>
      <c r="B86" s="134" t="s">
        <v>401</v>
      </c>
      <c r="C86" s="243"/>
      <c r="D86" s="243"/>
      <c r="E86" s="243">
        <f t="shared" si="1"/>
        <v>0</v>
      </c>
    </row>
    <row r="87" spans="1:5" ht="14.25">
      <c r="A87" s="138" t="s">
        <v>402</v>
      </c>
      <c r="B87" s="133" t="s">
        <v>403</v>
      </c>
      <c r="C87" s="243"/>
      <c r="D87" s="243"/>
      <c r="E87" s="243">
        <f t="shared" si="1"/>
        <v>0</v>
      </c>
    </row>
    <row r="88" spans="1:5" ht="14.25">
      <c r="A88" s="138" t="s">
        <v>404</v>
      </c>
      <c r="B88" s="133" t="s">
        <v>405</v>
      </c>
      <c r="C88" s="243"/>
      <c r="D88" s="243"/>
      <c r="E88" s="243">
        <f t="shared" si="1"/>
        <v>0</v>
      </c>
    </row>
    <row r="89" spans="1:5" ht="14.25">
      <c r="A89" s="144" t="s">
        <v>406</v>
      </c>
      <c r="B89" s="133" t="s">
        <v>407</v>
      </c>
      <c r="C89" s="243"/>
      <c r="D89" s="243"/>
      <c r="E89" s="243">
        <f t="shared" si="1"/>
        <v>0</v>
      </c>
    </row>
    <row r="90" spans="1:5" ht="14.25">
      <c r="A90" s="144" t="s">
        <v>544</v>
      </c>
      <c r="B90" s="133" t="s">
        <v>408</v>
      </c>
      <c r="C90" s="243"/>
      <c r="D90" s="243"/>
      <c r="E90" s="243">
        <f t="shared" si="1"/>
        <v>0</v>
      </c>
    </row>
    <row r="91" spans="1:5" ht="14.25">
      <c r="A91" s="146" t="s">
        <v>562</v>
      </c>
      <c r="B91" s="134" t="s">
        <v>409</v>
      </c>
      <c r="C91" s="243"/>
      <c r="D91" s="243"/>
      <c r="E91" s="243">
        <f t="shared" si="1"/>
        <v>0</v>
      </c>
    </row>
    <row r="92" spans="1:5" ht="14.25">
      <c r="A92" s="145" t="s">
        <v>410</v>
      </c>
      <c r="B92" s="134" t="s">
        <v>411</v>
      </c>
      <c r="C92" s="243"/>
      <c r="D92" s="243"/>
      <c r="E92" s="243">
        <f t="shared" si="1"/>
        <v>0</v>
      </c>
    </row>
    <row r="93" spans="1:5" ht="15">
      <c r="A93" s="147" t="s">
        <v>563</v>
      </c>
      <c r="B93" s="148" t="s">
        <v>412</v>
      </c>
      <c r="C93" s="256">
        <f>C70+C75+C80+C86+C91+C92</f>
        <v>4813653</v>
      </c>
      <c r="D93" s="256"/>
      <c r="E93" s="256">
        <f t="shared" si="1"/>
        <v>4813653</v>
      </c>
    </row>
    <row r="94" spans="1:5" ht="15">
      <c r="A94" s="149" t="s">
        <v>546</v>
      </c>
      <c r="B94" s="150"/>
      <c r="C94" s="257">
        <f>C64+C93</f>
        <v>34270863</v>
      </c>
      <c r="D94" s="257"/>
      <c r="E94" s="257">
        <f t="shared" si="1"/>
        <v>34270863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65.00390625" style="0" customWidth="1"/>
    <col min="3" max="3" width="16.8515625" style="298" customWidth="1"/>
  </cols>
  <sheetData>
    <row r="1" spans="1:4" ht="24" customHeight="1">
      <c r="A1" s="379" t="s">
        <v>779</v>
      </c>
      <c r="B1" s="379"/>
      <c r="C1" s="379"/>
      <c r="D1" s="292"/>
    </row>
    <row r="2" spans="1:3" ht="26.25" customHeight="1">
      <c r="A2" s="386" t="s">
        <v>801</v>
      </c>
      <c r="B2" s="391"/>
      <c r="C2" s="391"/>
    </row>
    <row r="3" ht="14.25">
      <c r="C3" s="346" t="s">
        <v>838</v>
      </c>
    </row>
    <row r="4" spans="1:3" ht="26.25">
      <c r="A4" s="45" t="s">
        <v>671</v>
      </c>
      <c r="B4" s="3" t="s">
        <v>111</v>
      </c>
      <c r="C4" s="297" t="s">
        <v>43</v>
      </c>
    </row>
    <row r="5" spans="1:3" ht="14.25">
      <c r="A5" s="5" t="s">
        <v>568</v>
      </c>
      <c r="B5" s="5" t="s">
        <v>324</v>
      </c>
      <c r="C5" s="122">
        <v>1000000</v>
      </c>
    </row>
    <row r="6" spans="1:3" ht="14.25">
      <c r="A6" s="5" t="s">
        <v>569</v>
      </c>
      <c r="B6" s="5" t="s">
        <v>324</v>
      </c>
      <c r="C6" s="122"/>
    </row>
    <row r="7" spans="1:3" ht="14.25">
      <c r="A7" s="5" t="s">
        <v>570</v>
      </c>
      <c r="B7" s="5" t="s">
        <v>324</v>
      </c>
      <c r="C7" s="122"/>
    </row>
    <row r="8" spans="1:3" ht="14.25">
      <c r="A8" s="5" t="s">
        <v>571</v>
      </c>
      <c r="B8" s="5" t="s">
        <v>324</v>
      </c>
      <c r="C8" s="122">
        <v>1200000</v>
      </c>
    </row>
    <row r="9" spans="1:3" ht="14.25">
      <c r="A9" s="7" t="s">
        <v>519</v>
      </c>
      <c r="B9" s="8" t="s">
        <v>324</v>
      </c>
      <c r="C9" s="122">
        <f>SUM(C5:C8)</f>
        <v>2200000</v>
      </c>
    </row>
    <row r="10" spans="1:3" ht="14.25">
      <c r="A10" s="5" t="s">
        <v>520</v>
      </c>
      <c r="B10" s="6" t="s">
        <v>325</v>
      </c>
      <c r="C10" s="122">
        <v>200000</v>
      </c>
    </row>
    <row r="11" spans="1:3" ht="27">
      <c r="A11" s="57" t="s">
        <v>326</v>
      </c>
      <c r="B11" s="57" t="s">
        <v>325</v>
      </c>
      <c r="C11" s="122">
        <v>200000</v>
      </c>
    </row>
    <row r="12" spans="1:6" ht="27">
      <c r="A12" s="57" t="s">
        <v>327</v>
      </c>
      <c r="B12" s="57" t="s">
        <v>325</v>
      </c>
      <c r="C12" s="122"/>
      <c r="F12" s="300"/>
    </row>
    <row r="13" spans="1:3" ht="14.25">
      <c r="A13" s="5" t="s">
        <v>522</v>
      </c>
      <c r="B13" s="6" t="s">
        <v>331</v>
      </c>
      <c r="C13" s="122">
        <v>350000</v>
      </c>
    </row>
    <row r="14" spans="1:3" ht="27">
      <c r="A14" s="57" t="s">
        <v>332</v>
      </c>
      <c r="B14" s="57" t="s">
        <v>331</v>
      </c>
      <c r="C14" s="122"/>
    </row>
    <row r="15" spans="1:3" ht="27">
      <c r="A15" s="57" t="s">
        <v>333</v>
      </c>
      <c r="B15" s="57" t="s">
        <v>331</v>
      </c>
      <c r="C15" s="122">
        <v>350000</v>
      </c>
    </row>
    <row r="16" spans="1:3" ht="14.25">
      <c r="A16" s="57" t="s">
        <v>334</v>
      </c>
      <c r="B16" s="57" t="s">
        <v>331</v>
      </c>
      <c r="C16" s="122"/>
    </row>
    <row r="17" spans="1:3" ht="14.25">
      <c r="A17" s="57" t="s">
        <v>335</v>
      </c>
      <c r="B17" s="57" t="s">
        <v>331</v>
      </c>
      <c r="C17" s="122"/>
    </row>
    <row r="18" spans="1:3" ht="14.25">
      <c r="A18" s="5" t="s">
        <v>572</v>
      </c>
      <c r="B18" s="6" t="s">
        <v>336</v>
      </c>
      <c r="C18" s="122"/>
    </row>
    <row r="19" spans="1:3" ht="14.25">
      <c r="A19" s="57" t="s">
        <v>337</v>
      </c>
      <c r="B19" s="57" t="s">
        <v>336</v>
      </c>
      <c r="C19" s="122"/>
    </row>
    <row r="20" spans="1:3" ht="14.25">
      <c r="A20" s="57" t="s">
        <v>338</v>
      </c>
      <c r="B20" s="57" t="s">
        <v>336</v>
      </c>
      <c r="C20" s="122"/>
    </row>
    <row r="21" spans="1:3" ht="14.25">
      <c r="A21" s="7" t="s">
        <v>551</v>
      </c>
      <c r="B21" s="8" t="s">
        <v>339</v>
      </c>
      <c r="C21" s="122">
        <f>C10+C13+C18</f>
        <v>550000</v>
      </c>
    </row>
    <row r="22" spans="1:3" ht="14.25">
      <c r="A22" s="5" t="s">
        <v>573</v>
      </c>
      <c r="B22" s="5" t="s">
        <v>340</v>
      </c>
      <c r="C22" s="122"/>
    </row>
    <row r="23" spans="1:3" ht="14.25">
      <c r="A23" s="5" t="s">
        <v>574</v>
      </c>
      <c r="B23" s="5" t="s">
        <v>340</v>
      </c>
      <c r="C23" s="122"/>
    </row>
    <row r="24" spans="1:3" ht="14.25">
      <c r="A24" s="5" t="s">
        <v>575</v>
      </c>
      <c r="B24" s="5" t="s">
        <v>340</v>
      </c>
      <c r="C24" s="122"/>
    </row>
    <row r="25" spans="1:3" ht="14.25">
      <c r="A25" s="5" t="s">
        <v>576</v>
      </c>
      <c r="B25" s="5" t="s">
        <v>340</v>
      </c>
      <c r="C25" s="122"/>
    </row>
    <row r="26" spans="1:3" ht="14.25">
      <c r="A26" s="5" t="s">
        <v>577</v>
      </c>
      <c r="B26" s="5" t="s">
        <v>340</v>
      </c>
      <c r="C26" s="122"/>
    </row>
    <row r="27" spans="1:3" ht="14.25">
      <c r="A27" s="5" t="s">
        <v>578</v>
      </c>
      <c r="B27" s="5" t="s">
        <v>340</v>
      </c>
      <c r="C27" s="122"/>
    </row>
    <row r="28" spans="1:3" ht="14.25">
      <c r="A28" s="5" t="s">
        <v>579</v>
      </c>
      <c r="B28" s="5" t="s">
        <v>340</v>
      </c>
      <c r="C28" s="122"/>
    </row>
    <row r="29" spans="1:3" ht="14.25">
      <c r="A29" s="5" t="s">
        <v>580</v>
      </c>
      <c r="B29" s="5" t="s">
        <v>340</v>
      </c>
      <c r="C29" s="122"/>
    </row>
    <row r="30" spans="1:3" ht="39">
      <c r="A30" s="5" t="s">
        <v>581</v>
      </c>
      <c r="B30" s="5" t="s">
        <v>340</v>
      </c>
      <c r="C30" s="122"/>
    </row>
    <row r="31" spans="1:3" ht="14.25">
      <c r="A31" s="5" t="s">
        <v>582</v>
      </c>
      <c r="B31" s="5" t="s">
        <v>340</v>
      </c>
      <c r="C31" s="122"/>
    </row>
    <row r="32" spans="1:3" ht="14.25">
      <c r="A32" s="7" t="s">
        <v>524</v>
      </c>
      <c r="B32" s="8" t="s">
        <v>340</v>
      </c>
      <c r="C32" s="122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zoomScalePageLayoutView="0" workbookViewId="0" topLeftCell="A23">
      <selection activeCell="H157" sqref="H157"/>
    </sheetView>
  </sheetViews>
  <sheetFormatPr defaultColWidth="9.140625" defaultRowHeight="15"/>
  <cols>
    <col min="1" max="1" width="101.28125" style="0" customWidth="1"/>
    <col min="2" max="2" width="9.140625" style="0" customWidth="1"/>
    <col min="3" max="3" width="16.00390625" style="348" customWidth="1"/>
    <col min="4" max="5" width="15.421875" style="348" customWidth="1"/>
  </cols>
  <sheetData>
    <row r="1" spans="1:5" ht="26.25" customHeight="1">
      <c r="A1" s="398" t="s">
        <v>775</v>
      </c>
      <c r="B1" s="399"/>
      <c r="C1" s="399"/>
      <c r="D1" s="399"/>
      <c r="E1" s="347"/>
    </row>
    <row r="2" spans="1:5" ht="30" customHeight="1">
      <c r="A2" s="386" t="s">
        <v>834</v>
      </c>
      <c r="B2" s="391"/>
      <c r="C2" s="391"/>
      <c r="D2" s="391"/>
      <c r="E2" s="345"/>
    </row>
    <row r="3" spans="4:5" ht="14.25">
      <c r="D3" s="349"/>
      <c r="E3" s="375" t="s">
        <v>835</v>
      </c>
    </row>
    <row r="4" spans="1:5" ht="14.25">
      <c r="A4" s="121" t="s">
        <v>1</v>
      </c>
      <c r="C4" s="400" t="s">
        <v>685</v>
      </c>
      <c r="D4" s="401"/>
      <c r="E4" s="402"/>
    </row>
    <row r="5" spans="1:5" ht="39">
      <c r="A5" s="2" t="s">
        <v>110</v>
      </c>
      <c r="B5" s="350" t="s">
        <v>111</v>
      </c>
      <c r="C5" s="316" t="s">
        <v>840</v>
      </c>
      <c r="D5" s="316" t="s">
        <v>839</v>
      </c>
      <c r="E5" s="316" t="s">
        <v>836</v>
      </c>
    </row>
    <row r="6" spans="1:5" ht="14.25">
      <c r="A6" s="33" t="s">
        <v>413</v>
      </c>
      <c r="B6" s="351" t="s">
        <v>137</v>
      </c>
      <c r="C6" s="352">
        <v>557501</v>
      </c>
      <c r="D6" s="352">
        <v>802052</v>
      </c>
      <c r="E6" s="352">
        <v>1000000</v>
      </c>
    </row>
    <row r="7" spans="1:5" ht="14.25">
      <c r="A7" s="5" t="s">
        <v>414</v>
      </c>
      <c r="B7" s="351" t="s">
        <v>144</v>
      </c>
      <c r="C7" s="352">
        <v>1690476</v>
      </c>
      <c r="D7" s="352">
        <v>2638843</v>
      </c>
      <c r="E7" s="243">
        <v>2710000</v>
      </c>
    </row>
    <row r="8" spans="1:5" ht="14.25">
      <c r="A8" s="55" t="s">
        <v>505</v>
      </c>
      <c r="B8" s="353" t="s">
        <v>145</v>
      </c>
      <c r="C8" s="352">
        <f>SUM(C6:C7)</f>
        <v>2247977</v>
      </c>
      <c r="D8" s="352">
        <f>SUM(D6:D7)</f>
        <v>3440895</v>
      </c>
      <c r="E8" s="352">
        <f>SUM(E6:E7)</f>
        <v>3710000</v>
      </c>
    </row>
    <row r="9" spans="1:5" ht="14.25">
      <c r="A9" s="41" t="s">
        <v>476</v>
      </c>
      <c r="B9" s="353" t="s">
        <v>146</v>
      </c>
      <c r="C9" s="352">
        <v>597268</v>
      </c>
      <c r="D9" s="352">
        <v>856757</v>
      </c>
      <c r="E9" s="352">
        <v>824000</v>
      </c>
    </row>
    <row r="10" spans="1:5" ht="14.25">
      <c r="A10" s="5" t="s">
        <v>415</v>
      </c>
      <c r="B10" s="351" t="s">
        <v>153</v>
      </c>
      <c r="C10" s="352">
        <v>344164</v>
      </c>
      <c r="D10" s="352">
        <v>251742</v>
      </c>
      <c r="E10" s="352">
        <v>375000</v>
      </c>
    </row>
    <row r="11" spans="1:5" ht="14.25">
      <c r="A11" s="5" t="s">
        <v>506</v>
      </c>
      <c r="B11" s="351" t="s">
        <v>158</v>
      </c>
      <c r="C11" s="354">
        <v>59425</v>
      </c>
      <c r="D11" s="354">
        <v>117943</v>
      </c>
      <c r="E11" s="354">
        <v>120000</v>
      </c>
    </row>
    <row r="12" spans="1:5" ht="14.25">
      <c r="A12" s="5" t="s">
        <v>416</v>
      </c>
      <c r="B12" s="351" t="s">
        <v>170</v>
      </c>
      <c r="C12" s="352">
        <v>3933486</v>
      </c>
      <c r="D12" s="352">
        <v>4567308</v>
      </c>
      <c r="E12" s="352">
        <v>4710000</v>
      </c>
    </row>
    <row r="13" spans="1:5" ht="14.25">
      <c r="A13" s="5" t="s">
        <v>417</v>
      </c>
      <c r="B13" s="351" t="s">
        <v>175</v>
      </c>
      <c r="C13" s="352">
        <v>97520</v>
      </c>
      <c r="D13" s="352">
        <v>104585</v>
      </c>
      <c r="E13" s="352">
        <v>130000</v>
      </c>
    </row>
    <row r="14" spans="1:5" ht="14.25">
      <c r="A14" s="5" t="s">
        <v>418</v>
      </c>
      <c r="B14" s="351" t="s">
        <v>184</v>
      </c>
      <c r="C14" s="352">
        <v>850536</v>
      </c>
      <c r="D14" s="352">
        <v>1182855</v>
      </c>
      <c r="E14" s="352">
        <v>1841000</v>
      </c>
    </row>
    <row r="15" spans="1:5" ht="14.25">
      <c r="A15" s="5"/>
      <c r="B15" s="351"/>
      <c r="C15" s="352"/>
      <c r="D15" s="352"/>
      <c r="E15" s="352"/>
    </row>
    <row r="16" spans="1:5" ht="14.25">
      <c r="A16" s="5"/>
      <c r="B16" s="351"/>
      <c r="C16" s="352"/>
      <c r="D16" s="352"/>
      <c r="E16" s="352"/>
    </row>
    <row r="17" spans="1:5" ht="14.25">
      <c r="A17" s="41" t="s">
        <v>419</v>
      </c>
      <c r="B17" s="353" t="s">
        <v>185</v>
      </c>
      <c r="C17" s="352">
        <f>SUM(C10:C14)</f>
        <v>5285131</v>
      </c>
      <c r="D17" s="352">
        <f>SUM(D10:D14)</f>
        <v>6224433</v>
      </c>
      <c r="E17" s="352">
        <f>SUM(E10:E14)</f>
        <v>7176000</v>
      </c>
    </row>
    <row r="18" spans="1:5" ht="14.25">
      <c r="A18" s="13" t="s">
        <v>186</v>
      </c>
      <c r="B18" s="351" t="s">
        <v>187</v>
      </c>
      <c r="C18" s="352"/>
      <c r="D18" s="352"/>
      <c r="E18" s="352"/>
    </row>
    <row r="19" spans="1:5" ht="14.25">
      <c r="A19" s="13" t="s">
        <v>420</v>
      </c>
      <c r="B19" s="351" t="s">
        <v>188</v>
      </c>
      <c r="C19" s="352"/>
      <c r="D19" s="352"/>
      <c r="E19" s="352"/>
    </row>
    <row r="20" spans="1:5" ht="14.25">
      <c r="A20" s="17" t="s">
        <v>482</v>
      </c>
      <c r="B20" s="351" t="s">
        <v>189</v>
      </c>
      <c r="C20" s="352"/>
      <c r="D20" s="352"/>
      <c r="E20" s="352"/>
    </row>
    <row r="21" spans="1:5" ht="14.25">
      <c r="A21" s="17" t="s">
        <v>483</v>
      </c>
      <c r="B21" s="351" t="s">
        <v>190</v>
      </c>
      <c r="C21" s="352"/>
      <c r="D21" s="352"/>
      <c r="E21" s="352"/>
    </row>
    <row r="22" spans="1:5" ht="14.25">
      <c r="A22" s="17" t="s">
        <v>484</v>
      </c>
      <c r="B22" s="351" t="s">
        <v>191</v>
      </c>
      <c r="C22" s="352"/>
      <c r="D22" s="352"/>
      <c r="E22" s="352"/>
    </row>
    <row r="23" spans="1:5" ht="14.25">
      <c r="A23" s="13" t="s">
        <v>485</v>
      </c>
      <c r="B23" s="351" t="s">
        <v>192</v>
      </c>
      <c r="C23" s="352"/>
      <c r="D23" s="352"/>
      <c r="E23" s="352"/>
    </row>
    <row r="24" spans="1:5" ht="14.25">
      <c r="A24" s="13" t="s">
        <v>486</v>
      </c>
      <c r="B24" s="351" t="s">
        <v>193</v>
      </c>
      <c r="C24" s="352"/>
      <c r="D24" s="352"/>
      <c r="E24" s="352"/>
    </row>
    <row r="25" spans="1:5" ht="14.25">
      <c r="A25" s="13" t="s">
        <v>487</v>
      </c>
      <c r="B25" s="351" t="s">
        <v>194</v>
      </c>
      <c r="C25" s="352">
        <v>775950</v>
      </c>
      <c r="D25" s="352">
        <v>1084000</v>
      </c>
      <c r="E25" s="352">
        <v>1090000</v>
      </c>
    </row>
    <row r="26" spans="1:5" ht="14.25">
      <c r="A26" s="53" t="s">
        <v>449</v>
      </c>
      <c r="B26" s="353" t="s">
        <v>195</v>
      </c>
      <c r="C26" s="352">
        <f>SUM(C18:C25)</f>
        <v>775950</v>
      </c>
      <c r="D26" s="352">
        <f>SUM(D18:D25)</f>
        <v>1084000</v>
      </c>
      <c r="E26" s="352">
        <f>SUM(E18:E25)</f>
        <v>1090000</v>
      </c>
    </row>
    <row r="27" spans="1:5" ht="14.25">
      <c r="A27" s="12" t="s">
        <v>488</v>
      </c>
      <c r="B27" s="351" t="s">
        <v>196</v>
      </c>
      <c r="C27" s="352"/>
      <c r="D27" s="352"/>
      <c r="E27" s="352"/>
    </row>
    <row r="28" spans="1:5" ht="14.25">
      <c r="A28" s="12" t="s">
        <v>197</v>
      </c>
      <c r="B28" s="351" t="s">
        <v>198</v>
      </c>
      <c r="C28" s="352">
        <v>12486</v>
      </c>
      <c r="D28" s="352">
        <v>336654</v>
      </c>
      <c r="E28" s="352"/>
    </row>
    <row r="29" spans="1:5" ht="14.25">
      <c r="A29" s="12" t="s">
        <v>199</v>
      </c>
      <c r="B29" s="351" t="s">
        <v>200</v>
      </c>
      <c r="C29" s="352"/>
      <c r="D29" s="352"/>
      <c r="E29" s="352"/>
    </row>
    <row r="30" spans="1:5" ht="14.25">
      <c r="A30" s="12" t="s">
        <v>450</v>
      </c>
      <c r="B30" s="351" t="s">
        <v>201</v>
      </c>
      <c r="C30" s="352"/>
      <c r="D30" s="352"/>
      <c r="E30" s="352"/>
    </row>
    <row r="31" spans="1:5" ht="14.25">
      <c r="A31" s="12" t="s">
        <v>489</v>
      </c>
      <c r="B31" s="351" t="s">
        <v>202</v>
      </c>
      <c r="C31" s="352"/>
      <c r="D31" s="352"/>
      <c r="E31" s="352"/>
    </row>
    <row r="32" spans="1:5" ht="14.25">
      <c r="A32" s="12" t="s">
        <v>452</v>
      </c>
      <c r="B32" s="351" t="s">
        <v>203</v>
      </c>
      <c r="C32" s="352">
        <v>638995</v>
      </c>
      <c r="D32" s="352">
        <v>678648</v>
      </c>
      <c r="E32" s="352">
        <v>830000</v>
      </c>
    </row>
    <row r="33" spans="1:5" ht="14.25">
      <c r="A33" s="12" t="s">
        <v>490</v>
      </c>
      <c r="B33" s="351" t="s">
        <v>204</v>
      </c>
      <c r="C33" s="352"/>
      <c r="D33" s="352"/>
      <c r="E33" s="352"/>
    </row>
    <row r="34" spans="1:5" ht="14.25">
      <c r="A34" s="12" t="s">
        <v>491</v>
      </c>
      <c r="B34" s="351" t="s">
        <v>205</v>
      </c>
      <c r="C34" s="352"/>
      <c r="D34" s="352"/>
      <c r="E34" s="352">
        <v>60000</v>
      </c>
    </row>
    <row r="35" spans="1:5" ht="14.25">
      <c r="A35" s="12" t="s">
        <v>206</v>
      </c>
      <c r="B35" s="351" t="s">
        <v>207</v>
      </c>
      <c r="C35" s="352"/>
      <c r="D35" s="352"/>
      <c r="E35" s="352"/>
    </row>
    <row r="36" spans="1:5" ht="14.25">
      <c r="A36" s="20" t="s">
        <v>208</v>
      </c>
      <c r="B36" s="351" t="s">
        <v>209</v>
      </c>
      <c r="C36" s="352"/>
      <c r="D36" s="352"/>
      <c r="E36" s="352"/>
    </row>
    <row r="37" spans="1:5" ht="14.25">
      <c r="A37" s="12" t="s">
        <v>492</v>
      </c>
      <c r="B37" s="351" t="s">
        <v>210</v>
      </c>
      <c r="C37" s="352">
        <v>26350</v>
      </c>
      <c r="D37" s="352"/>
      <c r="E37" s="352"/>
    </row>
    <row r="38" spans="1:5" ht="14.25">
      <c r="A38" s="20" t="s">
        <v>667</v>
      </c>
      <c r="B38" s="351" t="s">
        <v>211</v>
      </c>
      <c r="C38" s="352"/>
      <c r="D38" s="352">
        <v>200000</v>
      </c>
      <c r="E38" s="352">
        <v>391813</v>
      </c>
    </row>
    <row r="39" spans="1:5" ht="14.25">
      <c r="A39" s="20" t="s">
        <v>668</v>
      </c>
      <c r="B39" s="351" t="s">
        <v>211</v>
      </c>
      <c r="C39" s="352"/>
      <c r="D39" s="352"/>
      <c r="E39" s="352"/>
    </row>
    <row r="40" spans="1:5" ht="14.25">
      <c r="A40" s="53" t="s">
        <v>455</v>
      </c>
      <c r="B40" s="353" t="s">
        <v>212</v>
      </c>
      <c r="C40" s="352">
        <f>SUM(C27:C39)</f>
        <v>677831</v>
      </c>
      <c r="D40" s="352">
        <f>SUM(D27:D39)</f>
        <v>1215302</v>
      </c>
      <c r="E40" s="352">
        <f>SUM(E27:E39)</f>
        <v>1281813</v>
      </c>
    </row>
    <row r="41" spans="1:5" ht="15">
      <c r="A41" s="63" t="s">
        <v>72</v>
      </c>
      <c r="B41" s="355"/>
      <c r="C41" s="356">
        <f>C40+C26+C17+C9+C8</f>
        <v>9584157</v>
      </c>
      <c r="D41" s="356">
        <f>D40+D26+D17+D9+D8</f>
        <v>12821387</v>
      </c>
      <c r="E41" s="356">
        <f>E40+E26+E17+E9+E8</f>
        <v>14081813</v>
      </c>
    </row>
    <row r="42" spans="1:5" ht="14.25">
      <c r="A42" s="36" t="s">
        <v>213</v>
      </c>
      <c r="B42" s="351" t="s">
        <v>214</v>
      </c>
      <c r="C42" s="352"/>
      <c r="D42" s="352"/>
      <c r="E42" s="352"/>
    </row>
    <row r="43" spans="1:5" ht="14.25">
      <c r="A43" s="36" t="s">
        <v>493</v>
      </c>
      <c r="B43" s="351" t="s">
        <v>215</v>
      </c>
      <c r="C43" s="352"/>
      <c r="D43" s="352"/>
      <c r="E43" s="352"/>
    </row>
    <row r="44" spans="1:5" ht="14.25">
      <c r="A44" s="36" t="s">
        <v>216</v>
      </c>
      <c r="B44" s="351" t="s">
        <v>217</v>
      </c>
      <c r="C44" s="352"/>
      <c r="D44" s="352"/>
      <c r="E44" s="352"/>
    </row>
    <row r="45" spans="1:5" ht="14.25">
      <c r="A45" s="36" t="s">
        <v>218</v>
      </c>
      <c r="B45" s="351" t="s">
        <v>219</v>
      </c>
      <c r="C45" s="352"/>
      <c r="D45" s="352">
        <v>142510</v>
      </c>
      <c r="E45" s="352">
        <v>100000</v>
      </c>
    </row>
    <row r="46" spans="1:5" ht="14.25">
      <c r="A46" s="6" t="s">
        <v>220</v>
      </c>
      <c r="B46" s="351" t="s">
        <v>221</v>
      </c>
      <c r="C46" s="352"/>
      <c r="D46" s="352"/>
      <c r="E46" s="352"/>
    </row>
    <row r="47" spans="1:5" ht="14.25">
      <c r="A47" s="6" t="s">
        <v>222</v>
      </c>
      <c r="B47" s="351" t="s">
        <v>223</v>
      </c>
      <c r="C47" s="352"/>
      <c r="D47" s="352"/>
      <c r="E47" s="352"/>
    </row>
    <row r="48" spans="1:5" ht="14.25">
      <c r="A48" s="6" t="s">
        <v>224</v>
      </c>
      <c r="B48" s="351" t="s">
        <v>225</v>
      </c>
      <c r="C48" s="352"/>
      <c r="D48" s="352">
        <v>38477</v>
      </c>
      <c r="E48" s="352">
        <v>30000</v>
      </c>
    </row>
    <row r="49" spans="1:5" ht="14.25">
      <c r="A49" s="54" t="s">
        <v>457</v>
      </c>
      <c r="B49" s="353" t="s">
        <v>226</v>
      </c>
      <c r="C49" s="352">
        <f>SUM(C42:C48)</f>
        <v>0</v>
      </c>
      <c r="D49" s="352">
        <f>SUM(D42:D48)</f>
        <v>180987</v>
      </c>
      <c r="E49" s="352">
        <f>SUM(E42:E48)</f>
        <v>130000</v>
      </c>
    </row>
    <row r="50" spans="1:5" ht="14.25">
      <c r="A50" s="13" t="s">
        <v>227</v>
      </c>
      <c r="B50" s="351" t="s">
        <v>228</v>
      </c>
      <c r="C50" s="352">
        <v>2913528</v>
      </c>
      <c r="D50" s="352">
        <v>1012076</v>
      </c>
      <c r="E50" s="352">
        <v>15431096</v>
      </c>
    </row>
    <row r="51" spans="1:5" ht="14.25">
      <c r="A51" s="13" t="s">
        <v>229</v>
      </c>
      <c r="B51" s="351" t="s">
        <v>230</v>
      </c>
      <c r="C51" s="352"/>
      <c r="D51" s="352"/>
      <c r="E51" s="352"/>
    </row>
    <row r="52" spans="1:5" ht="14.25">
      <c r="A52" s="13" t="s">
        <v>231</v>
      </c>
      <c r="B52" s="351" t="s">
        <v>232</v>
      </c>
      <c r="C52" s="352"/>
      <c r="D52" s="352"/>
      <c r="E52" s="352"/>
    </row>
    <row r="53" spans="1:5" ht="14.25">
      <c r="A53" s="13" t="s">
        <v>233</v>
      </c>
      <c r="B53" s="351" t="s">
        <v>234</v>
      </c>
      <c r="C53" s="352">
        <v>786651</v>
      </c>
      <c r="D53" s="352">
        <v>273260</v>
      </c>
      <c r="E53" s="352">
        <v>4163895</v>
      </c>
    </row>
    <row r="54" spans="1:5" ht="14.25">
      <c r="A54" s="53" t="s">
        <v>458</v>
      </c>
      <c r="B54" s="353" t="s">
        <v>235</v>
      </c>
      <c r="C54" s="352">
        <f>SUM(C50:C53)</f>
        <v>3700179</v>
      </c>
      <c r="D54" s="352">
        <f>SUM(D50:D53)</f>
        <v>1285336</v>
      </c>
      <c r="E54" s="352">
        <f>SUM(E50:E53)</f>
        <v>19594991</v>
      </c>
    </row>
    <row r="55" spans="1:5" ht="14.25">
      <c r="A55" s="13" t="s">
        <v>236</v>
      </c>
      <c r="B55" s="351" t="s">
        <v>237</v>
      </c>
      <c r="C55" s="352"/>
      <c r="D55" s="352"/>
      <c r="E55" s="352"/>
    </row>
    <row r="56" spans="1:5" ht="14.25">
      <c r="A56" s="13" t="s">
        <v>494</v>
      </c>
      <c r="B56" s="351" t="s">
        <v>238</v>
      </c>
      <c r="C56" s="352"/>
      <c r="D56" s="352"/>
      <c r="E56" s="352"/>
    </row>
    <row r="57" spans="1:5" ht="14.25">
      <c r="A57" s="13" t="s">
        <v>495</v>
      </c>
      <c r="B57" s="351" t="s">
        <v>239</v>
      </c>
      <c r="C57" s="352"/>
      <c r="D57" s="352"/>
      <c r="E57" s="352"/>
    </row>
    <row r="58" spans="1:5" ht="14.25">
      <c r="A58" s="13" t="s">
        <v>496</v>
      </c>
      <c r="B58" s="351" t="s">
        <v>240</v>
      </c>
      <c r="C58" s="352">
        <v>149861</v>
      </c>
      <c r="D58" s="352"/>
      <c r="E58" s="352"/>
    </row>
    <row r="59" spans="1:5" ht="14.25">
      <c r="A59" s="13" t="s">
        <v>497</v>
      </c>
      <c r="B59" s="351" t="s">
        <v>241</v>
      </c>
      <c r="C59" s="352"/>
      <c r="D59" s="352"/>
      <c r="E59" s="352"/>
    </row>
    <row r="60" spans="1:5" ht="14.25">
      <c r="A60" s="13" t="s">
        <v>498</v>
      </c>
      <c r="B60" s="351" t="s">
        <v>242</v>
      </c>
      <c r="C60" s="352"/>
      <c r="D60" s="352"/>
      <c r="E60" s="352"/>
    </row>
    <row r="61" spans="1:5" ht="14.25">
      <c r="A61" s="13" t="s">
        <v>243</v>
      </c>
      <c r="B61" s="351" t="s">
        <v>244</v>
      </c>
      <c r="C61" s="352"/>
      <c r="D61" s="352"/>
      <c r="E61" s="352"/>
    </row>
    <row r="62" spans="1:5" ht="14.25">
      <c r="A62" s="13" t="s">
        <v>499</v>
      </c>
      <c r="B62" s="351" t="s">
        <v>245</v>
      </c>
      <c r="C62" s="352"/>
      <c r="D62" s="352"/>
      <c r="E62" s="352"/>
    </row>
    <row r="63" spans="1:5" ht="14.25">
      <c r="A63" s="53" t="s">
        <v>459</v>
      </c>
      <c r="B63" s="353" t="s">
        <v>246</v>
      </c>
      <c r="C63" s="352">
        <f>SUM(C55:C61)</f>
        <v>149861</v>
      </c>
      <c r="D63" s="352">
        <f>SUM(D55:D61)</f>
        <v>0</v>
      </c>
      <c r="E63" s="352"/>
    </row>
    <row r="64" spans="1:5" ht="15">
      <c r="A64" s="63" t="s">
        <v>73</v>
      </c>
      <c r="B64" s="355"/>
      <c r="C64" s="356">
        <f>C63+C54+C49</f>
        <v>3850040</v>
      </c>
      <c r="D64" s="356">
        <f>D63+D54+D49</f>
        <v>1466323</v>
      </c>
      <c r="E64" s="356">
        <f>E63+E54+E49</f>
        <v>19724991</v>
      </c>
    </row>
    <row r="65" spans="1:5" ht="15">
      <c r="A65" s="37" t="s">
        <v>507</v>
      </c>
      <c r="B65" s="357" t="s">
        <v>247</v>
      </c>
      <c r="C65" s="358">
        <f>C64+C41</f>
        <v>13434197</v>
      </c>
      <c r="D65" s="358">
        <f>D64+D41</f>
        <v>14287710</v>
      </c>
      <c r="E65" s="358">
        <f>E64+E41</f>
        <v>33806804</v>
      </c>
    </row>
    <row r="66" spans="1:5" ht="14.25">
      <c r="A66" s="15" t="s">
        <v>464</v>
      </c>
      <c r="B66" s="359" t="s">
        <v>255</v>
      </c>
      <c r="C66" s="360"/>
      <c r="D66" s="360"/>
      <c r="E66" s="360"/>
    </row>
    <row r="67" spans="1:5" ht="14.25">
      <c r="A67" s="14" t="s">
        <v>467</v>
      </c>
      <c r="B67" s="359" t="s">
        <v>263</v>
      </c>
      <c r="C67" s="361">
        <v>4500000</v>
      </c>
      <c r="D67" s="361"/>
      <c r="E67" s="361"/>
    </row>
    <row r="68" spans="1:5" ht="14.25">
      <c r="A68" s="39" t="s">
        <v>264</v>
      </c>
      <c r="B68" s="362" t="s">
        <v>265</v>
      </c>
      <c r="C68" s="363"/>
      <c r="D68" s="363"/>
      <c r="E68" s="363"/>
    </row>
    <row r="69" spans="1:5" ht="14.25">
      <c r="A69" s="39" t="s">
        <v>266</v>
      </c>
      <c r="B69" s="362" t="s">
        <v>267</v>
      </c>
      <c r="C69" s="363">
        <v>351702</v>
      </c>
      <c r="D69" s="363">
        <v>411226</v>
      </c>
      <c r="E69" s="363">
        <v>464059</v>
      </c>
    </row>
    <row r="70" spans="1:5" ht="14.25">
      <c r="A70" s="14" t="s">
        <v>268</v>
      </c>
      <c r="B70" s="359" t="s">
        <v>269</v>
      </c>
      <c r="C70" s="363"/>
      <c r="D70" s="363"/>
      <c r="E70" s="363"/>
    </row>
    <row r="71" spans="1:5" ht="14.25">
      <c r="A71" s="39" t="s">
        <v>270</v>
      </c>
      <c r="B71" s="362" t="s">
        <v>271</v>
      </c>
      <c r="C71" s="363"/>
      <c r="D71" s="363"/>
      <c r="E71" s="363"/>
    </row>
    <row r="72" spans="1:5" ht="14.25">
      <c r="A72" s="39" t="s">
        <v>272</v>
      </c>
      <c r="B72" s="362" t="s">
        <v>273</v>
      </c>
      <c r="C72" s="363"/>
      <c r="D72" s="363"/>
      <c r="E72" s="363"/>
    </row>
    <row r="73" spans="1:5" ht="14.25">
      <c r="A73" s="39" t="s">
        <v>274</v>
      </c>
      <c r="B73" s="362" t="s">
        <v>275</v>
      </c>
      <c r="C73" s="363"/>
      <c r="D73" s="363"/>
      <c r="E73" s="363"/>
    </row>
    <row r="74" spans="1:5" ht="14.25">
      <c r="A74" s="40" t="s">
        <v>468</v>
      </c>
      <c r="B74" s="364" t="s">
        <v>276</v>
      </c>
      <c r="C74" s="361">
        <f>SUM(C66:C73)</f>
        <v>4851702</v>
      </c>
      <c r="D74" s="361">
        <f>SUM(D66:D73)</f>
        <v>411226</v>
      </c>
      <c r="E74" s="361">
        <f>SUM(E66:E73)</f>
        <v>464059</v>
      </c>
    </row>
    <row r="75" spans="1:5" ht="14.25">
      <c r="A75" s="39" t="s">
        <v>277</v>
      </c>
      <c r="B75" s="362" t="s">
        <v>278</v>
      </c>
      <c r="C75" s="363"/>
      <c r="D75" s="363"/>
      <c r="E75" s="363"/>
    </row>
    <row r="76" spans="1:5" ht="14.25">
      <c r="A76" s="13" t="s">
        <v>279</v>
      </c>
      <c r="B76" s="362" t="s">
        <v>280</v>
      </c>
      <c r="C76" s="365"/>
      <c r="D76" s="365"/>
      <c r="E76" s="365"/>
    </row>
    <row r="77" spans="1:5" ht="14.25">
      <c r="A77" s="39" t="s">
        <v>504</v>
      </c>
      <c r="B77" s="362" t="s">
        <v>281</v>
      </c>
      <c r="C77" s="363"/>
      <c r="D77" s="363"/>
      <c r="E77" s="363"/>
    </row>
    <row r="78" spans="1:5" ht="14.25">
      <c r="A78" s="39" t="s">
        <v>473</v>
      </c>
      <c r="B78" s="362" t="s">
        <v>282</v>
      </c>
      <c r="C78" s="363"/>
      <c r="D78" s="363"/>
      <c r="E78" s="363"/>
    </row>
    <row r="79" spans="1:5" ht="14.25">
      <c r="A79" s="40" t="s">
        <v>474</v>
      </c>
      <c r="B79" s="364" t="s">
        <v>286</v>
      </c>
      <c r="C79" s="361"/>
      <c r="D79" s="361"/>
      <c r="E79" s="361"/>
    </row>
    <row r="80" spans="1:5" ht="14.25">
      <c r="A80" s="13" t="s">
        <v>287</v>
      </c>
      <c r="B80" s="362" t="s">
        <v>288</v>
      </c>
      <c r="C80" s="365"/>
      <c r="D80" s="365"/>
      <c r="E80" s="365"/>
    </row>
    <row r="81" spans="1:5" ht="15">
      <c r="A81" s="42" t="s">
        <v>508</v>
      </c>
      <c r="B81" s="366" t="s">
        <v>289</v>
      </c>
      <c r="C81" s="367">
        <f>C74</f>
        <v>4851702</v>
      </c>
      <c r="D81" s="367">
        <f>D74</f>
        <v>411226</v>
      </c>
      <c r="E81" s="367">
        <f>E74</f>
        <v>464059</v>
      </c>
    </row>
    <row r="82" spans="1:5" ht="15">
      <c r="A82" s="322" t="s">
        <v>545</v>
      </c>
      <c r="B82" s="368"/>
      <c r="C82" s="369">
        <f>C65+C81</f>
        <v>18285899</v>
      </c>
      <c r="D82" s="369">
        <f>D65+D81</f>
        <v>14698936</v>
      </c>
      <c r="E82" s="369">
        <f>E65+E81</f>
        <v>34270863</v>
      </c>
    </row>
    <row r="83" spans="1:5" ht="28.5">
      <c r="A83" s="2" t="s">
        <v>110</v>
      </c>
      <c r="B83" s="350" t="s">
        <v>52</v>
      </c>
      <c r="C83" s="376" t="s">
        <v>840</v>
      </c>
      <c r="D83" s="316" t="s">
        <v>841</v>
      </c>
      <c r="E83" s="316" t="s">
        <v>836</v>
      </c>
    </row>
    <row r="84" spans="1:5" ht="14.25">
      <c r="A84" s="5" t="s">
        <v>547</v>
      </c>
      <c r="B84" s="370" t="s">
        <v>302</v>
      </c>
      <c r="C84" s="371">
        <v>9863036</v>
      </c>
      <c r="D84" s="371">
        <v>12163158</v>
      </c>
      <c r="E84" s="371">
        <v>11676467</v>
      </c>
    </row>
    <row r="85" spans="1:5" ht="14.25">
      <c r="A85" s="5" t="s">
        <v>303</v>
      </c>
      <c r="B85" s="370" t="s">
        <v>304</v>
      </c>
      <c r="C85" s="371"/>
      <c r="D85" s="371"/>
      <c r="E85" s="371"/>
    </row>
    <row r="86" spans="1:5" ht="14.25">
      <c r="A86" s="5" t="s">
        <v>305</v>
      </c>
      <c r="B86" s="370" t="s">
        <v>306</v>
      </c>
      <c r="C86" s="371"/>
      <c r="D86" s="371"/>
      <c r="E86" s="371"/>
    </row>
    <row r="87" spans="1:5" ht="14.25">
      <c r="A87" s="5" t="s">
        <v>509</v>
      </c>
      <c r="B87" s="370" t="s">
        <v>307</v>
      </c>
      <c r="C87" s="371"/>
      <c r="D87" s="371"/>
      <c r="E87" s="371"/>
    </row>
    <row r="88" spans="1:5" ht="14.25">
      <c r="A88" s="5" t="s">
        <v>510</v>
      </c>
      <c r="B88" s="370" t="s">
        <v>308</v>
      </c>
      <c r="C88" s="371"/>
      <c r="D88" s="371"/>
      <c r="E88" s="371"/>
    </row>
    <row r="89" spans="1:5" ht="14.25">
      <c r="A89" s="5" t="s">
        <v>511</v>
      </c>
      <c r="B89" s="370" t="s">
        <v>309</v>
      </c>
      <c r="C89" s="371">
        <v>31224</v>
      </c>
      <c r="D89" s="371"/>
      <c r="E89" s="371"/>
    </row>
    <row r="90" spans="1:5" ht="14.25">
      <c r="A90" s="41" t="s">
        <v>548</v>
      </c>
      <c r="B90" s="372" t="s">
        <v>310</v>
      </c>
      <c r="C90" s="371">
        <f>SUM(C84:C89)</f>
        <v>9894260</v>
      </c>
      <c r="D90" s="371">
        <f>SUM(D84:D89)</f>
        <v>12163158</v>
      </c>
      <c r="E90" s="371">
        <f>SUM(E84:E89)</f>
        <v>11676467</v>
      </c>
    </row>
    <row r="91" spans="1:5" ht="14.25">
      <c r="A91" s="5" t="s">
        <v>550</v>
      </c>
      <c r="B91" s="370" t="s">
        <v>321</v>
      </c>
      <c r="C91" s="371"/>
      <c r="D91" s="371"/>
      <c r="E91" s="371"/>
    </row>
    <row r="92" spans="1:5" ht="14.25">
      <c r="A92" s="5" t="s">
        <v>517</v>
      </c>
      <c r="B92" s="370" t="s">
        <v>322</v>
      </c>
      <c r="C92" s="371"/>
      <c r="D92" s="371"/>
      <c r="E92" s="371"/>
    </row>
    <row r="93" spans="1:5" ht="14.25">
      <c r="A93" s="5" t="s">
        <v>518</v>
      </c>
      <c r="B93" s="370" t="s">
        <v>323</v>
      </c>
      <c r="C93" s="371"/>
      <c r="D93" s="371"/>
      <c r="E93" s="371"/>
    </row>
    <row r="94" spans="1:5" ht="14.25">
      <c r="A94" s="5" t="s">
        <v>519</v>
      </c>
      <c r="B94" s="370" t="s">
        <v>324</v>
      </c>
      <c r="C94" s="371">
        <v>2303761</v>
      </c>
      <c r="D94" s="371">
        <v>2213820</v>
      </c>
      <c r="E94" s="371">
        <v>2200000</v>
      </c>
    </row>
    <row r="95" spans="1:5" ht="14.25">
      <c r="A95" s="5" t="s">
        <v>551</v>
      </c>
      <c r="B95" s="370" t="s">
        <v>339</v>
      </c>
      <c r="C95" s="371">
        <v>341712</v>
      </c>
      <c r="D95" s="371">
        <v>336756</v>
      </c>
      <c r="E95" s="371">
        <v>550000</v>
      </c>
    </row>
    <row r="96" spans="1:5" ht="14.25">
      <c r="A96" s="5" t="s">
        <v>524</v>
      </c>
      <c r="B96" s="370" t="s">
        <v>340</v>
      </c>
      <c r="C96" s="371">
        <v>78230</v>
      </c>
      <c r="D96" s="371">
        <v>186741</v>
      </c>
      <c r="E96" s="371"/>
    </row>
    <row r="97" spans="1:5" ht="14.25">
      <c r="A97" s="41" t="s">
        <v>552</v>
      </c>
      <c r="B97" s="372" t="s">
        <v>341</v>
      </c>
      <c r="C97" s="371">
        <f>SUM(C91:C96)</f>
        <v>2723703</v>
      </c>
      <c r="D97" s="371">
        <f>SUM(D91:D96)</f>
        <v>2737317</v>
      </c>
      <c r="E97" s="371">
        <f>SUM(E91:E96)</f>
        <v>2750000</v>
      </c>
    </row>
    <row r="98" spans="1:5" ht="14.25">
      <c r="A98" s="13" t="s">
        <v>342</v>
      </c>
      <c r="B98" s="370" t="s">
        <v>343</v>
      </c>
      <c r="C98" s="371"/>
      <c r="D98" s="371"/>
      <c r="E98" s="371"/>
    </row>
    <row r="99" spans="1:5" ht="14.25">
      <c r="A99" s="13" t="s">
        <v>525</v>
      </c>
      <c r="B99" s="370" t="s">
        <v>344</v>
      </c>
      <c r="C99" s="371">
        <v>3580714</v>
      </c>
      <c r="D99" s="371">
        <v>3489872</v>
      </c>
      <c r="E99" s="371">
        <v>3510000</v>
      </c>
    </row>
    <row r="100" spans="1:5" ht="14.25">
      <c r="A100" s="13" t="s">
        <v>526</v>
      </c>
      <c r="B100" s="370" t="s">
        <v>345</v>
      </c>
      <c r="C100" s="371"/>
      <c r="D100" s="371"/>
      <c r="E100" s="371"/>
    </row>
    <row r="101" spans="1:5" ht="14.25">
      <c r="A101" s="13" t="s">
        <v>527</v>
      </c>
      <c r="B101" s="370" t="s">
        <v>346</v>
      </c>
      <c r="C101" s="371">
        <v>104843</v>
      </c>
      <c r="D101" s="371">
        <v>15600</v>
      </c>
      <c r="E101" s="371"/>
    </row>
    <row r="102" spans="1:5" ht="14.25">
      <c r="A102" s="13" t="s">
        <v>347</v>
      </c>
      <c r="B102" s="370" t="s">
        <v>348</v>
      </c>
      <c r="C102" s="371"/>
      <c r="D102" s="371"/>
      <c r="E102" s="371"/>
    </row>
    <row r="103" spans="1:5" ht="14.25">
      <c r="A103" s="13" t="s">
        <v>349</v>
      </c>
      <c r="B103" s="370" t="s">
        <v>350</v>
      </c>
      <c r="C103" s="371"/>
      <c r="D103" s="371"/>
      <c r="E103" s="371">
        <v>940000</v>
      </c>
    </row>
    <row r="104" spans="1:5" ht="14.25">
      <c r="A104" s="13" t="s">
        <v>351</v>
      </c>
      <c r="B104" s="370" t="s">
        <v>352</v>
      </c>
      <c r="C104" s="371"/>
      <c r="D104" s="371"/>
      <c r="E104" s="371"/>
    </row>
    <row r="105" spans="1:5" ht="14.25">
      <c r="A105" s="13" t="s">
        <v>528</v>
      </c>
      <c r="B105" s="370" t="s">
        <v>353</v>
      </c>
      <c r="C105" s="371">
        <v>220</v>
      </c>
      <c r="D105" s="371">
        <v>166</v>
      </c>
      <c r="E105" s="371"/>
    </row>
    <row r="106" spans="1:5" ht="14.25">
      <c r="A106" s="13" t="s">
        <v>529</v>
      </c>
      <c r="B106" s="370" t="s">
        <v>354</v>
      </c>
      <c r="C106" s="371">
        <v>37610</v>
      </c>
      <c r="D106" s="371"/>
      <c r="E106" s="371"/>
    </row>
    <row r="107" spans="1:5" ht="14.25">
      <c r="A107" s="13" t="s">
        <v>530</v>
      </c>
      <c r="B107" s="370" t="s">
        <v>837</v>
      </c>
      <c r="C107" s="371"/>
      <c r="D107" s="371">
        <v>213829</v>
      </c>
      <c r="E107" s="371"/>
    </row>
    <row r="108" spans="1:5" ht="14.25">
      <c r="A108" s="53" t="s">
        <v>553</v>
      </c>
      <c r="B108" s="372" t="s">
        <v>356</v>
      </c>
      <c r="C108" s="371">
        <f>SUM(C98:C107)</f>
        <v>3723387</v>
      </c>
      <c r="D108" s="371">
        <f>SUM(D98:D107)</f>
        <v>3719467</v>
      </c>
      <c r="E108" s="371">
        <f>SUM(E98:E107)</f>
        <v>4450000</v>
      </c>
    </row>
    <row r="109" spans="1:5" ht="14.25">
      <c r="A109" s="13" t="s">
        <v>365</v>
      </c>
      <c r="B109" s="370" t="s">
        <v>366</v>
      </c>
      <c r="C109" s="371"/>
      <c r="D109" s="371"/>
      <c r="E109" s="371"/>
    </row>
    <row r="110" spans="1:5" ht="14.25">
      <c r="A110" s="5" t="s">
        <v>534</v>
      </c>
      <c r="B110" s="370" t="s">
        <v>367</v>
      </c>
      <c r="C110" s="371"/>
      <c r="D110" s="371"/>
      <c r="E110" s="371"/>
    </row>
    <row r="111" spans="1:5" ht="14.25">
      <c r="A111" s="13" t="s">
        <v>535</v>
      </c>
      <c r="B111" s="370" t="s">
        <v>368</v>
      </c>
      <c r="C111" s="371"/>
      <c r="D111" s="371">
        <v>23000</v>
      </c>
      <c r="E111" s="371"/>
    </row>
    <row r="112" spans="1:5" ht="14.25">
      <c r="A112" s="41" t="s">
        <v>555</v>
      </c>
      <c r="B112" s="372" t="s">
        <v>369</v>
      </c>
      <c r="C112" s="371">
        <f>SUM(C109:C111)</f>
        <v>0</v>
      </c>
      <c r="D112" s="371">
        <f>SUM(D109:D111)</f>
        <v>23000</v>
      </c>
      <c r="E112" s="371"/>
    </row>
    <row r="113" spans="1:5" ht="15">
      <c r="A113" s="63" t="s">
        <v>74</v>
      </c>
      <c r="B113" s="373"/>
      <c r="C113" s="356">
        <f>C112+C108+C97+C90</f>
        <v>16341350</v>
      </c>
      <c r="D113" s="356">
        <f>D112+D108+D97+D90</f>
        <v>18642942</v>
      </c>
      <c r="E113" s="356">
        <f>E112+E108+E97+E90</f>
        <v>18876467</v>
      </c>
    </row>
    <row r="114" spans="1:5" ht="14.25">
      <c r="A114" s="5" t="s">
        <v>311</v>
      </c>
      <c r="B114" s="370" t="s">
        <v>312</v>
      </c>
      <c r="C114" s="371"/>
      <c r="D114" s="371">
        <v>750000</v>
      </c>
      <c r="E114" s="371">
        <v>10450743</v>
      </c>
    </row>
    <row r="115" spans="1:5" ht="14.25">
      <c r="A115" s="5" t="s">
        <v>313</v>
      </c>
      <c r="B115" s="370" t="s">
        <v>314</v>
      </c>
      <c r="C115" s="371"/>
      <c r="D115" s="371"/>
      <c r="E115" s="371"/>
    </row>
    <row r="116" spans="1:5" ht="14.25">
      <c r="A116" s="5" t="s">
        <v>512</v>
      </c>
      <c r="B116" s="370" t="s">
        <v>315</v>
      </c>
      <c r="C116" s="371">
        <v>63509</v>
      </c>
      <c r="D116" s="371">
        <v>63510</v>
      </c>
      <c r="E116" s="371"/>
    </row>
    <row r="117" spans="1:5" ht="14.25">
      <c r="A117" s="5" t="s">
        <v>513</v>
      </c>
      <c r="B117" s="370" t="s">
        <v>316</v>
      </c>
      <c r="C117" s="371"/>
      <c r="D117" s="371"/>
      <c r="E117" s="371"/>
    </row>
    <row r="118" spans="1:5" ht="14.25">
      <c r="A118" s="5" t="s">
        <v>514</v>
      </c>
      <c r="B118" s="370" t="s">
        <v>317</v>
      </c>
      <c r="C118" s="371"/>
      <c r="D118" s="371"/>
      <c r="E118" s="371"/>
    </row>
    <row r="119" spans="1:5" ht="14.25">
      <c r="A119" s="41" t="s">
        <v>549</v>
      </c>
      <c r="B119" s="372" t="s">
        <v>318</v>
      </c>
      <c r="C119" s="371">
        <f>SUM(C114:C118)</f>
        <v>63509</v>
      </c>
      <c r="D119" s="371">
        <f>SUM(D114:D118)</f>
        <v>813510</v>
      </c>
      <c r="E119" s="371">
        <f>SUM(E114:E118)</f>
        <v>10450743</v>
      </c>
    </row>
    <row r="120" spans="1:5" ht="14.25">
      <c r="A120" s="13" t="s">
        <v>531</v>
      </c>
      <c r="B120" s="370" t="s">
        <v>357</v>
      </c>
      <c r="C120" s="371"/>
      <c r="D120" s="371"/>
      <c r="E120" s="371"/>
    </row>
    <row r="121" spans="1:5" ht="14.25">
      <c r="A121" s="13" t="s">
        <v>532</v>
      </c>
      <c r="B121" s="370" t="s">
        <v>358</v>
      </c>
      <c r="C121" s="371"/>
      <c r="D121" s="371"/>
      <c r="E121" s="371"/>
    </row>
    <row r="122" spans="1:5" ht="14.25">
      <c r="A122" s="13" t="s">
        <v>359</v>
      </c>
      <c r="B122" s="370" t="s">
        <v>360</v>
      </c>
      <c r="C122" s="371"/>
      <c r="D122" s="371"/>
      <c r="E122" s="371"/>
    </row>
    <row r="123" spans="1:5" ht="14.25">
      <c r="A123" s="13" t="s">
        <v>533</v>
      </c>
      <c r="B123" s="370" t="s">
        <v>361</v>
      </c>
      <c r="C123" s="371"/>
      <c r="D123" s="371"/>
      <c r="E123" s="371"/>
    </row>
    <row r="124" spans="1:5" ht="14.25">
      <c r="A124" s="13" t="s">
        <v>362</v>
      </c>
      <c r="B124" s="370" t="s">
        <v>363</v>
      </c>
      <c r="C124" s="371"/>
      <c r="D124" s="371"/>
      <c r="E124" s="371"/>
    </row>
    <row r="125" spans="1:5" ht="14.25">
      <c r="A125" s="41" t="s">
        <v>554</v>
      </c>
      <c r="B125" s="372" t="s">
        <v>364</v>
      </c>
      <c r="C125" s="371"/>
      <c r="D125" s="371"/>
      <c r="E125" s="371"/>
    </row>
    <row r="126" spans="1:5" ht="14.25">
      <c r="A126" s="13" t="s">
        <v>370</v>
      </c>
      <c r="B126" s="370" t="s">
        <v>371</v>
      </c>
      <c r="C126" s="371"/>
      <c r="D126" s="371"/>
      <c r="E126" s="371"/>
    </row>
    <row r="127" spans="1:5" ht="14.25">
      <c r="A127" s="5" t="s">
        <v>536</v>
      </c>
      <c r="B127" s="370" t="s">
        <v>372</v>
      </c>
      <c r="C127" s="371">
        <v>139761</v>
      </c>
      <c r="D127" s="371"/>
      <c r="E127" s="371">
        <v>100000</v>
      </c>
    </row>
    <row r="128" spans="1:5" ht="14.25">
      <c r="A128" s="13" t="s">
        <v>537</v>
      </c>
      <c r="B128" s="370" t="s">
        <v>373</v>
      </c>
      <c r="C128" s="371"/>
      <c r="D128" s="371"/>
      <c r="E128" s="371">
        <v>30000</v>
      </c>
    </row>
    <row r="129" spans="1:5" ht="14.25">
      <c r="A129" s="41" t="s">
        <v>557</v>
      </c>
      <c r="B129" s="372" t="s">
        <v>374</v>
      </c>
      <c r="C129" s="371">
        <f>C128+C127</f>
        <v>139761</v>
      </c>
      <c r="D129" s="371">
        <f>D128+D127</f>
        <v>0</v>
      </c>
      <c r="E129" s="371">
        <f>E128+E127</f>
        <v>130000</v>
      </c>
    </row>
    <row r="130" spans="1:5" ht="15">
      <c r="A130" s="63" t="s">
        <v>75</v>
      </c>
      <c r="B130" s="373"/>
      <c r="C130" s="356">
        <f>C129+C125+C119</f>
        <v>203270</v>
      </c>
      <c r="D130" s="356">
        <f>D129+D125+D119</f>
        <v>813510</v>
      </c>
      <c r="E130" s="356">
        <f>E129+E125+E119</f>
        <v>10580743</v>
      </c>
    </row>
    <row r="131" spans="1:5" ht="15">
      <c r="A131" s="51" t="s">
        <v>556</v>
      </c>
      <c r="B131" s="374" t="s">
        <v>375</v>
      </c>
      <c r="C131" s="358">
        <f>C130+C113</f>
        <v>16544620</v>
      </c>
      <c r="D131" s="358">
        <f>D130+D113</f>
        <v>19456452</v>
      </c>
      <c r="E131" s="358">
        <f>E130+E113</f>
        <v>29457210</v>
      </c>
    </row>
    <row r="132" spans="1:5" ht="15">
      <c r="A132" s="377" t="s">
        <v>76</v>
      </c>
      <c r="B132" s="377"/>
      <c r="C132" s="378">
        <f>C113-C41</f>
        <v>6757193</v>
      </c>
      <c r="D132" s="378">
        <f>D113-D41</f>
        <v>5821555</v>
      </c>
      <c r="E132" s="378">
        <f>E113-E41</f>
        <v>4794654</v>
      </c>
    </row>
    <row r="133" spans="1:5" ht="15">
      <c r="A133" s="333" t="s">
        <v>77</v>
      </c>
      <c r="B133" s="377"/>
      <c r="C133" s="378">
        <f>C130-C64</f>
        <v>-3646770</v>
      </c>
      <c r="D133" s="378">
        <f>D130-D64</f>
        <v>-652813</v>
      </c>
      <c r="E133" s="378">
        <f>E130-E64</f>
        <v>-9144248</v>
      </c>
    </row>
    <row r="134" spans="1:5" ht="14.25">
      <c r="A134" s="15" t="s">
        <v>558</v>
      </c>
      <c r="B134" s="359" t="s">
        <v>380</v>
      </c>
      <c r="C134" s="371"/>
      <c r="D134" s="371"/>
      <c r="E134" s="371"/>
    </row>
    <row r="135" spans="1:5" ht="14.25">
      <c r="A135" s="14" t="s">
        <v>559</v>
      </c>
      <c r="B135" s="359" t="s">
        <v>387</v>
      </c>
      <c r="C135" s="371"/>
      <c r="D135" s="371"/>
      <c r="E135" s="371"/>
    </row>
    <row r="136" spans="1:5" ht="14.25">
      <c r="A136" s="5" t="s">
        <v>665</v>
      </c>
      <c r="B136" s="362" t="s">
        <v>388</v>
      </c>
      <c r="C136" s="371">
        <v>14210806</v>
      </c>
      <c r="D136" s="371">
        <v>12880753</v>
      </c>
      <c r="E136" s="371">
        <v>4813653</v>
      </c>
    </row>
    <row r="137" spans="1:5" ht="14.25">
      <c r="A137" s="5" t="s">
        <v>666</v>
      </c>
      <c r="B137" s="362" t="s">
        <v>388</v>
      </c>
      <c r="C137" s="371"/>
      <c r="D137" s="371"/>
      <c r="E137" s="371"/>
    </row>
    <row r="138" spans="1:5" ht="14.25">
      <c r="A138" s="5" t="s">
        <v>663</v>
      </c>
      <c r="B138" s="362" t="s">
        <v>389</v>
      </c>
      <c r="C138" s="371"/>
      <c r="D138" s="371"/>
      <c r="E138" s="371"/>
    </row>
    <row r="139" spans="1:5" ht="14.25">
      <c r="A139" s="5" t="s">
        <v>664</v>
      </c>
      <c r="B139" s="362" t="s">
        <v>389</v>
      </c>
      <c r="C139" s="371"/>
      <c r="D139" s="371"/>
      <c r="E139" s="371"/>
    </row>
    <row r="140" spans="1:5" ht="14.25">
      <c r="A140" s="7" t="s">
        <v>560</v>
      </c>
      <c r="B140" s="359" t="s">
        <v>390</v>
      </c>
      <c r="C140" s="371">
        <f>SUM(C136:C139)</f>
        <v>14210806</v>
      </c>
      <c r="D140" s="371">
        <f>SUM(D136:D139)</f>
        <v>12880753</v>
      </c>
      <c r="E140" s="371">
        <f>SUM(E136:E139)</f>
        <v>4813653</v>
      </c>
    </row>
    <row r="141" spans="1:5" ht="14.25">
      <c r="A141" s="39" t="s">
        <v>391</v>
      </c>
      <c r="B141" s="362" t="s">
        <v>392</v>
      </c>
      <c r="C141" s="371">
        <v>411226</v>
      </c>
      <c r="D141" s="371">
        <v>467059</v>
      </c>
      <c r="E141" s="371"/>
    </row>
    <row r="142" spans="1:5" ht="14.25">
      <c r="A142" s="39" t="s">
        <v>393</v>
      </c>
      <c r="B142" s="362" t="s">
        <v>394</v>
      </c>
      <c r="C142" s="371"/>
      <c r="D142" s="371"/>
      <c r="E142" s="371"/>
    </row>
    <row r="143" spans="1:5" ht="14.25">
      <c r="A143" s="39" t="s">
        <v>395</v>
      </c>
      <c r="B143" s="362" t="s">
        <v>396</v>
      </c>
      <c r="C143" s="371"/>
      <c r="D143" s="371"/>
      <c r="E143" s="371"/>
    </row>
    <row r="144" spans="1:5" ht="14.25">
      <c r="A144" s="39" t="s">
        <v>397</v>
      </c>
      <c r="B144" s="362" t="s">
        <v>398</v>
      </c>
      <c r="C144" s="371"/>
      <c r="D144" s="371"/>
      <c r="E144" s="371"/>
    </row>
    <row r="145" spans="1:5" ht="14.25">
      <c r="A145" s="13" t="s">
        <v>543</v>
      </c>
      <c r="B145" s="362" t="s">
        <v>399</v>
      </c>
      <c r="C145" s="371"/>
      <c r="D145" s="371"/>
      <c r="E145" s="371"/>
    </row>
    <row r="146" spans="1:5" ht="14.25">
      <c r="A146" s="15" t="s">
        <v>561</v>
      </c>
      <c r="B146" s="359" t="s">
        <v>401</v>
      </c>
      <c r="C146" s="371">
        <f>C134+C135+C140+C141+C142+C143+C144+C145</f>
        <v>14622032</v>
      </c>
      <c r="D146" s="371">
        <f>D134+D135+D140+D141+D142+D143+D144+D145</f>
        <v>13347812</v>
      </c>
      <c r="E146" s="371">
        <f>E134+E135+E140+E141+E142+E143+E144+E145</f>
        <v>4813653</v>
      </c>
    </row>
    <row r="147" spans="1:5" ht="14.25">
      <c r="A147" s="13" t="s">
        <v>402</v>
      </c>
      <c r="B147" s="362" t="s">
        <v>403</v>
      </c>
      <c r="C147" s="371"/>
      <c r="D147" s="371"/>
      <c r="E147" s="371"/>
    </row>
    <row r="148" spans="1:5" ht="14.25">
      <c r="A148" s="13" t="s">
        <v>404</v>
      </c>
      <c r="B148" s="362" t="s">
        <v>405</v>
      </c>
      <c r="C148" s="371"/>
      <c r="D148" s="371"/>
      <c r="E148" s="371"/>
    </row>
    <row r="149" spans="1:5" ht="14.25">
      <c r="A149" s="39" t="s">
        <v>406</v>
      </c>
      <c r="B149" s="362" t="s">
        <v>407</v>
      </c>
      <c r="C149" s="371"/>
      <c r="D149" s="371"/>
      <c r="E149" s="371"/>
    </row>
    <row r="150" spans="1:5" ht="14.25">
      <c r="A150" s="39" t="s">
        <v>544</v>
      </c>
      <c r="B150" s="362" t="s">
        <v>408</v>
      </c>
      <c r="C150" s="371"/>
      <c r="D150" s="371"/>
      <c r="E150" s="371"/>
    </row>
    <row r="151" spans="1:5" ht="14.25">
      <c r="A151" s="14" t="s">
        <v>562</v>
      </c>
      <c r="B151" s="359" t="s">
        <v>409</v>
      </c>
      <c r="C151" s="371"/>
      <c r="D151" s="371"/>
      <c r="E151" s="371"/>
    </row>
    <row r="152" spans="1:5" ht="14.25">
      <c r="A152" s="15" t="s">
        <v>410</v>
      </c>
      <c r="B152" s="359" t="s">
        <v>411</v>
      </c>
      <c r="C152" s="371"/>
      <c r="D152" s="371"/>
      <c r="E152" s="371"/>
    </row>
    <row r="153" spans="1:5" ht="15">
      <c r="A153" s="42" t="s">
        <v>563</v>
      </c>
      <c r="B153" s="366" t="s">
        <v>412</v>
      </c>
      <c r="C153" s="367">
        <f>C146+C151+C152</f>
        <v>14622032</v>
      </c>
      <c r="D153" s="367">
        <f>D146+D151+D152</f>
        <v>13347812</v>
      </c>
      <c r="E153" s="367">
        <f>E146+E151+E152</f>
        <v>4813653</v>
      </c>
    </row>
    <row r="154" spans="1:5" ht="15">
      <c r="A154" s="322" t="s">
        <v>546</v>
      </c>
      <c r="B154" s="368"/>
      <c r="C154" s="369">
        <f>C131+C153</f>
        <v>31166652</v>
      </c>
      <c r="D154" s="369">
        <f>D131+D153</f>
        <v>32804264</v>
      </c>
      <c r="E154" s="369">
        <f>E131+E153</f>
        <v>34270863</v>
      </c>
    </row>
  </sheetData>
  <sheetProtection/>
  <mergeCells count="3">
    <mergeCell ref="A1:D1"/>
    <mergeCell ref="A2:D2"/>
    <mergeCell ref="C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zoomScale="91" zoomScaleNormal="91" zoomScalePageLayoutView="0" workbookViewId="0" topLeftCell="B1">
      <selection activeCell="C148" sqref="C148:C182"/>
    </sheetView>
  </sheetViews>
  <sheetFormatPr defaultColWidth="9.140625" defaultRowHeight="15"/>
  <cols>
    <col min="1" max="1" width="91.140625" style="0" customWidth="1"/>
    <col min="3" max="3" width="15.8515625" style="0" customWidth="1"/>
    <col min="4" max="4" width="16.140625" style="0" customWidth="1"/>
    <col min="5" max="5" width="15.00390625" style="0" customWidth="1"/>
    <col min="6" max="6" width="16.421875" style="0" customWidth="1"/>
    <col min="7" max="7" width="15.57421875" style="0" customWidth="1"/>
    <col min="8" max="8" width="15.7109375" style="0" customWidth="1"/>
    <col min="9" max="9" width="13.28125" style="0" customWidth="1"/>
    <col min="10" max="10" width="13.57421875" style="0" customWidth="1"/>
    <col min="11" max="11" width="17.00390625" style="0" customWidth="1"/>
    <col min="12" max="12" width="16.140625" style="0" customWidth="1"/>
    <col min="13" max="13" width="15.140625" style="0" customWidth="1"/>
    <col min="14" max="14" width="14.57421875" style="0" customWidth="1"/>
    <col min="15" max="15" width="14.00390625" style="0" customWidth="1"/>
  </cols>
  <sheetData>
    <row r="1" spans="1:15" ht="28.5" customHeight="1">
      <c r="A1" s="398" t="s">
        <v>775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ht="26.25" customHeight="1">
      <c r="A2" s="386" t="s">
        <v>802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</row>
    <row r="4" spans="1:15" ht="14.25">
      <c r="A4" s="121" t="s">
        <v>1</v>
      </c>
      <c r="O4" t="s">
        <v>803</v>
      </c>
    </row>
    <row r="5" spans="1:15" ht="26.25">
      <c r="A5" s="2" t="s">
        <v>110</v>
      </c>
      <c r="B5" s="3" t="s">
        <v>111</v>
      </c>
      <c r="C5" s="3"/>
      <c r="D5" s="301" t="s">
        <v>15</v>
      </c>
      <c r="E5" s="301" t="s">
        <v>16</v>
      </c>
      <c r="F5" s="301" t="s">
        <v>17</v>
      </c>
      <c r="G5" s="301" t="s">
        <v>18</v>
      </c>
      <c r="H5" s="301" t="s">
        <v>19</v>
      </c>
      <c r="I5" s="301" t="s">
        <v>20</v>
      </c>
      <c r="J5" s="301" t="s">
        <v>21</v>
      </c>
      <c r="K5" s="301" t="s">
        <v>22</v>
      </c>
      <c r="L5" s="301" t="s">
        <v>23</v>
      </c>
      <c r="M5" s="301" t="s">
        <v>24</v>
      </c>
      <c r="N5" s="301" t="s">
        <v>25</v>
      </c>
      <c r="O5" s="301" t="s">
        <v>26</v>
      </c>
    </row>
    <row r="6" spans="1:15" ht="14.25">
      <c r="A6" s="154" t="s">
        <v>112</v>
      </c>
      <c r="B6" s="155" t="s">
        <v>113</v>
      </c>
      <c r="C6" s="242">
        <v>900000</v>
      </c>
      <c r="D6" s="303">
        <f>C6/12</f>
        <v>75000</v>
      </c>
      <c r="E6" s="303">
        <f aca="true" t="shared" si="0" ref="E6:E37">D6</f>
        <v>75000</v>
      </c>
      <c r="F6" s="303">
        <f aca="true" t="shared" si="1" ref="F6:N21">E6</f>
        <v>75000</v>
      </c>
      <c r="G6" s="303">
        <f t="shared" si="1"/>
        <v>75000</v>
      </c>
      <c r="H6" s="303">
        <f t="shared" si="1"/>
        <v>75000</v>
      </c>
      <c r="I6" s="303">
        <f t="shared" si="1"/>
        <v>75000</v>
      </c>
      <c r="J6" s="303">
        <f t="shared" si="1"/>
        <v>75000</v>
      </c>
      <c r="K6" s="303">
        <f t="shared" si="1"/>
        <v>75000</v>
      </c>
      <c r="L6" s="303">
        <f t="shared" si="1"/>
        <v>75000</v>
      </c>
      <c r="M6" s="303">
        <f t="shared" si="1"/>
        <v>75000</v>
      </c>
      <c r="N6" s="303">
        <f t="shared" si="1"/>
        <v>75000</v>
      </c>
      <c r="O6" s="303">
        <f>C6-N6-M6-L6-K6-J6-I6-H6-G6-F6-E6-D6</f>
        <v>75000</v>
      </c>
    </row>
    <row r="7" spans="1:15" ht="14.25">
      <c r="A7" s="154" t="s">
        <v>114</v>
      </c>
      <c r="B7" s="156" t="s">
        <v>115</v>
      </c>
      <c r="C7" s="242"/>
      <c r="D7" s="303">
        <f aca="true" t="shared" si="2" ref="D7:D70">C7/12</f>
        <v>0</v>
      </c>
      <c r="E7" s="303">
        <f t="shared" si="0"/>
        <v>0</v>
      </c>
      <c r="F7" s="303">
        <f aca="true" t="shared" si="3" ref="F7:H26">E7</f>
        <v>0</v>
      </c>
      <c r="G7" s="303">
        <f t="shared" si="3"/>
        <v>0</v>
      </c>
      <c r="H7" s="303">
        <f t="shared" si="3"/>
        <v>0</v>
      </c>
      <c r="I7" s="303">
        <f t="shared" si="1"/>
        <v>0</v>
      </c>
      <c r="J7" s="303">
        <f t="shared" si="1"/>
        <v>0</v>
      </c>
      <c r="K7" s="303">
        <f t="shared" si="1"/>
        <v>0</v>
      </c>
      <c r="L7" s="303">
        <f t="shared" si="1"/>
        <v>0</v>
      </c>
      <c r="M7" s="303">
        <f t="shared" si="1"/>
        <v>0</v>
      </c>
      <c r="N7" s="303">
        <f t="shared" si="1"/>
        <v>0</v>
      </c>
      <c r="O7" s="303">
        <f aca="true" t="shared" si="4" ref="O7:O70">C7-N7-M7-L7-K7-J7-I7-H7-G7-F7-E7-D7</f>
        <v>0</v>
      </c>
    </row>
    <row r="8" spans="1:15" ht="14.25">
      <c r="A8" s="154" t="s">
        <v>116</v>
      </c>
      <c r="B8" s="156" t="s">
        <v>117</v>
      </c>
      <c r="C8" s="242"/>
      <c r="D8" s="303">
        <f t="shared" si="2"/>
        <v>0</v>
      </c>
      <c r="E8" s="303">
        <f t="shared" si="0"/>
        <v>0</v>
      </c>
      <c r="F8" s="303">
        <f t="shared" si="3"/>
        <v>0</v>
      </c>
      <c r="G8" s="303">
        <f t="shared" si="3"/>
        <v>0</v>
      </c>
      <c r="H8" s="303">
        <f t="shared" si="3"/>
        <v>0</v>
      </c>
      <c r="I8" s="303">
        <f t="shared" si="1"/>
        <v>0</v>
      </c>
      <c r="J8" s="303">
        <f t="shared" si="1"/>
        <v>0</v>
      </c>
      <c r="K8" s="303">
        <f t="shared" si="1"/>
        <v>0</v>
      </c>
      <c r="L8" s="303">
        <f t="shared" si="1"/>
        <v>0</v>
      </c>
      <c r="M8" s="303">
        <f t="shared" si="1"/>
        <v>0</v>
      </c>
      <c r="N8" s="303">
        <f t="shared" si="1"/>
        <v>0</v>
      </c>
      <c r="O8" s="303">
        <f t="shared" si="4"/>
        <v>0</v>
      </c>
    </row>
    <row r="9" spans="1:15" ht="14.25">
      <c r="A9" s="131" t="s">
        <v>118</v>
      </c>
      <c r="B9" s="156" t="s">
        <v>119</v>
      </c>
      <c r="C9" s="242"/>
      <c r="D9" s="303">
        <f t="shared" si="2"/>
        <v>0</v>
      </c>
      <c r="E9" s="303">
        <f t="shared" si="0"/>
        <v>0</v>
      </c>
      <c r="F9" s="303">
        <f t="shared" si="3"/>
        <v>0</v>
      </c>
      <c r="G9" s="303">
        <f t="shared" si="3"/>
        <v>0</v>
      </c>
      <c r="H9" s="303">
        <f t="shared" si="3"/>
        <v>0</v>
      </c>
      <c r="I9" s="303">
        <f t="shared" si="1"/>
        <v>0</v>
      </c>
      <c r="J9" s="303">
        <f t="shared" si="1"/>
        <v>0</v>
      </c>
      <c r="K9" s="303">
        <f t="shared" si="1"/>
        <v>0</v>
      </c>
      <c r="L9" s="303">
        <f t="shared" si="1"/>
        <v>0</v>
      </c>
      <c r="M9" s="303">
        <f t="shared" si="1"/>
        <v>0</v>
      </c>
      <c r="N9" s="303">
        <f t="shared" si="1"/>
        <v>0</v>
      </c>
      <c r="O9" s="303">
        <f t="shared" si="4"/>
        <v>0</v>
      </c>
    </row>
    <row r="10" spans="1:15" ht="14.25">
      <c r="A10" s="131" t="s">
        <v>120</v>
      </c>
      <c r="B10" s="156" t="s">
        <v>121</v>
      </c>
      <c r="C10" s="242"/>
      <c r="D10" s="303">
        <f t="shared" si="2"/>
        <v>0</v>
      </c>
      <c r="E10" s="303">
        <f t="shared" si="0"/>
        <v>0</v>
      </c>
      <c r="F10" s="303">
        <f t="shared" si="3"/>
        <v>0</v>
      </c>
      <c r="G10" s="303">
        <f t="shared" si="3"/>
        <v>0</v>
      </c>
      <c r="H10" s="303">
        <f t="shared" si="3"/>
        <v>0</v>
      </c>
      <c r="I10" s="303">
        <f t="shared" si="1"/>
        <v>0</v>
      </c>
      <c r="J10" s="303">
        <f t="shared" si="1"/>
        <v>0</v>
      </c>
      <c r="K10" s="303">
        <f t="shared" si="1"/>
        <v>0</v>
      </c>
      <c r="L10" s="303">
        <f t="shared" si="1"/>
        <v>0</v>
      </c>
      <c r="M10" s="303">
        <f t="shared" si="1"/>
        <v>0</v>
      </c>
      <c r="N10" s="303">
        <f t="shared" si="1"/>
        <v>0</v>
      </c>
      <c r="O10" s="303">
        <f t="shared" si="4"/>
        <v>0</v>
      </c>
    </row>
    <row r="11" spans="1:15" ht="14.25">
      <c r="A11" s="131" t="s">
        <v>122</v>
      </c>
      <c r="B11" s="156" t="s">
        <v>123</v>
      </c>
      <c r="C11" s="242"/>
      <c r="D11" s="303">
        <f t="shared" si="2"/>
        <v>0</v>
      </c>
      <c r="E11" s="303">
        <f t="shared" si="0"/>
        <v>0</v>
      </c>
      <c r="F11" s="303">
        <f t="shared" si="3"/>
        <v>0</v>
      </c>
      <c r="G11" s="303">
        <f t="shared" si="3"/>
        <v>0</v>
      </c>
      <c r="H11" s="303">
        <f t="shared" si="3"/>
        <v>0</v>
      </c>
      <c r="I11" s="303">
        <f t="shared" si="1"/>
        <v>0</v>
      </c>
      <c r="J11" s="303">
        <f t="shared" si="1"/>
        <v>0</v>
      </c>
      <c r="K11" s="303">
        <f t="shared" si="1"/>
        <v>0</v>
      </c>
      <c r="L11" s="303">
        <f t="shared" si="1"/>
        <v>0</v>
      </c>
      <c r="M11" s="303">
        <f t="shared" si="1"/>
        <v>0</v>
      </c>
      <c r="N11" s="303">
        <f t="shared" si="1"/>
        <v>0</v>
      </c>
      <c r="O11" s="303">
        <f t="shared" si="4"/>
        <v>0</v>
      </c>
    </row>
    <row r="12" spans="1:15" ht="14.25">
      <c r="A12" s="131" t="s">
        <v>124</v>
      </c>
      <c r="B12" s="156" t="s">
        <v>125</v>
      </c>
      <c r="C12" s="242">
        <v>100000</v>
      </c>
      <c r="D12" s="303">
        <f t="shared" si="2"/>
        <v>8333.333333333334</v>
      </c>
      <c r="E12" s="303">
        <f t="shared" si="0"/>
        <v>8333.333333333334</v>
      </c>
      <c r="F12" s="303">
        <f t="shared" si="3"/>
        <v>8333.333333333334</v>
      </c>
      <c r="G12" s="303">
        <f t="shared" si="3"/>
        <v>8333.333333333334</v>
      </c>
      <c r="H12" s="303">
        <f t="shared" si="3"/>
        <v>8333.333333333334</v>
      </c>
      <c r="I12" s="303">
        <f t="shared" si="1"/>
        <v>8333.333333333334</v>
      </c>
      <c r="J12" s="303">
        <f t="shared" si="1"/>
        <v>8333.333333333334</v>
      </c>
      <c r="K12" s="303">
        <f t="shared" si="1"/>
        <v>8333.333333333334</v>
      </c>
      <c r="L12" s="303">
        <f t="shared" si="1"/>
        <v>8333.333333333334</v>
      </c>
      <c r="M12" s="303">
        <f t="shared" si="1"/>
        <v>8333.333333333334</v>
      </c>
      <c r="N12" s="303">
        <f t="shared" si="1"/>
        <v>8333.333333333334</v>
      </c>
      <c r="O12" s="303">
        <f t="shared" si="4"/>
        <v>8333.333333333338</v>
      </c>
    </row>
    <row r="13" spans="1:15" ht="14.25">
      <c r="A13" s="131" t="s">
        <v>126</v>
      </c>
      <c r="B13" s="156" t="s">
        <v>127</v>
      </c>
      <c r="C13" s="242"/>
      <c r="D13" s="303">
        <f t="shared" si="2"/>
        <v>0</v>
      </c>
      <c r="E13" s="303">
        <f t="shared" si="0"/>
        <v>0</v>
      </c>
      <c r="F13" s="303">
        <f t="shared" si="3"/>
        <v>0</v>
      </c>
      <c r="G13" s="303">
        <f t="shared" si="3"/>
        <v>0</v>
      </c>
      <c r="H13" s="303">
        <f t="shared" si="3"/>
        <v>0</v>
      </c>
      <c r="I13" s="303">
        <f t="shared" si="1"/>
        <v>0</v>
      </c>
      <c r="J13" s="303">
        <f t="shared" si="1"/>
        <v>0</v>
      </c>
      <c r="K13" s="303">
        <f t="shared" si="1"/>
        <v>0</v>
      </c>
      <c r="L13" s="303">
        <f t="shared" si="1"/>
        <v>0</v>
      </c>
      <c r="M13" s="303">
        <f t="shared" si="1"/>
        <v>0</v>
      </c>
      <c r="N13" s="303">
        <f t="shared" si="1"/>
        <v>0</v>
      </c>
      <c r="O13" s="303">
        <f t="shared" si="4"/>
        <v>0</v>
      </c>
    </row>
    <row r="14" spans="1:15" ht="14.25">
      <c r="A14" s="133" t="s">
        <v>128</v>
      </c>
      <c r="B14" s="156" t="s">
        <v>129</v>
      </c>
      <c r="C14" s="242"/>
      <c r="D14" s="303">
        <f t="shared" si="2"/>
        <v>0</v>
      </c>
      <c r="E14" s="303">
        <f t="shared" si="0"/>
        <v>0</v>
      </c>
      <c r="F14" s="303">
        <f t="shared" si="3"/>
        <v>0</v>
      </c>
      <c r="G14" s="303">
        <f t="shared" si="3"/>
        <v>0</v>
      </c>
      <c r="H14" s="303">
        <f t="shared" si="3"/>
        <v>0</v>
      </c>
      <c r="I14" s="303">
        <f t="shared" si="1"/>
        <v>0</v>
      </c>
      <c r="J14" s="303">
        <f t="shared" si="1"/>
        <v>0</v>
      </c>
      <c r="K14" s="303">
        <f t="shared" si="1"/>
        <v>0</v>
      </c>
      <c r="L14" s="303">
        <f t="shared" si="1"/>
        <v>0</v>
      </c>
      <c r="M14" s="303">
        <f t="shared" si="1"/>
        <v>0</v>
      </c>
      <c r="N14" s="303">
        <f t="shared" si="1"/>
        <v>0</v>
      </c>
      <c r="O14" s="303">
        <f t="shared" si="4"/>
        <v>0</v>
      </c>
    </row>
    <row r="15" spans="1:15" ht="14.25">
      <c r="A15" s="133" t="s">
        <v>130</v>
      </c>
      <c r="B15" s="156" t="s">
        <v>131</v>
      </c>
      <c r="C15" s="242"/>
      <c r="D15" s="303">
        <f t="shared" si="2"/>
        <v>0</v>
      </c>
      <c r="E15" s="303">
        <f t="shared" si="0"/>
        <v>0</v>
      </c>
      <c r="F15" s="303">
        <f t="shared" si="3"/>
        <v>0</v>
      </c>
      <c r="G15" s="303">
        <f t="shared" si="3"/>
        <v>0</v>
      </c>
      <c r="H15" s="303">
        <f t="shared" si="3"/>
        <v>0</v>
      </c>
      <c r="I15" s="303">
        <f t="shared" si="1"/>
        <v>0</v>
      </c>
      <c r="J15" s="303">
        <f t="shared" si="1"/>
        <v>0</v>
      </c>
      <c r="K15" s="303">
        <f t="shared" si="1"/>
        <v>0</v>
      </c>
      <c r="L15" s="303">
        <f t="shared" si="1"/>
        <v>0</v>
      </c>
      <c r="M15" s="303">
        <f t="shared" si="1"/>
        <v>0</v>
      </c>
      <c r="N15" s="303">
        <f t="shared" si="1"/>
        <v>0</v>
      </c>
      <c r="O15" s="303">
        <f t="shared" si="4"/>
        <v>0</v>
      </c>
    </row>
    <row r="16" spans="1:15" ht="14.25">
      <c r="A16" s="133" t="s">
        <v>132</v>
      </c>
      <c r="B16" s="156" t="s">
        <v>133</v>
      </c>
      <c r="C16" s="242"/>
      <c r="D16" s="303">
        <f t="shared" si="2"/>
        <v>0</v>
      </c>
      <c r="E16" s="303">
        <f t="shared" si="0"/>
        <v>0</v>
      </c>
      <c r="F16" s="303">
        <f t="shared" si="3"/>
        <v>0</v>
      </c>
      <c r="G16" s="303">
        <f t="shared" si="3"/>
        <v>0</v>
      </c>
      <c r="H16" s="303">
        <f t="shared" si="3"/>
        <v>0</v>
      </c>
      <c r="I16" s="303">
        <f t="shared" si="1"/>
        <v>0</v>
      </c>
      <c r="J16" s="303">
        <f t="shared" si="1"/>
        <v>0</v>
      </c>
      <c r="K16" s="303">
        <f t="shared" si="1"/>
        <v>0</v>
      </c>
      <c r="L16" s="303">
        <f t="shared" si="1"/>
        <v>0</v>
      </c>
      <c r="M16" s="303">
        <f t="shared" si="1"/>
        <v>0</v>
      </c>
      <c r="N16" s="303">
        <f t="shared" si="1"/>
        <v>0</v>
      </c>
      <c r="O16" s="303">
        <f t="shared" si="4"/>
        <v>0</v>
      </c>
    </row>
    <row r="17" spans="1:15" ht="14.25">
      <c r="A17" s="133" t="s">
        <v>134</v>
      </c>
      <c r="B17" s="156" t="s">
        <v>135</v>
      </c>
      <c r="C17" s="242"/>
      <c r="D17" s="303">
        <f t="shared" si="2"/>
        <v>0</v>
      </c>
      <c r="E17" s="303">
        <f t="shared" si="0"/>
        <v>0</v>
      </c>
      <c r="F17" s="303">
        <f t="shared" si="3"/>
        <v>0</v>
      </c>
      <c r="G17" s="303">
        <f t="shared" si="3"/>
        <v>0</v>
      </c>
      <c r="H17" s="303">
        <f t="shared" si="3"/>
        <v>0</v>
      </c>
      <c r="I17" s="303">
        <f t="shared" si="1"/>
        <v>0</v>
      </c>
      <c r="J17" s="303">
        <f t="shared" si="1"/>
        <v>0</v>
      </c>
      <c r="K17" s="303">
        <f t="shared" si="1"/>
        <v>0</v>
      </c>
      <c r="L17" s="303">
        <f t="shared" si="1"/>
        <v>0</v>
      </c>
      <c r="M17" s="303">
        <f t="shared" si="1"/>
        <v>0</v>
      </c>
      <c r="N17" s="303">
        <f t="shared" si="1"/>
        <v>0</v>
      </c>
      <c r="O17" s="303">
        <f t="shared" si="4"/>
        <v>0</v>
      </c>
    </row>
    <row r="18" spans="1:15" ht="14.25">
      <c r="A18" s="133" t="s">
        <v>475</v>
      </c>
      <c r="B18" s="156" t="s">
        <v>136</v>
      </c>
      <c r="C18" s="242"/>
      <c r="D18" s="303">
        <f t="shared" si="2"/>
        <v>0</v>
      </c>
      <c r="E18" s="303">
        <f t="shared" si="0"/>
        <v>0</v>
      </c>
      <c r="F18" s="303">
        <f t="shared" si="3"/>
        <v>0</v>
      </c>
      <c r="G18" s="303">
        <f t="shared" si="3"/>
        <v>0</v>
      </c>
      <c r="H18" s="303">
        <f t="shared" si="3"/>
        <v>0</v>
      </c>
      <c r="I18" s="303">
        <f t="shared" si="1"/>
        <v>0</v>
      </c>
      <c r="J18" s="303">
        <f t="shared" si="1"/>
        <v>0</v>
      </c>
      <c r="K18" s="303">
        <f t="shared" si="1"/>
        <v>0</v>
      </c>
      <c r="L18" s="303">
        <f t="shared" si="1"/>
        <v>0</v>
      </c>
      <c r="M18" s="303">
        <f t="shared" si="1"/>
        <v>0</v>
      </c>
      <c r="N18" s="303">
        <f t="shared" si="1"/>
        <v>0</v>
      </c>
      <c r="O18" s="303">
        <f t="shared" si="4"/>
        <v>0</v>
      </c>
    </row>
    <row r="19" spans="1:15" ht="14.25">
      <c r="A19" s="130" t="s">
        <v>413</v>
      </c>
      <c r="B19" s="157" t="s">
        <v>137</v>
      </c>
      <c r="C19" s="242">
        <f>SUM(C6:C18)</f>
        <v>1000000</v>
      </c>
      <c r="D19" s="303">
        <f t="shared" si="2"/>
        <v>83333.33333333333</v>
      </c>
      <c r="E19" s="303">
        <f t="shared" si="0"/>
        <v>83333.33333333333</v>
      </c>
      <c r="F19" s="303">
        <f t="shared" si="3"/>
        <v>83333.33333333333</v>
      </c>
      <c r="G19" s="303">
        <f t="shared" si="3"/>
        <v>83333.33333333333</v>
      </c>
      <c r="H19" s="303">
        <f t="shared" si="3"/>
        <v>83333.33333333333</v>
      </c>
      <c r="I19" s="303">
        <f t="shared" si="1"/>
        <v>83333.33333333333</v>
      </c>
      <c r="J19" s="303">
        <f t="shared" si="1"/>
        <v>83333.33333333333</v>
      </c>
      <c r="K19" s="303">
        <f t="shared" si="1"/>
        <v>83333.33333333333</v>
      </c>
      <c r="L19" s="303">
        <f t="shared" si="1"/>
        <v>83333.33333333333</v>
      </c>
      <c r="M19" s="303">
        <f t="shared" si="1"/>
        <v>83333.33333333333</v>
      </c>
      <c r="N19" s="303">
        <f t="shared" si="1"/>
        <v>83333.33333333333</v>
      </c>
      <c r="O19" s="303">
        <f t="shared" si="4"/>
        <v>83333.33333333324</v>
      </c>
    </row>
    <row r="20" spans="1:15" ht="14.25">
      <c r="A20" s="133" t="s">
        <v>138</v>
      </c>
      <c r="B20" s="156" t="s">
        <v>139</v>
      </c>
      <c r="C20" s="242">
        <v>2100000</v>
      </c>
      <c r="D20" s="303">
        <f t="shared" si="2"/>
        <v>175000</v>
      </c>
      <c r="E20" s="303">
        <f t="shared" si="0"/>
        <v>175000</v>
      </c>
      <c r="F20" s="303">
        <f t="shared" si="3"/>
        <v>175000</v>
      </c>
      <c r="G20" s="303">
        <f t="shared" si="3"/>
        <v>175000</v>
      </c>
      <c r="H20" s="303">
        <f t="shared" si="3"/>
        <v>175000</v>
      </c>
      <c r="I20" s="303">
        <f t="shared" si="1"/>
        <v>175000</v>
      </c>
      <c r="J20" s="303">
        <f t="shared" si="1"/>
        <v>175000</v>
      </c>
      <c r="K20" s="303">
        <f t="shared" si="1"/>
        <v>175000</v>
      </c>
      <c r="L20" s="303">
        <f t="shared" si="1"/>
        <v>175000</v>
      </c>
      <c r="M20" s="303">
        <f t="shared" si="1"/>
        <v>175000</v>
      </c>
      <c r="N20" s="303">
        <f t="shared" si="1"/>
        <v>175000</v>
      </c>
      <c r="O20" s="303">
        <f t="shared" si="4"/>
        <v>175000</v>
      </c>
    </row>
    <row r="21" spans="1:15" ht="14.25">
      <c r="A21" s="133" t="s">
        <v>140</v>
      </c>
      <c r="B21" s="156" t="s">
        <v>141</v>
      </c>
      <c r="C21" s="242">
        <v>560000</v>
      </c>
      <c r="D21" s="303">
        <f t="shared" si="2"/>
        <v>46666.666666666664</v>
      </c>
      <c r="E21" s="303">
        <f t="shared" si="0"/>
        <v>46666.666666666664</v>
      </c>
      <c r="F21" s="303">
        <f t="shared" si="3"/>
        <v>46666.666666666664</v>
      </c>
      <c r="G21" s="303">
        <f t="shared" si="3"/>
        <v>46666.666666666664</v>
      </c>
      <c r="H21" s="303">
        <f t="shared" si="3"/>
        <v>46666.666666666664</v>
      </c>
      <c r="I21" s="303">
        <f t="shared" si="1"/>
        <v>46666.666666666664</v>
      </c>
      <c r="J21" s="303">
        <f t="shared" si="1"/>
        <v>46666.666666666664</v>
      </c>
      <c r="K21" s="303">
        <f t="shared" si="1"/>
        <v>46666.666666666664</v>
      </c>
      <c r="L21" s="303">
        <f t="shared" si="1"/>
        <v>46666.666666666664</v>
      </c>
      <c r="M21" s="303">
        <f t="shared" si="1"/>
        <v>46666.666666666664</v>
      </c>
      <c r="N21" s="303">
        <f t="shared" si="1"/>
        <v>46666.666666666664</v>
      </c>
      <c r="O21" s="303">
        <f t="shared" si="4"/>
        <v>46666.66666666659</v>
      </c>
    </row>
    <row r="22" spans="1:15" ht="14.25">
      <c r="A22" s="132" t="s">
        <v>142</v>
      </c>
      <c r="B22" s="156" t="s">
        <v>143</v>
      </c>
      <c r="C22" s="242">
        <v>50000</v>
      </c>
      <c r="D22" s="303">
        <f t="shared" si="2"/>
        <v>4166.666666666667</v>
      </c>
      <c r="E22" s="303">
        <f t="shared" si="0"/>
        <v>4166.666666666667</v>
      </c>
      <c r="F22" s="303">
        <f t="shared" si="3"/>
        <v>4166.666666666667</v>
      </c>
      <c r="G22" s="303">
        <f t="shared" si="3"/>
        <v>4166.666666666667</v>
      </c>
      <c r="H22" s="303">
        <f t="shared" si="3"/>
        <v>4166.666666666667</v>
      </c>
      <c r="I22" s="303">
        <f aca="true" t="shared" si="5" ref="I22:N31">H22</f>
        <v>4166.666666666667</v>
      </c>
      <c r="J22" s="303">
        <f t="shared" si="5"/>
        <v>4166.666666666667</v>
      </c>
      <c r="K22" s="303">
        <f t="shared" si="5"/>
        <v>4166.666666666667</v>
      </c>
      <c r="L22" s="303">
        <f t="shared" si="5"/>
        <v>4166.666666666667</v>
      </c>
      <c r="M22" s="303">
        <f t="shared" si="5"/>
        <v>4166.666666666667</v>
      </c>
      <c r="N22" s="303">
        <f t="shared" si="5"/>
        <v>4166.666666666667</v>
      </c>
      <c r="O22" s="303">
        <f t="shared" si="4"/>
        <v>4166.666666666669</v>
      </c>
    </row>
    <row r="23" spans="1:15" ht="14.25">
      <c r="A23" s="134" t="s">
        <v>414</v>
      </c>
      <c r="B23" s="157" t="s">
        <v>144</v>
      </c>
      <c r="C23" s="242">
        <f>SUM(C20:C22)</f>
        <v>2710000</v>
      </c>
      <c r="D23" s="303">
        <f t="shared" si="2"/>
        <v>225833.33333333334</v>
      </c>
      <c r="E23" s="303">
        <f t="shared" si="0"/>
        <v>225833.33333333334</v>
      </c>
      <c r="F23" s="303">
        <f t="shared" si="3"/>
        <v>225833.33333333334</v>
      </c>
      <c r="G23" s="303">
        <f t="shared" si="3"/>
        <v>225833.33333333334</v>
      </c>
      <c r="H23" s="303">
        <f t="shared" si="3"/>
        <v>225833.33333333334</v>
      </c>
      <c r="I23" s="303">
        <f t="shared" si="5"/>
        <v>225833.33333333334</v>
      </c>
      <c r="J23" s="303">
        <f t="shared" si="5"/>
        <v>225833.33333333334</v>
      </c>
      <c r="K23" s="303">
        <f t="shared" si="5"/>
        <v>225833.33333333334</v>
      </c>
      <c r="L23" s="303">
        <f t="shared" si="5"/>
        <v>225833.33333333334</v>
      </c>
      <c r="M23" s="303">
        <f t="shared" si="5"/>
        <v>225833.33333333334</v>
      </c>
      <c r="N23" s="303">
        <f t="shared" si="5"/>
        <v>225833.33333333334</v>
      </c>
      <c r="O23" s="303">
        <f t="shared" si="4"/>
        <v>225833.33333333328</v>
      </c>
    </row>
    <row r="24" spans="1:15" ht="14.25">
      <c r="A24" s="158" t="s">
        <v>505</v>
      </c>
      <c r="B24" s="159" t="s">
        <v>145</v>
      </c>
      <c r="C24" s="242">
        <f>C19+C23</f>
        <v>3710000</v>
      </c>
      <c r="D24" s="303">
        <f t="shared" si="2"/>
        <v>309166.6666666667</v>
      </c>
      <c r="E24" s="303">
        <f t="shared" si="0"/>
        <v>309166.6666666667</v>
      </c>
      <c r="F24" s="303">
        <f t="shared" si="3"/>
        <v>309166.6666666667</v>
      </c>
      <c r="G24" s="303">
        <f t="shared" si="3"/>
        <v>309166.6666666667</v>
      </c>
      <c r="H24" s="303">
        <f t="shared" si="3"/>
        <v>309166.6666666667</v>
      </c>
      <c r="I24" s="303">
        <f t="shared" si="5"/>
        <v>309166.6666666667</v>
      </c>
      <c r="J24" s="303">
        <f t="shared" si="5"/>
        <v>309166.6666666667</v>
      </c>
      <c r="K24" s="303">
        <f t="shared" si="5"/>
        <v>309166.6666666667</v>
      </c>
      <c r="L24" s="303">
        <f t="shared" si="5"/>
        <v>309166.6666666667</v>
      </c>
      <c r="M24" s="303">
        <f t="shared" si="5"/>
        <v>309166.6666666667</v>
      </c>
      <c r="N24" s="303">
        <f t="shared" si="5"/>
        <v>309166.6666666667</v>
      </c>
      <c r="O24" s="303">
        <f t="shared" si="4"/>
        <v>309166.66666666704</v>
      </c>
    </row>
    <row r="25" spans="1:15" ht="14.25">
      <c r="A25" s="136" t="s">
        <v>476</v>
      </c>
      <c r="B25" s="159" t="s">
        <v>146</v>
      </c>
      <c r="C25" s="242">
        <v>824000</v>
      </c>
      <c r="D25" s="303">
        <f t="shared" si="2"/>
        <v>68666.66666666667</v>
      </c>
      <c r="E25" s="303">
        <f t="shared" si="0"/>
        <v>68666.66666666667</v>
      </c>
      <c r="F25" s="303">
        <f t="shared" si="3"/>
        <v>68666.66666666667</v>
      </c>
      <c r="G25" s="303">
        <f t="shared" si="3"/>
        <v>68666.66666666667</v>
      </c>
      <c r="H25" s="303">
        <f t="shared" si="3"/>
        <v>68666.66666666667</v>
      </c>
      <c r="I25" s="303">
        <f t="shared" si="5"/>
        <v>68666.66666666667</v>
      </c>
      <c r="J25" s="303">
        <f t="shared" si="5"/>
        <v>68666.66666666667</v>
      </c>
      <c r="K25" s="303">
        <f t="shared" si="5"/>
        <v>68666.66666666667</v>
      </c>
      <c r="L25" s="303">
        <f t="shared" si="5"/>
        <v>68666.66666666667</v>
      </c>
      <c r="M25" s="303">
        <f t="shared" si="5"/>
        <v>68666.66666666667</v>
      </c>
      <c r="N25" s="303">
        <f t="shared" si="5"/>
        <v>68666.66666666667</v>
      </c>
      <c r="O25" s="303">
        <f t="shared" si="4"/>
        <v>68666.6666666667</v>
      </c>
    </row>
    <row r="26" spans="1:15" ht="14.25">
      <c r="A26" s="133" t="s">
        <v>147</v>
      </c>
      <c r="B26" s="156" t="s">
        <v>148</v>
      </c>
      <c r="C26" s="242"/>
      <c r="D26" s="303">
        <f t="shared" si="2"/>
        <v>0</v>
      </c>
      <c r="E26" s="303">
        <f t="shared" si="0"/>
        <v>0</v>
      </c>
      <c r="F26" s="303">
        <f t="shared" si="3"/>
        <v>0</v>
      </c>
      <c r="G26" s="303">
        <f t="shared" si="3"/>
        <v>0</v>
      </c>
      <c r="H26" s="303">
        <f t="shared" si="3"/>
        <v>0</v>
      </c>
      <c r="I26" s="303">
        <f t="shared" si="5"/>
        <v>0</v>
      </c>
      <c r="J26" s="303">
        <f t="shared" si="5"/>
        <v>0</v>
      </c>
      <c r="K26" s="303">
        <f t="shared" si="5"/>
        <v>0</v>
      </c>
      <c r="L26" s="303">
        <f t="shared" si="5"/>
        <v>0</v>
      </c>
      <c r="M26" s="303">
        <f t="shared" si="5"/>
        <v>0</v>
      </c>
      <c r="N26" s="303">
        <f t="shared" si="5"/>
        <v>0</v>
      </c>
      <c r="O26" s="303">
        <f t="shared" si="4"/>
        <v>0</v>
      </c>
    </row>
    <row r="27" spans="1:15" ht="14.25">
      <c r="A27" s="133" t="s">
        <v>149</v>
      </c>
      <c r="B27" s="156" t="s">
        <v>150</v>
      </c>
      <c r="C27" s="242">
        <v>375000</v>
      </c>
      <c r="D27" s="303">
        <f t="shared" si="2"/>
        <v>31250</v>
      </c>
      <c r="E27" s="303">
        <f t="shared" si="0"/>
        <v>31250</v>
      </c>
      <c r="F27" s="303">
        <f aca="true" t="shared" si="6" ref="F27:H46">E27</f>
        <v>31250</v>
      </c>
      <c r="G27" s="303">
        <f t="shared" si="6"/>
        <v>31250</v>
      </c>
      <c r="H27" s="303">
        <f t="shared" si="6"/>
        <v>31250</v>
      </c>
      <c r="I27" s="303">
        <f t="shared" si="5"/>
        <v>31250</v>
      </c>
      <c r="J27" s="303">
        <f t="shared" si="5"/>
        <v>31250</v>
      </c>
      <c r="K27" s="303">
        <f t="shared" si="5"/>
        <v>31250</v>
      </c>
      <c r="L27" s="303">
        <f t="shared" si="5"/>
        <v>31250</v>
      </c>
      <c r="M27" s="303">
        <f t="shared" si="5"/>
        <v>31250</v>
      </c>
      <c r="N27" s="303">
        <f t="shared" si="5"/>
        <v>31250</v>
      </c>
      <c r="O27" s="303">
        <f t="shared" si="4"/>
        <v>31250</v>
      </c>
    </row>
    <row r="28" spans="1:15" ht="14.25">
      <c r="A28" s="133" t="s">
        <v>151</v>
      </c>
      <c r="B28" s="156" t="s">
        <v>152</v>
      </c>
      <c r="C28" s="242"/>
      <c r="D28" s="303">
        <f t="shared" si="2"/>
        <v>0</v>
      </c>
      <c r="E28" s="303">
        <f t="shared" si="0"/>
        <v>0</v>
      </c>
      <c r="F28" s="303">
        <f t="shared" si="6"/>
        <v>0</v>
      </c>
      <c r="G28" s="303">
        <f t="shared" si="6"/>
        <v>0</v>
      </c>
      <c r="H28" s="303">
        <f t="shared" si="6"/>
        <v>0</v>
      </c>
      <c r="I28" s="303">
        <f t="shared" si="5"/>
        <v>0</v>
      </c>
      <c r="J28" s="303">
        <f t="shared" si="5"/>
        <v>0</v>
      </c>
      <c r="K28" s="303">
        <f t="shared" si="5"/>
        <v>0</v>
      </c>
      <c r="L28" s="303">
        <f t="shared" si="5"/>
        <v>0</v>
      </c>
      <c r="M28" s="303">
        <f t="shared" si="5"/>
        <v>0</v>
      </c>
      <c r="N28" s="303">
        <f t="shared" si="5"/>
        <v>0</v>
      </c>
      <c r="O28" s="303">
        <f t="shared" si="4"/>
        <v>0</v>
      </c>
    </row>
    <row r="29" spans="1:15" ht="14.25">
      <c r="A29" s="134" t="s">
        <v>415</v>
      </c>
      <c r="B29" s="157" t="s">
        <v>153</v>
      </c>
      <c r="C29" s="242">
        <f>SUM(C26:C28)</f>
        <v>375000</v>
      </c>
      <c r="D29" s="303">
        <f t="shared" si="2"/>
        <v>31250</v>
      </c>
      <c r="E29" s="303">
        <f t="shared" si="0"/>
        <v>31250</v>
      </c>
      <c r="F29" s="303">
        <f t="shared" si="6"/>
        <v>31250</v>
      </c>
      <c r="G29" s="303">
        <f t="shared" si="6"/>
        <v>31250</v>
      </c>
      <c r="H29" s="303">
        <f t="shared" si="6"/>
        <v>31250</v>
      </c>
      <c r="I29" s="303">
        <f t="shared" si="5"/>
        <v>31250</v>
      </c>
      <c r="J29" s="303">
        <f t="shared" si="5"/>
        <v>31250</v>
      </c>
      <c r="K29" s="303">
        <f t="shared" si="5"/>
        <v>31250</v>
      </c>
      <c r="L29" s="303">
        <f t="shared" si="5"/>
        <v>31250</v>
      </c>
      <c r="M29" s="303">
        <f t="shared" si="5"/>
        <v>31250</v>
      </c>
      <c r="N29" s="303">
        <f t="shared" si="5"/>
        <v>31250</v>
      </c>
      <c r="O29" s="303">
        <f t="shared" si="4"/>
        <v>31250</v>
      </c>
    </row>
    <row r="30" spans="1:15" ht="14.25">
      <c r="A30" s="133" t="s">
        <v>154</v>
      </c>
      <c r="B30" s="156" t="s">
        <v>155</v>
      </c>
      <c r="C30" s="242"/>
      <c r="D30" s="303">
        <f t="shared" si="2"/>
        <v>0</v>
      </c>
      <c r="E30" s="303">
        <f t="shared" si="0"/>
        <v>0</v>
      </c>
      <c r="F30" s="303">
        <f t="shared" si="6"/>
        <v>0</v>
      </c>
      <c r="G30" s="303">
        <f t="shared" si="6"/>
        <v>0</v>
      </c>
      <c r="H30" s="303">
        <f t="shared" si="6"/>
        <v>0</v>
      </c>
      <c r="I30" s="303">
        <f t="shared" si="5"/>
        <v>0</v>
      </c>
      <c r="J30" s="303">
        <f t="shared" si="5"/>
        <v>0</v>
      </c>
      <c r="K30" s="303">
        <f t="shared" si="5"/>
        <v>0</v>
      </c>
      <c r="L30" s="303">
        <f t="shared" si="5"/>
        <v>0</v>
      </c>
      <c r="M30" s="303">
        <f t="shared" si="5"/>
        <v>0</v>
      </c>
      <c r="N30" s="303">
        <f t="shared" si="5"/>
        <v>0</v>
      </c>
      <c r="O30" s="303">
        <f t="shared" si="4"/>
        <v>0</v>
      </c>
    </row>
    <row r="31" spans="1:15" ht="14.25">
      <c r="A31" s="133" t="s">
        <v>156</v>
      </c>
      <c r="B31" s="156" t="s">
        <v>157</v>
      </c>
      <c r="C31" s="242">
        <v>120000</v>
      </c>
      <c r="D31" s="303">
        <f t="shared" si="2"/>
        <v>10000</v>
      </c>
      <c r="E31" s="303">
        <f t="shared" si="0"/>
        <v>10000</v>
      </c>
      <c r="F31" s="303">
        <f t="shared" si="6"/>
        <v>10000</v>
      </c>
      <c r="G31" s="303">
        <f t="shared" si="6"/>
        <v>10000</v>
      </c>
      <c r="H31" s="303">
        <f t="shared" si="6"/>
        <v>10000</v>
      </c>
      <c r="I31" s="303">
        <f t="shared" si="5"/>
        <v>10000</v>
      </c>
      <c r="J31" s="303">
        <f t="shared" si="5"/>
        <v>10000</v>
      </c>
      <c r="K31" s="303">
        <f t="shared" si="5"/>
        <v>10000</v>
      </c>
      <c r="L31" s="303">
        <f t="shared" si="5"/>
        <v>10000</v>
      </c>
      <c r="M31" s="303">
        <f t="shared" si="5"/>
        <v>10000</v>
      </c>
      <c r="N31" s="303">
        <f t="shared" si="5"/>
        <v>10000</v>
      </c>
      <c r="O31" s="303">
        <f t="shared" si="4"/>
        <v>10000</v>
      </c>
    </row>
    <row r="32" spans="1:15" ht="14.25">
      <c r="A32" s="134" t="s">
        <v>506</v>
      </c>
      <c r="B32" s="157" t="s">
        <v>158</v>
      </c>
      <c r="C32" s="242">
        <f>SUM(C30:C31)</f>
        <v>120000</v>
      </c>
      <c r="D32" s="303">
        <f t="shared" si="2"/>
        <v>10000</v>
      </c>
      <c r="E32" s="303">
        <f t="shared" si="0"/>
        <v>10000</v>
      </c>
      <c r="F32" s="303">
        <f t="shared" si="6"/>
        <v>10000</v>
      </c>
      <c r="G32" s="303">
        <f t="shared" si="6"/>
        <v>10000</v>
      </c>
      <c r="H32" s="303">
        <f t="shared" si="6"/>
        <v>10000</v>
      </c>
      <c r="I32" s="303">
        <f aca="true" t="shared" si="7" ref="I32:N41">H32</f>
        <v>10000</v>
      </c>
      <c r="J32" s="303">
        <f t="shared" si="7"/>
        <v>10000</v>
      </c>
      <c r="K32" s="303">
        <f t="shared" si="7"/>
        <v>10000</v>
      </c>
      <c r="L32" s="303">
        <f t="shared" si="7"/>
        <v>10000</v>
      </c>
      <c r="M32" s="303">
        <f t="shared" si="7"/>
        <v>10000</v>
      </c>
      <c r="N32" s="303">
        <f t="shared" si="7"/>
        <v>10000</v>
      </c>
      <c r="O32" s="303">
        <f t="shared" si="4"/>
        <v>10000</v>
      </c>
    </row>
    <row r="33" spans="1:15" ht="14.25">
      <c r="A33" s="133" t="s">
        <v>159</v>
      </c>
      <c r="B33" s="156" t="s">
        <v>160</v>
      </c>
      <c r="C33" s="242">
        <v>830000</v>
      </c>
      <c r="D33" s="303">
        <f t="shared" si="2"/>
        <v>69166.66666666667</v>
      </c>
      <c r="E33" s="303">
        <f t="shared" si="0"/>
        <v>69166.66666666667</v>
      </c>
      <c r="F33" s="303">
        <f t="shared" si="6"/>
        <v>69166.66666666667</v>
      </c>
      <c r="G33" s="303">
        <f t="shared" si="6"/>
        <v>69166.66666666667</v>
      </c>
      <c r="H33" s="303">
        <f t="shared" si="6"/>
        <v>69166.66666666667</v>
      </c>
      <c r="I33" s="303">
        <f t="shared" si="7"/>
        <v>69166.66666666667</v>
      </c>
      <c r="J33" s="303">
        <f t="shared" si="7"/>
        <v>69166.66666666667</v>
      </c>
      <c r="K33" s="303">
        <f t="shared" si="7"/>
        <v>69166.66666666667</v>
      </c>
      <c r="L33" s="303">
        <f t="shared" si="7"/>
        <v>69166.66666666667</v>
      </c>
      <c r="M33" s="303">
        <f t="shared" si="7"/>
        <v>69166.66666666667</v>
      </c>
      <c r="N33" s="303">
        <f t="shared" si="7"/>
        <v>69166.66666666667</v>
      </c>
      <c r="O33" s="303">
        <f t="shared" si="4"/>
        <v>69166.6666666667</v>
      </c>
    </row>
    <row r="34" spans="1:15" ht="14.25">
      <c r="A34" s="133" t="s">
        <v>161</v>
      </c>
      <c r="B34" s="156" t="s">
        <v>162</v>
      </c>
      <c r="C34" s="242"/>
      <c r="D34" s="303">
        <f t="shared" si="2"/>
        <v>0</v>
      </c>
      <c r="E34" s="303">
        <f t="shared" si="0"/>
        <v>0</v>
      </c>
      <c r="F34" s="303">
        <f t="shared" si="6"/>
        <v>0</v>
      </c>
      <c r="G34" s="303">
        <f t="shared" si="6"/>
        <v>0</v>
      </c>
      <c r="H34" s="303">
        <f t="shared" si="6"/>
        <v>0</v>
      </c>
      <c r="I34" s="303">
        <f t="shared" si="7"/>
        <v>0</v>
      </c>
      <c r="J34" s="303">
        <f t="shared" si="7"/>
        <v>0</v>
      </c>
      <c r="K34" s="303">
        <f t="shared" si="7"/>
        <v>0</v>
      </c>
      <c r="L34" s="303">
        <f t="shared" si="7"/>
        <v>0</v>
      </c>
      <c r="M34" s="303">
        <f t="shared" si="7"/>
        <v>0</v>
      </c>
      <c r="N34" s="303">
        <f t="shared" si="7"/>
        <v>0</v>
      </c>
      <c r="O34" s="303">
        <f t="shared" si="4"/>
        <v>0</v>
      </c>
    </row>
    <row r="35" spans="1:15" ht="14.25">
      <c r="A35" s="133" t="s">
        <v>477</v>
      </c>
      <c r="B35" s="156" t="s">
        <v>163</v>
      </c>
      <c r="C35" s="242">
        <v>100000</v>
      </c>
      <c r="D35" s="303">
        <f t="shared" si="2"/>
        <v>8333.333333333334</v>
      </c>
      <c r="E35" s="303">
        <f t="shared" si="0"/>
        <v>8333.333333333334</v>
      </c>
      <c r="F35" s="303">
        <f t="shared" si="6"/>
        <v>8333.333333333334</v>
      </c>
      <c r="G35" s="303">
        <f t="shared" si="6"/>
        <v>8333.333333333334</v>
      </c>
      <c r="H35" s="303">
        <f t="shared" si="6"/>
        <v>8333.333333333334</v>
      </c>
      <c r="I35" s="303">
        <f t="shared" si="7"/>
        <v>8333.333333333334</v>
      </c>
      <c r="J35" s="303">
        <f t="shared" si="7"/>
        <v>8333.333333333334</v>
      </c>
      <c r="K35" s="303">
        <f t="shared" si="7"/>
        <v>8333.333333333334</v>
      </c>
      <c r="L35" s="303">
        <f t="shared" si="7"/>
        <v>8333.333333333334</v>
      </c>
      <c r="M35" s="303">
        <f t="shared" si="7"/>
        <v>8333.333333333334</v>
      </c>
      <c r="N35" s="303">
        <f t="shared" si="7"/>
        <v>8333.333333333334</v>
      </c>
      <c r="O35" s="303">
        <f t="shared" si="4"/>
        <v>8333.333333333338</v>
      </c>
    </row>
    <row r="36" spans="1:15" ht="14.25">
      <c r="A36" s="133" t="s">
        <v>164</v>
      </c>
      <c r="B36" s="156" t="s">
        <v>165</v>
      </c>
      <c r="C36" s="242">
        <v>2030000</v>
      </c>
      <c r="D36" s="303">
        <f t="shared" si="2"/>
        <v>169166.66666666666</v>
      </c>
      <c r="E36" s="303">
        <f t="shared" si="0"/>
        <v>169166.66666666666</v>
      </c>
      <c r="F36" s="303">
        <f t="shared" si="6"/>
        <v>169166.66666666666</v>
      </c>
      <c r="G36" s="303">
        <f t="shared" si="6"/>
        <v>169166.66666666666</v>
      </c>
      <c r="H36" s="303">
        <f t="shared" si="6"/>
        <v>169166.66666666666</v>
      </c>
      <c r="I36" s="303">
        <f t="shared" si="7"/>
        <v>169166.66666666666</v>
      </c>
      <c r="J36" s="303">
        <f t="shared" si="7"/>
        <v>169166.66666666666</v>
      </c>
      <c r="K36" s="303">
        <f t="shared" si="7"/>
        <v>169166.66666666666</v>
      </c>
      <c r="L36" s="303">
        <f t="shared" si="7"/>
        <v>169166.66666666666</v>
      </c>
      <c r="M36" s="303">
        <f t="shared" si="7"/>
        <v>169166.66666666666</v>
      </c>
      <c r="N36" s="303">
        <f t="shared" si="7"/>
        <v>169166.66666666666</v>
      </c>
      <c r="O36" s="303">
        <f t="shared" si="4"/>
        <v>169166.66666666648</v>
      </c>
    </row>
    <row r="37" spans="1:15" ht="14.25">
      <c r="A37" s="161" t="s">
        <v>478</v>
      </c>
      <c r="B37" s="156" t="s">
        <v>166</v>
      </c>
      <c r="C37" s="242"/>
      <c r="D37" s="303">
        <f t="shared" si="2"/>
        <v>0</v>
      </c>
      <c r="E37" s="303">
        <f t="shared" si="0"/>
        <v>0</v>
      </c>
      <c r="F37" s="303">
        <f t="shared" si="6"/>
        <v>0</v>
      </c>
      <c r="G37" s="303">
        <f t="shared" si="6"/>
        <v>0</v>
      </c>
      <c r="H37" s="303">
        <f t="shared" si="6"/>
        <v>0</v>
      </c>
      <c r="I37" s="303">
        <f t="shared" si="7"/>
        <v>0</v>
      </c>
      <c r="J37" s="303">
        <f t="shared" si="7"/>
        <v>0</v>
      </c>
      <c r="K37" s="303">
        <f t="shared" si="7"/>
        <v>0</v>
      </c>
      <c r="L37" s="303">
        <f t="shared" si="7"/>
        <v>0</v>
      </c>
      <c r="M37" s="303">
        <f t="shared" si="7"/>
        <v>0</v>
      </c>
      <c r="N37" s="303">
        <f t="shared" si="7"/>
        <v>0</v>
      </c>
      <c r="O37" s="303">
        <f t="shared" si="4"/>
        <v>0</v>
      </c>
    </row>
    <row r="38" spans="1:15" ht="14.25">
      <c r="A38" s="132" t="s">
        <v>167</v>
      </c>
      <c r="B38" s="156" t="s">
        <v>168</v>
      </c>
      <c r="C38" s="242"/>
      <c r="D38" s="303">
        <f t="shared" si="2"/>
        <v>0</v>
      </c>
      <c r="E38" s="303">
        <f aca="true" t="shared" si="8" ref="E38:E69">D38</f>
        <v>0</v>
      </c>
      <c r="F38" s="303">
        <f t="shared" si="6"/>
        <v>0</v>
      </c>
      <c r="G38" s="303">
        <f t="shared" si="6"/>
        <v>0</v>
      </c>
      <c r="H38" s="303">
        <f t="shared" si="6"/>
        <v>0</v>
      </c>
      <c r="I38" s="303">
        <f t="shared" si="7"/>
        <v>0</v>
      </c>
      <c r="J38" s="303">
        <f t="shared" si="7"/>
        <v>0</v>
      </c>
      <c r="K38" s="303">
        <f t="shared" si="7"/>
        <v>0</v>
      </c>
      <c r="L38" s="303">
        <f t="shared" si="7"/>
        <v>0</v>
      </c>
      <c r="M38" s="303">
        <f t="shared" si="7"/>
        <v>0</v>
      </c>
      <c r="N38" s="303">
        <f t="shared" si="7"/>
        <v>0</v>
      </c>
      <c r="O38" s="303">
        <f t="shared" si="4"/>
        <v>0</v>
      </c>
    </row>
    <row r="39" spans="1:15" ht="14.25">
      <c r="A39" s="133" t="s">
        <v>479</v>
      </c>
      <c r="B39" s="156" t="s">
        <v>169</v>
      </c>
      <c r="C39" s="242">
        <v>1750000</v>
      </c>
      <c r="D39" s="303">
        <f t="shared" si="2"/>
        <v>145833.33333333334</v>
      </c>
      <c r="E39" s="303">
        <f t="shared" si="8"/>
        <v>145833.33333333334</v>
      </c>
      <c r="F39" s="303">
        <f t="shared" si="6"/>
        <v>145833.33333333334</v>
      </c>
      <c r="G39" s="303">
        <f t="shared" si="6"/>
        <v>145833.33333333334</v>
      </c>
      <c r="H39" s="303">
        <f t="shared" si="6"/>
        <v>145833.33333333334</v>
      </c>
      <c r="I39" s="303">
        <f t="shared" si="7"/>
        <v>145833.33333333334</v>
      </c>
      <c r="J39" s="303">
        <f t="shared" si="7"/>
        <v>145833.33333333334</v>
      </c>
      <c r="K39" s="303">
        <f t="shared" si="7"/>
        <v>145833.33333333334</v>
      </c>
      <c r="L39" s="303">
        <f t="shared" si="7"/>
        <v>145833.33333333334</v>
      </c>
      <c r="M39" s="303">
        <f t="shared" si="7"/>
        <v>145833.33333333334</v>
      </c>
      <c r="N39" s="303">
        <f t="shared" si="7"/>
        <v>145833.33333333334</v>
      </c>
      <c r="O39" s="303">
        <f t="shared" si="4"/>
        <v>145833.3333333334</v>
      </c>
    </row>
    <row r="40" spans="1:15" ht="14.25">
      <c r="A40" s="134" t="s">
        <v>416</v>
      </c>
      <c r="B40" s="157" t="s">
        <v>170</v>
      </c>
      <c r="C40" s="242">
        <f>SUM(C33:C39)</f>
        <v>4710000</v>
      </c>
      <c r="D40" s="303">
        <f t="shared" si="2"/>
        <v>392500</v>
      </c>
      <c r="E40" s="303">
        <f t="shared" si="8"/>
        <v>392500</v>
      </c>
      <c r="F40" s="303">
        <f t="shared" si="6"/>
        <v>392500</v>
      </c>
      <c r="G40" s="303">
        <f t="shared" si="6"/>
        <v>392500</v>
      </c>
      <c r="H40" s="303">
        <f t="shared" si="6"/>
        <v>392500</v>
      </c>
      <c r="I40" s="303">
        <f t="shared" si="7"/>
        <v>392500</v>
      </c>
      <c r="J40" s="303">
        <f t="shared" si="7"/>
        <v>392500</v>
      </c>
      <c r="K40" s="303">
        <f t="shared" si="7"/>
        <v>392500</v>
      </c>
      <c r="L40" s="303">
        <f t="shared" si="7"/>
        <v>392500</v>
      </c>
      <c r="M40" s="303">
        <f t="shared" si="7"/>
        <v>392500</v>
      </c>
      <c r="N40" s="303">
        <f t="shared" si="7"/>
        <v>392500</v>
      </c>
      <c r="O40" s="303">
        <f t="shared" si="4"/>
        <v>392500</v>
      </c>
    </row>
    <row r="41" spans="1:15" ht="14.25">
      <c r="A41" s="133" t="s">
        <v>171</v>
      </c>
      <c r="B41" s="156" t="s">
        <v>172</v>
      </c>
      <c r="C41" s="242">
        <v>130000</v>
      </c>
      <c r="D41" s="303">
        <f t="shared" si="2"/>
        <v>10833.333333333334</v>
      </c>
      <c r="E41" s="303">
        <f t="shared" si="8"/>
        <v>10833.333333333334</v>
      </c>
      <c r="F41" s="303">
        <f t="shared" si="6"/>
        <v>10833.333333333334</v>
      </c>
      <c r="G41" s="303">
        <f t="shared" si="6"/>
        <v>10833.333333333334</v>
      </c>
      <c r="H41" s="303">
        <f t="shared" si="6"/>
        <v>10833.333333333334</v>
      </c>
      <c r="I41" s="303">
        <f t="shared" si="7"/>
        <v>10833.333333333334</v>
      </c>
      <c r="J41" s="303">
        <f t="shared" si="7"/>
        <v>10833.333333333334</v>
      </c>
      <c r="K41" s="303">
        <f t="shared" si="7"/>
        <v>10833.333333333334</v>
      </c>
      <c r="L41" s="303">
        <f t="shared" si="7"/>
        <v>10833.333333333334</v>
      </c>
      <c r="M41" s="303">
        <f t="shared" si="7"/>
        <v>10833.333333333334</v>
      </c>
      <c r="N41" s="303">
        <f t="shared" si="7"/>
        <v>10833.333333333334</v>
      </c>
      <c r="O41" s="303">
        <f t="shared" si="4"/>
        <v>10833.333333333345</v>
      </c>
    </row>
    <row r="42" spans="1:15" ht="14.25">
      <c r="A42" s="133" t="s">
        <v>173</v>
      </c>
      <c r="B42" s="156" t="s">
        <v>174</v>
      </c>
      <c r="C42" s="242"/>
      <c r="D42" s="303">
        <f t="shared" si="2"/>
        <v>0</v>
      </c>
      <c r="E42" s="303">
        <f t="shared" si="8"/>
        <v>0</v>
      </c>
      <c r="F42" s="303">
        <f t="shared" si="6"/>
        <v>0</v>
      </c>
      <c r="G42" s="303">
        <f t="shared" si="6"/>
        <v>0</v>
      </c>
      <c r="H42" s="303">
        <f t="shared" si="6"/>
        <v>0</v>
      </c>
      <c r="I42" s="303">
        <f aca="true" t="shared" si="9" ref="I42:N51">H42</f>
        <v>0</v>
      </c>
      <c r="J42" s="303">
        <f t="shared" si="9"/>
        <v>0</v>
      </c>
      <c r="K42" s="303">
        <f t="shared" si="9"/>
        <v>0</v>
      </c>
      <c r="L42" s="303">
        <f t="shared" si="9"/>
        <v>0</v>
      </c>
      <c r="M42" s="303">
        <f t="shared" si="9"/>
        <v>0</v>
      </c>
      <c r="N42" s="303">
        <f t="shared" si="9"/>
        <v>0</v>
      </c>
      <c r="O42" s="303">
        <f t="shared" si="4"/>
        <v>0</v>
      </c>
    </row>
    <row r="43" spans="1:15" ht="14.25">
      <c r="A43" s="134" t="s">
        <v>417</v>
      </c>
      <c r="B43" s="157" t="s">
        <v>175</v>
      </c>
      <c r="C43" s="242">
        <f>SUM(C41:C42)</f>
        <v>130000</v>
      </c>
      <c r="D43" s="303">
        <f t="shared" si="2"/>
        <v>10833.333333333334</v>
      </c>
      <c r="E43" s="303">
        <f t="shared" si="8"/>
        <v>10833.333333333334</v>
      </c>
      <c r="F43" s="303">
        <f t="shared" si="6"/>
        <v>10833.333333333334</v>
      </c>
      <c r="G43" s="303">
        <f t="shared" si="6"/>
        <v>10833.333333333334</v>
      </c>
      <c r="H43" s="303">
        <f t="shared" si="6"/>
        <v>10833.333333333334</v>
      </c>
      <c r="I43" s="303">
        <f t="shared" si="9"/>
        <v>10833.333333333334</v>
      </c>
      <c r="J43" s="303">
        <f t="shared" si="9"/>
        <v>10833.333333333334</v>
      </c>
      <c r="K43" s="303">
        <f t="shared" si="9"/>
        <v>10833.333333333334</v>
      </c>
      <c r="L43" s="303">
        <f t="shared" si="9"/>
        <v>10833.333333333334</v>
      </c>
      <c r="M43" s="303">
        <f t="shared" si="9"/>
        <v>10833.333333333334</v>
      </c>
      <c r="N43" s="303">
        <f t="shared" si="9"/>
        <v>10833.333333333334</v>
      </c>
      <c r="O43" s="303">
        <f t="shared" si="4"/>
        <v>10833.333333333345</v>
      </c>
    </row>
    <row r="44" spans="1:15" ht="14.25">
      <c r="A44" s="133" t="s">
        <v>176</v>
      </c>
      <c r="B44" s="156" t="s">
        <v>177</v>
      </c>
      <c r="C44" s="242">
        <v>1271000</v>
      </c>
      <c r="D44" s="303">
        <f t="shared" si="2"/>
        <v>105916.66666666667</v>
      </c>
      <c r="E44" s="303">
        <f t="shared" si="8"/>
        <v>105916.66666666667</v>
      </c>
      <c r="F44" s="303">
        <f t="shared" si="6"/>
        <v>105916.66666666667</v>
      </c>
      <c r="G44" s="303">
        <f t="shared" si="6"/>
        <v>105916.66666666667</v>
      </c>
      <c r="H44" s="303">
        <f t="shared" si="6"/>
        <v>105916.66666666667</v>
      </c>
      <c r="I44" s="303">
        <f t="shared" si="9"/>
        <v>105916.66666666667</v>
      </c>
      <c r="J44" s="303">
        <f t="shared" si="9"/>
        <v>105916.66666666667</v>
      </c>
      <c r="K44" s="303">
        <f t="shared" si="9"/>
        <v>105916.66666666667</v>
      </c>
      <c r="L44" s="303">
        <f t="shared" si="9"/>
        <v>105916.66666666667</v>
      </c>
      <c r="M44" s="303">
        <f t="shared" si="9"/>
        <v>105916.66666666667</v>
      </c>
      <c r="N44" s="303">
        <f t="shared" si="9"/>
        <v>105916.66666666667</v>
      </c>
      <c r="O44" s="303">
        <f t="shared" si="4"/>
        <v>105916.66666666664</v>
      </c>
    </row>
    <row r="45" spans="1:15" ht="14.25">
      <c r="A45" s="133" t="s">
        <v>178</v>
      </c>
      <c r="B45" s="156" t="s">
        <v>179</v>
      </c>
      <c r="C45" s="242">
        <v>470000</v>
      </c>
      <c r="D45" s="303">
        <f t="shared" si="2"/>
        <v>39166.666666666664</v>
      </c>
      <c r="E45" s="303">
        <f t="shared" si="8"/>
        <v>39166.666666666664</v>
      </c>
      <c r="F45" s="303">
        <f t="shared" si="6"/>
        <v>39166.666666666664</v>
      </c>
      <c r="G45" s="303">
        <f t="shared" si="6"/>
        <v>39166.666666666664</v>
      </c>
      <c r="H45" s="303">
        <f t="shared" si="6"/>
        <v>39166.666666666664</v>
      </c>
      <c r="I45" s="303">
        <f t="shared" si="9"/>
        <v>39166.666666666664</v>
      </c>
      <c r="J45" s="303">
        <f t="shared" si="9"/>
        <v>39166.666666666664</v>
      </c>
      <c r="K45" s="303">
        <f t="shared" si="9"/>
        <v>39166.666666666664</v>
      </c>
      <c r="L45" s="303">
        <f t="shared" si="9"/>
        <v>39166.666666666664</v>
      </c>
      <c r="M45" s="303">
        <f t="shared" si="9"/>
        <v>39166.666666666664</v>
      </c>
      <c r="N45" s="303">
        <f t="shared" si="9"/>
        <v>39166.666666666664</v>
      </c>
      <c r="O45" s="303">
        <f t="shared" si="4"/>
        <v>39166.66666666662</v>
      </c>
    </row>
    <row r="46" spans="1:15" ht="14.25">
      <c r="A46" s="133" t="s">
        <v>480</v>
      </c>
      <c r="B46" s="156" t="s">
        <v>180</v>
      </c>
      <c r="C46" s="242"/>
      <c r="D46" s="303">
        <f t="shared" si="2"/>
        <v>0</v>
      </c>
      <c r="E46" s="303">
        <f t="shared" si="8"/>
        <v>0</v>
      </c>
      <c r="F46" s="303">
        <f t="shared" si="6"/>
        <v>0</v>
      </c>
      <c r="G46" s="303">
        <f t="shared" si="6"/>
        <v>0</v>
      </c>
      <c r="H46" s="303">
        <f t="shared" si="6"/>
        <v>0</v>
      </c>
      <c r="I46" s="303">
        <f t="shared" si="9"/>
        <v>0</v>
      </c>
      <c r="J46" s="303">
        <f t="shared" si="9"/>
        <v>0</v>
      </c>
      <c r="K46" s="303">
        <f t="shared" si="9"/>
        <v>0</v>
      </c>
      <c r="L46" s="303">
        <f t="shared" si="9"/>
        <v>0</v>
      </c>
      <c r="M46" s="303">
        <f t="shared" si="9"/>
        <v>0</v>
      </c>
      <c r="N46" s="303">
        <f t="shared" si="9"/>
        <v>0</v>
      </c>
      <c r="O46" s="303">
        <f t="shared" si="4"/>
        <v>0</v>
      </c>
    </row>
    <row r="47" spans="1:15" ht="14.25">
      <c r="A47" s="133" t="s">
        <v>481</v>
      </c>
      <c r="B47" s="156" t="s">
        <v>181</v>
      </c>
      <c r="C47" s="242"/>
      <c r="D47" s="303">
        <f t="shared" si="2"/>
        <v>0</v>
      </c>
      <c r="E47" s="303">
        <f t="shared" si="8"/>
        <v>0</v>
      </c>
      <c r="F47" s="303">
        <f aca="true" t="shared" si="10" ref="F47:H66">E47</f>
        <v>0</v>
      </c>
      <c r="G47" s="303">
        <f t="shared" si="10"/>
        <v>0</v>
      </c>
      <c r="H47" s="303">
        <f t="shared" si="10"/>
        <v>0</v>
      </c>
      <c r="I47" s="303">
        <f t="shared" si="9"/>
        <v>0</v>
      </c>
      <c r="J47" s="303">
        <f t="shared" si="9"/>
        <v>0</v>
      </c>
      <c r="K47" s="303">
        <f t="shared" si="9"/>
        <v>0</v>
      </c>
      <c r="L47" s="303">
        <f t="shared" si="9"/>
        <v>0</v>
      </c>
      <c r="M47" s="303">
        <f t="shared" si="9"/>
        <v>0</v>
      </c>
      <c r="N47" s="303">
        <f t="shared" si="9"/>
        <v>0</v>
      </c>
      <c r="O47" s="303">
        <f t="shared" si="4"/>
        <v>0</v>
      </c>
    </row>
    <row r="48" spans="1:15" ht="14.25">
      <c r="A48" s="133" t="s">
        <v>182</v>
      </c>
      <c r="B48" s="156" t="s">
        <v>183</v>
      </c>
      <c r="C48" s="242">
        <v>100000</v>
      </c>
      <c r="D48" s="303">
        <f t="shared" si="2"/>
        <v>8333.333333333334</v>
      </c>
      <c r="E48" s="303">
        <f t="shared" si="8"/>
        <v>8333.333333333334</v>
      </c>
      <c r="F48" s="303">
        <f t="shared" si="10"/>
        <v>8333.333333333334</v>
      </c>
      <c r="G48" s="303">
        <f t="shared" si="10"/>
        <v>8333.333333333334</v>
      </c>
      <c r="H48" s="303">
        <f t="shared" si="10"/>
        <v>8333.333333333334</v>
      </c>
      <c r="I48" s="303">
        <f t="shared" si="9"/>
        <v>8333.333333333334</v>
      </c>
      <c r="J48" s="303">
        <f t="shared" si="9"/>
        <v>8333.333333333334</v>
      </c>
      <c r="K48" s="303">
        <f t="shared" si="9"/>
        <v>8333.333333333334</v>
      </c>
      <c r="L48" s="303">
        <f t="shared" si="9"/>
        <v>8333.333333333334</v>
      </c>
      <c r="M48" s="303">
        <f t="shared" si="9"/>
        <v>8333.333333333334</v>
      </c>
      <c r="N48" s="303">
        <f t="shared" si="9"/>
        <v>8333.333333333334</v>
      </c>
      <c r="O48" s="303">
        <f t="shared" si="4"/>
        <v>8333.333333333338</v>
      </c>
    </row>
    <row r="49" spans="1:15" ht="14.25">
      <c r="A49" s="134" t="s">
        <v>418</v>
      </c>
      <c r="B49" s="157" t="s">
        <v>184</v>
      </c>
      <c r="C49" s="242">
        <f>SUM(C44:C48)</f>
        <v>1841000</v>
      </c>
      <c r="D49" s="303">
        <f t="shared" si="2"/>
        <v>153416.66666666666</v>
      </c>
      <c r="E49" s="303">
        <f t="shared" si="8"/>
        <v>153416.66666666666</v>
      </c>
      <c r="F49" s="303">
        <f t="shared" si="10"/>
        <v>153416.66666666666</v>
      </c>
      <c r="G49" s="303">
        <f t="shared" si="10"/>
        <v>153416.66666666666</v>
      </c>
      <c r="H49" s="303">
        <f t="shared" si="10"/>
        <v>153416.66666666666</v>
      </c>
      <c r="I49" s="303">
        <f t="shared" si="9"/>
        <v>153416.66666666666</v>
      </c>
      <c r="J49" s="303">
        <f t="shared" si="9"/>
        <v>153416.66666666666</v>
      </c>
      <c r="K49" s="303">
        <f t="shared" si="9"/>
        <v>153416.66666666666</v>
      </c>
      <c r="L49" s="303">
        <f t="shared" si="9"/>
        <v>153416.66666666666</v>
      </c>
      <c r="M49" s="303">
        <f t="shared" si="9"/>
        <v>153416.66666666666</v>
      </c>
      <c r="N49" s="303">
        <f t="shared" si="9"/>
        <v>153416.66666666666</v>
      </c>
      <c r="O49" s="303">
        <f t="shared" si="4"/>
        <v>153416.66666666648</v>
      </c>
    </row>
    <row r="50" spans="1:15" ht="14.25">
      <c r="A50" s="136" t="s">
        <v>419</v>
      </c>
      <c r="B50" s="159" t="s">
        <v>185</v>
      </c>
      <c r="C50" s="242">
        <f>C32+C40+C43+C49+C29</f>
        <v>7176000</v>
      </c>
      <c r="D50" s="303">
        <f t="shared" si="2"/>
        <v>598000</v>
      </c>
      <c r="E50" s="303">
        <f t="shared" si="8"/>
        <v>598000</v>
      </c>
      <c r="F50" s="303">
        <f t="shared" si="10"/>
        <v>598000</v>
      </c>
      <c r="G50" s="303">
        <f t="shared" si="10"/>
        <v>598000</v>
      </c>
      <c r="H50" s="303">
        <f t="shared" si="10"/>
        <v>598000</v>
      </c>
      <c r="I50" s="303">
        <f t="shared" si="9"/>
        <v>598000</v>
      </c>
      <c r="J50" s="303">
        <f t="shared" si="9"/>
        <v>598000</v>
      </c>
      <c r="K50" s="303">
        <f t="shared" si="9"/>
        <v>598000</v>
      </c>
      <c r="L50" s="303">
        <f t="shared" si="9"/>
        <v>598000</v>
      </c>
      <c r="M50" s="303">
        <f t="shared" si="9"/>
        <v>598000</v>
      </c>
      <c r="N50" s="303">
        <f t="shared" si="9"/>
        <v>598000</v>
      </c>
      <c r="O50" s="303">
        <f t="shared" si="4"/>
        <v>598000</v>
      </c>
    </row>
    <row r="51" spans="1:15" ht="14.25">
      <c r="A51" s="138" t="s">
        <v>186</v>
      </c>
      <c r="B51" s="156" t="s">
        <v>187</v>
      </c>
      <c r="C51" s="242"/>
      <c r="D51" s="303">
        <f t="shared" si="2"/>
        <v>0</v>
      </c>
      <c r="E51" s="303">
        <f t="shared" si="8"/>
        <v>0</v>
      </c>
      <c r="F51" s="303">
        <f t="shared" si="10"/>
        <v>0</v>
      </c>
      <c r="G51" s="303">
        <f t="shared" si="10"/>
        <v>0</v>
      </c>
      <c r="H51" s="303">
        <f t="shared" si="10"/>
        <v>0</v>
      </c>
      <c r="I51" s="303">
        <f t="shared" si="9"/>
        <v>0</v>
      </c>
      <c r="J51" s="303">
        <f t="shared" si="9"/>
        <v>0</v>
      </c>
      <c r="K51" s="303">
        <f t="shared" si="9"/>
        <v>0</v>
      </c>
      <c r="L51" s="303">
        <f t="shared" si="9"/>
        <v>0</v>
      </c>
      <c r="M51" s="303">
        <f t="shared" si="9"/>
        <v>0</v>
      </c>
      <c r="N51" s="303">
        <f t="shared" si="9"/>
        <v>0</v>
      </c>
      <c r="O51" s="303">
        <f t="shared" si="4"/>
        <v>0</v>
      </c>
    </row>
    <row r="52" spans="1:15" ht="14.25">
      <c r="A52" s="138" t="s">
        <v>420</v>
      </c>
      <c r="B52" s="156" t="s">
        <v>188</v>
      </c>
      <c r="C52" s="242"/>
      <c r="D52" s="303">
        <f t="shared" si="2"/>
        <v>0</v>
      </c>
      <c r="E52" s="303">
        <f t="shared" si="8"/>
        <v>0</v>
      </c>
      <c r="F52" s="303">
        <f t="shared" si="10"/>
        <v>0</v>
      </c>
      <c r="G52" s="303">
        <f t="shared" si="10"/>
        <v>0</v>
      </c>
      <c r="H52" s="303">
        <f t="shared" si="10"/>
        <v>0</v>
      </c>
      <c r="I52" s="303">
        <f aca="true" t="shared" si="11" ref="I52:N61">H52</f>
        <v>0</v>
      </c>
      <c r="J52" s="303">
        <f t="shared" si="11"/>
        <v>0</v>
      </c>
      <c r="K52" s="303">
        <f t="shared" si="11"/>
        <v>0</v>
      </c>
      <c r="L52" s="303">
        <f t="shared" si="11"/>
        <v>0</v>
      </c>
      <c r="M52" s="303">
        <f t="shared" si="11"/>
        <v>0</v>
      </c>
      <c r="N52" s="303">
        <f t="shared" si="11"/>
        <v>0</v>
      </c>
      <c r="O52" s="303">
        <f t="shared" si="4"/>
        <v>0</v>
      </c>
    </row>
    <row r="53" spans="1:15" ht="14.25">
      <c r="A53" s="162" t="s">
        <v>482</v>
      </c>
      <c r="B53" s="156" t="s">
        <v>189</v>
      </c>
      <c r="C53" s="242"/>
      <c r="D53" s="303">
        <f t="shared" si="2"/>
        <v>0</v>
      </c>
      <c r="E53" s="303">
        <f t="shared" si="8"/>
        <v>0</v>
      </c>
      <c r="F53" s="303">
        <f t="shared" si="10"/>
        <v>0</v>
      </c>
      <c r="G53" s="303">
        <f t="shared" si="10"/>
        <v>0</v>
      </c>
      <c r="H53" s="303">
        <f t="shared" si="10"/>
        <v>0</v>
      </c>
      <c r="I53" s="303">
        <f t="shared" si="11"/>
        <v>0</v>
      </c>
      <c r="J53" s="303">
        <f t="shared" si="11"/>
        <v>0</v>
      </c>
      <c r="K53" s="303">
        <f t="shared" si="11"/>
        <v>0</v>
      </c>
      <c r="L53" s="303">
        <f t="shared" si="11"/>
        <v>0</v>
      </c>
      <c r="M53" s="303">
        <f t="shared" si="11"/>
        <v>0</v>
      </c>
      <c r="N53" s="303">
        <f t="shared" si="11"/>
        <v>0</v>
      </c>
      <c r="O53" s="303">
        <f t="shared" si="4"/>
        <v>0</v>
      </c>
    </row>
    <row r="54" spans="1:15" ht="14.25">
      <c r="A54" s="162" t="s">
        <v>483</v>
      </c>
      <c r="B54" s="156" t="s">
        <v>190</v>
      </c>
      <c r="C54" s="242"/>
      <c r="D54" s="303">
        <f t="shared" si="2"/>
        <v>0</v>
      </c>
      <c r="E54" s="303">
        <f t="shared" si="8"/>
        <v>0</v>
      </c>
      <c r="F54" s="303">
        <f t="shared" si="10"/>
        <v>0</v>
      </c>
      <c r="G54" s="303">
        <f t="shared" si="10"/>
        <v>0</v>
      </c>
      <c r="H54" s="303">
        <f t="shared" si="10"/>
        <v>0</v>
      </c>
      <c r="I54" s="303">
        <f t="shared" si="11"/>
        <v>0</v>
      </c>
      <c r="J54" s="303">
        <f t="shared" si="11"/>
        <v>0</v>
      </c>
      <c r="K54" s="303">
        <f t="shared" si="11"/>
        <v>0</v>
      </c>
      <c r="L54" s="303">
        <f t="shared" si="11"/>
        <v>0</v>
      </c>
      <c r="M54" s="303">
        <f t="shared" si="11"/>
        <v>0</v>
      </c>
      <c r="N54" s="303">
        <f t="shared" si="11"/>
        <v>0</v>
      </c>
      <c r="O54" s="303">
        <f t="shared" si="4"/>
        <v>0</v>
      </c>
    </row>
    <row r="55" spans="1:15" ht="14.25">
      <c r="A55" s="162" t="s">
        <v>484</v>
      </c>
      <c r="B55" s="156" t="s">
        <v>191</v>
      </c>
      <c r="C55" s="242"/>
      <c r="D55" s="303">
        <f t="shared" si="2"/>
        <v>0</v>
      </c>
      <c r="E55" s="303">
        <f t="shared" si="8"/>
        <v>0</v>
      </c>
      <c r="F55" s="303">
        <f t="shared" si="10"/>
        <v>0</v>
      </c>
      <c r="G55" s="303">
        <f t="shared" si="10"/>
        <v>0</v>
      </c>
      <c r="H55" s="303">
        <f t="shared" si="10"/>
        <v>0</v>
      </c>
      <c r="I55" s="303">
        <f t="shared" si="11"/>
        <v>0</v>
      </c>
      <c r="J55" s="303">
        <f t="shared" si="11"/>
        <v>0</v>
      </c>
      <c r="K55" s="303">
        <f t="shared" si="11"/>
        <v>0</v>
      </c>
      <c r="L55" s="303">
        <f t="shared" si="11"/>
        <v>0</v>
      </c>
      <c r="M55" s="303">
        <f t="shared" si="11"/>
        <v>0</v>
      </c>
      <c r="N55" s="303">
        <f t="shared" si="11"/>
        <v>0</v>
      </c>
      <c r="O55" s="303">
        <f t="shared" si="4"/>
        <v>0</v>
      </c>
    </row>
    <row r="56" spans="1:15" ht="14.25">
      <c r="A56" s="138" t="s">
        <v>485</v>
      </c>
      <c r="B56" s="156" t="s">
        <v>192</v>
      </c>
      <c r="C56" s="242"/>
      <c r="D56" s="303">
        <f t="shared" si="2"/>
        <v>0</v>
      </c>
      <c r="E56" s="303">
        <f t="shared" si="8"/>
        <v>0</v>
      </c>
      <c r="F56" s="303">
        <f t="shared" si="10"/>
        <v>0</v>
      </c>
      <c r="G56" s="303">
        <f t="shared" si="10"/>
        <v>0</v>
      </c>
      <c r="H56" s="303">
        <f t="shared" si="10"/>
        <v>0</v>
      </c>
      <c r="I56" s="303">
        <f t="shared" si="11"/>
        <v>0</v>
      </c>
      <c r="J56" s="303">
        <f t="shared" si="11"/>
        <v>0</v>
      </c>
      <c r="K56" s="303">
        <f t="shared" si="11"/>
        <v>0</v>
      </c>
      <c r="L56" s="303">
        <f t="shared" si="11"/>
        <v>0</v>
      </c>
      <c r="M56" s="303">
        <f t="shared" si="11"/>
        <v>0</v>
      </c>
      <c r="N56" s="303">
        <f t="shared" si="11"/>
        <v>0</v>
      </c>
      <c r="O56" s="303">
        <f t="shared" si="4"/>
        <v>0</v>
      </c>
    </row>
    <row r="57" spans="1:15" ht="14.25">
      <c r="A57" s="138" t="s">
        <v>486</v>
      </c>
      <c r="B57" s="156" t="s">
        <v>193</v>
      </c>
      <c r="C57" s="242"/>
      <c r="D57" s="303">
        <f t="shared" si="2"/>
        <v>0</v>
      </c>
      <c r="E57" s="303">
        <f t="shared" si="8"/>
        <v>0</v>
      </c>
      <c r="F57" s="303">
        <f t="shared" si="10"/>
        <v>0</v>
      </c>
      <c r="G57" s="303">
        <f t="shared" si="10"/>
        <v>0</v>
      </c>
      <c r="H57" s="303">
        <f t="shared" si="10"/>
        <v>0</v>
      </c>
      <c r="I57" s="303">
        <f t="shared" si="11"/>
        <v>0</v>
      </c>
      <c r="J57" s="303">
        <f t="shared" si="11"/>
        <v>0</v>
      </c>
      <c r="K57" s="303">
        <f t="shared" si="11"/>
        <v>0</v>
      </c>
      <c r="L57" s="303">
        <f t="shared" si="11"/>
        <v>0</v>
      </c>
      <c r="M57" s="303">
        <f t="shared" si="11"/>
        <v>0</v>
      </c>
      <c r="N57" s="303">
        <f t="shared" si="11"/>
        <v>0</v>
      </c>
      <c r="O57" s="303">
        <f t="shared" si="4"/>
        <v>0</v>
      </c>
    </row>
    <row r="58" spans="1:15" ht="14.25">
      <c r="A58" s="138" t="s">
        <v>487</v>
      </c>
      <c r="B58" s="156" t="s">
        <v>194</v>
      </c>
      <c r="C58" s="242">
        <v>1090000</v>
      </c>
      <c r="D58" s="303">
        <f t="shared" si="2"/>
        <v>90833.33333333333</v>
      </c>
      <c r="E58" s="303">
        <f t="shared" si="8"/>
        <v>90833.33333333333</v>
      </c>
      <c r="F58" s="303">
        <f t="shared" si="10"/>
        <v>90833.33333333333</v>
      </c>
      <c r="G58" s="303">
        <f t="shared" si="10"/>
        <v>90833.33333333333</v>
      </c>
      <c r="H58" s="303">
        <f t="shared" si="10"/>
        <v>90833.33333333333</v>
      </c>
      <c r="I58" s="303">
        <f t="shared" si="11"/>
        <v>90833.33333333333</v>
      </c>
      <c r="J58" s="303">
        <f t="shared" si="11"/>
        <v>90833.33333333333</v>
      </c>
      <c r="K58" s="303">
        <f t="shared" si="11"/>
        <v>90833.33333333333</v>
      </c>
      <c r="L58" s="303">
        <f t="shared" si="11"/>
        <v>90833.33333333333</v>
      </c>
      <c r="M58" s="303">
        <f t="shared" si="11"/>
        <v>90833.33333333333</v>
      </c>
      <c r="N58" s="303">
        <f t="shared" si="11"/>
        <v>90833.33333333333</v>
      </c>
      <c r="O58" s="303">
        <f t="shared" si="4"/>
        <v>90833.33333333318</v>
      </c>
    </row>
    <row r="59" spans="1:15" ht="14.25">
      <c r="A59" s="139" t="s">
        <v>449</v>
      </c>
      <c r="B59" s="159" t="s">
        <v>195</v>
      </c>
      <c r="C59" s="242">
        <v>1090000</v>
      </c>
      <c r="D59" s="303">
        <f t="shared" si="2"/>
        <v>90833.33333333333</v>
      </c>
      <c r="E59" s="303">
        <f t="shared" si="8"/>
        <v>90833.33333333333</v>
      </c>
      <c r="F59" s="303">
        <f t="shared" si="10"/>
        <v>90833.33333333333</v>
      </c>
      <c r="G59" s="303">
        <f t="shared" si="10"/>
        <v>90833.33333333333</v>
      </c>
      <c r="H59" s="303">
        <f t="shared" si="10"/>
        <v>90833.33333333333</v>
      </c>
      <c r="I59" s="303">
        <f t="shared" si="11"/>
        <v>90833.33333333333</v>
      </c>
      <c r="J59" s="303">
        <f t="shared" si="11"/>
        <v>90833.33333333333</v>
      </c>
      <c r="K59" s="303">
        <f t="shared" si="11"/>
        <v>90833.33333333333</v>
      </c>
      <c r="L59" s="303">
        <f t="shared" si="11"/>
        <v>90833.33333333333</v>
      </c>
      <c r="M59" s="303">
        <f t="shared" si="11"/>
        <v>90833.33333333333</v>
      </c>
      <c r="N59" s="303">
        <f t="shared" si="11"/>
        <v>90833.33333333333</v>
      </c>
      <c r="O59" s="303">
        <f t="shared" si="4"/>
        <v>90833.33333333318</v>
      </c>
    </row>
    <row r="60" spans="1:15" ht="14.25">
      <c r="A60" s="163" t="s">
        <v>488</v>
      </c>
      <c r="B60" s="156" t="s">
        <v>196</v>
      </c>
      <c r="C60" s="242"/>
      <c r="D60" s="303">
        <f t="shared" si="2"/>
        <v>0</v>
      </c>
      <c r="E60" s="303">
        <f t="shared" si="8"/>
        <v>0</v>
      </c>
      <c r="F60" s="303">
        <f t="shared" si="10"/>
        <v>0</v>
      </c>
      <c r="G60" s="303">
        <f t="shared" si="10"/>
        <v>0</v>
      </c>
      <c r="H60" s="303">
        <f t="shared" si="10"/>
        <v>0</v>
      </c>
      <c r="I60" s="303">
        <f t="shared" si="11"/>
        <v>0</v>
      </c>
      <c r="J60" s="303">
        <f t="shared" si="11"/>
        <v>0</v>
      </c>
      <c r="K60" s="303">
        <f t="shared" si="11"/>
        <v>0</v>
      </c>
      <c r="L60" s="303">
        <f t="shared" si="11"/>
        <v>0</v>
      </c>
      <c r="M60" s="303">
        <f t="shared" si="11"/>
        <v>0</v>
      </c>
      <c r="N60" s="303">
        <f t="shared" si="11"/>
        <v>0</v>
      </c>
      <c r="O60" s="303">
        <f t="shared" si="4"/>
        <v>0</v>
      </c>
    </row>
    <row r="61" spans="1:15" ht="14.25">
      <c r="A61" s="163" t="s">
        <v>197</v>
      </c>
      <c r="B61" s="156" t="s">
        <v>198</v>
      </c>
      <c r="C61" s="242"/>
      <c r="D61" s="303">
        <f t="shared" si="2"/>
        <v>0</v>
      </c>
      <c r="E61" s="303">
        <f t="shared" si="8"/>
        <v>0</v>
      </c>
      <c r="F61" s="303">
        <f t="shared" si="10"/>
        <v>0</v>
      </c>
      <c r="G61" s="303">
        <f t="shared" si="10"/>
        <v>0</v>
      </c>
      <c r="H61" s="303">
        <f t="shared" si="10"/>
        <v>0</v>
      </c>
      <c r="I61" s="303">
        <f t="shared" si="11"/>
        <v>0</v>
      </c>
      <c r="J61" s="303">
        <f t="shared" si="11"/>
        <v>0</v>
      </c>
      <c r="K61" s="303">
        <f t="shared" si="11"/>
        <v>0</v>
      </c>
      <c r="L61" s="303">
        <f t="shared" si="11"/>
        <v>0</v>
      </c>
      <c r="M61" s="303">
        <f t="shared" si="11"/>
        <v>0</v>
      </c>
      <c r="N61" s="303">
        <f t="shared" si="11"/>
        <v>0</v>
      </c>
      <c r="O61" s="303">
        <f t="shared" si="4"/>
        <v>0</v>
      </c>
    </row>
    <row r="62" spans="1:15" ht="14.25">
      <c r="A62" s="163" t="s">
        <v>199</v>
      </c>
      <c r="B62" s="156" t="s">
        <v>200</v>
      </c>
      <c r="C62" s="242"/>
      <c r="D62" s="303">
        <f t="shared" si="2"/>
        <v>0</v>
      </c>
      <c r="E62" s="303">
        <f t="shared" si="8"/>
        <v>0</v>
      </c>
      <c r="F62" s="303">
        <f t="shared" si="10"/>
        <v>0</v>
      </c>
      <c r="G62" s="303">
        <f t="shared" si="10"/>
        <v>0</v>
      </c>
      <c r="H62" s="303">
        <f t="shared" si="10"/>
        <v>0</v>
      </c>
      <c r="I62" s="303">
        <f aca="true" t="shared" si="12" ref="I62:N71">H62</f>
        <v>0</v>
      </c>
      <c r="J62" s="303">
        <f t="shared" si="12"/>
        <v>0</v>
      </c>
      <c r="K62" s="303">
        <f t="shared" si="12"/>
        <v>0</v>
      </c>
      <c r="L62" s="303">
        <f t="shared" si="12"/>
        <v>0</v>
      </c>
      <c r="M62" s="303">
        <f t="shared" si="12"/>
        <v>0</v>
      </c>
      <c r="N62" s="303">
        <f t="shared" si="12"/>
        <v>0</v>
      </c>
      <c r="O62" s="303">
        <f t="shared" si="4"/>
        <v>0</v>
      </c>
    </row>
    <row r="63" spans="1:15" ht="14.25">
      <c r="A63" s="163" t="s">
        <v>450</v>
      </c>
      <c r="B63" s="156" t="s">
        <v>201</v>
      </c>
      <c r="C63" s="242"/>
      <c r="D63" s="303">
        <f t="shared" si="2"/>
        <v>0</v>
      </c>
      <c r="E63" s="303">
        <f t="shared" si="8"/>
        <v>0</v>
      </c>
      <c r="F63" s="303">
        <f t="shared" si="10"/>
        <v>0</v>
      </c>
      <c r="G63" s="303">
        <f t="shared" si="10"/>
        <v>0</v>
      </c>
      <c r="H63" s="303">
        <f t="shared" si="10"/>
        <v>0</v>
      </c>
      <c r="I63" s="303">
        <f t="shared" si="12"/>
        <v>0</v>
      </c>
      <c r="J63" s="303">
        <f t="shared" si="12"/>
        <v>0</v>
      </c>
      <c r="K63" s="303">
        <f t="shared" si="12"/>
        <v>0</v>
      </c>
      <c r="L63" s="303">
        <f t="shared" si="12"/>
        <v>0</v>
      </c>
      <c r="M63" s="303">
        <f t="shared" si="12"/>
        <v>0</v>
      </c>
      <c r="N63" s="303">
        <f t="shared" si="12"/>
        <v>0</v>
      </c>
      <c r="O63" s="303">
        <f t="shared" si="4"/>
        <v>0</v>
      </c>
    </row>
    <row r="64" spans="1:15" ht="14.25">
      <c r="A64" s="163" t="s">
        <v>489</v>
      </c>
      <c r="B64" s="156" t="s">
        <v>202</v>
      </c>
      <c r="C64" s="242"/>
      <c r="D64" s="303">
        <f t="shared" si="2"/>
        <v>0</v>
      </c>
      <c r="E64" s="303">
        <f t="shared" si="8"/>
        <v>0</v>
      </c>
      <c r="F64" s="303">
        <f t="shared" si="10"/>
        <v>0</v>
      </c>
      <c r="G64" s="303">
        <f t="shared" si="10"/>
        <v>0</v>
      </c>
      <c r="H64" s="303">
        <f t="shared" si="10"/>
        <v>0</v>
      </c>
      <c r="I64" s="303">
        <f t="shared" si="12"/>
        <v>0</v>
      </c>
      <c r="J64" s="303">
        <f t="shared" si="12"/>
        <v>0</v>
      </c>
      <c r="K64" s="303">
        <f t="shared" si="12"/>
        <v>0</v>
      </c>
      <c r="L64" s="303">
        <f t="shared" si="12"/>
        <v>0</v>
      </c>
      <c r="M64" s="303">
        <f t="shared" si="12"/>
        <v>0</v>
      </c>
      <c r="N64" s="303">
        <f t="shared" si="12"/>
        <v>0</v>
      </c>
      <c r="O64" s="303">
        <f t="shared" si="4"/>
        <v>0</v>
      </c>
    </row>
    <row r="65" spans="1:15" ht="14.25">
      <c r="A65" s="163" t="s">
        <v>452</v>
      </c>
      <c r="B65" s="156" t="s">
        <v>203</v>
      </c>
      <c r="C65" s="242">
        <v>830000</v>
      </c>
      <c r="D65" s="303">
        <f t="shared" si="2"/>
        <v>69166.66666666667</v>
      </c>
      <c r="E65" s="303">
        <f t="shared" si="8"/>
        <v>69166.66666666667</v>
      </c>
      <c r="F65" s="303">
        <f t="shared" si="10"/>
        <v>69166.66666666667</v>
      </c>
      <c r="G65" s="303">
        <f t="shared" si="10"/>
        <v>69166.66666666667</v>
      </c>
      <c r="H65" s="303">
        <f t="shared" si="10"/>
        <v>69166.66666666667</v>
      </c>
      <c r="I65" s="303">
        <f t="shared" si="12"/>
        <v>69166.66666666667</v>
      </c>
      <c r="J65" s="303">
        <f t="shared" si="12"/>
        <v>69166.66666666667</v>
      </c>
      <c r="K65" s="303">
        <f t="shared" si="12"/>
        <v>69166.66666666667</v>
      </c>
      <c r="L65" s="303">
        <f t="shared" si="12"/>
        <v>69166.66666666667</v>
      </c>
      <c r="M65" s="303">
        <f t="shared" si="12"/>
        <v>69166.66666666667</v>
      </c>
      <c r="N65" s="303">
        <f t="shared" si="12"/>
        <v>69166.66666666667</v>
      </c>
      <c r="O65" s="303">
        <f t="shared" si="4"/>
        <v>69166.6666666667</v>
      </c>
    </row>
    <row r="66" spans="1:15" ht="14.25">
      <c r="A66" s="163" t="s">
        <v>490</v>
      </c>
      <c r="B66" s="156" t="s">
        <v>204</v>
      </c>
      <c r="C66" s="242"/>
      <c r="D66" s="303">
        <f t="shared" si="2"/>
        <v>0</v>
      </c>
      <c r="E66" s="303">
        <f t="shared" si="8"/>
        <v>0</v>
      </c>
      <c r="F66" s="303">
        <f t="shared" si="10"/>
        <v>0</v>
      </c>
      <c r="G66" s="303">
        <f t="shared" si="10"/>
        <v>0</v>
      </c>
      <c r="H66" s="303">
        <f t="shared" si="10"/>
        <v>0</v>
      </c>
      <c r="I66" s="303">
        <f t="shared" si="12"/>
        <v>0</v>
      </c>
      <c r="J66" s="303">
        <f t="shared" si="12"/>
        <v>0</v>
      </c>
      <c r="K66" s="303">
        <f t="shared" si="12"/>
        <v>0</v>
      </c>
      <c r="L66" s="303">
        <f t="shared" si="12"/>
        <v>0</v>
      </c>
      <c r="M66" s="303">
        <f t="shared" si="12"/>
        <v>0</v>
      </c>
      <c r="N66" s="303">
        <f t="shared" si="12"/>
        <v>0</v>
      </c>
      <c r="O66" s="303">
        <f t="shared" si="4"/>
        <v>0</v>
      </c>
    </row>
    <row r="67" spans="1:15" ht="14.25">
      <c r="A67" s="163" t="s">
        <v>491</v>
      </c>
      <c r="B67" s="156" t="s">
        <v>205</v>
      </c>
      <c r="C67" s="242"/>
      <c r="D67" s="303">
        <f t="shared" si="2"/>
        <v>0</v>
      </c>
      <c r="E67" s="303">
        <f t="shared" si="8"/>
        <v>0</v>
      </c>
      <c r="F67" s="303">
        <f aca="true" t="shared" si="13" ref="F67:H77">E67</f>
        <v>0</v>
      </c>
      <c r="G67" s="303">
        <f t="shared" si="13"/>
        <v>0</v>
      </c>
      <c r="H67" s="303">
        <f t="shared" si="13"/>
        <v>0</v>
      </c>
      <c r="I67" s="303">
        <f t="shared" si="12"/>
        <v>0</v>
      </c>
      <c r="J67" s="303">
        <f t="shared" si="12"/>
        <v>0</v>
      </c>
      <c r="K67" s="303">
        <f t="shared" si="12"/>
        <v>0</v>
      </c>
      <c r="L67" s="303">
        <f t="shared" si="12"/>
        <v>0</v>
      </c>
      <c r="M67" s="303">
        <f t="shared" si="12"/>
        <v>0</v>
      </c>
      <c r="N67" s="303">
        <f t="shared" si="12"/>
        <v>0</v>
      </c>
      <c r="O67" s="303">
        <f t="shared" si="4"/>
        <v>0</v>
      </c>
    </row>
    <row r="68" spans="1:15" ht="14.25">
      <c r="A68" s="163" t="s">
        <v>206</v>
      </c>
      <c r="B68" s="156" t="s">
        <v>207</v>
      </c>
      <c r="C68" s="242"/>
      <c r="D68" s="303">
        <f t="shared" si="2"/>
        <v>0</v>
      </c>
      <c r="E68" s="303">
        <f t="shared" si="8"/>
        <v>0</v>
      </c>
      <c r="F68" s="303">
        <f t="shared" si="13"/>
        <v>0</v>
      </c>
      <c r="G68" s="303">
        <f t="shared" si="13"/>
        <v>0</v>
      </c>
      <c r="H68" s="303">
        <f t="shared" si="13"/>
        <v>0</v>
      </c>
      <c r="I68" s="303">
        <f t="shared" si="12"/>
        <v>0</v>
      </c>
      <c r="J68" s="303">
        <f t="shared" si="12"/>
        <v>0</v>
      </c>
      <c r="K68" s="303">
        <f t="shared" si="12"/>
        <v>0</v>
      </c>
      <c r="L68" s="303">
        <f t="shared" si="12"/>
        <v>0</v>
      </c>
      <c r="M68" s="303">
        <f t="shared" si="12"/>
        <v>0</v>
      </c>
      <c r="N68" s="303">
        <f t="shared" si="12"/>
        <v>0</v>
      </c>
      <c r="O68" s="303">
        <f t="shared" si="4"/>
        <v>0</v>
      </c>
    </row>
    <row r="69" spans="1:15" ht="14.25">
      <c r="A69" s="164" t="s">
        <v>208</v>
      </c>
      <c r="B69" s="156" t="s">
        <v>209</v>
      </c>
      <c r="C69" s="242"/>
      <c r="D69" s="303">
        <f t="shared" si="2"/>
        <v>0</v>
      </c>
      <c r="E69" s="303">
        <f t="shared" si="8"/>
        <v>0</v>
      </c>
      <c r="F69" s="303">
        <f t="shared" si="13"/>
        <v>0</v>
      </c>
      <c r="G69" s="303">
        <f t="shared" si="13"/>
        <v>0</v>
      </c>
      <c r="H69" s="303">
        <f t="shared" si="13"/>
        <v>0</v>
      </c>
      <c r="I69" s="303">
        <f t="shared" si="12"/>
        <v>0</v>
      </c>
      <c r="J69" s="303">
        <f t="shared" si="12"/>
        <v>0</v>
      </c>
      <c r="K69" s="303">
        <f t="shared" si="12"/>
        <v>0</v>
      </c>
      <c r="L69" s="303">
        <f t="shared" si="12"/>
        <v>0</v>
      </c>
      <c r="M69" s="303">
        <f t="shared" si="12"/>
        <v>0</v>
      </c>
      <c r="N69" s="303">
        <f t="shared" si="12"/>
        <v>0</v>
      </c>
      <c r="O69" s="303">
        <f t="shared" si="4"/>
        <v>0</v>
      </c>
    </row>
    <row r="70" spans="1:15" ht="14.25">
      <c r="A70" s="163" t="s">
        <v>492</v>
      </c>
      <c r="B70" s="156" t="s">
        <v>210</v>
      </c>
      <c r="C70" s="242">
        <v>60000</v>
      </c>
      <c r="D70" s="303">
        <f t="shared" si="2"/>
        <v>5000</v>
      </c>
      <c r="E70" s="303">
        <f aca="true" t="shared" si="14" ref="E70:E77">D70</f>
        <v>5000</v>
      </c>
      <c r="F70" s="303">
        <f t="shared" si="13"/>
        <v>5000</v>
      </c>
      <c r="G70" s="303">
        <f t="shared" si="13"/>
        <v>5000</v>
      </c>
      <c r="H70" s="303">
        <f t="shared" si="13"/>
        <v>5000</v>
      </c>
      <c r="I70" s="303">
        <f t="shared" si="12"/>
        <v>5000</v>
      </c>
      <c r="J70" s="303">
        <f t="shared" si="12"/>
        <v>5000</v>
      </c>
      <c r="K70" s="303">
        <f t="shared" si="12"/>
        <v>5000</v>
      </c>
      <c r="L70" s="303">
        <f t="shared" si="12"/>
        <v>5000</v>
      </c>
      <c r="M70" s="303">
        <f t="shared" si="12"/>
        <v>5000</v>
      </c>
      <c r="N70" s="303">
        <f t="shared" si="12"/>
        <v>5000</v>
      </c>
      <c r="O70" s="303">
        <f t="shared" si="4"/>
        <v>5000</v>
      </c>
    </row>
    <row r="71" spans="1:15" ht="14.25">
      <c r="A71" s="164" t="s">
        <v>667</v>
      </c>
      <c r="B71" s="156" t="s">
        <v>211</v>
      </c>
      <c r="C71" s="242">
        <v>391813</v>
      </c>
      <c r="D71" s="303">
        <f aca="true" t="shared" si="15" ref="D71:D122">C71/12</f>
        <v>32651.083333333332</v>
      </c>
      <c r="E71" s="303">
        <f t="shared" si="14"/>
        <v>32651.083333333332</v>
      </c>
      <c r="F71" s="303">
        <f t="shared" si="13"/>
        <v>32651.083333333332</v>
      </c>
      <c r="G71" s="303">
        <f t="shared" si="13"/>
        <v>32651.083333333332</v>
      </c>
      <c r="H71" s="303">
        <f t="shared" si="13"/>
        <v>32651.083333333332</v>
      </c>
      <c r="I71" s="303">
        <f t="shared" si="12"/>
        <v>32651.083333333332</v>
      </c>
      <c r="J71" s="303">
        <f t="shared" si="12"/>
        <v>32651.083333333332</v>
      </c>
      <c r="K71" s="303">
        <f t="shared" si="12"/>
        <v>32651.083333333332</v>
      </c>
      <c r="L71" s="303">
        <f t="shared" si="12"/>
        <v>32651.083333333332</v>
      </c>
      <c r="M71" s="303">
        <f t="shared" si="12"/>
        <v>32651.083333333332</v>
      </c>
      <c r="N71" s="303">
        <f t="shared" si="12"/>
        <v>32651.083333333332</v>
      </c>
      <c r="O71" s="303">
        <f aca="true" t="shared" si="16" ref="O71:O122">C71-N71-M71-L71-K71-J71-I71-H71-G71-F71-E71-D71</f>
        <v>32651.08333333337</v>
      </c>
    </row>
    <row r="72" spans="1:15" ht="14.25">
      <c r="A72" s="164" t="s">
        <v>668</v>
      </c>
      <c r="B72" s="156" t="s">
        <v>211</v>
      </c>
      <c r="C72" s="242"/>
      <c r="D72" s="303">
        <f t="shared" si="15"/>
        <v>0</v>
      </c>
      <c r="E72" s="303">
        <f t="shared" si="14"/>
        <v>0</v>
      </c>
      <c r="F72" s="303">
        <f t="shared" si="13"/>
        <v>0</v>
      </c>
      <c r="G72" s="303">
        <f t="shared" si="13"/>
        <v>0</v>
      </c>
      <c r="H72" s="303">
        <f t="shared" si="13"/>
        <v>0</v>
      </c>
      <c r="I72" s="303">
        <f aca="true" t="shared" si="17" ref="I72:N77">H72</f>
        <v>0</v>
      </c>
      <c r="J72" s="303">
        <f t="shared" si="17"/>
        <v>0</v>
      </c>
      <c r="K72" s="303">
        <f t="shared" si="17"/>
        <v>0</v>
      </c>
      <c r="L72" s="303">
        <f t="shared" si="17"/>
        <v>0</v>
      </c>
      <c r="M72" s="303">
        <f t="shared" si="17"/>
        <v>0</v>
      </c>
      <c r="N72" s="303">
        <f t="shared" si="17"/>
        <v>0</v>
      </c>
      <c r="O72" s="303">
        <f t="shared" si="16"/>
        <v>0</v>
      </c>
    </row>
    <row r="73" spans="1:15" ht="14.25">
      <c r="A73" s="139" t="s">
        <v>455</v>
      </c>
      <c r="B73" s="159" t="s">
        <v>212</v>
      </c>
      <c r="C73" s="242">
        <f>SUM(C60:C72)</f>
        <v>1281813</v>
      </c>
      <c r="D73" s="303">
        <f t="shared" si="15"/>
        <v>106817.75</v>
      </c>
      <c r="E73" s="303">
        <f t="shared" si="14"/>
        <v>106817.75</v>
      </c>
      <c r="F73" s="303">
        <f t="shared" si="13"/>
        <v>106817.75</v>
      </c>
      <c r="G73" s="303">
        <f t="shared" si="13"/>
        <v>106817.75</v>
      </c>
      <c r="H73" s="303">
        <f t="shared" si="13"/>
        <v>106817.75</v>
      </c>
      <c r="I73" s="303">
        <f t="shared" si="17"/>
        <v>106817.75</v>
      </c>
      <c r="J73" s="303">
        <f t="shared" si="17"/>
        <v>106817.75</v>
      </c>
      <c r="K73" s="303">
        <f t="shared" si="17"/>
        <v>106817.75</v>
      </c>
      <c r="L73" s="303">
        <f t="shared" si="17"/>
        <v>106817.75</v>
      </c>
      <c r="M73" s="303">
        <f t="shared" si="17"/>
        <v>106817.75</v>
      </c>
      <c r="N73" s="303">
        <f t="shared" si="17"/>
        <v>106817.75</v>
      </c>
      <c r="O73" s="303">
        <f t="shared" si="16"/>
        <v>106817.75</v>
      </c>
    </row>
    <row r="74" spans="1:15" ht="15">
      <c r="A74" s="165" t="s">
        <v>719</v>
      </c>
      <c r="B74" s="159"/>
      <c r="C74" s="242">
        <f>C24+C50+C59+C73+C25</f>
        <v>14081813</v>
      </c>
      <c r="D74" s="303">
        <f t="shared" si="15"/>
        <v>1173484.4166666667</v>
      </c>
      <c r="E74" s="303">
        <f t="shared" si="14"/>
        <v>1173484.4166666667</v>
      </c>
      <c r="F74" s="303">
        <f t="shared" si="13"/>
        <v>1173484.4166666667</v>
      </c>
      <c r="G74" s="303">
        <f t="shared" si="13"/>
        <v>1173484.4166666667</v>
      </c>
      <c r="H74" s="303">
        <f t="shared" si="13"/>
        <v>1173484.4166666667</v>
      </c>
      <c r="I74" s="303">
        <f t="shared" si="17"/>
        <v>1173484.4166666667</v>
      </c>
      <c r="J74" s="303">
        <f t="shared" si="17"/>
        <v>1173484.4166666667</v>
      </c>
      <c r="K74" s="303">
        <f t="shared" si="17"/>
        <v>1173484.4166666667</v>
      </c>
      <c r="L74" s="303">
        <f t="shared" si="17"/>
        <v>1173484.4166666667</v>
      </c>
      <c r="M74" s="303">
        <f t="shared" si="17"/>
        <v>1173484.4166666667</v>
      </c>
      <c r="N74" s="303">
        <f t="shared" si="17"/>
        <v>1173484.4166666667</v>
      </c>
      <c r="O74" s="303">
        <f t="shared" si="16"/>
        <v>1173484.4166666672</v>
      </c>
    </row>
    <row r="75" spans="1:15" ht="14.25">
      <c r="A75" s="166" t="s">
        <v>213</v>
      </c>
      <c r="B75" s="156" t="s">
        <v>214</v>
      </c>
      <c r="C75" s="242"/>
      <c r="D75" s="303">
        <f t="shared" si="15"/>
        <v>0</v>
      </c>
      <c r="E75" s="303">
        <f t="shared" si="14"/>
        <v>0</v>
      </c>
      <c r="F75" s="303">
        <f t="shared" si="13"/>
        <v>0</v>
      </c>
      <c r="G75" s="303">
        <f t="shared" si="13"/>
        <v>0</v>
      </c>
      <c r="H75" s="303">
        <f t="shared" si="13"/>
        <v>0</v>
      </c>
      <c r="I75" s="303">
        <f t="shared" si="17"/>
        <v>0</v>
      </c>
      <c r="J75" s="303">
        <f t="shared" si="17"/>
        <v>0</v>
      </c>
      <c r="K75" s="303">
        <f t="shared" si="17"/>
        <v>0</v>
      </c>
      <c r="L75" s="303">
        <f t="shared" si="17"/>
        <v>0</v>
      </c>
      <c r="M75" s="303">
        <f t="shared" si="17"/>
        <v>0</v>
      </c>
      <c r="N75" s="303">
        <f t="shared" si="17"/>
        <v>0</v>
      </c>
      <c r="O75" s="303">
        <f t="shared" si="16"/>
        <v>0</v>
      </c>
    </row>
    <row r="76" spans="1:15" ht="14.25">
      <c r="A76" s="166" t="s">
        <v>493</v>
      </c>
      <c r="B76" s="156" t="s">
        <v>215</v>
      </c>
      <c r="C76" s="242"/>
      <c r="D76" s="303">
        <f t="shared" si="15"/>
        <v>0</v>
      </c>
      <c r="E76" s="303">
        <f t="shared" si="14"/>
        <v>0</v>
      </c>
      <c r="F76" s="303">
        <f t="shared" si="13"/>
        <v>0</v>
      </c>
      <c r="G76" s="303">
        <f t="shared" si="13"/>
        <v>0</v>
      </c>
      <c r="H76" s="303">
        <f t="shared" si="13"/>
        <v>0</v>
      </c>
      <c r="I76" s="303">
        <f t="shared" si="17"/>
        <v>0</v>
      </c>
      <c r="J76" s="303">
        <f t="shared" si="17"/>
        <v>0</v>
      </c>
      <c r="K76" s="303">
        <f t="shared" si="17"/>
        <v>0</v>
      </c>
      <c r="L76" s="303">
        <f t="shared" si="17"/>
        <v>0</v>
      </c>
      <c r="M76" s="303">
        <f t="shared" si="17"/>
        <v>0</v>
      </c>
      <c r="N76" s="303">
        <f t="shared" si="17"/>
        <v>0</v>
      </c>
      <c r="O76" s="303">
        <f t="shared" si="16"/>
        <v>0</v>
      </c>
    </row>
    <row r="77" spans="1:15" ht="14.25">
      <c r="A77" s="166" t="s">
        <v>216</v>
      </c>
      <c r="B77" s="156" t="s">
        <v>217</v>
      </c>
      <c r="C77" s="242"/>
      <c r="D77" s="303">
        <f t="shared" si="15"/>
        <v>0</v>
      </c>
      <c r="E77" s="303">
        <f t="shared" si="14"/>
        <v>0</v>
      </c>
      <c r="F77" s="303">
        <f t="shared" si="13"/>
        <v>0</v>
      </c>
      <c r="G77" s="303">
        <f t="shared" si="13"/>
        <v>0</v>
      </c>
      <c r="H77" s="303">
        <f t="shared" si="13"/>
        <v>0</v>
      </c>
      <c r="I77" s="303">
        <f t="shared" si="17"/>
        <v>0</v>
      </c>
      <c r="J77" s="303">
        <f t="shared" si="17"/>
        <v>0</v>
      </c>
      <c r="K77" s="303">
        <f t="shared" si="17"/>
        <v>0</v>
      </c>
      <c r="L77" s="303">
        <f t="shared" si="17"/>
        <v>0</v>
      </c>
      <c r="M77" s="303">
        <f t="shared" si="17"/>
        <v>0</v>
      </c>
      <c r="N77" s="303">
        <f t="shared" si="17"/>
        <v>0</v>
      </c>
      <c r="O77" s="303">
        <f t="shared" si="16"/>
        <v>0</v>
      </c>
    </row>
    <row r="78" spans="1:15" ht="14.25">
      <c r="A78" s="166" t="s">
        <v>218</v>
      </c>
      <c r="B78" s="156" t="s">
        <v>219</v>
      </c>
      <c r="C78" s="242">
        <v>100000</v>
      </c>
      <c r="D78" s="303"/>
      <c r="E78" s="303"/>
      <c r="F78" s="303"/>
      <c r="G78" s="303"/>
      <c r="H78" s="303">
        <v>50000</v>
      </c>
      <c r="I78" s="303"/>
      <c r="J78" s="303"/>
      <c r="K78" s="303"/>
      <c r="L78" s="303"/>
      <c r="M78" s="303">
        <v>50000</v>
      </c>
      <c r="N78" s="303"/>
      <c r="O78" s="303"/>
    </row>
    <row r="79" spans="1:15" ht="14.25">
      <c r="A79" s="132" t="s">
        <v>220</v>
      </c>
      <c r="B79" s="156" t="s">
        <v>221</v>
      </c>
      <c r="C79" s="242"/>
      <c r="D79" s="303">
        <f t="shared" si="15"/>
        <v>0</v>
      </c>
      <c r="E79" s="303">
        <f aca="true" t="shared" si="18" ref="E79:N79">D79</f>
        <v>0</v>
      </c>
      <c r="F79" s="303">
        <f t="shared" si="18"/>
        <v>0</v>
      </c>
      <c r="G79" s="303">
        <f t="shared" si="18"/>
        <v>0</v>
      </c>
      <c r="H79" s="303">
        <f t="shared" si="18"/>
        <v>0</v>
      </c>
      <c r="I79" s="303">
        <f t="shared" si="18"/>
        <v>0</v>
      </c>
      <c r="J79" s="303">
        <f t="shared" si="18"/>
        <v>0</v>
      </c>
      <c r="K79" s="303">
        <f t="shared" si="18"/>
        <v>0</v>
      </c>
      <c r="L79" s="303">
        <f t="shared" si="18"/>
        <v>0</v>
      </c>
      <c r="M79" s="303">
        <f t="shared" si="18"/>
        <v>0</v>
      </c>
      <c r="N79" s="303">
        <f t="shared" si="18"/>
        <v>0</v>
      </c>
      <c r="O79" s="303">
        <f t="shared" si="16"/>
        <v>0</v>
      </c>
    </row>
    <row r="80" spans="1:15" ht="14.25">
      <c r="A80" s="132" t="s">
        <v>222</v>
      </c>
      <c r="B80" s="156" t="s">
        <v>223</v>
      </c>
      <c r="C80" s="242"/>
      <c r="D80" s="303">
        <f t="shared" si="15"/>
        <v>0</v>
      </c>
      <c r="E80" s="303">
        <f aca="true" t="shared" si="19" ref="E80:N80">D80</f>
        <v>0</v>
      </c>
      <c r="F80" s="303">
        <f t="shared" si="19"/>
        <v>0</v>
      </c>
      <c r="G80" s="303">
        <f t="shared" si="19"/>
        <v>0</v>
      </c>
      <c r="H80" s="303">
        <f t="shared" si="19"/>
        <v>0</v>
      </c>
      <c r="I80" s="303">
        <f t="shared" si="19"/>
        <v>0</v>
      </c>
      <c r="J80" s="303">
        <f t="shared" si="19"/>
        <v>0</v>
      </c>
      <c r="K80" s="303">
        <f t="shared" si="19"/>
        <v>0</v>
      </c>
      <c r="L80" s="303">
        <f t="shared" si="19"/>
        <v>0</v>
      </c>
      <c r="M80" s="303">
        <f t="shared" si="19"/>
        <v>0</v>
      </c>
      <c r="N80" s="303">
        <f t="shared" si="19"/>
        <v>0</v>
      </c>
      <c r="O80" s="303">
        <f t="shared" si="16"/>
        <v>0</v>
      </c>
    </row>
    <row r="81" spans="1:15" ht="14.25">
      <c r="A81" s="132" t="s">
        <v>224</v>
      </c>
      <c r="B81" s="156" t="s">
        <v>225</v>
      </c>
      <c r="C81" s="242">
        <v>30000</v>
      </c>
      <c r="D81" s="303"/>
      <c r="E81" s="303"/>
      <c r="F81" s="303"/>
      <c r="G81" s="303"/>
      <c r="H81" s="303">
        <v>15000</v>
      </c>
      <c r="I81" s="303"/>
      <c r="J81" s="303"/>
      <c r="K81" s="303"/>
      <c r="L81" s="303"/>
      <c r="M81" s="303"/>
      <c r="N81" s="303"/>
      <c r="O81" s="303"/>
    </row>
    <row r="82" spans="1:15" ht="14.25">
      <c r="A82" s="137" t="s">
        <v>457</v>
      </c>
      <c r="B82" s="159" t="s">
        <v>226</v>
      </c>
      <c r="C82" s="242">
        <f>SUM(C75:C81)</f>
        <v>130000</v>
      </c>
      <c r="D82" s="303"/>
      <c r="E82" s="303"/>
      <c r="F82" s="303"/>
      <c r="G82" s="303"/>
      <c r="H82" s="303">
        <f>SUM(H75:H81)</f>
        <v>65000</v>
      </c>
      <c r="I82" s="303"/>
      <c r="J82" s="303"/>
      <c r="K82" s="303"/>
      <c r="L82" s="303"/>
      <c r="M82" s="303">
        <v>15000</v>
      </c>
      <c r="N82" s="303"/>
      <c r="O82" s="303"/>
    </row>
    <row r="83" spans="1:15" ht="14.25">
      <c r="A83" s="138" t="s">
        <v>227</v>
      </c>
      <c r="B83" s="156" t="s">
        <v>228</v>
      </c>
      <c r="C83" s="276">
        <v>15431096</v>
      </c>
      <c r="D83" s="303"/>
      <c r="E83" s="303"/>
      <c r="F83" s="303"/>
      <c r="G83" s="303"/>
      <c r="H83" s="303"/>
      <c r="I83" s="303"/>
      <c r="J83" s="303"/>
      <c r="K83" s="303"/>
      <c r="L83" s="303">
        <v>15431096</v>
      </c>
      <c r="M83" s="303">
        <f>SUM(M75:M82)</f>
        <v>65000</v>
      </c>
      <c r="N83" s="303"/>
      <c r="O83" s="303"/>
    </row>
    <row r="84" spans="1:15" ht="14.25">
      <c r="A84" s="138" t="s">
        <v>229</v>
      </c>
      <c r="B84" s="156" t="s">
        <v>230</v>
      </c>
      <c r="C84" s="242"/>
      <c r="D84" s="303">
        <f t="shared" si="15"/>
        <v>0</v>
      </c>
      <c r="E84" s="303">
        <f aca="true" t="shared" si="20" ref="E84:N84">D84</f>
        <v>0</v>
      </c>
      <c r="F84" s="303">
        <f t="shared" si="20"/>
        <v>0</v>
      </c>
      <c r="G84" s="303">
        <f t="shared" si="20"/>
        <v>0</v>
      </c>
      <c r="H84" s="303">
        <f t="shared" si="20"/>
        <v>0</v>
      </c>
      <c r="I84" s="303">
        <f t="shared" si="20"/>
        <v>0</v>
      </c>
      <c r="J84" s="303">
        <f t="shared" si="20"/>
        <v>0</v>
      </c>
      <c r="K84" s="303">
        <f t="shared" si="20"/>
        <v>0</v>
      </c>
      <c r="L84" s="303">
        <f t="shared" si="20"/>
        <v>0</v>
      </c>
      <c r="M84" s="303">
        <f t="shared" si="20"/>
        <v>0</v>
      </c>
      <c r="N84" s="303">
        <f t="shared" si="20"/>
        <v>0</v>
      </c>
      <c r="O84" s="303">
        <f t="shared" si="16"/>
        <v>0</v>
      </c>
    </row>
    <row r="85" spans="1:15" ht="14.25">
      <c r="A85" s="138" t="s">
        <v>231</v>
      </c>
      <c r="B85" s="156" t="s">
        <v>232</v>
      </c>
      <c r="C85" s="242"/>
      <c r="D85" s="303">
        <f t="shared" si="15"/>
        <v>0</v>
      </c>
      <c r="E85" s="303">
        <f aca="true" t="shared" si="21" ref="E85:N85">D85</f>
        <v>0</v>
      </c>
      <c r="F85" s="303">
        <f t="shared" si="21"/>
        <v>0</v>
      </c>
      <c r="G85" s="303">
        <f t="shared" si="21"/>
        <v>0</v>
      </c>
      <c r="H85" s="303">
        <f t="shared" si="21"/>
        <v>0</v>
      </c>
      <c r="I85" s="303">
        <f t="shared" si="21"/>
        <v>0</v>
      </c>
      <c r="J85" s="303">
        <f t="shared" si="21"/>
        <v>0</v>
      </c>
      <c r="K85" s="303">
        <f t="shared" si="21"/>
        <v>0</v>
      </c>
      <c r="L85" s="303">
        <f t="shared" si="21"/>
        <v>0</v>
      </c>
      <c r="M85" s="303">
        <f t="shared" si="21"/>
        <v>0</v>
      </c>
      <c r="N85" s="303">
        <f t="shared" si="21"/>
        <v>0</v>
      </c>
      <c r="O85" s="303">
        <f t="shared" si="16"/>
        <v>0</v>
      </c>
    </row>
    <row r="86" spans="1:15" ht="14.25">
      <c r="A86" s="138" t="s">
        <v>233</v>
      </c>
      <c r="B86" s="156" t="s">
        <v>234</v>
      </c>
      <c r="C86" s="276">
        <v>4163895</v>
      </c>
      <c r="D86" s="303"/>
      <c r="E86" s="303"/>
      <c r="F86" s="303"/>
      <c r="G86" s="303"/>
      <c r="H86" s="303"/>
      <c r="I86" s="303"/>
      <c r="J86" s="303"/>
      <c r="K86" s="303"/>
      <c r="L86" s="303">
        <v>4163895</v>
      </c>
      <c r="M86" s="303"/>
      <c r="N86" s="303"/>
      <c r="O86" s="303"/>
    </row>
    <row r="87" spans="1:15" ht="14.25">
      <c r="A87" s="139" t="s">
        <v>458</v>
      </c>
      <c r="B87" s="159" t="s">
        <v>235</v>
      </c>
      <c r="C87" s="242">
        <f>SUM(C83:C86)</f>
        <v>19594991</v>
      </c>
      <c r="D87" s="303"/>
      <c r="E87" s="303"/>
      <c r="F87" s="303"/>
      <c r="G87" s="303"/>
      <c r="H87" s="303"/>
      <c r="I87" s="303"/>
      <c r="J87" s="303"/>
      <c r="K87" s="303"/>
      <c r="L87" s="303">
        <f>SUM(L83:L86)</f>
        <v>19594991</v>
      </c>
      <c r="M87" s="303"/>
      <c r="N87" s="303"/>
      <c r="O87" s="303"/>
    </row>
    <row r="88" spans="1:15" ht="26.25">
      <c r="A88" s="138" t="s">
        <v>236</v>
      </c>
      <c r="B88" s="156" t="s">
        <v>237</v>
      </c>
      <c r="C88" s="242"/>
      <c r="D88" s="303">
        <f t="shared" si="15"/>
        <v>0</v>
      </c>
      <c r="E88" s="303">
        <f aca="true" t="shared" si="22" ref="E88:N88">D88</f>
        <v>0</v>
      </c>
      <c r="F88" s="303">
        <f t="shared" si="22"/>
        <v>0</v>
      </c>
      <c r="G88" s="303">
        <f t="shared" si="22"/>
        <v>0</v>
      </c>
      <c r="H88" s="303">
        <f t="shared" si="22"/>
        <v>0</v>
      </c>
      <c r="I88" s="303">
        <f t="shared" si="22"/>
        <v>0</v>
      </c>
      <c r="J88" s="303">
        <f t="shared" si="22"/>
        <v>0</v>
      </c>
      <c r="K88" s="303">
        <f t="shared" si="22"/>
        <v>0</v>
      </c>
      <c r="L88" s="303">
        <f t="shared" si="22"/>
        <v>0</v>
      </c>
      <c r="M88" s="303">
        <f t="shared" si="22"/>
        <v>0</v>
      </c>
      <c r="N88" s="303">
        <f t="shared" si="22"/>
        <v>0</v>
      </c>
      <c r="O88" s="303">
        <f t="shared" si="16"/>
        <v>0</v>
      </c>
    </row>
    <row r="89" spans="1:15" ht="14.25">
      <c r="A89" s="138" t="s">
        <v>494</v>
      </c>
      <c r="B89" s="156" t="s">
        <v>238</v>
      </c>
      <c r="C89" s="242"/>
      <c r="D89" s="303">
        <f t="shared" si="15"/>
        <v>0</v>
      </c>
      <c r="E89" s="303">
        <f aca="true" t="shared" si="23" ref="E89:N89">D89</f>
        <v>0</v>
      </c>
      <c r="F89" s="303">
        <f t="shared" si="23"/>
        <v>0</v>
      </c>
      <c r="G89" s="303">
        <f t="shared" si="23"/>
        <v>0</v>
      </c>
      <c r="H89" s="303">
        <f t="shared" si="23"/>
        <v>0</v>
      </c>
      <c r="I89" s="303">
        <f t="shared" si="23"/>
        <v>0</v>
      </c>
      <c r="J89" s="303">
        <f t="shared" si="23"/>
        <v>0</v>
      </c>
      <c r="K89" s="303">
        <f t="shared" si="23"/>
        <v>0</v>
      </c>
      <c r="L89" s="303">
        <f t="shared" si="23"/>
        <v>0</v>
      </c>
      <c r="M89" s="303">
        <f t="shared" si="23"/>
        <v>0</v>
      </c>
      <c r="N89" s="303">
        <f t="shared" si="23"/>
        <v>0</v>
      </c>
      <c r="O89" s="303">
        <f t="shared" si="16"/>
        <v>0</v>
      </c>
    </row>
    <row r="90" spans="1:15" ht="26.25">
      <c r="A90" s="138" t="s">
        <v>495</v>
      </c>
      <c r="B90" s="156" t="s">
        <v>239</v>
      </c>
      <c r="C90" s="242"/>
      <c r="D90" s="303">
        <f t="shared" si="15"/>
        <v>0</v>
      </c>
      <c r="E90" s="303">
        <f aca="true" t="shared" si="24" ref="E90:N90">D90</f>
        <v>0</v>
      </c>
      <c r="F90" s="303">
        <f t="shared" si="24"/>
        <v>0</v>
      </c>
      <c r="G90" s="303">
        <f t="shared" si="24"/>
        <v>0</v>
      </c>
      <c r="H90" s="303">
        <f t="shared" si="24"/>
        <v>0</v>
      </c>
      <c r="I90" s="303">
        <f t="shared" si="24"/>
        <v>0</v>
      </c>
      <c r="J90" s="303">
        <f t="shared" si="24"/>
        <v>0</v>
      </c>
      <c r="K90" s="303">
        <f t="shared" si="24"/>
        <v>0</v>
      </c>
      <c r="L90" s="303">
        <f t="shared" si="24"/>
        <v>0</v>
      </c>
      <c r="M90" s="303">
        <f t="shared" si="24"/>
        <v>0</v>
      </c>
      <c r="N90" s="303">
        <f t="shared" si="24"/>
        <v>0</v>
      </c>
      <c r="O90" s="303">
        <f t="shared" si="16"/>
        <v>0</v>
      </c>
    </row>
    <row r="91" spans="1:15" ht="14.25">
      <c r="A91" s="138" t="s">
        <v>496</v>
      </c>
      <c r="B91" s="156" t="s">
        <v>240</v>
      </c>
      <c r="C91" s="242"/>
      <c r="D91" s="303">
        <f t="shared" si="15"/>
        <v>0</v>
      </c>
      <c r="E91" s="303">
        <f aca="true" t="shared" si="25" ref="E91:N91">D91</f>
        <v>0</v>
      </c>
      <c r="F91" s="303">
        <f t="shared" si="25"/>
        <v>0</v>
      </c>
      <c r="G91" s="303">
        <f t="shared" si="25"/>
        <v>0</v>
      </c>
      <c r="H91" s="303">
        <f t="shared" si="25"/>
        <v>0</v>
      </c>
      <c r="I91" s="303">
        <f t="shared" si="25"/>
        <v>0</v>
      </c>
      <c r="J91" s="303">
        <f t="shared" si="25"/>
        <v>0</v>
      </c>
      <c r="K91" s="303">
        <f t="shared" si="25"/>
        <v>0</v>
      </c>
      <c r="L91" s="303">
        <f t="shared" si="25"/>
        <v>0</v>
      </c>
      <c r="M91" s="303">
        <f t="shared" si="25"/>
        <v>0</v>
      </c>
      <c r="N91" s="303">
        <f t="shared" si="25"/>
        <v>0</v>
      </c>
      <c r="O91" s="303">
        <f t="shared" si="16"/>
        <v>0</v>
      </c>
    </row>
    <row r="92" spans="1:15" ht="26.25">
      <c r="A92" s="138" t="s">
        <v>497</v>
      </c>
      <c r="B92" s="156" t="s">
        <v>241</v>
      </c>
      <c r="C92" s="242"/>
      <c r="D92" s="303">
        <f t="shared" si="15"/>
        <v>0</v>
      </c>
      <c r="E92" s="303">
        <f aca="true" t="shared" si="26" ref="E92:N92">D92</f>
        <v>0</v>
      </c>
      <c r="F92" s="303">
        <f t="shared" si="26"/>
        <v>0</v>
      </c>
      <c r="G92" s="303">
        <f t="shared" si="26"/>
        <v>0</v>
      </c>
      <c r="H92" s="303">
        <f t="shared" si="26"/>
        <v>0</v>
      </c>
      <c r="I92" s="303">
        <f t="shared" si="26"/>
        <v>0</v>
      </c>
      <c r="J92" s="303">
        <f t="shared" si="26"/>
        <v>0</v>
      </c>
      <c r="K92" s="303">
        <f t="shared" si="26"/>
        <v>0</v>
      </c>
      <c r="L92" s="303">
        <f t="shared" si="26"/>
        <v>0</v>
      </c>
      <c r="M92" s="303">
        <f t="shared" si="26"/>
        <v>0</v>
      </c>
      <c r="N92" s="303">
        <f t="shared" si="26"/>
        <v>0</v>
      </c>
      <c r="O92" s="303">
        <f t="shared" si="16"/>
        <v>0</v>
      </c>
    </row>
    <row r="93" spans="1:15" ht="14.25">
      <c r="A93" s="138" t="s">
        <v>498</v>
      </c>
      <c r="B93" s="156" t="s">
        <v>242</v>
      </c>
      <c r="C93" s="242"/>
      <c r="D93" s="303">
        <f t="shared" si="15"/>
        <v>0</v>
      </c>
      <c r="E93" s="303">
        <f aca="true" t="shared" si="27" ref="E93:N93">D93</f>
        <v>0</v>
      </c>
      <c r="F93" s="303">
        <f t="shared" si="27"/>
        <v>0</v>
      </c>
      <c r="G93" s="303">
        <f t="shared" si="27"/>
        <v>0</v>
      </c>
      <c r="H93" s="303">
        <f t="shared" si="27"/>
        <v>0</v>
      </c>
      <c r="I93" s="303">
        <f t="shared" si="27"/>
        <v>0</v>
      </c>
      <c r="J93" s="303">
        <f t="shared" si="27"/>
        <v>0</v>
      </c>
      <c r="K93" s="303">
        <f t="shared" si="27"/>
        <v>0</v>
      </c>
      <c r="L93" s="303">
        <f t="shared" si="27"/>
        <v>0</v>
      </c>
      <c r="M93" s="303">
        <f t="shared" si="27"/>
        <v>0</v>
      </c>
      <c r="N93" s="303">
        <f t="shared" si="27"/>
        <v>0</v>
      </c>
      <c r="O93" s="303">
        <f t="shared" si="16"/>
        <v>0</v>
      </c>
    </row>
    <row r="94" spans="1:15" ht="14.25">
      <c r="A94" s="138" t="s">
        <v>243</v>
      </c>
      <c r="B94" s="156" t="s">
        <v>244</v>
      </c>
      <c r="C94" s="242"/>
      <c r="D94" s="303">
        <f t="shared" si="15"/>
        <v>0</v>
      </c>
      <c r="E94" s="303">
        <f aca="true" t="shared" si="28" ref="E94:N94">D94</f>
        <v>0</v>
      </c>
      <c r="F94" s="303">
        <f t="shared" si="28"/>
        <v>0</v>
      </c>
      <c r="G94" s="303">
        <f t="shared" si="28"/>
        <v>0</v>
      </c>
      <c r="H94" s="303">
        <f t="shared" si="28"/>
        <v>0</v>
      </c>
      <c r="I94" s="303">
        <f t="shared" si="28"/>
        <v>0</v>
      </c>
      <c r="J94" s="303">
        <f t="shared" si="28"/>
        <v>0</v>
      </c>
      <c r="K94" s="303">
        <f t="shared" si="28"/>
        <v>0</v>
      </c>
      <c r="L94" s="303">
        <f t="shared" si="28"/>
        <v>0</v>
      </c>
      <c r="M94" s="303">
        <f t="shared" si="28"/>
        <v>0</v>
      </c>
      <c r="N94" s="303">
        <f t="shared" si="28"/>
        <v>0</v>
      </c>
      <c r="O94" s="303">
        <f t="shared" si="16"/>
        <v>0</v>
      </c>
    </row>
    <row r="95" spans="1:15" ht="14.25">
      <c r="A95" s="138" t="s">
        <v>499</v>
      </c>
      <c r="B95" s="156" t="s">
        <v>245</v>
      </c>
      <c r="C95" s="242"/>
      <c r="D95" s="303">
        <f t="shared" si="15"/>
        <v>0</v>
      </c>
      <c r="E95" s="303">
        <f aca="true" t="shared" si="29" ref="E95:N95">D95</f>
        <v>0</v>
      </c>
      <c r="F95" s="303">
        <f t="shared" si="29"/>
        <v>0</v>
      </c>
      <c r="G95" s="303">
        <f t="shared" si="29"/>
        <v>0</v>
      </c>
      <c r="H95" s="303">
        <f t="shared" si="29"/>
        <v>0</v>
      </c>
      <c r="I95" s="303">
        <f t="shared" si="29"/>
        <v>0</v>
      </c>
      <c r="J95" s="303">
        <f t="shared" si="29"/>
        <v>0</v>
      </c>
      <c r="K95" s="303">
        <f t="shared" si="29"/>
        <v>0</v>
      </c>
      <c r="L95" s="303">
        <f t="shared" si="29"/>
        <v>0</v>
      </c>
      <c r="M95" s="303">
        <f t="shared" si="29"/>
        <v>0</v>
      </c>
      <c r="N95" s="303">
        <f t="shared" si="29"/>
        <v>0</v>
      </c>
      <c r="O95" s="303">
        <f t="shared" si="16"/>
        <v>0</v>
      </c>
    </row>
    <row r="96" spans="1:15" ht="14.25">
      <c r="A96" s="139" t="s">
        <v>459</v>
      </c>
      <c r="B96" s="159" t="s">
        <v>246</v>
      </c>
      <c r="C96" s="242">
        <v>0</v>
      </c>
      <c r="D96" s="303">
        <f t="shared" si="15"/>
        <v>0</v>
      </c>
      <c r="E96" s="303">
        <f aca="true" t="shared" si="30" ref="E96:N96">D96</f>
        <v>0</v>
      </c>
      <c r="F96" s="303">
        <f t="shared" si="30"/>
        <v>0</v>
      </c>
      <c r="G96" s="303">
        <f t="shared" si="30"/>
        <v>0</v>
      </c>
      <c r="H96" s="303">
        <f t="shared" si="30"/>
        <v>0</v>
      </c>
      <c r="I96" s="303">
        <f t="shared" si="30"/>
        <v>0</v>
      </c>
      <c r="J96" s="303">
        <f t="shared" si="30"/>
        <v>0</v>
      </c>
      <c r="K96" s="303">
        <f t="shared" si="30"/>
        <v>0</v>
      </c>
      <c r="L96" s="303">
        <f t="shared" si="30"/>
        <v>0</v>
      </c>
      <c r="M96" s="303">
        <f t="shared" si="30"/>
        <v>0</v>
      </c>
      <c r="N96" s="303">
        <f t="shared" si="30"/>
        <v>0</v>
      </c>
      <c r="O96" s="303">
        <f t="shared" si="16"/>
        <v>0</v>
      </c>
    </row>
    <row r="97" spans="1:15" ht="15">
      <c r="A97" s="165" t="s">
        <v>720</v>
      </c>
      <c r="B97" s="159"/>
      <c r="C97" s="242">
        <f>C82+C87+C96</f>
        <v>19724991</v>
      </c>
      <c r="D97" s="242">
        <f aca="true" t="shared" si="31" ref="D97:O97">D82+D87+D96</f>
        <v>0</v>
      </c>
      <c r="E97" s="242">
        <f t="shared" si="31"/>
        <v>0</v>
      </c>
      <c r="F97" s="242">
        <f t="shared" si="31"/>
        <v>0</v>
      </c>
      <c r="G97" s="242">
        <f t="shared" si="31"/>
        <v>0</v>
      </c>
      <c r="H97" s="242">
        <f t="shared" si="31"/>
        <v>65000</v>
      </c>
      <c r="I97" s="242">
        <f t="shared" si="31"/>
        <v>0</v>
      </c>
      <c r="J97" s="242">
        <f t="shared" si="31"/>
        <v>0</v>
      </c>
      <c r="K97" s="242">
        <f t="shared" si="31"/>
        <v>0</v>
      </c>
      <c r="L97" s="242">
        <f t="shared" si="31"/>
        <v>19594991</v>
      </c>
      <c r="M97" s="242">
        <v>65000</v>
      </c>
      <c r="N97" s="242">
        <f t="shared" si="31"/>
        <v>0</v>
      </c>
      <c r="O97" s="242">
        <f t="shared" si="31"/>
        <v>0</v>
      </c>
    </row>
    <row r="98" spans="1:15" ht="15">
      <c r="A98" s="141" t="s">
        <v>507</v>
      </c>
      <c r="B98" s="167" t="s">
        <v>247</v>
      </c>
      <c r="C98" s="167">
        <f>C97+C74</f>
        <v>33806804</v>
      </c>
      <c r="D98" s="167">
        <f>D97+D74</f>
        <v>1173484.4166666667</v>
      </c>
      <c r="E98" s="167">
        <f aca="true" t="shared" si="32" ref="E98:O98">E97+E74</f>
        <v>1173484.4166666667</v>
      </c>
      <c r="F98" s="167">
        <f t="shared" si="32"/>
        <v>1173484.4166666667</v>
      </c>
      <c r="G98" s="167">
        <f t="shared" si="32"/>
        <v>1173484.4166666667</v>
      </c>
      <c r="H98" s="167">
        <f t="shared" si="32"/>
        <v>1238484.4166666667</v>
      </c>
      <c r="I98" s="167">
        <f t="shared" si="32"/>
        <v>1173484.4166666667</v>
      </c>
      <c r="J98" s="167">
        <f t="shared" si="32"/>
        <v>1173484.4166666667</v>
      </c>
      <c r="K98" s="167">
        <f t="shared" si="32"/>
        <v>1173484.4166666667</v>
      </c>
      <c r="L98" s="167">
        <f t="shared" si="32"/>
        <v>20768475.416666668</v>
      </c>
      <c r="M98" s="167">
        <f t="shared" si="32"/>
        <v>1238484.4166666667</v>
      </c>
      <c r="N98" s="167">
        <f t="shared" si="32"/>
        <v>1173484.4166666667</v>
      </c>
      <c r="O98" s="167">
        <f t="shared" si="32"/>
        <v>1173484.4166666672</v>
      </c>
    </row>
    <row r="99" spans="1:15" ht="14.25">
      <c r="A99" s="138" t="s">
        <v>500</v>
      </c>
      <c r="B99" s="133" t="s">
        <v>248</v>
      </c>
      <c r="C99" s="302">
        <v>0</v>
      </c>
      <c r="D99" s="303">
        <f t="shared" si="15"/>
        <v>0</v>
      </c>
      <c r="E99" s="303">
        <f aca="true" t="shared" si="33" ref="E99:N99">D99</f>
        <v>0</v>
      </c>
      <c r="F99" s="303">
        <f t="shared" si="33"/>
        <v>0</v>
      </c>
      <c r="G99" s="303">
        <f t="shared" si="33"/>
        <v>0</v>
      </c>
      <c r="H99" s="303">
        <f t="shared" si="33"/>
        <v>0</v>
      </c>
      <c r="I99" s="303">
        <f t="shared" si="33"/>
        <v>0</v>
      </c>
      <c r="J99" s="303">
        <f t="shared" si="33"/>
        <v>0</v>
      </c>
      <c r="K99" s="303">
        <f t="shared" si="33"/>
        <v>0</v>
      </c>
      <c r="L99" s="303">
        <f t="shared" si="33"/>
        <v>0</v>
      </c>
      <c r="M99" s="303">
        <f t="shared" si="33"/>
        <v>0</v>
      </c>
      <c r="N99" s="303">
        <f t="shared" si="33"/>
        <v>0</v>
      </c>
      <c r="O99" s="303">
        <f t="shared" si="16"/>
        <v>0</v>
      </c>
    </row>
    <row r="100" spans="1:15" ht="14.25">
      <c r="A100" s="138" t="s">
        <v>251</v>
      </c>
      <c r="B100" s="133" t="s">
        <v>252</v>
      </c>
      <c r="C100" s="302">
        <v>0</v>
      </c>
      <c r="D100" s="303">
        <f t="shared" si="15"/>
        <v>0</v>
      </c>
      <c r="E100" s="303">
        <f aca="true" t="shared" si="34" ref="E100:N100">D100</f>
        <v>0</v>
      </c>
      <c r="F100" s="303">
        <f t="shared" si="34"/>
        <v>0</v>
      </c>
      <c r="G100" s="303">
        <f t="shared" si="34"/>
        <v>0</v>
      </c>
      <c r="H100" s="303">
        <f t="shared" si="34"/>
        <v>0</v>
      </c>
      <c r="I100" s="303">
        <f t="shared" si="34"/>
        <v>0</v>
      </c>
      <c r="J100" s="303">
        <f t="shared" si="34"/>
        <v>0</v>
      </c>
      <c r="K100" s="303">
        <f t="shared" si="34"/>
        <v>0</v>
      </c>
      <c r="L100" s="303">
        <f t="shared" si="34"/>
        <v>0</v>
      </c>
      <c r="M100" s="303">
        <f t="shared" si="34"/>
        <v>0</v>
      </c>
      <c r="N100" s="303">
        <f t="shared" si="34"/>
        <v>0</v>
      </c>
      <c r="O100" s="303">
        <f t="shared" si="16"/>
        <v>0</v>
      </c>
    </row>
    <row r="101" spans="1:15" ht="14.25">
      <c r="A101" s="138" t="s">
        <v>501</v>
      </c>
      <c r="B101" s="133" t="s">
        <v>253</v>
      </c>
      <c r="C101" s="302">
        <v>0</v>
      </c>
      <c r="D101" s="303">
        <f t="shared" si="15"/>
        <v>0</v>
      </c>
      <c r="E101" s="303">
        <f aca="true" t="shared" si="35" ref="E101:N101">D101</f>
        <v>0</v>
      </c>
      <c r="F101" s="303">
        <f t="shared" si="35"/>
        <v>0</v>
      </c>
      <c r="G101" s="303">
        <f t="shared" si="35"/>
        <v>0</v>
      </c>
      <c r="H101" s="303">
        <f t="shared" si="35"/>
        <v>0</v>
      </c>
      <c r="I101" s="303">
        <f t="shared" si="35"/>
        <v>0</v>
      </c>
      <c r="J101" s="303">
        <f t="shared" si="35"/>
        <v>0</v>
      </c>
      <c r="K101" s="303">
        <f t="shared" si="35"/>
        <v>0</v>
      </c>
      <c r="L101" s="303">
        <f t="shared" si="35"/>
        <v>0</v>
      </c>
      <c r="M101" s="303">
        <f t="shared" si="35"/>
        <v>0</v>
      </c>
      <c r="N101" s="303">
        <f t="shared" si="35"/>
        <v>0</v>
      </c>
      <c r="O101" s="303">
        <f t="shared" si="16"/>
        <v>0</v>
      </c>
    </row>
    <row r="102" spans="1:15" ht="14.25">
      <c r="A102" s="145" t="s">
        <v>464</v>
      </c>
      <c r="B102" s="134" t="s">
        <v>255</v>
      </c>
      <c r="C102" s="302">
        <v>0</v>
      </c>
      <c r="D102" s="303">
        <f t="shared" si="15"/>
        <v>0</v>
      </c>
      <c r="E102" s="303">
        <f aca="true" t="shared" si="36" ref="E102:N102">D102</f>
        <v>0</v>
      </c>
      <c r="F102" s="303">
        <f t="shared" si="36"/>
        <v>0</v>
      </c>
      <c r="G102" s="303">
        <f t="shared" si="36"/>
        <v>0</v>
      </c>
      <c r="H102" s="303">
        <f t="shared" si="36"/>
        <v>0</v>
      </c>
      <c r="I102" s="303">
        <f t="shared" si="36"/>
        <v>0</v>
      </c>
      <c r="J102" s="303">
        <f t="shared" si="36"/>
        <v>0</v>
      </c>
      <c r="K102" s="303">
        <f t="shared" si="36"/>
        <v>0</v>
      </c>
      <c r="L102" s="303">
        <f t="shared" si="36"/>
        <v>0</v>
      </c>
      <c r="M102" s="303">
        <f t="shared" si="36"/>
        <v>0</v>
      </c>
      <c r="N102" s="303">
        <f t="shared" si="36"/>
        <v>0</v>
      </c>
      <c r="O102" s="303">
        <f t="shared" si="16"/>
        <v>0</v>
      </c>
    </row>
    <row r="103" spans="1:15" ht="14.25">
      <c r="A103" s="144" t="s">
        <v>502</v>
      </c>
      <c r="B103" s="133" t="s">
        <v>256</v>
      </c>
      <c r="C103" s="302">
        <v>0</v>
      </c>
      <c r="D103" s="303">
        <f t="shared" si="15"/>
        <v>0</v>
      </c>
      <c r="E103" s="303">
        <f aca="true" t="shared" si="37" ref="E103:N103">D103</f>
        <v>0</v>
      </c>
      <c r="F103" s="303">
        <f t="shared" si="37"/>
        <v>0</v>
      </c>
      <c r="G103" s="303">
        <f t="shared" si="37"/>
        <v>0</v>
      </c>
      <c r="H103" s="303">
        <f t="shared" si="37"/>
        <v>0</v>
      </c>
      <c r="I103" s="303">
        <f t="shared" si="37"/>
        <v>0</v>
      </c>
      <c r="J103" s="303">
        <f t="shared" si="37"/>
        <v>0</v>
      </c>
      <c r="K103" s="303">
        <f t="shared" si="37"/>
        <v>0</v>
      </c>
      <c r="L103" s="303">
        <f t="shared" si="37"/>
        <v>0</v>
      </c>
      <c r="M103" s="303">
        <f t="shared" si="37"/>
        <v>0</v>
      </c>
      <c r="N103" s="303">
        <f t="shared" si="37"/>
        <v>0</v>
      </c>
      <c r="O103" s="303">
        <f t="shared" si="16"/>
        <v>0</v>
      </c>
    </row>
    <row r="104" spans="1:15" ht="14.25">
      <c r="A104" s="144" t="s">
        <v>470</v>
      </c>
      <c r="B104" s="133" t="s">
        <v>259</v>
      </c>
      <c r="C104" s="302">
        <v>0</v>
      </c>
      <c r="D104" s="303">
        <f t="shared" si="15"/>
        <v>0</v>
      </c>
      <c r="E104" s="303">
        <f aca="true" t="shared" si="38" ref="E104:N104">D104</f>
        <v>0</v>
      </c>
      <c r="F104" s="303">
        <f t="shared" si="38"/>
        <v>0</v>
      </c>
      <c r="G104" s="303">
        <f t="shared" si="38"/>
        <v>0</v>
      </c>
      <c r="H104" s="303">
        <f t="shared" si="38"/>
        <v>0</v>
      </c>
      <c r="I104" s="303">
        <f t="shared" si="38"/>
        <v>0</v>
      </c>
      <c r="J104" s="303">
        <f t="shared" si="38"/>
        <v>0</v>
      </c>
      <c r="K104" s="303">
        <f t="shared" si="38"/>
        <v>0</v>
      </c>
      <c r="L104" s="303">
        <f t="shared" si="38"/>
        <v>0</v>
      </c>
      <c r="M104" s="303">
        <f t="shared" si="38"/>
        <v>0</v>
      </c>
      <c r="N104" s="303">
        <f t="shared" si="38"/>
        <v>0</v>
      </c>
      <c r="O104" s="303">
        <f t="shared" si="16"/>
        <v>0</v>
      </c>
    </row>
    <row r="105" spans="1:15" ht="14.25">
      <c r="A105" s="138" t="s">
        <v>260</v>
      </c>
      <c r="B105" s="133" t="s">
        <v>261</v>
      </c>
      <c r="C105" s="302">
        <v>0</v>
      </c>
      <c r="D105" s="303">
        <f t="shared" si="15"/>
        <v>0</v>
      </c>
      <c r="E105" s="303">
        <f aca="true" t="shared" si="39" ref="E105:N105">D105</f>
        <v>0</v>
      </c>
      <c r="F105" s="303">
        <f t="shared" si="39"/>
        <v>0</v>
      </c>
      <c r="G105" s="303">
        <f t="shared" si="39"/>
        <v>0</v>
      </c>
      <c r="H105" s="303">
        <f t="shared" si="39"/>
        <v>0</v>
      </c>
      <c r="I105" s="303">
        <f t="shared" si="39"/>
        <v>0</v>
      </c>
      <c r="J105" s="303">
        <f t="shared" si="39"/>
        <v>0</v>
      </c>
      <c r="K105" s="303">
        <f t="shared" si="39"/>
        <v>0</v>
      </c>
      <c r="L105" s="303">
        <f t="shared" si="39"/>
        <v>0</v>
      </c>
      <c r="M105" s="303">
        <f t="shared" si="39"/>
        <v>0</v>
      </c>
      <c r="N105" s="303">
        <f t="shared" si="39"/>
        <v>0</v>
      </c>
      <c r="O105" s="303">
        <f t="shared" si="16"/>
        <v>0</v>
      </c>
    </row>
    <row r="106" spans="1:15" ht="14.25">
      <c r="A106" s="138" t="s">
        <v>503</v>
      </c>
      <c r="B106" s="133" t="s">
        <v>262</v>
      </c>
      <c r="C106" s="302">
        <v>0</v>
      </c>
      <c r="D106" s="303">
        <f t="shared" si="15"/>
        <v>0</v>
      </c>
      <c r="E106" s="303">
        <f aca="true" t="shared" si="40" ref="E106:N106">D106</f>
        <v>0</v>
      </c>
      <c r="F106" s="303">
        <f t="shared" si="40"/>
        <v>0</v>
      </c>
      <c r="G106" s="303">
        <f t="shared" si="40"/>
        <v>0</v>
      </c>
      <c r="H106" s="303">
        <f t="shared" si="40"/>
        <v>0</v>
      </c>
      <c r="I106" s="303">
        <f t="shared" si="40"/>
        <v>0</v>
      </c>
      <c r="J106" s="303">
        <f t="shared" si="40"/>
        <v>0</v>
      </c>
      <c r="K106" s="303">
        <f t="shared" si="40"/>
        <v>0</v>
      </c>
      <c r="L106" s="303">
        <f t="shared" si="40"/>
        <v>0</v>
      </c>
      <c r="M106" s="303">
        <f t="shared" si="40"/>
        <v>0</v>
      </c>
      <c r="N106" s="303">
        <f t="shared" si="40"/>
        <v>0</v>
      </c>
      <c r="O106" s="303">
        <f t="shared" si="16"/>
        <v>0</v>
      </c>
    </row>
    <row r="107" spans="1:15" ht="14.25">
      <c r="A107" s="146" t="s">
        <v>467</v>
      </c>
      <c r="B107" s="134" t="s">
        <v>263</v>
      </c>
      <c r="C107" s="302">
        <v>0</v>
      </c>
      <c r="D107" s="303">
        <f t="shared" si="15"/>
        <v>0</v>
      </c>
      <c r="E107" s="303">
        <f aca="true" t="shared" si="41" ref="E107:N107">D107</f>
        <v>0</v>
      </c>
      <c r="F107" s="303">
        <f t="shared" si="41"/>
        <v>0</v>
      </c>
      <c r="G107" s="303">
        <f t="shared" si="41"/>
        <v>0</v>
      </c>
      <c r="H107" s="303">
        <f t="shared" si="41"/>
        <v>0</v>
      </c>
      <c r="I107" s="303">
        <f t="shared" si="41"/>
        <v>0</v>
      </c>
      <c r="J107" s="303">
        <f t="shared" si="41"/>
        <v>0</v>
      </c>
      <c r="K107" s="303">
        <f t="shared" si="41"/>
        <v>0</v>
      </c>
      <c r="L107" s="303">
        <f t="shared" si="41"/>
        <v>0</v>
      </c>
      <c r="M107" s="303">
        <f t="shared" si="41"/>
        <v>0</v>
      </c>
      <c r="N107" s="303">
        <f t="shared" si="41"/>
        <v>0</v>
      </c>
      <c r="O107" s="303">
        <f t="shared" si="16"/>
        <v>0</v>
      </c>
    </row>
    <row r="108" spans="1:15" ht="14.25">
      <c r="A108" s="144" t="s">
        <v>264</v>
      </c>
      <c r="B108" s="133" t="s">
        <v>265</v>
      </c>
      <c r="C108" s="302">
        <v>0</v>
      </c>
      <c r="D108" s="303">
        <f t="shared" si="15"/>
        <v>0</v>
      </c>
      <c r="E108" s="303">
        <f aca="true" t="shared" si="42" ref="E108:N108">D108</f>
        <v>0</v>
      </c>
      <c r="F108" s="303">
        <f t="shared" si="42"/>
        <v>0</v>
      </c>
      <c r="G108" s="303">
        <f t="shared" si="42"/>
        <v>0</v>
      </c>
      <c r="H108" s="303">
        <f t="shared" si="42"/>
        <v>0</v>
      </c>
      <c r="I108" s="303">
        <f t="shared" si="42"/>
        <v>0</v>
      </c>
      <c r="J108" s="303">
        <f t="shared" si="42"/>
        <v>0</v>
      </c>
      <c r="K108" s="303">
        <f t="shared" si="42"/>
        <v>0</v>
      </c>
      <c r="L108" s="303">
        <f t="shared" si="42"/>
        <v>0</v>
      </c>
      <c r="M108" s="303">
        <f t="shared" si="42"/>
        <v>0</v>
      </c>
      <c r="N108" s="303">
        <f t="shared" si="42"/>
        <v>0</v>
      </c>
      <c r="O108" s="303">
        <f t="shared" si="16"/>
        <v>0</v>
      </c>
    </row>
    <row r="109" spans="1:15" ht="14.25">
      <c r="A109" s="144" t="s">
        <v>266</v>
      </c>
      <c r="B109" s="133" t="s">
        <v>267</v>
      </c>
      <c r="C109" s="302">
        <v>464059</v>
      </c>
      <c r="D109" s="303">
        <f t="shared" si="15"/>
        <v>38671.583333333336</v>
      </c>
      <c r="E109" s="303">
        <f aca="true" t="shared" si="43" ref="E109:N109">D109</f>
        <v>38671.583333333336</v>
      </c>
      <c r="F109" s="303">
        <f t="shared" si="43"/>
        <v>38671.583333333336</v>
      </c>
      <c r="G109" s="303">
        <f t="shared" si="43"/>
        <v>38671.583333333336</v>
      </c>
      <c r="H109" s="303">
        <f t="shared" si="43"/>
        <v>38671.583333333336</v>
      </c>
      <c r="I109" s="303">
        <f t="shared" si="43"/>
        <v>38671.583333333336</v>
      </c>
      <c r="J109" s="303">
        <f t="shared" si="43"/>
        <v>38671.583333333336</v>
      </c>
      <c r="K109" s="303">
        <f t="shared" si="43"/>
        <v>38671.583333333336</v>
      </c>
      <c r="L109" s="303">
        <f t="shared" si="43"/>
        <v>38671.583333333336</v>
      </c>
      <c r="M109" s="303">
        <f t="shared" si="43"/>
        <v>38671.583333333336</v>
      </c>
      <c r="N109" s="303">
        <f t="shared" si="43"/>
        <v>38671.583333333336</v>
      </c>
      <c r="O109" s="303">
        <f t="shared" si="16"/>
        <v>38671.58333333338</v>
      </c>
    </row>
    <row r="110" spans="1:15" ht="14.25">
      <c r="A110" s="146" t="s">
        <v>268</v>
      </c>
      <c r="B110" s="134" t="s">
        <v>269</v>
      </c>
      <c r="C110" s="302">
        <v>464059</v>
      </c>
      <c r="D110" s="303">
        <f t="shared" si="15"/>
        <v>38671.583333333336</v>
      </c>
      <c r="E110" s="303">
        <f aca="true" t="shared" si="44" ref="E110:N110">D110</f>
        <v>38671.583333333336</v>
      </c>
      <c r="F110" s="303">
        <f t="shared" si="44"/>
        <v>38671.583333333336</v>
      </c>
      <c r="G110" s="303">
        <f t="shared" si="44"/>
        <v>38671.583333333336</v>
      </c>
      <c r="H110" s="303">
        <f t="shared" si="44"/>
        <v>38671.583333333336</v>
      </c>
      <c r="I110" s="303">
        <f t="shared" si="44"/>
        <v>38671.583333333336</v>
      </c>
      <c r="J110" s="303">
        <f t="shared" si="44"/>
        <v>38671.583333333336</v>
      </c>
      <c r="K110" s="303">
        <f t="shared" si="44"/>
        <v>38671.583333333336</v>
      </c>
      <c r="L110" s="303">
        <f t="shared" si="44"/>
        <v>38671.583333333336</v>
      </c>
      <c r="M110" s="303">
        <f t="shared" si="44"/>
        <v>38671.583333333336</v>
      </c>
      <c r="N110" s="303">
        <f t="shared" si="44"/>
        <v>38671.583333333336</v>
      </c>
      <c r="O110" s="303">
        <f t="shared" si="16"/>
        <v>38671.58333333338</v>
      </c>
    </row>
    <row r="111" spans="1:15" ht="14.25">
      <c r="A111" s="144" t="s">
        <v>270</v>
      </c>
      <c r="B111" s="133" t="s">
        <v>271</v>
      </c>
      <c r="C111" s="302">
        <v>0</v>
      </c>
      <c r="D111" s="303">
        <f t="shared" si="15"/>
        <v>0</v>
      </c>
      <c r="E111" s="303">
        <f aca="true" t="shared" si="45" ref="E111:N111">D111</f>
        <v>0</v>
      </c>
      <c r="F111" s="303">
        <f t="shared" si="45"/>
        <v>0</v>
      </c>
      <c r="G111" s="303">
        <f t="shared" si="45"/>
        <v>0</v>
      </c>
      <c r="H111" s="303">
        <f t="shared" si="45"/>
        <v>0</v>
      </c>
      <c r="I111" s="303">
        <f t="shared" si="45"/>
        <v>0</v>
      </c>
      <c r="J111" s="303">
        <f t="shared" si="45"/>
        <v>0</v>
      </c>
      <c r="K111" s="303">
        <f t="shared" si="45"/>
        <v>0</v>
      </c>
      <c r="L111" s="303">
        <f t="shared" si="45"/>
        <v>0</v>
      </c>
      <c r="M111" s="303">
        <f t="shared" si="45"/>
        <v>0</v>
      </c>
      <c r="N111" s="303">
        <f t="shared" si="45"/>
        <v>0</v>
      </c>
      <c r="O111" s="303">
        <f t="shared" si="16"/>
        <v>0</v>
      </c>
    </row>
    <row r="112" spans="1:15" ht="14.25">
      <c r="A112" s="144" t="s">
        <v>272</v>
      </c>
      <c r="B112" s="133" t="s">
        <v>273</v>
      </c>
      <c r="C112" s="302">
        <v>0</v>
      </c>
      <c r="D112" s="303">
        <f t="shared" si="15"/>
        <v>0</v>
      </c>
      <c r="E112" s="303">
        <f aca="true" t="shared" si="46" ref="E112:N112">D112</f>
        <v>0</v>
      </c>
      <c r="F112" s="303">
        <f t="shared" si="46"/>
        <v>0</v>
      </c>
      <c r="G112" s="303">
        <f t="shared" si="46"/>
        <v>0</v>
      </c>
      <c r="H112" s="303">
        <f t="shared" si="46"/>
        <v>0</v>
      </c>
      <c r="I112" s="303">
        <f t="shared" si="46"/>
        <v>0</v>
      </c>
      <c r="J112" s="303">
        <f t="shared" si="46"/>
        <v>0</v>
      </c>
      <c r="K112" s="303">
        <f t="shared" si="46"/>
        <v>0</v>
      </c>
      <c r="L112" s="303">
        <f t="shared" si="46"/>
        <v>0</v>
      </c>
      <c r="M112" s="303">
        <f t="shared" si="46"/>
        <v>0</v>
      </c>
      <c r="N112" s="303">
        <f t="shared" si="46"/>
        <v>0</v>
      </c>
      <c r="O112" s="303">
        <f t="shared" si="16"/>
        <v>0</v>
      </c>
    </row>
    <row r="113" spans="1:15" ht="14.25">
      <c r="A113" s="144" t="s">
        <v>274</v>
      </c>
      <c r="B113" s="133" t="s">
        <v>275</v>
      </c>
      <c r="C113" s="302">
        <v>0</v>
      </c>
      <c r="D113" s="303">
        <f t="shared" si="15"/>
        <v>0</v>
      </c>
      <c r="E113" s="303">
        <f aca="true" t="shared" si="47" ref="E113:N113">D113</f>
        <v>0</v>
      </c>
      <c r="F113" s="303">
        <f t="shared" si="47"/>
        <v>0</v>
      </c>
      <c r="G113" s="303">
        <f t="shared" si="47"/>
        <v>0</v>
      </c>
      <c r="H113" s="303">
        <f t="shared" si="47"/>
        <v>0</v>
      </c>
      <c r="I113" s="303">
        <f t="shared" si="47"/>
        <v>0</v>
      </c>
      <c r="J113" s="303">
        <f t="shared" si="47"/>
        <v>0</v>
      </c>
      <c r="K113" s="303">
        <f t="shared" si="47"/>
        <v>0</v>
      </c>
      <c r="L113" s="303">
        <f t="shared" si="47"/>
        <v>0</v>
      </c>
      <c r="M113" s="303">
        <f t="shared" si="47"/>
        <v>0</v>
      </c>
      <c r="N113" s="303">
        <f t="shared" si="47"/>
        <v>0</v>
      </c>
      <c r="O113" s="303">
        <f t="shared" si="16"/>
        <v>0</v>
      </c>
    </row>
    <row r="114" spans="1:15" ht="14.25">
      <c r="A114" s="173" t="s">
        <v>468</v>
      </c>
      <c r="B114" s="136" t="s">
        <v>276</v>
      </c>
      <c r="C114" s="302">
        <v>0</v>
      </c>
      <c r="D114" s="303">
        <f t="shared" si="15"/>
        <v>0</v>
      </c>
      <c r="E114" s="303">
        <f aca="true" t="shared" si="48" ref="E114:N114">D114</f>
        <v>0</v>
      </c>
      <c r="F114" s="303">
        <f t="shared" si="48"/>
        <v>0</v>
      </c>
      <c r="G114" s="303">
        <f t="shared" si="48"/>
        <v>0</v>
      </c>
      <c r="H114" s="303">
        <f t="shared" si="48"/>
        <v>0</v>
      </c>
      <c r="I114" s="303">
        <f t="shared" si="48"/>
        <v>0</v>
      </c>
      <c r="J114" s="303">
        <f t="shared" si="48"/>
        <v>0</v>
      </c>
      <c r="K114" s="303">
        <f t="shared" si="48"/>
        <v>0</v>
      </c>
      <c r="L114" s="303">
        <f t="shared" si="48"/>
        <v>0</v>
      </c>
      <c r="M114" s="303">
        <f t="shared" si="48"/>
        <v>0</v>
      </c>
      <c r="N114" s="303">
        <f t="shared" si="48"/>
        <v>0</v>
      </c>
      <c r="O114" s="303">
        <f t="shared" si="16"/>
        <v>0</v>
      </c>
    </row>
    <row r="115" spans="1:15" ht="14.25">
      <c r="A115" s="144" t="s">
        <v>277</v>
      </c>
      <c r="B115" s="133" t="s">
        <v>278</v>
      </c>
      <c r="C115" s="302">
        <v>0</v>
      </c>
      <c r="D115" s="303">
        <f t="shared" si="15"/>
        <v>0</v>
      </c>
      <c r="E115" s="303">
        <f aca="true" t="shared" si="49" ref="E115:N115">D115</f>
        <v>0</v>
      </c>
      <c r="F115" s="303">
        <f t="shared" si="49"/>
        <v>0</v>
      </c>
      <c r="G115" s="303">
        <f t="shared" si="49"/>
        <v>0</v>
      </c>
      <c r="H115" s="303">
        <f t="shared" si="49"/>
        <v>0</v>
      </c>
      <c r="I115" s="303">
        <f t="shared" si="49"/>
        <v>0</v>
      </c>
      <c r="J115" s="303">
        <f t="shared" si="49"/>
        <v>0</v>
      </c>
      <c r="K115" s="303">
        <f t="shared" si="49"/>
        <v>0</v>
      </c>
      <c r="L115" s="303">
        <f t="shared" si="49"/>
        <v>0</v>
      </c>
      <c r="M115" s="303">
        <f t="shared" si="49"/>
        <v>0</v>
      </c>
      <c r="N115" s="303">
        <f t="shared" si="49"/>
        <v>0</v>
      </c>
      <c r="O115" s="303">
        <f t="shared" si="16"/>
        <v>0</v>
      </c>
    </row>
    <row r="116" spans="1:15" ht="14.25">
      <c r="A116" s="138" t="s">
        <v>279</v>
      </c>
      <c r="B116" s="133" t="s">
        <v>280</v>
      </c>
      <c r="C116" s="302">
        <v>0</v>
      </c>
      <c r="D116" s="303">
        <f t="shared" si="15"/>
        <v>0</v>
      </c>
      <c r="E116" s="303">
        <f aca="true" t="shared" si="50" ref="E116:N116">D116</f>
        <v>0</v>
      </c>
      <c r="F116" s="303">
        <f t="shared" si="50"/>
        <v>0</v>
      </c>
      <c r="G116" s="303">
        <f t="shared" si="50"/>
        <v>0</v>
      </c>
      <c r="H116" s="303">
        <f t="shared" si="50"/>
        <v>0</v>
      </c>
      <c r="I116" s="303">
        <f t="shared" si="50"/>
        <v>0</v>
      </c>
      <c r="J116" s="303">
        <f t="shared" si="50"/>
        <v>0</v>
      </c>
      <c r="K116" s="303">
        <f t="shared" si="50"/>
        <v>0</v>
      </c>
      <c r="L116" s="303">
        <f t="shared" si="50"/>
        <v>0</v>
      </c>
      <c r="M116" s="303">
        <f t="shared" si="50"/>
        <v>0</v>
      </c>
      <c r="N116" s="303">
        <f t="shared" si="50"/>
        <v>0</v>
      </c>
      <c r="O116" s="303">
        <f t="shared" si="16"/>
        <v>0</v>
      </c>
    </row>
    <row r="117" spans="1:15" ht="14.25">
      <c r="A117" s="144" t="s">
        <v>504</v>
      </c>
      <c r="B117" s="133" t="s">
        <v>281</v>
      </c>
      <c r="C117" s="302">
        <v>0</v>
      </c>
      <c r="D117" s="303">
        <f t="shared" si="15"/>
        <v>0</v>
      </c>
      <c r="E117" s="303">
        <f aca="true" t="shared" si="51" ref="E117:N117">D117</f>
        <v>0</v>
      </c>
      <c r="F117" s="303">
        <f t="shared" si="51"/>
        <v>0</v>
      </c>
      <c r="G117" s="303">
        <f t="shared" si="51"/>
        <v>0</v>
      </c>
      <c r="H117" s="303">
        <f t="shared" si="51"/>
        <v>0</v>
      </c>
      <c r="I117" s="303">
        <f t="shared" si="51"/>
        <v>0</v>
      </c>
      <c r="J117" s="303">
        <f t="shared" si="51"/>
        <v>0</v>
      </c>
      <c r="K117" s="303">
        <f t="shared" si="51"/>
        <v>0</v>
      </c>
      <c r="L117" s="303">
        <f t="shared" si="51"/>
        <v>0</v>
      </c>
      <c r="M117" s="303">
        <f t="shared" si="51"/>
        <v>0</v>
      </c>
      <c r="N117" s="303">
        <f t="shared" si="51"/>
        <v>0</v>
      </c>
      <c r="O117" s="303">
        <f t="shared" si="16"/>
        <v>0</v>
      </c>
    </row>
    <row r="118" spans="1:15" ht="14.25">
      <c r="A118" s="144" t="s">
        <v>473</v>
      </c>
      <c r="B118" s="133" t="s">
        <v>282</v>
      </c>
      <c r="C118" s="302">
        <v>0</v>
      </c>
      <c r="D118" s="303">
        <f t="shared" si="15"/>
        <v>0</v>
      </c>
      <c r="E118" s="303">
        <f aca="true" t="shared" si="52" ref="E118:N118">D118</f>
        <v>0</v>
      </c>
      <c r="F118" s="303">
        <f t="shared" si="52"/>
        <v>0</v>
      </c>
      <c r="G118" s="303">
        <f t="shared" si="52"/>
        <v>0</v>
      </c>
      <c r="H118" s="303">
        <f t="shared" si="52"/>
        <v>0</v>
      </c>
      <c r="I118" s="303">
        <f t="shared" si="52"/>
        <v>0</v>
      </c>
      <c r="J118" s="303">
        <f t="shared" si="52"/>
        <v>0</v>
      </c>
      <c r="K118" s="303">
        <f t="shared" si="52"/>
        <v>0</v>
      </c>
      <c r="L118" s="303">
        <f t="shared" si="52"/>
        <v>0</v>
      </c>
      <c r="M118" s="303">
        <f t="shared" si="52"/>
        <v>0</v>
      </c>
      <c r="N118" s="303">
        <f t="shared" si="52"/>
        <v>0</v>
      </c>
      <c r="O118" s="303">
        <f t="shared" si="16"/>
        <v>0</v>
      </c>
    </row>
    <row r="119" spans="1:15" ht="14.25">
      <c r="A119" s="173" t="s">
        <v>474</v>
      </c>
      <c r="B119" s="136" t="s">
        <v>286</v>
      </c>
      <c r="C119" s="302">
        <v>0</v>
      </c>
      <c r="D119" s="303">
        <f t="shared" si="15"/>
        <v>0</v>
      </c>
      <c r="E119" s="303">
        <f aca="true" t="shared" si="53" ref="E119:N119">D119</f>
        <v>0</v>
      </c>
      <c r="F119" s="303">
        <f t="shared" si="53"/>
        <v>0</v>
      </c>
      <c r="G119" s="303">
        <f t="shared" si="53"/>
        <v>0</v>
      </c>
      <c r="H119" s="303">
        <f t="shared" si="53"/>
        <v>0</v>
      </c>
      <c r="I119" s="303">
        <f t="shared" si="53"/>
        <v>0</v>
      </c>
      <c r="J119" s="303">
        <f t="shared" si="53"/>
        <v>0</v>
      </c>
      <c r="K119" s="303">
        <f t="shared" si="53"/>
        <v>0</v>
      </c>
      <c r="L119" s="303">
        <f t="shared" si="53"/>
        <v>0</v>
      </c>
      <c r="M119" s="303">
        <f t="shared" si="53"/>
        <v>0</v>
      </c>
      <c r="N119" s="303">
        <f t="shared" si="53"/>
        <v>0</v>
      </c>
      <c r="O119" s="303">
        <f t="shared" si="16"/>
        <v>0</v>
      </c>
    </row>
    <row r="120" spans="1:15" ht="14.25">
      <c r="A120" s="138" t="s">
        <v>287</v>
      </c>
      <c r="B120" s="133" t="s">
        <v>288</v>
      </c>
      <c r="C120" s="302">
        <v>0</v>
      </c>
      <c r="D120" s="303">
        <f t="shared" si="15"/>
        <v>0</v>
      </c>
      <c r="E120" s="303">
        <f aca="true" t="shared" si="54" ref="E120:N120">D120</f>
        <v>0</v>
      </c>
      <c r="F120" s="303">
        <f t="shared" si="54"/>
        <v>0</v>
      </c>
      <c r="G120" s="303">
        <f t="shared" si="54"/>
        <v>0</v>
      </c>
      <c r="H120" s="303">
        <f t="shared" si="54"/>
        <v>0</v>
      </c>
      <c r="I120" s="303">
        <f t="shared" si="54"/>
        <v>0</v>
      </c>
      <c r="J120" s="303">
        <f t="shared" si="54"/>
        <v>0</v>
      </c>
      <c r="K120" s="303">
        <f t="shared" si="54"/>
        <v>0</v>
      </c>
      <c r="L120" s="303">
        <f t="shared" si="54"/>
        <v>0</v>
      </c>
      <c r="M120" s="303">
        <f t="shared" si="54"/>
        <v>0</v>
      </c>
      <c r="N120" s="303">
        <f t="shared" si="54"/>
        <v>0</v>
      </c>
      <c r="O120" s="303">
        <f t="shared" si="16"/>
        <v>0</v>
      </c>
    </row>
    <row r="121" spans="1:15" ht="15">
      <c r="A121" s="147" t="s">
        <v>508</v>
      </c>
      <c r="B121" s="148" t="s">
        <v>289</v>
      </c>
      <c r="C121" s="254">
        <v>464059</v>
      </c>
      <c r="D121" s="254">
        <f t="shared" si="15"/>
        <v>38671.583333333336</v>
      </c>
      <c r="E121" s="254">
        <f aca="true" t="shared" si="55" ref="E121:N121">D121</f>
        <v>38671.583333333336</v>
      </c>
      <c r="F121" s="254">
        <f t="shared" si="55"/>
        <v>38671.583333333336</v>
      </c>
      <c r="G121" s="254">
        <f t="shared" si="55"/>
        <v>38671.583333333336</v>
      </c>
      <c r="H121" s="254">
        <f t="shared" si="55"/>
        <v>38671.583333333336</v>
      </c>
      <c r="I121" s="254">
        <f t="shared" si="55"/>
        <v>38671.583333333336</v>
      </c>
      <c r="J121" s="254">
        <f t="shared" si="55"/>
        <v>38671.583333333336</v>
      </c>
      <c r="K121" s="254">
        <f t="shared" si="55"/>
        <v>38671.583333333336</v>
      </c>
      <c r="L121" s="254">
        <f t="shared" si="55"/>
        <v>38671.583333333336</v>
      </c>
      <c r="M121" s="254">
        <f t="shared" si="55"/>
        <v>38671.583333333336</v>
      </c>
      <c r="N121" s="254">
        <f t="shared" si="55"/>
        <v>38671.583333333336</v>
      </c>
      <c r="O121" s="254">
        <f t="shared" si="16"/>
        <v>38671.58333333338</v>
      </c>
    </row>
    <row r="122" spans="1:15" ht="15">
      <c r="A122" s="149" t="s">
        <v>545</v>
      </c>
      <c r="B122" s="150"/>
      <c r="C122" s="255">
        <v>34270863</v>
      </c>
      <c r="D122" s="255">
        <f t="shared" si="15"/>
        <v>2855905.25</v>
      </c>
      <c r="E122" s="255">
        <f aca="true" t="shared" si="56" ref="E122:N122">D122</f>
        <v>2855905.25</v>
      </c>
      <c r="F122" s="255">
        <f t="shared" si="56"/>
        <v>2855905.25</v>
      </c>
      <c r="G122" s="255">
        <f t="shared" si="56"/>
        <v>2855905.25</v>
      </c>
      <c r="H122" s="255">
        <f t="shared" si="56"/>
        <v>2855905.25</v>
      </c>
      <c r="I122" s="255">
        <f t="shared" si="56"/>
        <v>2855905.25</v>
      </c>
      <c r="J122" s="255">
        <f t="shared" si="56"/>
        <v>2855905.25</v>
      </c>
      <c r="K122" s="255">
        <f t="shared" si="56"/>
        <v>2855905.25</v>
      </c>
      <c r="L122" s="255">
        <f t="shared" si="56"/>
        <v>2855905.25</v>
      </c>
      <c r="M122" s="255">
        <f t="shared" si="56"/>
        <v>2855905.25</v>
      </c>
      <c r="N122" s="255">
        <f t="shared" si="56"/>
        <v>2855905.25</v>
      </c>
      <c r="O122" s="255">
        <f t="shared" si="16"/>
        <v>2855905.25</v>
      </c>
    </row>
    <row r="123" spans="1:15" ht="26.25">
      <c r="A123" s="2" t="s">
        <v>110</v>
      </c>
      <c r="B123" s="3" t="s">
        <v>538</v>
      </c>
      <c r="C123" s="304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</row>
    <row r="124" spans="1:15" ht="14.25">
      <c r="A124" s="131" t="s">
        <v>290</v>
      </c>
      <c r="B124" s="132" t="s">
        <v>291</v>
      </c>
      <c r="C124" s="243">
        <v>8786467</v>
      </c>
      <c r="D124" s="303">
        <f>C124/12</f>
        <v>732205.5833333334</v>
      </c>
      <c r="E124" s="303">
        <f aca="true" t="shared" si="57" ref="E124:E147">D124</f>
        <v>732205.5833333334</v>
      </c>
      <c r="F124" s="303">
        <f aca="true" t="shared" si="58" ref="F124:N139">E124</f>
        <v>732205.5833333334</v>
      </c>
      <c r="G124" s="303">
        <f t="shared" si="58"/>
        <v>732205.5833333334</v>
      </c>
      <c r="H124" s="303">
        <f t="shared" si="58"/>
        <v>732205.5833333334</v>
      </c>
      <c r="I124" s="303">
        <f t="shared" si="58"/>
        <v>732205.5833333334</v>
      </c>
      <c r="J124" s="303">
        <f t="shared" si="58"/>
        <v>732205.5833333334</v>
      </c>
      <c r="K124" s="303">
        <f t="shared" si="58"/>
        <v>732205.5833333334</v>
      </c>
      <c r="L124" s="303">
        <f t="shared" si="58"/>
        <v>732205.5833333334</v>
      </c>
      <c r="M124" s="303">
        <f t="shared" si="58"/>
        <v>732205.5833333334</v>
      </c>
      <c r="N124" s="303">
        <f t="shared" si="58"/>
        <v>732205.5833333334</v>
      </c>
      <c r="O124" s="303">
        <f>C124-N124-M124-L124-K124-J124-I124-H124-G124-F124-E124-D124</f>
        <v>732205.5833333345</v>
      </c>
    </row>
    <row r="125" spans="1:15" ht="14.25">
      <c r="A125" s="133" t="s">
        <v>292</v>
      </c>
      <c r="B125" s="132" t="s">
        <v>293</v>
      </c>
      <c r="C125" s="243"/>
      <c r="D125" s="303">
        <f aca="true" t="shared" si="59" ref="D125:D188">C125/12</f>
        <v>0</v>
      </c>
      <c r="E125" s="303">
        <f t="shared" si="57"/>
        <v>0</v>
      </c>
      <c r="F125" s="303">
        <f aca="true" t="shared" si="60" ref="F125:I147">E125</f>
        <v>0</v>
      </c>
      <c r="G125" s="303">
        <f t="shared" si="60"/>
        <v>0</v>
      </c>
      <c r="H125" s="303">
        <f t="shared" si="60"/>
        <v>0</v>
      </c>
      <c r="I125" s="303">
        <f t="shared" si="60"/>
        <v>0</v>
      </c>
      <c r="J125" s="303">
        <f t="shared" si="58"/>
        <v>0</v>
      </c>
      <c r="K125" s="303">
        <f t="shared" si="58"/>
        <v>0</v>
      </c>
      <c r="L125" s="303">
        <f t="shared" si="58"/>
        <v>0</v>
      </c>
      <c r="M125" s="303">
        <f t="shared" si="58"/>
        <v>0</v>
      </c>
      <c r="N125" s="303">
        <f t="shared" si="58"/>
        <v>0</v>
      </c>
      <c r="O125" s="303">
        <f aca="true" t="shared" si="61" ref="O125:O182">C125-N125-M125-L125-K125-J125-I125-H125-G125-F125-E125-D125</f>
        <v>0</v>
      </c>
    </row>
    <row r="126" spans="1:15" ht="14.25">
      <c r="A126" s="133" t="s">
        <v>294</v>
      </c>
      <c r="B126" s="132" t="s">
        <v>295</v>
      </c>
      <c r="C126" s="243">
        <v>1090000</v>
      </c>
      <c r="D126" s="303">
        <f t="shared" si="59"/>
        <v>90833.33333333333</v>
      </c>
      <c r="E126" s="303">
        <f t="shared" si="57"/>
        <v>90833.33333333333</v>
      </c>
      <c r="F126" s="303">
        <f t="shared" si="60"/>
        <v>90833.33333333333</v>
      </c>
      <c r="G126" s="303">
        <f t="shared" si="60"/>
        <v>90833.33333333333</v>
      </c>
      <c r="H126" s="303">
        <f t="shared" si="60"/>
        <v>90833.33333333333</v>
      </c>
      <c r="I126" s="303">
        <f t="shared" si="60"/>
        <v>90833.33333333333</v>
      </c>
      <c r="J126" s="303">
        <f t="shared" si="58"/>
        <v>90833.33333333333</v>
      </c>
      <c r="K126" s="303">
        <f t="shared" si="58"/>
        <v>90833.33333333333</v>
      </c>
      <c r="L126" s="303">
        <f t="shared" si="58"/>
        <v>90833.33333333333</v>
      </c>
      <c r="M126" s="303">
        <f t="shared" si="58"/>
        <v>90833.33333333333</v>
      </c>
      <c r="N126" s="303">
        <f t="shared" si="58"/>
        <v>90833.33333333333</v>
      </c>
      <c r="O126" s="303">
        <f t="shared" si="61"/>
        <v>90833.33333333318</v>
      </c>
    </row>
    <row r="127" spans="1:15" ht="14.25">
      <c r="A127" s="133" t="s">
        <v>296</v>
      </c>
      <c r="B127" s="132" t="s">
        <v>297</v>
      </c>
      <c r="C127" s="243">
        <v>1800000</v>
      </c>
      <c r="D127" s="303">
        <f t="shared" si="59"/>
        <v>150000</v>
      </c>
      <c r="E127" s="303">
        <f t="shared" si="57"/>
        <v>150000</v>
      </c>
      <c r="F127" s="303">
        <f t="shared" si="60"/>
        <v>150000</v>
      </c>
      <c r="G127" s="303">
        <f t="shared" si="60"/>
        <v>150000</v>
      </c>
      <c r="H127" s="303">
        <f t="shared" si="60"/>
        <v>150000</v>
      </c>
      <c r="I127" s="303">
        <f t="shared" si="60"/>
        <v>150000</v>
      </c>
      <c r="J127" s="303">
        <f t="shared" si="58"/>
        <v>150000</v>
      </c>
      <c r="K127" s="303">
        <f t="shared" si="58"/>
        <v>150000</v>
      </c>
      <c r="L127" s="303">
        <f t="shared" si="58"/>
        <v>150000</v>
      </c>
      <c r="M127" s="303">
        <f t="shared" si="58"/>
        <v>150000</v>
      </c>
      <c r="N127" s="303">
        <f t="shared" si="58"/>
        <v>150000</v>
      </c>
      <c r="O127" s="303">
        <f t="shared" si="61"/>
        <v>150000</v>
      </c>
    </row>
    <row r="128" spans="1:15" ht="14.25">
      <c r="A128" s="133" t="s">
        <v>298</v>
      </c>
      <c r="B128" s="132" t="s">
        <v>299</v>
      </c>
      <c r="C128" s="243"/>
      <c r="D128" s="303">
        <f t="shared" si="59"/>
        <v>0</v>
      </c>
      <c r="E128" s="303">
        <f t="shared" si="57"/>
        <v>0</v>
      </c>
      <c r="F128" s="303">
        <f t="shared" si="60"/>
        <v>0</v>
      </c>
      <c r="G128" s="303">
        <f t="shared" si="60"/>
        <v>0</v>
      </c>
      <c r="H128" s="303">
        <f t="shared" si="60"/>
        <v>0</v>
      </c>
      <c r="I128" s="303">
        <f t="shared" si="60"/>
        <v>0</v>
      </c>
      <c r="J128" s="303">
        <f t="shared" si="58"/>
        <v>0</v>
      </c>
      <c r="K128" s="303">
        <f t="shared" si="58"/>
        <v>0</v>
      </c>
      <c r="L128" s="303">
        <f t="shared" si="58"/>
        <v>0</v>
      </c>
      <c r="M128" s="303">
        <f t="shared" si="58"/>
        <v>0</v>
      </c>
      <c r="N128" s="303">
        <f t="shared" si="58"/>
        <v>0</v>
      </c>
      <c r="O128" s="303">
        <f t="shared" si="61"/>
        <v>0</v>
      </c>
    </row>
    <row r="129" spans="1:15" ht="14.25">
      <c r="A129" s="133" t="s">
        <v>300</v>
      </c>
      <c r="B129" s="132" t="s">
        <v>301</v>
      </c>
      <c r="C129" s="243"/>
      <c r="D129" s="303">
        <f t="shared" si="59"/>
        <v>0</v>
      </c>
      <c r="E129" s="303">
        <f t="shared" si="57"/>
        <v>0</v>
      </c>
      <c r="F129" s="303">
        <f t="shared" si="60"/>
        <v>0</v>
      </c>
      <c r="G129" s="303">
        <f t="shared" si="60"/>
        <v>0</v>
      </c>
      <c r="H129" s="303">
        <f t="shared" si="60"/>
        <v>0</v>
      </c>
      <c r="I129" s="303">
        <f t="shared" si="60"/>
        <v>0</v>
      </c>
      <c r="J129" s="303">
        <f t="shared" si="58"/>
        <v>0</v>
      </c>
      <c r="K129" s="303">
        <f t="shared" si="58"/>
        <v>0</v>
      </c>
      <c r="L129" s="303">
        <f t="shared" si="58"/>
        <v>0</v>
      </c>
      <c r="M129" s="303">
        <f t="shared" si="58"/>
        <v>0</v>
      </c>
      <c r="N129" s="303">
        <f t="shared" si="58"/>
        <v>0</v>
      </c>
      <c r="O129" s="303">
        <f t="shared" si="61"/>
        <v>0</v>
      </c>
    </row>
    <row r="130" spans="1:15" ht="14.25">
      <c r="A130" s="134" t="s">
        <v>547</v>
      </c>
      <c r="B130" s="135" t="s">
        <v>302</v>
      </c>
      <c r="C130" s="241">
        <f>SUM(C124:C129)</f>
        <v>11676467</v>
      </c>
      <c r="D130" s="303">
        <f t="shared" si="59"/>
        <v>973038.9166666666</v>
      </c>
      <c r="E130" s="303">
        <f t="shared" si="57"/>
        <v>973038.9166666666</v>
      </c>
      <c r="F130" s="303">
        <f t="shared" si="60"/>
        <v>973038.9166666666</v>
      </c>
      <c r="G130" s="303">
        <f t="shared" si="60"/>
        <v>973038.9166666666</v>
      </c>
      <c r="H130" s="303">
        <f t="shared" si="60"/>
        <v>973038.9166666666</v>
      </c>
      <c r="I130" s="303">
        <f t="shared" si="60"/>
        <v>973038.9166666666</v>
      </c>
      <c r="J130" s="303">
        <f t="shared" si="58"/>
        <v>973038.9166666666</v>
      </c>
      <c r="K130" s="303">
        <f t="shared" si="58"/>
        <v>973038.9166666666</v>
      </c>
      <c r="L130" s="303">
        <f t="shared" si="58"/>
        <v>973038.9166666666</v>
      </c>
      <c r="M130" s="303">
        <f t="shared" si="58"/>
        <v>973038.9166666666</v>
      </c>
      <c r="N130" s="303">
        <f t="shared" si="58"/>
        <v>973038.9166666666</v>
      </c>
      <c r="O130" s="303">
        <f t="shared" si="61"/>
        <v>973038.9166666678</v>
      </c>
    </row>
    <row r="131" spans="1:15" ht="14.25">
      <c r="A131" s="133" t="s">
        <v>303</v>
      </c>
      <c r="B131" s="132" t="s">
        <v>304</v>
      </c>
      <c r="C131" s="243"/>
      <c r="D131" s="303">
        <f t="shared" si="59"/>
        <v>0</v>
      </c>
      <c r="E131" s="303">
        <f t="shared" si="57"/>
        <v>0</v>
      </c>
      <c r="F131" s="303">
        <f t="shared" si="60"/>
        <v>0</v>
      </c>
      <c r="G131" s="303">
        <f t="shared" si="60"/>
        <v>0</v>
      </c>
      <c r="H131" s="303">
        <f t="shared" si="60"/>
        <v>0</v>
      </c>
      <c r="I131" s="303">
        <f t="shared" si="60"/>
        <v>0</v>
      </c>
      <c r="J131" s="303">
        <f t="shared" si="58"/>
        <v>0</v>
      </c>
      <c r="K131" s="303">
        <f t="shared" si="58"/>
        <v>0</v>
      </c>
      <c r="L131" s="303">
        <f t="shared" si="58"/>
        <v>0</v>
      </c>
      <c r="M131" s="303">
        <f t="shared" si="58"/>
        <v>0</v>
      </c>
      <c r="N131" s="303">
        <f t="shared" si="58"/>
        <v>0</v>
      </c>
      <c r="O131" s="303">
        <f t="shared" si="61"/>
        <v>0</v>
      </c>
    </row>
    <row r="132" spans="1:15" ht="26.25">
      <c r="A132" s="133" t="s">
        <v>305</v>
      </c>
      <c r="B132" s="132" t="s">
        <v>306</v>
      </c>
      <c r="C132" s="243"/>
      <c r="D132" s="303">
        <f t="shared" si="59"/>
        <v>0</v>
      </c>
      <c r="E132" s="303">
        <f t="shared" si="57"/>
        <v>0</v>
      </c>
      <c r="F132" s="303">
        <f t="shared" si="60"/>
        <v>0</v>
      </c>
      <c r="G132" s="303">
        <f t="shared" si="60"/>
        <v>0</v>
      </c>
      <c r="H132" s="303">
        <f t="shared" si="60"/>
        <v>0</v>
      </c>
      <c r="I132" s="303">
        <f t="shared" si="60"/>
        <v>0</v>
      </c>
      <c r="J132" s="303">
        <f t="shared" si="58"/>
        <v>0</v>
      </c>
      <c r="K132" s="303">
        <f t="shared" si="58"/>
        <v>0</v>
      </c>
      <c r="L132" s="303">
        <f t="shared" si="58"/>
        <v>0</v>
      </c>
      <c r="M132" s="303">
        <f t="shared" si="58"/>
        <v>0</v>
      </c>
      <c r="N132" s="303">
        <f t="shared" si="58"/>
        <v>0</v>
      </c>
      <c r="O132" s="303">
        <f t="shared" si="61"/>
        <v>0</v>
      </c>
    </row>
    <row r="133" spans="1:15" ht="26.25">
      <c r="A133" s="133" t="s">
        <v>509</v>
      </c>
      <c r="B133" s="132" t="s">
        <v>307</v>
      </c>
      <c r="C133" s="243"/>
      <c r="D133" s="303">
        <f t="shared" si="59"/>
        <v>0</v>
      </c>
      <c r="E133" s="303">
        <f t="shared" si="57"/>
        <v>0</v>
      </c>
      <c r="F133" s="303">
        <f t="shared" si="60"/>
        <v>0</v>
      </c>
      <c r="G133" s="303">
        <f t="shared" si="60"/>
        <v>0</v>
      </c>
      <c r="H133" s="303">
        <f t="shared" si="60"/>
        <v>0</v>
      </c>
      <c r="I133" s="303">
        <f t="shared" si="60"/>
        <v>0</v>
      </c>
      <c r="J133" s="303">
        <f t="shared" si="58"/>
        <v>0</v>
      </c>
      <c r="K133" s="303">
        <f t="shared" si="58"/>
        <v>0</v>
      </c>
      <c r="L133" s="303">
        <f t="shared" si="58"/>
        <v>0</v>
      </c>
      <c r="M133" s="303">
        <f t="shared" si="58"/>
        <v>0</v>
      </c>
      <c r="N133" s="303">
        <f t="shared" si="58"/>
        <v>0</v>
      </c>
      <c r="O133" s="303">
        <f t="shared" si="61"/>
        <v>0</v>
      </c>
    </row>
    <row r="134" spans="1:15" ht="26.25">
      <c r="A134" s="133" t="s">
        <v>510</v>
      </c>
      <c r="B134" s="132" t="s">
        <v>308</v>
      </c>
      <c r="C134" s="243"/>
      <c r="D134" s="303">
        <f t="shared" si="59"/>
        <v>0</v>
      </c>
      <c r="E134" s="303">
        <f t="shared" si="57"/>
        <v>0</v>
      </c>
      <c r="F134" s="303">
        <f t="shared" si="60"/>
        <v>0</v>
      </c>
      <c r="G134" s="303">
        <f t="shared" si="60"/>
        <v>0</v>
      </c>
      <c r="H134" s="303">
        <f t="shared" si="60"/>
        <v>0</v>
      </c>
      <c r="I134" s="303">
        <f t="shared" si="60"/>
        <v>0</v>
      </c>
      <c r="J134" s="303">
        <f t="shared" si="58"/>
        <v>0</v>
      </c>
      <c r="K134" s="303">
        <f t="shared" si="58"/>
        <v>0</v>
      </c>
      <c r="L134" s="303">
        <f t="shared" si="58"/>
        <v>0</v>
      </c>
      <c r="M134" s="303">
        <f t="shared" si="58"/>
        <v>0</v>
      </c>
      <c r="N134" s="303">
        <f t="shared" si="58"/>
        <v>0</v>
      </c>
      <c r="O134" s="303">
        <f t="shared" si="61"/>
        <v>0</v>
      </c>
    </row>
    <row r="135" spans="1:15" ht="14.25">
      <c r="A135" s="133" t="s">
        <v>511</v>
      </c>
      <c r="B135" s="132" t="s">
        <v>309</v>
      </c>
      <c r="C135" s="243"/>
      <c r="D135" s="303">
        <f t="shared" si="59"/>
        <v>0</v>
      </c>
      <c r="E135" s="303">
        <f t="shared" si="57"/>
        <v>0</v>
      </c>
      <c r="F135" s="303">
        <f t="shared" si="60"/>
        <v>0</v>
      </c>
      <c r="G135" s="303">
        <f t="shared" si="60"/>
        <v>0</v>
      </c>
      <c r="H135" s="303">
        <f t="shared" si="60"/>
        <v>0</v>
      </c>
      <c r="I135" s="303">
        <f t="shared" si="60"/>
        <v>0</v>
      </c>
      <c r="J135" s="303">
        <f t="shared" si="58"/>
        <v>0</v>
      </c>
      <c r="K135" s="303">
        <f t="shared" si="58"/>
        <v>0</v>
      </c>
      <c r="L135" s="303">
        <f t="shared" si="58"/>
        <v>0</v>
      </c>
      <c r="M135" s="303">
        <f t="shared" si="58"/>
        <v>0</v>
      </c>
      <c r="N135" s="303">
        <f t="shared" si="58"/>
        <v>0</v>
      </c>
      <c r="O135" s="303">
        <f t="shared" si="61"/>
        <v>0</v>
      </c>
    </row>
    <row r="136" spans="1:15" ht="14.25">
      <c r="A136" s="136" t="s">
        <v>548</v>
      </c>
      <c r="B136" s="137" t="s">
        <v>310</v>
      </c>
      <c r="C136" s="243">
        <f>SUM(C130:C135)</f>
        <v>11676467</v>
      </c>
      <c r="D136" s="303">
        <f t="shared" si="59"/>
        <v>973038.9166666666</v>
      </c>
      <c r="E136" s="303">
        <f t="shared" si="57"/>
        <v>973038.9166666666</v>
      </c>
      <c r="F136" s="303">
        <f t="shared" si="60"/>
        <v>973038.9166666666</v>
      </c>
      <c r="G136" s="303">
        <f t="shared" si="60"/>
        <v>973038.9166666666</v>
      </c>
      <c r="H136" s="303">
        <f t="shared" si="60"/>
        <v>973038.9166666666</v>
      </c>
      <c r="I136" s="303">
        <f t="shared" si="60"/>
        <v>973038.9166666666</v>
      </c>
      <c r="J136" s="303">
        <f t="shared" si="58"/>
        <v>973038.9166666666</v>
      </c>
      <c r="K136" s="303">
        <f t="shared" si="58"/>
        <v>973038.9166666666</v>
      </c>
      <c r="L136" s="303">
        <f t="shared" si="58"/>
        <v>973038.9166666666</v>
      </c>
      <c r="M136" s="303">
        <f t="shared" si="58"/>
        <v>973038.9166666666</v>
      </c>
      <c r="N136" s="303">
        <f t="shared" si="58"/>
        <v>973038.9166666666</v>
      </c>
      <c r="O136" s="303">
        <f t="shared" si="61"/>
        <v>973038.9166666678</v>
      </c>
    </row>
    <row r="137" spans="1:15" ht="14.25">
      <c r="A137" s="133" t="s">
        <v>311</v>
      </c>
      <c r="B137" s="132" t="s">
        <v>312</v>
      </c>
      <c r="C137" s="243">
        <v>10450743</v>
      </c>
      <c r="D137" s="303">
        <f t="shared" si="59"/>
        <v>870895.25</v>
      </c>
      <c r="E137" s="303">
        <f t="shared" si="57"/>
        <v>870895.25</v>
      </c>
      <c r="F137" s="303">
        <f t="shared" si="60"/>
        <v>870895.25</v>
      </c>
      <c r="G137" s="303">
        <f t="shared" si="60"/>
        <v>870895.25</v>
      </c>
      <c r="H137" s="303">
        <f t="shared" si="60"/>
        <v>870895.25</v>
      </c>
      <c r="I137" s="303">
        <f t="shared" si="60"/>
        <v>870895.25</v>
      </c>
      <c r="J137" s="303">
        <f t="shared" si="58"/>
        <v>870895.25</v>
      </c>
      <c r="K137" s="303">
        <f t="shared" si="58"/>
        <v>870895.25</v>
      </c>
      <c r="L137" s="303">
        <f t="shared" si="58"/>
        <v>870895.25</v>
      </c>
      <c r="M137" s="303">
        <f t="shared" si="58"/>
        <v>870895.25</v>
      </c>
      <c r="N137" s="303">
        <f t="shared" si="58"/>
        <v>870895.25</v>
      </c>
      <c r="O137" s="303">
        <f t="shared" si="61"/>
        <v>870895.25</v>
      </c>
    </row>
    <row r="138" spans="1:15" ht="26.25">
      <c r="A138" s="133" t="s">
        <v>313</v>
      </c>
      <c r="B138" s="132" t="s">
        <v>314</v>
      </c>
      <c r="C138" s="243"/>
      <c r="D138" s="303">
        <f t="shared" si="59"/>
        <v>0</v>
      </c>
      <c r="E138" s="303">
        <f t="shared" si="57"/>
        <v>0</v>
      </c>
      <c r="F138" s="303">
        <f t="shared" si="60"/>
        <v>0</v>
      </c>
      <c r="G138" s="303">
        <f t="shared" si="60"/>
        <v>0</v>
      </c>
      <c r="H138" s="303">
        <f t="shared" si="60"/>
        <v>0</v>
      </c>
      <c r="I138" s="303">
        <f t="shared" si="60"/>
        <v>0</v>
      </c>
      <c r="J138" s="303">
        <f t="shared" si="58"/>
        <v>0</v>
      </c>
      <c r="K138" s="303">
        <f t="shared" si="58"/>
        <v>0</v>
      </c>
      <c r="L138" s="303">
        <f t="shared" si="58"/>
        <v>0</v>
      </c>
      <c r="M138" s="303">
        <f t="shared" si="58"/>
        <v>0</v>
      </c>
      <c r="N138" s="303">
        <f t="shared" si="58"/>
        <v>0</v>
      </c>
      <c r="O138" s="303">
        <f t="shared" si="61"/>
        <v>0</v>
      </c>
    </row>
    <row r="139" spans="1:15" ht="26.25">
      <c r="A139" s="133" t="s">
        <v>512</v>
      </c>
      <c r="B139" s="132" t="s">
        <v>315</v>
      </c>
      <c r="C139" s="243"/>
      <c r="D139" s="303">
        <f t="shared" si="59"/>
        <v>0</v>
      </c>
      <c r="E139" s="303">
        <f t="shared" si="57"/>
        <v>0</v>
      </c>
      <c r="F139" s="303">
        <f t="shared" si="60"/>
        <v>0</v>
      </c>
      <c r="G139" s="303">
        <f t="shared" si="60"/>
        <v>0</v>
      </c>
      <c r="H139" s="303">
        <f t="shared" si="60"/>
        <v>0</v>
      </c>
      <c r="I139" s="303">
        <f t="shared" si="60"/>
        <v>0</v>
      </c>
      <c r="J139" s="303">
        <f t="shared" si="58"/>
        <v>0</v>
      </c>
      <c r="K139" s="303">
        <f t="shared" si="58"/>
        <v>0</v>
      </c>
      <c r="L139" s="303">
        <f t="shared" si="58"/>
        <v>0</v>
      </c>
      <c r="M139" s="303">
        <f t="shared" si="58"/>
        <v>0</v>
      </c>
      <c r="N139" s="303">
        <f t="shared" si="58"/>
        <v>0</v>
      </c>
      <c r="O139" s="303">
        <f t="shared" si="61"/>
        <v>0</v>
      </c>
    </row>
    <row r="140" spans="1:15" ht="26.25">
      <c r="A140" s="133" t="s">
        <v>513</v>
      </c>
      <c r="B140" s="132" t="s">
        <v>316</v>
      </c>
      <c r="C140" s="243"/>
      <c r="D140" s="303">
        <f t="shared" si="59"/>
        <v>0</v>
      </c>
      <c r="E140" s="303">
        <f t="shared" si="57"/>
        <v>0</v>
      </c>
      <c r="F140" s="303">
        <f t="shared" si="60"/>
        <v>0</v>
      </c>
      <c r="G140" s="303">
        <f t="shared" si="60"/>
        <v>0</v>
      </c>
      <c r="H140" s="303">
        <f t="shared" si="60"/>
        <v>0</v>
      </c>
      <c r="I140" s="303">
        <f t="shared" si="60"/>
        <v>0</v>
      </c>
      <c r="J140" s="303">
        <f aca="true" t="shared" si="62" ref="J140:N147">I140</f>
        <v>0</v>
      </c>
      <c r="K140" s="303">
        <f t="shared" si="62"/>
        <v>0</v>
      </c>
      <c r="L140" s="303">
        <f t="shared" si="62"/>
        <v>0</v>
      </c>
      <c r="M140" s="303">
        <f t="shared" si="62"/>
        <v>0</v>
      </c>
      <c r="N140" s="303">
        <f t="shared" si="62"/>
        <v>0</v>
      </c>
      <c r="O140" s="303">
        <f t="shared" si="61"/>
        <v>0</v>
      </c>
    </row>
    <row r="141" spans="1:15" ht="14.25">
      <c r="A141" s="133" t="s">
        <v>514</v>
      </c>
      <c r="B141" s="132" t="s">
        <v>317</v>
      </c>
      <c r="C141" s="243"/>
      <c r="D141" s="303">
        <f t="shared" si="59"/>
        <v>0</v>
      </c>
      <c r="E141" s="303">
        <f t="shared" si="57"/>
        <v>0</v>
      </c>
      <c r="F141" s="303">
        <f t="shared" si="60"/>
        <v>0</v>
      </c>
      <c r="G141" s="303">
        <f t="shared" si="60"/>
        <v>0</v>
      </c>
      <c r="H141" s="303">
        <f t="shared" si="60"/>
        <v>0</v>
      </c>
      <c r="I141" s="303">
        <f t="shared" si="60"/>
        <v>0</v>
      </c>
      <c r="J141" s="303">
        <f t="shared" si="62"/>
        <v>0</v>
      </c>
      <c r="K141" s="303">
        <f t="shared" si="62"/>
        <v>0</v>
      </c>
      <c r="L141" s="303">
        <f t="shared" si="62"/>
        <v>0</v>
      </c>
      <c r="M141" s="303">
        <f t="shared" si="62"/>
        <v>0</v>
      </c>
      <c r="N141" s="303">
        <f t="shared" si="62"/>
        <v>0</v>
      </c>
      <c r="O141" s="303">
        <f t="shared" si="61"/>
        <v>0</v>
      </c>
    </row>
    <row r="142" spans="1:15" ht="14.25">
      <c r="A142" s="136" t="s">
        <v>549</v>
      </c>
      <c r="B142" s="137" t="s">
        <v>318</v>
      </c>
      <c r="C142" s="241">
        <f>SUM(C137:C141)</f>
        <v>10450743</v>
      </c>
      <c r="D142" s="303">
        <f t="shared" si="59"/>
        <v>870895.25</v>
      </c>
      <c r="E142" s="303">
        <f t="shared" si="57"/>
        <v>870895.25</v>
      </c>
      <c r="F142" s="303">
        <f t="shared" si="60"/>
        <v>870895.25</v>
      </c>
      <c r="G142" s="303">
        <f t="shared" si="60"/>
        <v>870895.25</v>
      </c>
      <c r="H142" s="303">
        <f t="shared" si="60"/>
        <v>870895.25</v>
      </c>
      <c r="I142" s="303">
        <f t="shared" si="60"/>
        <v>870895.25</v>
      </c>
      <c r="J142" s="303">
        <f t="shared" si="62"/>
        <v>870895.25</v>
      </c>
      <c r="K142" s="303">
        <f t="shared" si="62"/>
        <v>870895.25</v>
      </c>
      <c r="L142" s="303">
        <f t="shared" si="62"/>
        <v>870895.25</v>
      </c>
      <c r="M142" s="303">
        <f t="shared" si="62"/>
        <v>870895.25</v>
      </c>
      <c r="N142" s="303">
        <f t="shared" si="62"/>
        <v>870895.25</v>
      </c>
      <c r="O142" s="303">
        <f t="shared" si="61"/>
        <v>870895.25</v>
      </c>
    </row>
    <row r="143" spans="1:15" ht="14.25">
      <c r="A143" s="133" t="s">
        <v>515</v>
      </c>
      <c r="B143" s="132" t="s">
        <v>319</v>
      </c>
      <c r="C143" s="243"/>
      <c r="D143" s="303">
        <f t="shared" si="59"/>
        <v>0</v>
      </c>
      <c r="E143" s="303">
        <f t="shared" si="57"/>
        <v>0</v>
      </c>
      <c r="F143" s="303">
        <f t="shared" si="60"/>
        <v>0</v>
      </c>
      <c r="G143" s="303">
        <f t="shared" si="60"/>
        <v>0</v>
      </c>
      <c r="H143" s="303">
        <f t="shared" si="60"/>
        <v>0</v>
      </c>
      <c r="I143" s="303">
        <f t="shared" si="60"/>
        <v>0</v>
      </c>
      <c r="J143" s="303">
        <f t="shared" si="62"/>
        <v>0</v>
      </c>
      <c r="K143" s="303">
        <f t="shared" si="62"/>
        <v>0</v>
      </c>
      <c r="L143" s="303">
        <f t="shared" si="62"/>
        <v>0</v>
      </c>
      <c r="M143" s="303">
        <f t="shared" si="62"/>
        <v>0</v>
      </c>
      <c r="N143" s="303">
        <f t="shared" si="62"/>
        <v>0</v>
      </c>
      <c r="O143" s="303">
        <f t="shared" si="61"/>
        <v>0</v>
      </c>
    </row>
    <row r="144" spans="1:15" ht="14.25">
      <c r="A144" s="133" t="s">
        <v>516</v>
      </c>
      <c r="B144" s="132" t="s">
        <v>320</v>
      </c>
      <c r="C144" s="243"/>
      <c r="D144" s="303">
        <f t="shared" si="59"/>
        <v>0</v>
      </c>
      <c r="E144" s="303">
        <f t="shared" si="57"/>
        <v>0</v>
      </c>
      <c r="F144" s="303">
        <f t="shared" si="60"/>
        <v>0</v>
      </c>
      <c r="G144" s="303">
        <f t="shared" si="60"/>
        <v>0</v>
      </c>
      <c r="H144" s="303">
        <f t="shared" si="60"/>
        <v>0</v>
      </c>
      <c r="I144" s="303">
        <f t="shared" si="60"/>
        <v>0</v>
      </c>
      <c r="J144" s="303">
        <f t="shared" si="62"/>
        <v>0</v>
      </c>
      <c r="K144" s="303">
        <f t="shared" si="62"/>
        <v>0</v>
      </c>
      <c r="L144" s="303">
        <f t="shared" si="62"/>
        <v>0</v>
      </c>
      <c r="M144" s="303">
        <f t="shared" si="62"/>
        <v>0</v>
      </c>
      <c r="N144" s="303">
        <f t="shared" si="62"/>
        <v>0</v>
      </c>
      <c r="O144" s="303">
        <f t="shared" si="61"/>
        <v>0</v>
      </c>
    </row>
    <row r="145" spans="1:15" ht="14.25">
      <c r="A145" s="134" t="s">
        <v>550</v>
      </c>
      <c r="B145" s="135" t="s">
        <v>321</v>
      </c>
      <c r="C145" s="243"/>
      <c r="D145" s="303">
        <f t="shared" si="59"/>
        <v>0</v>
      </c>
      <c r="E145" s="303">
        <f t="shared" si="57"/>
        <v>0</v>
      </c>
      <c r="F145" s="303">
        <f t="shared" si="60"/>
        <v>0</v>
      </c>
      <c r="G145" s="303">
        <f t="shared" si="60"/>
        <v>0</v>
      </c>
      <c r="H145" s="303">
        <f t="shared" si="60"/>
        <v>0</v>
      </c>
      <c r="I145" s="303">
        <f t="shared" si="60"/>
        <v>0</v>
      </c>
      <c r="J145" s="303">
        <f t="shared" si="62"/>
        <v>0</v>
      </c>
      <c r="K145" s="303">
        <f t="shared" si="62"/>
        <v>0</v>
      </c>
      <c r="L145" s="303">
        <f t="shared" si="62"/>
        <v>0</v>
      </c>
      <c r="M145" s="303">
        <f t="shared" si="62"/>
        <v>0</v>
      </c>
      <c r="N145" s="303">
        <f t="shared" si="62"/>
        <v>0</v>
      </c>
      <c r="O145" s="303">
        <f t="shared" si="61"/>
        <v>0</v>
      </c>
    </row>
    <row r="146" spans="1:15" ht="14.25">
      <c r="A146" s="133" t="s">
        <v>517</v>
      </c>
      <c r="B146" s="132" t="s">
        <v>322</v>
      </c>
      <c r="C146" s="243"/>
      <c r="D146" s="303">
        <f t="shared" si="59"/>
        <v>0</v>
      </c>
      <c r="E146" s="303">
        <f t="shared" si="57"/>
        <v>0</v>
      </c>
      <c r="F146" s="303">
        <f t="shared" si="60"/>
        <v>0</v>
      </c>
      <c r="G146" s="303">
        <f t="shared" si="60"/>
        <v>0</v>
      </c>
      <c r="H146" s="303">
        <f t="shared" si="60"/>
        <v>0</v>
      </c>
      <c r="I146" s="303">
        <f t="shared" si="60"/>
        <v>0</v>
      </c>
      <c r="J146" s="303">
        <f t="shared" si="62"/>
        <v>0</v>
      </c>
      <c r="K146" s="303">
        <f t="shared" si="62"/>
        <v>0</v>
      </c>
      <c r="L146" s="303">
        <f t="shared" si="62"/>
        <v>0</v>
      </c>
      <c r="M146" s="303">
        <f t="shared" si="62"/>
        <v>0</v>
      </c>
      <c r="N146" s="303">
        <f t="shared" si="62"/>
        <v>0</v>
      </c>
      <c r="O146" s="303">
        <f t="shared" si="61"/>
        <v>0</v>
      </c>
    </row>
    <row r="147" spans="1:15" ht="14.25">
      <c r="A147" s="133" t="s">
        <v>518</v>
      </c>
      <c r="B147" s="132" t="s">
        <v>323</v>
      </c>
      <c r="C147" s="243"/>
      <c r="D147" s="303">
        <f t="shared" si="59"/>
        <v>0</v>
      </c>
      <c r="E147" s="303">
        <f t="shared" si="57"/>
        <v>0</v>
      </c>
      <c r="F147" s="303">
        <f t="shared" si="60"/>
        <v>0</v>
      </c>
      <c r="G147" s="303">
        <f t="shared" si="60"/>
        <v>0</v>
      </c>
      <c r="H147" s="303">
        <f t="shared" si="60"/>
        <v>0</v>
      </c>
      <c r="I147" s="303">
        <f t="shared" si="60"/>
        <v>0</v>
      </c>
      <c r="J147" s="303">
        <f t="shared" si="62"/>
        <v>0</v>
      </c>
      <c r="K147" s="303">
        <f t="shared" si="62"/>
        <v>0</v>
      </c>
      <c r="L147" s="303">
        <f t="shared" si="62"/>
        <v>0</v>
      </c>
      <c r="M147" s="303">
        <f t="shared" si="62"/>
        <v>0</v>
      </c>
      <c r="N147" s="303">
        <f t="shared" si="62"/>
        <v>0</v>
      </c>
      <c r="O147" s="303">
        <f t="shared" si="61"/>
        <v>0</v>
      </c>
    </row>
    <row r="148" spans="1:15" ht="14.25">
      <c r="A148" s="133" t="s">
        <v>519</v>
      </c>
      <c r="B148" s="132" t="s">
        <v>324</v>
      </c>
      <c r="C148" s="243">
        <v>2200000</v>
      </c>
      <c r="D148" s="303"/>
      <c r="E148" s="303"/>
      <c r="F148" s="303">
        <v>1200000</v>
      </c>
      <c r="G148" s="303"/>
      <c r="H148" s="303"/>
      <c r="I148" s="303"/>
      <c r="J148" s="303"/>
      <c r="K148" s="303"/>
      <c r="L148" s="303">
        <v>1200000</v>
      </c>
      <c r="M148" s="303"/>
      <c r="N148" s="303"/>
      <c r="O148" s="303">
        <f t="shared" si="61"/>
        <v>-200000</v>
      </c>
    </row>
    <row r="149" spans="1:15" ht="14.25">
      <c r="A149" s="133" t="s">
        <v>520</v>
      </c>
      <c r="B149" s="132" t="s">
        <v>325</v>
      </c>
      <c r="C149" s="243">
        <v>200000</v>
      </c>
      <c r="D149" s="303"/>
      <c r="E149" s="303"/>
      <c r="F149" s="303">
        <v>100000</v>
      </c>
      <c r="G149" s="303"/>
      <c r="H149" s="303"/>
      <c r="I149" s="303"/>
      <c r="J149" s="303"/>
      <c r="K149" s="303"/>
      <c r="L149" s="303">
        <v>100000</v>
      </c>
      <c r="M149" s="303"/>
      <c r="N149" s="303"/>
      <c r="O149" s="303">
        <f t="shared" si="61"/>
        <v>0</v>
      </c>
    </row>
    <row r="150" spans="1:15" ht="14.25">
      <c r="A150" s="133" t="s">
        <v>521</v>
      </c>
      <c r="B150" s="132" t="s">
        <v>328</v>
      </c>
      <c r="C150" s="243"/>
      <c r="D150" s="303">
        <f t="shared" si="59"/>
        <v>0</v>
      </c>
      <c r="E150" s="303">
        <f aca="true" t="shared" si="63" ref="E150:N150">D150</f>
        <v>0</v>
      </c>
      <c r="F150" s="303">
        <f t="shared" si="63"/>
        <v>0</v>
      </c>
      <c r="G150" s="303">
        <f t="shared" si="63"/>
        <v>0</v>
      </c>
      <c r="H150" s="303">
        <f t="shared" si="63"/>
        <v>0</v>
      </c>
      <c r="I150" s="303">
        <f t="shared" si="63"/>
        <v>0</v>
      </c>
      <c r="J150" s="303">
        <f t="shared" si="63"/>
        <v>0</v>
      </c>
      <c r="K150" s="303">
        <f t="shared" si="63"/>
        <v>0</v>
      </c>
      <c r="L150" s="303">
        <f t="shared" si="63"/>
        <v>0</v>
      </c>
      <c r="M150" s="303">
        <f t="shared" si="63"/>
        <v>0</v>
      </c>
      <c r="N150" s="303">
        <f t="shared" si="63"/>
        <v>0</v>
      </c>
      <c r="O150" s="303">
        <f t="shared" si="61"/>
        <v>0</v>
      </c>
    </row>
    <row r="151" spans="1:15" ht="14.25">
      <c r="A151" s="133" t="s">
        <v>329</v>
      </c>
      <c r="B151" s="132" t="s">
        <v>330</v>
      </c>
      <c r="C151" s="243"/>
      <c r="D151" s="303">
        <f t="shared" si="59"/>
        <v>0</v>
      </c>
      <c r="E151" s="303">
        <f aca="true" t="shared" si="64" ref="E151:N151">D151</f>
        <v>0</v>
      </c>
      <c r="F151" s="303">
        <f t="shared" si="64"/>
        <v>0</v>
      </c>
      <c r="G151" s="303">
        <f t="shared" si="64"/>
        <v>0</v>
      </c>
      <c r="H151" s="303">
        <f t="shared" si="64"/>
        <v>0</v>
      </c>
      <c r="I151" s="303">
        <f t="shared" si="64"/>
        <v>0</v>
      </c>
      <c r="J151" s="303">
        <f t="shared" si="64"/>
        <v>0</v>
      </c>
      <c r="K151" s="303">
        <f t="shared" si="64"/>
        <v>0</v>
      </c>
      <c r="L151" s="303">
        <f t="shared" si="64"/>
        <v>0</v>
      </c>
      <c r="M151" s="303">
        <f t="shared" si="64"/>
        <v>0</v>
      </c>
      <c r="N151" s="303">
        <f t="shared" si="64"/>
        <v>0</v>
      </c>
      <c r="O151" s="303">
        <f t="shared" si="61"/>
        <v>0</v>
      </c>
    </row>
    <row r="152" spans="1:15" ht="14.25">
      <c r="A152" s="133" t="s">
        <v>522</v>
      </c>
      <c r="B152" s="132" t="s">
        <v>331</v>
      </c>
      <c r="C152" s="243">
        <v>350000</v>
      </c>
      <c r="D152" s="303"/>
      <c r="E152" s="303">
        <f>D152:E152</f>
        <v>0</v>
      </c>
      <c r="F152" s="303">
        <v>175000</v>
      </c>
      <c r="G152" s="303"/>
      <c r="H152" s="303"/>
      <c r="I152" s="303"/>
      <c r="J152" s="303"/>
      <c r="K152" s="303"/>
      <c r="L152" s="303">
        <v>175000</v>
      </c>
      <c r="M152" s="303"/>
      <c r="N152" s="303"/>
      <c r="O152" s="303">
        <v>0</v>
      </c>
    </row>
    <row r="153" spans="1:15" ht="14.25">
      <c r="A153" s="133" t="s">
        <v>523</v>
      </c>
      <c r="B153" s="132" t="s">
        <v>336</v>
      </c>
      <c r="C153" s="243"/>
      <c r="D153" s="303">
        <f t="shared" si="59"/>
        <v>0</v>
      </c>
      <c r="E153" s="303">
        <f aca="true" t="shared" si="65" ref="E153:N153">D153</f>
        <v>0</v>
      </c>
      <c r="F153" s="303">
        <f t="shared" si="65"/>
        <v>0</v>
      </c>
      <c r="G153" s="303">
        <f t="shared" si="65"/>
        <v>0</v>
      </c>
      <c r="H153" s="303">
        <f t="shared" si="65"/>
        <v>0</v>
      </c>
      <c r="I153" s="303">
        <f t="shared" si="65"/>
        <v>0</v>
      </c>
      <c r="J153" s="303">
        <f t="shared" si="65"/>
        <v>0</v>
      </c>
      <c r="K153" s="303">
        <f t="shared" si="65"/>
        <v>0</v>
      </c>
      <c r="L153" s="303">
        <f t="shared" si="65"/>
        <v>0</v>
      </c>
      <c r="M153" s="303">
        <f t="shared" si="65"/>
        <v>0</v>
      </c>
      <c r="N153" s="303">
        <f t="shared" si="65"/>
        <v>0</v>
      </c>
      <c r="O153" s="303">
        <f t="shared" si="61"/>
        <v>0</v>
      </c>
    </row>
    <row r="154" spans="1:15" ht="14.25">
      <c r="A154" s="134" t="s">
        <v>551</v>
      </c>
      <c r="B154" s="135" t="s">
        <v>339</v>
      </c>
      <c r="C154" s="243">
        <f>SUM(C149:C153)</f>
        <v>550000</v>
      </c>
      <c r="D154" s="303"/>
      <c r="E154" s="303"/>
      <c r="F154" s="303">
        <v>175000</v>
      </c>
      <c r="G154" s="303"/>
      <c r="H154" s="303"/>
      <c r="I154" s="303"/>
      <c r="J154" s="303"/>
      <c r="K154" s="303"/>
      <c r="L154" s="303">
        <v>175000</v>
      </c>
      <c r="M154" s="303"/>
      <c r="N154" s="303"/>
      <c r="O154" s="303">
        <v>0</v>
      </c>
    </row>
    <row r="155" spans="1:15" ht="14.25">
      <c r="A155" s="133" t="s">
        <v>524</v>
      </c>
      <c r="B155" s="132" t="s">
        <v>340</v>
      </c>
      <c r="C155" s="243"/>
      <c r="D155" s="303">
        <f t="shared" si="59"/>
        <v>0</v>
      </c>
      <c r="E155" s="303">
        <f aca="true" t="shared" si="66" ref="E155:N155">D155</f>
        <v>0</v>
      </c>
      <c r="F155" s="303">
        <f t="shared" si="66"/>
        <v>0</v>
      </c>
      <c r="G155" s="303">
        <f t="shared" si="66"/>
        <v>0</v>
      </c>
      <c r="H155" s="303">
        <f t="shared" si="66"/>
        <v>0</v>
      </c>
      <c r="I155" s="303">
        <f t="shared" si="66"/>
        <v>0</v>
      </c>
      <c r="J155" s="303">
        <f t="shared" si="66"/>
        <v>0</v>
      </c>
      <c r="K155" s="303">
        <f t="shared" si="66"/>
        <v>0</v>
      </c>
      <c r="L155" s="303">
        <f t="shared" si="66"/>
        <v>0</v>
      </c>
      <c r="M155" s="303">
        <f t="shared" si="66"/>
        <v>0</v>
      </c>
      <c r="N155" s="303">
        <f t="shared" si="66"/>
        <v>0</v>
      </c>
      <c r="O155" s="303">
        <f t="shared" si="61"/>
        <v>0</v>
      </c>
    </row>
    <row r="156" spans="1:15" ht="14.25">
      <c r="A156" s="136" t="s">
        <v>552</v>
      </c>
      <c r="B156" s="137" t="s">
        <v>341</v>
      </c>
      <c r="C156" s="241">
        <f>C148+C154+C155</f>
        <v>2750000</v>
      </c>
      <c r="D156" s="303"/>
      <c r="E156" s="303"/>
      <c r="F156" s="303">
        <f>F148+F154</f>
        <v>1375000</v>
      </c>
      <c r="G156" s="303">
        <f aca="true" t="shared" si="67" ref="G156:N156">G148+G154</f>
        <v>0</v>
      </c>
      <c r="H156" s="303">
        <f t="shared" si="67"/>
        <v>0</v>
      </c>
      <c r="I156" s="303">
        <f t="shared" si="67"/>
        <v>0</v>
      </c>
      <c r="J156" s="303">
        <f t="shared" si="67"/>
        <v>0</v>
      </c>
      <c r="K156" s="303">
        <f t="shared" si="67"/>
        <v>0</v>
      </c>
      <c r="L156" s="303">
        <f t="shared" si="67"/>
        <v>1375000</v>
      </c>
      <c r="M156" s="303">
        <f t="shared" si="67"/>
        <v>0</v>
      </c>
      <c r="N156" s="303">
        <f t="shared" si="67"/>
        <v>0</v>
      </c>
      <c r="O156" s="303">
        <f t="shared" si="61"/>
        <v>0</v>
      </c>
    </row>
    <row r="157" spans="1:15" ht="14.25">
      <c r="A157" s="138" t="s">
        <v>342</v>
      </c>
      <c r="B157" s="132" t="s">
        <v>343</v>
      </c>
      <c r="C157" s="243"/>
      <c r="D157" s="303">
        <f t="shared" si="59"/>
        <v>0</v>
      </c>
      <c r="E157" s="303">
        <f aca="true" t="shared" si="68" ref="E157:N157">D157</f>
        <v>0</v>
      </c>
      <c r="F157" s="303">
        <f t="shared" si="68"/>
        <v>0</v>
      </c>
      <c r="G157" s="303">
        <f t="shared" si="68"/>
        <v>0</v>
      </c>
      <c r="H157" s="303">
        <f t="shared" si="68"/>
        <v>0</v>
      </c>
      <c r="I157" s="303">
        <f t="shared" si="68"/>
        <v>0</v>
      </c>
      <c r="J157" s="303">
        <f t="shared" si="68"/>
        <v>0</v>
      </c>
      <c r="K157" s="303">
        <f t="shared" si="68"/>
        <v>0</v>
      </c>
      <c r="L157" s="303">
        <f t="shared" si="68"/>
        <v>0</v>
      </c>
      <c r="M157" s="303">
        <f t="shared" si="68"/>
        <v>0</v>
      </c>
      <c r="N157" s="303">
        <f t="shared" si="68"/>
        <v>0</v>
      </c>
      <c r="O157" s="303">
        <f t="shared" si="61"/>
        <v>0</v>
      </c>
    </row>
    <row r="158" spans="1:15" ht="14.25">
      <c r="A158" s="138" t="s">
        <v>525</v>
      </c>
      <c r="B158" s="132" t="s">
        <v>344</v>
      </c>
      <c r="C158" s="243">
        <v>3510000</v>
      </c>
      <c r="D158" s="303">
        <f t="shared" si="59"/>
        <v>292500</v>
      </c>
      <c r="E158" s="303">
        <f aca="true" t="shared" si="69" ref="E158:N158">D158</f>
        <v>292500</v>
      </c>
      <c r="F158" s="303">
        <f t="shared" si="69"/>
        <v>292500</v>
      </c>
      <c r="G158" s="303">
        <f t="shared" si="69"/>
        <v>292500</v>
      </c>
      <c r="H158" s="303">
        <f t="shared" si="69"/>
        <v>292500</v>
      </c>
      <c r="I158" s="303">
        <f t="shared" si="69"/>
        <v>292500</v>
      </c>
      <c r="J158" s="303">
        <f t="shared" si="69"/>
        <v>292500</v>
      </c>
      <c r="K158" s="303">
        <f t="shared" si="69"/>
        <v>292500</v>
      </c>
      <c r="L158" s="303">
        <f t="shared" si="69"/>
        <v>292500</v>
      </c>
      <c r="M158" s="303">
        <f t="shared" si="69"/>
        <v>292500</v>
      </c>
      <c r="N158" s="303">
        <f t="shared" si="69"/>
        <v>292500</v>
      </c>
      <c r="O158" s="303">
        <f t="shared" si="61"/>
        <v>292500</v>
      </c>
    </row>
    <row r="159" spans="1:15" ht="14.25">
      <c r="A159" s="138" t="s">
        <v>526</v>
      </c>
      <c r="B159" s="132" t="s">
        <v>345</v>
      </c>
      <c r="C159" s="243"/>
      <c r="D159" s="303">
        <f t="shared" si="59"/>
        <v>0</v>
      </c>
      <c r="E159" s="303">
        <f aca="true" t="shared" si="70" ref="E159:N159">D159</f>
        <v>0</v>
      </c>
      <c r="F159" s="303">
        <f t="shared" si="70"/>
        <v>0</v>
      </c>
      <c r="G159" s="303">
        <f t="shared" si="70"/>
        <v>0</v>
      </c>
      <c r="H159" s="303">
        <f t="shared" si="70"/>
        <v>0</v>
      </c>
      <c r="I159" s="303">
        <f t="shared" si="70"/>
        <v>0</v>
      </c>
      <c r="J159" s="303">
        <f t="shared" si="70"/>
        <v>0</v>
      </c>
      <c r="K159" s="303">
        <f t="shared" si="70"/>
        <v>0</v>
      </c>
      <c r="L159" s="303">
        <f t="shared" si="70"/>
        <v>0</v>
      </c>
      <c r="M159" s="303">
        <f t="shared" si="70"/>
        <v>0</v>
      </c>
      <c r="N159" s="303">
        <f t="shared" si="70"/>
        <v>0</v>
      </c>
      <c r="O159" s="303">
        <f t="shared" si="61"/>
        <v>0</v>
      </c>
    </row>
    <row r="160" spans="1:15" ht="14.25">
      <c r="A160" s="138" t="s">
        <v>527</v>
      </c>
      <c r="B160" s="132" t="s">
        <v>346</v>
      </c>
      <c r="C160" s="243"/>
      <c r="D160" s="303">
        <f t="shared" si="59"/>
        <v>0</v>
      </c>
      <c r="E160" s="303">
        <f aca="true" t="shared" si="71" ref="E160:N160">D160</f>
        <v>0</v>
      </c>
      <c r="F160" s="303">
        <f t="shared" si="71"/>
        <v>0</v>
      </c>
      <c r="G160" s="303">
        <f t="shared" si="71"/>
        <v>0</v>
      </c>
      <c r="H160" s="303">
        <f t="shared" si="71"/>
        <v>0</v>
      </c>
      <c r="I160" s="303">
        <f t="shared" si="71"/>
        <v>0</v>
      </c>
      <c r="J160" s="303">
        <f t="shared" si="71"/>
        <v>0</v>
      </c>
      <c r="K160" s="303">
        <f t="shared" si="71"/>
        <v>0</v>
      </c>
      <c r="L160" s="303">
        <f t="shared" si="71"/>
        <v>0</v>
      </c>
      <c r="M160" s="303">
        <f t="shared" si="71"/>
        <v>0</v>
      </c>
      <c r="N160" s="303">
        <f t="shared" si="71"/>
        <v>0</v>
      </c>
      <c r="O160" s="303">
        <f t="shared" si="61"/>
        <v>0</v>
      </c>
    </row>
    <row r="161" spans="1:15" ht="14.25">
      <c r="A161" s="138" t="s">
        <v>347</v>
      </c>
      <c r="B161" s="132" t="s">
        <v>348</v>
      </c>
      <c r="C161" s="243"/>
      <c r="D161" s="303">
        <f t="shared" si="59"/>
        <v>0</v>
      </c>
      <c r="E161" s="303">
        <f aca="true" t="shared" si="72" ref="E161:N161">D161</f>
        <v>0</v>
      </c>
      <c r="F161" s="303">
        <f t="shared" si="72"/>
        <v>0</v>
      </c>
      <c r="G161" s="303">
        <f t="shared" si="72"/>
        <v>0</v>
      </c>
      <c r="H161" s="303">
        <f t="shared" si="72"/>
        <v>0</v>
      </c>
      <c r="I161" s="303">
        <f t="shared" si="72"/>
        <v>0</v>
      </c>
      <c r="J161" s="303">
        <f t="shared" si="72"/>
        <v>0</v>
      </c>
      <c r="K161" s="303">
        <f t="shared" si="72"/>
        <v>0</v>
      </c>
      <c r="L161" s="303">
        <f t="shared" si="72"/>
        <v>0</v>
      </c>
      <c r="M161" s="303">
        <f t="shared" si="72"/>
        <v>0</v>
      </c>
      <c r="N161" s="303">
        <f t="shared" si="72"/>
        <v>0</v>
      </c>
      <c r="O161" s="303">
        <f t="shared" si="61"/>
        <v>0</v>
      </c>
    </row>
    <row r="162" spans="1:15" ht="14.25">
      <c r="A162" s="138" t="s">
        <v>349</v>
      </c>
      <c r="B162" s="132" t="s">
        <v>350</v>
      </c>
      <c r="C162" s="243">
        <v>940000</v>
      </c>
      <c r="D162" s="303">
        <f t="shared" si="59"/>
        <v>78333.33333333333</v>
      </c>
      <c r="E162" s="303">
        <f aca="true" t="shared" si="73" ref="E162:N162">D162</f>
        <v>78333.33333333333</v>
      </c>
      <c r="F162" s="303">
        <f t="shared" si="73"/>
        <v>78333.33333333333</v>
      </c>
      <c r="G162" s="303">
        <f t="shared" si="73"/>
        <v>78333.33333333333</v>
      </c>
      <c r="H162" s="303">
        <f t="shared" si="73"/>
        <v>78333.33333333333</v>
      </c>
      <c r="I162" s="303">
        <f t="shared" si="73"/>
        <v>78333.33333333333</v>
      </c>
      <c r="J162" s="303">
        <f t="shared" si="73"/>
        <v>78333.33333333333</v>
      </c>
      <c r="K162" s="303">
        <f t="shared" si="73"/>
        <v>78333.33333333333</v>
      </c>
      <c r="L162" s="303">
        <f t="shared" si="73"/>
        <v>78333.33333333333</v>
      </c>
      <c r="M162" s="303">
        <f t="shared" si="73"/>
        <v>78333.33333333333</v>
      </c>
      <c r="N162" s="303">
        <f t="shared" si="73"/>
        <v>78333.33333333333</v>
      </c>
      <c r="O162" s="303">
        <f t="shared" si="61"/>
        <v>78333.33333333324</v>
      </c>
    </row>
    <row r="163" spans="1:15" ht="14.25">
      <c r="A163" s="138" t="s">
        <v>351</v>
      </c>
      <c r="B163" s="132" t="s">
        <v>352</v>
      </c>
      <c r="C163" s="243"/>
      <c r="D163" s="303">
        <f t="shared" si="59"/>
        <v>0</v>
      </c>
      <c r="E163" s="303">
        <f aca="true" t="shared" si="74" ref="E163:N163">D163</f>
        <v>0</v>
      </c>
      <c r="F163" s="303">
        <f t="shared" si="74"/>
        <v>0</v>
      </c>
      <c r="G163" s="303">
        <f t="shared" si="74"/>
        <v>0</v>
      </c>
      <c r="H163" s="303">
        <f t="shared" si="74"/>
        <v>0</v>
      </c>
      <c r="I163" s="303">
        <f t="shared" si="74"/>
        <v>0</v>
      </c>
      <c r="J163" s="303">
        <f t="shared" si="74"/>
        <v>0</v>
      </c>
      <c r="K163" s="303">
        <f t="shared" si="74"/>
        <v>0</v>
      </c>
      <c r="L163" s="303">
        <f t="shared" si="74"/>
        <v>0</v>
      </c>
      <c r="M163" s="303">
        <f t="shared" si="74"/>
        <v>0</v>
      </c>
      <c r="N163" s="303">
        <f t="shared" si="74"/>
        <v>0</v>
      </c>
      <c r="O163" s="303">
        <f t="shared" si="61"/>
        <v>0</v>
      </c>
    </row>
    <row r="164" spans="1:15" ht="14.25">
      <c r="A164" s="138" t="s">
        <v>528</v>
      </c>
      <c r="B164" s="132" t="s">
        <v>353</v>
      </c>
      <c r="C164" s="243"/>
      <c r="D164" s="303">
        <f t="shared" si="59"/>
        <v>0</v>
      </c>
      <c r="E164" s="303">
        <f aca="true" t="shared" si="75" ref="E164:N164">D164</f>
        <v>0</v>
      </c>
      <c r="F164" s="303">
        <f t="shared" si="75"/>
        <v>0</v>
      </c>
      <c r="G164" s="303">
        <f t="shared" si="75"/>
        <v>0</v>
      </c>
      <c r="H164" s="303">
        <f t="shared" si="75"/>
        <v>0</v>
      </c>
      <c r="I164" s="303">
        <f t="shared" si="75"/>
        <v>0</v>
      </c>
      <c r="J164" s="303">
        <f t="shared" si="75"/>
        <v>0</v>
      </c>
      <c r="K164" s="303">
        <f t="shared" si="75"/>
        <v>0</v>
      </c>
      <c r="L164" s="303">
        <f t="shared" si="75"/>
        <v>0</v>
      </c>
      <c r="M164" s="303">
        <f t="shared" si="75"/>
        <v>0</v>
      </c>
      <c r="N164" s="303">
        <f t="shared" si="75"/>
        <v>0</v>
      </c>
      <c r="O164" s="303">
        <f t="shared" si="61"/>
        <v>0</v>
      </c>
    </row>
    <row r="165" spans="1:15" ht="14.25">
      <c r="A165" s="138" t="s">
        <v>529</v>
      </c>
      <c r="B165" s="132" t="s">
        <v>354</v>
      </c>
      <c r="C165" s="243"/>
      <c r="D165" s="303">
        <f t="shared" si="59"/>
        <v>0</v>
      </c>
      <c r="E165" s="303">
        <f aca="true" t="shared" si="76" ref="E165:N165">D165</f>
        <v>0</v>
      </c>
      <c r="F165" s="303">
        <f t="shared" si="76"/>
        <v>0</v>
      </c>
      <c r="G165" s="303">
        <f t="shared" si="76"/>
        <v>0</v>
      </c>
      <c r="H165" s="303">
        <f t="shared" si="76"/>
        <v>0</v>
      </c>
      <c r="I165" s="303">
        <f t="shared" si="76"/>
        <v>0</v>
      </c>
      <c r="J165" s="303">
        <f t="shared" si="76"/>
        <v>0</v>
      </c>
      <c r="K165" s="303">
        <f t="shared" si="76"/>
        <v>0</v>
      </c>
      <c r="L165" s="303">
        <f t="shared" si="76"/>
        <v>0</v>
      </c>
      <c r="M165" s="303">
        <f t="shared" si="76"/>
        <v>0</v>
      </c>
      <c r="N165" s="303">
        <f t="shared" si="76"/>
        <v>0</v>
      </c>
      <c r="O165" s="303">
        <f t="shared" si="61"/>
        <v>0</v>
      </c>
    </row>
    <row r="166" spans="1:15" ht="14.25">
      <c r="A166" s="138" t="s">
        <v>530</v>
      </c>
      <c r="B166" s="132" t="s">
        <v>355</v>
      </c>
      <c r="C166" s="243"/>
      <c r="D166" s="303">
        <f t="shared" si="59"/>
        <v>0</v>
      </c>
      <c r="E166" s="303">
        <f aca="true" t="shared" si="77" ref="E166:N166">D166</f>
        <v>0</v>
      </c>
      <c r="F166" s="303">
        <f t="shared" si="77"/>
        <v>0</v>
      </c>
      <c r="G166" s="303">
        <f t="shared" si="77"/>
        <v>0</v>
      </c>
      <c r="H166" s="303">
        <f t="shared" si="77"/>
        <v>0</v>
      </c>
      <c r="I166" s="303">
        <f t="shared" si="77"/>
        <v>0</v>
      </c>
      <c r="J166" s="303">
        <f t="shared" si="77"/>
        <v>0</v>
      </c>
      <c r="K166" s="303">
        <f t="shared" si="77"/>
        <v>0</v>
      </c>
      <c r="L166" s="303">
        <f t="shared" si="77"/>
        <v>0</v>
      </c>
      <c r="M166" s="303">
        <f t="shared" si="77"/>
        <v>0</v>
      </c>
      <c r="N166" s="303">
        <f t="shared" si="77"/>
        <v>0</v>
      </c>
      <c r="O166" s="303">
        <f t="shared" si="61"/>
        <v>0</v>
      </c>
    </row>
    <row r="167" spans="1:15" ht="14.25">
      <c r="A167" s="139" t="s">
        <v>553</v>
      </c>
      <c r="B167" s="137" t="s">
        <v>356</v>
      </c>
      <c r="C167" s="241">
        <f>SUM(C157:C166)</f>
        <v>4450000</v>
      </c>
      <c r="D167" s="303">
        <f t="shared" si="59"/>
        <v>370833.3333333333</v>
      </c>
      <c r="E167" s="303">
        <f aca="true" t="shared" si="78" ref="E167:N167">D167</f>
        <v>370833.3333333333</v>
      </c>
      <c r="F167" s="303">
        <f t="shared" si="78"/>
        <v>370833.3333333333</v>
      </c>
      <c r="G167" s="303">
        <f t="shared" si="78"/>
        <v>370833.3333333333</v>
      </c>
      <c r="H167" s="303">
        <f t="shared" si="78"/>
        <v>370833.3333333333</v>
      </c>
      <c r="I167" s="303">
        <f t="shared" si="78"/>
        <v>370833.3333333333</v>
      </c>
      <c r="J167" s="303">
        <f t="shared" si="78"/>
        <v>370833.3333333333</v>
      </c>
      <c r="K167" s="303">
        <f t="shared" si="78"/>
        <v>370833.3333333333</v>
      </c>
      <c r="L167" s="303">
        <f t="shared" si="78"/>
        <v>370833.3333333333</v>
      </c>
      <c r="M167" s="303">
        <f t="shared" si="78"/>
        <v>370833.3333333333</v>
      </c>
      <c r="N167" s="303">
        <f t="shared" si="78"/>
        <v>370833.3333333333</v>
      </c>
      <c r="O167" s="303">
        <f t="shared" si="61"/>
        <v>370833.33333333273</v>
      </c>
    </row>
    <row r="168" spans="1:15" ht="14.25">
      <c r="A168" s="138" t="s">
        <v>531</v>
      </c>
      <c r="B168" s="132" t="s">
        <v>357</v>
      </c>
      <c r="C168" s="243"/>
      <c r="D168" s="303">
        <f t="shared" si="59"/>
        <v>0</v>
      </c>
      <c r="E168" s="303">
        <f aca="true" t="shared" si="79" ref="E168:N168">D168</f>
        <v>0</v>
      </c>
      <c r="F168" s="303">
        <f t="shared" si="79"/>
        <v>0</v>
      </c>
      <c r="G168" s="303">
        <f t="shared" si="79"/>
        <v>0</v>
      </c>
      <c r="H168" s="303">
        <f t="shared" si="79"/>
        <v>0</v>
      </c>
      <c r="I168" s="303">
        <f t="shared" si="79"/>
        <v>0</v>
      </c>
      <c r="J168" s="303">
        <f t="shared" si="79"/>
        <v>0</v>
      </c>
      <c r="K168" s="303">
        <f t="shared" si="79"/>
        <v>0</v>
      </c>
      <c r="L168" s="303">
        <f t="shared" si="79"/>
        <v>0</v>
      </c>
      <c r="M168" s="303">
        <f t="shared" si="79"/>
        <v>0</v>
      </c>
      <c r="N168" s="303">
        <f t="shared" si="79"/>
        <v>0</v>
      </c>
      <c r="O168" s="303">
        <f t="shared" si="61"/>
        <v>0</v>
      </c>
    </row>
    <row r="169" spans="1:15" ht="14.25">
      <c r="A169" s="138" t="s">
        <v>532</v>
      </c>
      <c r="B169" s="132" t="s">
        <v>358</v>
      </c>
      <c r="C169" s="243"/>
      <c r="D169" s="303">
        <f t="shared" si="59"/>
        <v>0</v>
      </c>
      <c r="E169" s="303">
        <f aca="true" t="shared" si="80" ref="E169:N169">D169</f>
        <v>0</v>
      </c>
      <c r="F169" s="303">
        <f t="shared" si="80"/>
        <v>0</v>
      </c>
      <c r="G169" s="303">
        <f t="shared" si="80"/>
        <v>0</v>
      </c>
      <c r="H169" s="303">
        <f t="shared" si="80"/>
        <v>0</v>
      </c>
      <c r="I169" s="303">
        <f t="shared" si="80"/>
        <v>0</v>
      </c>
      <c r="J169" s="303">
        <f t="shared" si="80"/>
        <v>0</v>
      </c>
      <c r="K169" s="303">
        <f t="shared" si="80"/>
        <v>0</v>
      </c>
      <c r="L169" s="303">
        <f t="shared" si="80"/>
        <v>0</v>
      </c>
      <c r="M169" s="303">
        <f t="shared" si="80"/>
        <v>0</v>
      </c>
      <c r="N169" s="303">
        <f t="shared" si="80"/>
        <v>0</v>
      </c>
      <c r="O169" s="303">
        <f t="shared" si="61"/>
        <v>0</v>
      </c>
    </row>
    <row r="170" spans="1:15" ht="14.25">
      <c r="A170" s="138" t="s">
        <v>359</v>
      </c>
      <c r="B170" s="132" t="s">
        <v>360</v>
      </c>
      <c r="C170" s="243"/>
      <c r="D170" s="303">
        <f t="shared" si="59"/>
        <v>0</v>
      </c>
      <c r="E170" s="303">
        <f aca="true" t="shared" si="81" ref="E170:N170">D170</f>
        <v>0</v>
      </c>
      <c r="F170" s="303">
        <f t="shared" si="81"/>
        <v>0</v>
      </c>
      <c r="G170" s="303">
        <f t="shared" si="81"/>
        <v>0</v>
      </c>
      <c r="H170" s="303">
        <f t="shared" si="81"/>
        <v>0</v>
      </c>
      <c r="I170" s="303">
        <f t="shared" si="81"/>
        <v>0</v>
      </c>
      <c r="J170" s="303">
        <f t="shared" si="81"/>
        <v>0</v>
      </c>
      <c r="K170" s="303">
        <f t="shared" si="81"/>
        <v>0</v>
      </c>
      <c r="L170" s="303">
        <f t="shared" si="81"/>
        <v>0</v>
      </c>
      <c r="M170" s="303">
        <f t="shared" si="81"/>
        <v>0</v>
      </c>
      <c r="N170" s="303">
        <f t="shared" si="81"/>
        <v>0</v>
      </c>
      <c r="O170" s="303">
        <f t="shared" si="61"/>
        <v>0</v>
      </c>
    </row>
    <row r="171" spans="1:15" ht="14.25">
      <c r="A171" s="138" t="s">
        <v>533</v>
      </c>
      <c r="B171" s="132" t="s">
        <v>361</v>
      </c>
      <c r="C171" s="243"/>
      <c r="D171" s="303">
        <f t="shared" si="59"/>
        <v>0</v>
      </c>
      <c r="E171" s="303">
        <f aca="true" t="shared" si="82" ref="E171:N171">D171</f>
        <v>0</v>
      </c>
      <c r="F171" s="303">
        <f t="shared" si="82"/>
        <v>0</v>
      </c>
      <c r="G171" s="303">
        <f t="shared" si="82"/>
        <v>0</v>
      </c>
      <c r="H171" s="303">
        <f t="shared" si="82"/>
        <v>0</v>
      </c>
      <c r="I171" s="303">
        <f t="shared" si="82"/>
        <v>0</v>
      </c>
      <c r="J171" s="303">
        <f t="shared" si="82"/>
        <v>0</v>
      </c>
      <c r="K171" s="303">
        <f t="shared" si="82"/>
        <v>0</v>
      </c>
      <c r="L171" s="303">
        <f t="shared" si="82"/>
        <v>0</v>
      </c>
      <c r="M171" s="303">
        <f t="shared" si="82"/>
        <v>0</v>
      </c>
      <c r="N171" s="303">
        <f t="shared" si="82"/>
        <v>0</v>
      </c>
      <c r="O171" s="303">
        <f t="shared" si="61"/>
        <v>0</v>
      </c>
    </row>
    <row r="172" spans="1:15" ht="14.25">
      <c r="A172" s="138" t="s">
        <v>362</v>
      </c>
      <c r="B172" s="132" t="s">
        <v>363</v>
      </c>
      <c r="C172" s="243"/>
      <c r="D172" s="303">
        <f t="shared" si="59"/>
        <v>0</v>
      </c>
      <c r="E172" s="303">
        <f aca="true" t="shared" si="83" ref="E172:N172">D172</f>
        <v>0</v>
      </c>
      <c r="F172" s="303">
        <f t="shared" si="83"/>
        <v>0</v>
      </c>
      <c r="G172" s="303">
        <f t="shared" si="83"/>
        <v>0</v>
      </c>
      <c r="H172" s="303">
        <f t="shared" si="83"/>
        <v>0</v>
      </c>
      <c r="I172" s="303">
        <f t="shared" si="83"/>
        <v>0</v>
      </c>
      <c r="J172" s="303">
        <f t="shared" si="83"/>
        <v>0</v>
      </c>
      <c r="K172" s="303">
        <f t="shared" si="83"/>
        <v>0</v>
      </c>
      <c r="L172" s="303">
        <f t="shared" si="83"/>
        <v>0</v>
      </c>
      <c r="M172" s="303">
        <f t="shared" si="83"/>
        <v>0</v>
      </c>
      <c r="N172" s="303">
        <f t="shared" si="83"/>
        <v>0</v>
      </c>
      <c r="O172" s="303">
        <f t="shared" si="61"/>
        <v>0</v>
      </c>
    </row>
    <row r="173" spans="1:15" ht="14.25">
      <c r="A173" s="136" t="s">
        <v>554</v>
      </c>
      <c r="B173" s="137" t="s">
        <v>364</v>
      </c>
      <c r="C173" s="243"/>
      <c r="D173" s="303">
        <f t="shared" si="59"/>
        <v>0</v>
      </c>
      <c r="E173" s="303">
        <f aca="true" t="shared" si="84" ref="E173:N173">D173</f>
        <v>0</v>
      </c>
      <c r="F173" s="303">
        <f t="shared" si="84"/>
        <v>0</v>
      </c>
      <c r="G173" s="303">
        <f t="shared" si="84"/>
        <v>0</v>
      </c>
      <c r="H173" s="303">
        <f t="shared" si="84"/>
        <v>0</v>
      </c>
      <c r="I173" s="303">
        <f t="shared" si="84"/>
        <v>0</v>
      </c>
      <c r="J173" s="303">
        <f t="shared" si="84"/>
        <v>0</v>
      </c>
      <c r="K173" s="303">
        <f t="shared" si="84"/>
        <v>0</v>
      </c>
      <c r="L173" s="303">
        <f t="shared" si="84"/>
        <v>0</v>
      </c>
      <c r="M173" s="303">
        <f t="shared" si="84"/>
        <v>0</v>
      </c>
      <c r="N173" s="303">
        <f t="shared" si="84"/>
        <v>0</v>
      </c>
      <c r="O173" s="303">
        <f t="shared" si="61"/>
        <v>0</v>
      </c>
    </row>
    <row r="174" spans="1:15" ht="26.25">
      <c r="A174" s="138" t="s">
        <v>365</v>
      </c>
      <c r="B174" s="132" t="s">
        <v>366</v>
      </c>
      <c r="C174" s="243"/>
      <c r="D174" s="303">
        <f t="shared" si="59"/>
        <v>0</v>
      </c>
      <c r="E174" s="303">
        <f aca="true" t="shared" si="85" ref="E174:N174">D174</f>
        <v>0</v>
      </c>
      <c r="F174" s="303">
        <f t="shared" si="85"/>
        <v>0</v>
      </c>
      <c r="G174" s="303">
        <f t="shared" si="85"/>
        <v>0</v>
      </c>
      <c r="H174" s="303">
        <f t="shared" si="85"/>
        <v>0</v>
      </c>
      <c r="I174" s="303">
        <f t="shared" si="85"/>
        <v>0</v>
      </c>
      <c r="J174" s="303">
        <f t="shared" si="85"/>
        <v>0</v>
      </c>
      <c r="K174" s="303">
        <f t="shared" si="85"/>
        <v>0</v>
      </c>
      <c r="L174" s="303">
        <f t="shared" si="85"/>
        <v>0</v>
      </c>
      <c r="M174" s="303">
        <f t="shared" si="85"/>
        <v>0</v>
      </c>
      <c r="N174" s="303">
        <f t="shared" si="85"/>
        <v>0</v>
      </c>
      <c r="O174" s="303">
        <f t="shared" si="61"/>
        <v>0</v>
      </c>
    </row>
    <row r="175" spans="1:15" ht="26.25">
      <c r="A175" s="133" t="s">
        <v>534</v>
      </c>
      <c r="B175" s="132" t="s">
        <v>367</v>
      </c>
      <c r="C175" s="243"/>
      <c r="D175" s="303">
        <f t="shared" si="59"/>
        <v>0</v>
      </c>
      <c r="E175" s="303">
        <f aca="true" t="shared" si="86" ref="E175:N175">D175</f>
        <v>0</v>
      </c>
      <c r="F175" s="303">
        <f t="shared" si="86"/>
        <v>0</v>
      </c>
      <c r="G175" s="303">
        <f t="shared" si="86"/>
        <v>0</v>
      </c>
      <c r="H175" s="303">
        <f t="shared" si="86"/>
        <v>0</v>
      </c>
      <c r="I175" s="303">
        <f t="shared" si="86"/>
        <v>0</v>
      </c>
      <c r="J175" s="303">
        <f t="shared" si="86"/>
        <v>0</v>
      </c>
      <c r="K175" s="303">
        <f t="shared" si="86"/>
        <v>0</v>
      </c>
      <c r="L175" s="303">
        <f t="shared" si="86"/>
        <v>0</v>
      </c>
      <c r="M175" s="303">
        <f t="shared" si="86"/>
        <v>0</v>
      </c>
      <c r="N175" s="303">
        <f t="shared" si="86"/>
        <v>0</v>
      </c>
      <c r="O175" s="303">
        <f t="shared" si="61"/>
        <v>0</v>
      </c>
    </row>
    <row r="176" spans="1:15" ht="14.25">
      <c r="A176" s="138" t="s">
        <v>535</v>
      </c>
      <c r="B176" s="132" t="s">
        <v>368</v>
      </c>
      <c r="C176" s="243"/>
      <c r="D176" s="303">
        <f t="shared" si="59"/>
        <v>0</v>
      </c>
      <c r="E176" s="303">
        <f aca="true" t="shared" si="87" ref="E176:N176">D176</f>
        <v>0</v>
      </c>
      <c r="F176" s="303">
        <f t="shared" si="87"/>
        <v>0</v>
      </c>
      <c r="G176" s="303">
        <f t="shared" si="87"/>
        <v>0</v>
      </c>
      <c r="H176" s="303">
        <f t="shared" si="87"/>
        <v>0</v>
      </c>
      <c r="I176" s="303">
        <f t="shared" si="87"/>
        <v>0</v>
      </c>
      <c r="J176" s="303">
        <f t="shared" si="87"/>
        <v>0</v>
      </c>
      <c r="K176" s="303">
        <f t="shared" si="87"/>
        <v>0</v>
      </c>
      <c r="L176" s="303">
        <f t="shared" si="87"/>
        <v>0</v>
      </c>
      <c r="M176" s="303">
        <f t="shared" si="87"/>
        <v>0</v>
      </c>
      <c r="N176" s="303">
        <f t="shared" si="87"/>
        <v>0</v>
      </c>
      <c r="O176" s="303">
        <f t="shared" si="61"/>
        <v>0</v>
      </c>
    </row>
    <row r="177" spans="1:15" ht="14.25">
      <c r="A177" s="136" t="s">
        <v>555</v>
      </c>
      <c r="B177" s="137" t="s">
        <v>369</v>
      </c>
      <c r="C177" s="243">
        <f>SUM(C174:C176)</f>
        <v>0</v>
      </c>
      <c r="D177" s="303">
        <f t="shared" si="59"/>
        <v>0</v>
      </c>
      <c r="E177" s="303">
        <f aca="true" t="shared" si="88" ref="E177:N177">D177</f>
        <v>0</v>
      </c>
      <c r="F177" s="303">
        <f t="shared" si="88"/>
        <v>0</v>
      </c>
      <c r="G177" s="303">
        <f t="shared" si="88"/>
        <v>0</v>
      </c>
      <c r="H177" s="303">
        <f t="shared" si="88"/>
        <v>0</v>
      </c>
      <c r="I177" s="303">
        <f t="shared" si="88"/>
        <v>0</v>
      </c>
      <c r="J177" s="303">
        <f t="shared" si="88"/>
        <v>0</v>
      </c>
      <c r="K177" s="303">
        <f t="shared" si="88"/>
        <v>0</v>
      </c>
      <c r="L177" s="303">
        <f t="shared" si="88"/>
        <v>0</v>
      </c>
      <c r="M177" s="303">
        <f t="shared" si="88"/>
        <v>0</v>
      </c>
      <c r="N177" s="303">
        <f t="shared" si="88"/>
        <v>0</v>
      </c>
      <c r="O177" s="303">
        <f t="shared" si="61"/>
        <v>0</v>
      </c>
    </row>
    <row r="178" spans="1:15" ht="26.25">
      <c r="A178" s="138" t="s">
        <v>370</v>
      </c>
      <c r="B178" s="132" t="s">
        <v>371</v>
      </c>
      <c r="C178" s="243"/>
      <c r="D178" s="303">
        <f t="shared" si="59"/>
        <v>0</v>
      </c>
      <c r="E178" s="303">
        <f aca="true" t="shared" si="89" ref="E178:N178">D178</f>
        <v>0</v>
      </c>
      <c r="F178" s="303">
        <f t="shared" si="89"/>
        <v>0</v>
      </c>
      <c r="G178" s="303">
        <f t="shared" si="89"/>
        <v>0</v>
      </c>
      <c r="H178" s="303">
        <f t="shared" si="89"/>
        <v>0</v>
      </c>
      <c r="I178" s="303">
        <f t="shared" si="89"/>
        <v>0</v>
      </c>
      <c r="J178" s="303">
        <f t="shared" si="89"/>
        <v>0</v>
      </c>
      <c r="K178" s="303">
        <f t="shared" si="89"/>
        <v>0</v>
      </c>
      <c r="L178" s="303">
        <f t="shared" si="89"/>
        <v>0</v>
      </c>
      <c r="M178" s="303">
        <f t="shared" si="89"/>
        <v>0</v>
      </c>
      <c r="N178" s="303">
        <f t="shared" si="89"/>
        <v>0</v>
      </c>
      <c r="O178" s="303">
        <f t="shared" si="61"/>
        <v>0</v>
      </c>
    </row>
    <row r="179" spans="1:15" ht="26.25">
      <c r="A179" s="133" t="s">
        <v>536</v>
      </c>
      <c r="B179" s="132" t="s">
        <v>372</v>
      </c>
      <c r="C179" s="243">
        <v>100000</v>
      </c>
      <c r="D179" s="303">
        <f t="shared" si="59"/>
        <v>8333.333333333334</v>
      </c>
      <c r="E179" s="303">
        <f aca="true" t="shared" si="90" ref="E179:N179">D179</f>
        <v>8333.333333333334</v>
      </c>
      <c r="F179" s="303">
        <f t="shared" si="90"/>
        <v>8333.333333333334</v>
      </c>
      <c r="G179" s="303">
        <f t="shared" si="90"/>
        <v>8333.333333333334</v>
      </c>
      <c r="H179" s="303">
        <f t="shared" si="90"/>
        <v>8333.333333333334</v>
      </c>
      <c r="I179" s="303">
        <f t="shared" si="90"/>
        <v>8333.333333333334</v>
      </c>
      <c r="J179" s="303">
        <f t="shared" si="90"/>
        <v>8333.333333333334</v>
      </c>
      <c r="K179" s="303">
        <f t="shared" si="90"/>
        <v>8333.333333333334</v>
      </c>
      <c r="L179" s="303">
        <f t="shared" si="90"/>
        <v>8333.333333333334</v>
      </c>
      <c r="M179" s="303">
        <f t="shared" si="90"/>
        <v>8333.333333333334</v>
      </c>
      <c r="N179" s="303">
        <f t="shared" si="90"/>
        <v>8333.333333333334</v>
      </c>
      <c r="O179" s="303">
        <f t="shared" si="61"/>
        <v>8333.333333333338</v>
      </c>
    </row>
    <row r="180" spans="1:15" ht="14.25">
      <c r="A180" s="138" t="s">
        <v>537</v>
      </c>
      <c r="B180" s="132" t="s">
        <v>373</v>
      </c>
      <c r="C180" s="243">
        <v>30000</v>
      </c>
      <c r="D180" s="303">
        <f t="shared" si="59"/>
        <v>2500</v>
      </c>
      <c r="E180" s="303">
        <f aca="true" t="shared" si="91" ref="E180:N180">D180</f>
        <v>2500</v>
      </c>
      <c r="F180" s="303">
        <f t="shared" si="91"/>
        <v>2500</v>
      </c>
      <c r="G180" s="303">
        <f t="shared" si="91"/>
        <v>2500</v>
      </c>
      <c r="H180" s="303">
        <f t="shared" si="91"/>
        <v>2500</v>
      </c>
      <c r="I180" s="303">
        <f t="shared" si="91"/>
        <v>2500</v>
      </c>
      <c r="J180" s="303">
        <f t="shared" si="91"/>
        <v>2500</v>
      </c>
      <c r="K180" s="303">
        <f t="shared" si="91"/>
        <v>2500</v>
      </c>
      <c r="L180" s="303">
        <f t="shared" si="91"/>
        <v>2500</v>
      </c>
      <c r="M180" s="303">
        <f t="shared" si="91"/>
        <v>2500</v>
      </c>
      <c r="N180" s="303">
        <f t="shared" si="91"/>
        <v>2500</v>
      </c>
      <c r="O180" s="303">
        <f t="shared" si="61"/>
        <v>2500</v>
      </c>
    </row>
    <row r="181" spans="1:15" ht="14.25">
      <c r="A181" s="136" t="s">
        <v>557</v>
      </c>
      <c r="B181" s="137" t="s">
        <v>374</v>
      </c>
      <c r="C181" s="241">
        <f>SUM(C179:C180)</f>
        <v>130000</v>
      </c>
      <c r="D181" s="303">
        <f t="shared" si="59"/>
        <v>10833.333333333334</v>
      </c>
      <c r="E181" s="303">
        <f aca="true" t="shared" si="92" ref="E181:N181">D181</f>
        <v>10833.333333333334</v>
      </c>
      <c r="F181" s="303">
        <f t="shared" si="92"/>
        <v>10833.333333333334</v>
      </c>
      <c r="G181" s="303">
        <f t="shared" si="92"/>
        <v>10833.333333333334</v>
      </c>
      <c r="H181" s="303">
        <f t="shared" si="92"/>
        <v>10833.333333333334</v>
      </c>
      <c r="I181" s="303">
        <f t="shared" si="92"/>
        <v>10833.333333333334</v>
      </c>
      <c r="J181" s="303">
        <f t="shared" si="92"/>
        <v>10833.333333333334</v>
      </c>
      <c r="K181" s="303">
        <f t="shared" si="92"/>
        <v>10833.333333333334</v>
      </c>
      <c r="L181" s="303">
        <f t="shared" si="92"/>
        <v>10833.333333333334</v>
      </c>
      <c r="M181" s="303">
        <f t="shared" si="92"/>
        <v>10833.333333333334</v>
      </c>
      <c r="N181" s="303">
        <f t="shared" si="92"/>
        <v>10833.333333333334</v>
      </c>
      <c r="O181" s="303">
        <f t="shared" si="61"/>
        <v>10833.333333333345</v>
      </c>
    </row>
    <row r="182" spans="1:15" ht="15">
      <c r="A182" s="140" t="s">
        <v>556</v>
      </c>
      <c r="B182" s="141" t="s">
        <v>375</v>
      </c>
      <c r="C182" s="261">
        <f>C136+C156+C167+C181+C142+C177</f>
        <v>29457210</v>
      </c>
      <c r="D182" s="306">
        <f>D136+D142+D156+D167+D173+D177+D181</f>
        <v>2225600.8333333335</v>
      </c>
      <c r="E182" s="306">
        <f aca="true" t="shared" si="93" ref="E182:L182">E136+E142+E156+E167+E173+E177+E181</f>
        <v>2225600.8333333335</v>
      </c>
      <c r="F182" s="306">
        <f t="shared" si="93"/>
        <v>3600600.8333333335</v>
      </c>
      <c r="G182" s="306">
        <f t="shared" si="93"/>
        <v>2225600.8333333335</v>
      </c>
      <c r="H182" s="306">
        <f t="shared" si="93"/>
        <v>2225600.8333333335</v>
      </c>
      <c r="I182" s="306">
        <f t="shared" si="93"/>
        <v>2225600.8333333335</v>
      </c>
      <c r="J182" s="306">
        <f t="shared" si="93"/>
        <v>2225600.8333333335</v>
      </c>
      <c r="K182" s="306">
        <f t="shared" si="93"/>
        <v>2225600.8333333335</v>
      </c>
      <c r="L182" s="306">
        <f t="shared" si="93"/>
        <v>3600600.8333333335</v>
      </c>
      <c r="M182" s="306">
        <f>M136+M142+M156+M167+M173+M177+M181</f>
        <v>2225600.8333333335</v>
      </c>
      <c r="N182" s="306">
        <f>N136+N142+N156+N167+N173+N177+N181</f>
        <v>2225600.8333333335</v>
      </c>
      <c r="O182" s="306">
        <f t="shared" si="61"/>
        <v>2225600.8333333363</v>
      </c>
    </row>
    <row r="183" spans="1:15" ht="14.25">
      <c r="A183" s="144" t="s">
        <v>539</v>
      </c>
      <c r="B183" s="133" t="s">
        <v>376</v>
      </c>
      <c r="C183" s="307">
        <v>0</v>
      </c>
      <c r="D183" s="303">
        <f t="shared" si="59"/>
        <v>0</v>
      </c>
      <c r="E183" s="303">
        <f aca="true" t="shared" si="94" ref="E183:N183">D183</f>
        <v>0</v>
      </c>
      <c r="F183" s="303">
        <f t="shared" si="94"/>
        <v>0</v>
      </c>
      <c r="G183" s="303">
        <f t="shared" si="94"/>
        <v>0</v>
      </c>
      <c r="H183" s="303">
        <f t="shared" si="94"/>
        <v>0</v>
      </c>
      <c r="I183" s="303">
        <f t="shared" si="94"/>
        <v>0</v>
      </c>
      <c r="J183" s="303">
        <f t="shared" si="94"/>
        <v>0</v>
      </c>
      <c r="K183" s="303">
        <f t="shared" si="94"/>
        <v>0</v>
      </c>
      <c r="L183" s="303">
        <f t="shared" si="94"/>
        <v>0</v>
      </c>
      <c r="M183" s="303">
        <f t="shared" si="94"/>
        <v>0</v>
      </c>
      <c r="N183" s="303">
        <f t="shared" si="94"/>
        <v>0</v>
      </c>
      <c r="O183" s="303"/>
    </row>
    <row r="184" spans="1:15" ht="14.25">
      <c r="A184" s="138" t="s">
        <v>377</v>
      </c>
      <c r="B184" s="133" t="s">
        <v>378</v>
      </c>
      <c r="C184" s="307">
        <v>0</v>
      </c>
      <c r="D184" s="303">
        <f t="shared" si="59"/>
        <v>0</v>
      </c>
      <c r="E184" s="303">
        <f aca="true" t="shared" si="95" ref="E184:N184">D184</f>
        <v>0</v>
      </c>
      <c r="F184" s="303">
        <f t="shared" si="95"/>
        <v>0</v>
      </c>
      <c r="G184" s="303">
        <f t="shared" si="95"/>
        <v>0</v>
      </c>
      <c r="H184" s="303">
        <f t="shared" si="95"/>
        <v>0</v>
      </c>
      <c r="I184" s="303">
        <f t="shared" si="95"/>
        <v>0</v>
      </c>
      <c r="J184" s="303">
        <f t="shared" si="95"/>
        <v>0</v>
      </c>
      <c r="K184" s="303">
        <f t="shared" si="95"/>
        <v>0</v>
      </c>
      <c r="L184" s="303">
        <f t="shared" si="95"/>
        <v>0</v>
      </c>
      <c r="M184" s="303">
        <f t="shared" si="95"/>
        <v>0</v>
      </c>
      <c r="N184" s="303">
        <f t="shared" si="95"/>
        <v>0</v>
      </c>
      <c r="O184" s="303"/>
    </row>
    <row r="185" spans="1:15" ht="14.25">
      <c r="A185" s="144" t="s">
        <v>540</v>
      </c>
      <c r="B185" s="133" t="s">
        <v>379</v>
      </c>
      <c r="C185" s="307">
        <v>0</v>
      </c>
      <c r="D185" s="303">
        <f t="shared" si="59"/>
        <v>0</v>
      </c>
      <c r="E185" s="303">
        <f aca="true" t="shared" si="96" ref="E185:N185">D185</f>
        <v>0</v>
      </c>
      <c r="F185" s="303">
        <f t="shared" si="96"/>
        <v>0</v>
      </c>
      <c r="G185" s="303">
        <f t="shared" si="96"/>
        <v>0</v>
      </c>
      <c r="H185" s="303">
        <f t="shared" si="96"/>
        <v>0</v>
      </c>
      <c r="I185" s="303">
        <f t="shared" si="96"/>
        <v>0</v>
      </c>
      <c r="J185" s="303">
        <f t="shared" si="96"/>
        <v>0</v>
      </c>
      <c r="K185" s="303">
        <f t="shared" si="96"/>
        <v>0</v>
      </c>
      <c r="L185" s="303">
        <f t="shared" si="96"/>
        <v>0</v>
      </c>
      <c r="M185" s="303">
        <f t="shared" si="96"/>
        <v>0</v>
      </c>
      <c r="N185" s="303">
        <f t="shared" si="96"/>
        <v>0</v>
      </c>
      <c r="O185" s="303"/>
    </row>
    <row r="186" spans="1:15" ht="14.25">
      <c r="A186" s="145" t="s">
        <v>558</v>
      </c>
      <c r="B186" s="134" t="s">
        <v>380</v>
      </c>
      <c r="C186" s="308">
        <v>0</v>
      </c>
      <c r="D186" s="303">
        <f t="shared" si="59"/>
        <v>0</v>
      </c>
      <c r="E186" s="303">
        <f aca="true" t="shared" si="97" ref="E186:N186">D186</f>
        <v>0</v>
      </c>
      <c r="F186" s="303">
        <f t="shared" si="97"/>
        <v>0</v>
      </c>
      <c r="G186" s="303">
        <f t="shared" si="97"/>
        <v>0</v>
      </c>
      <c r="H186" s="303">
        <f t="shared" si="97"/>
        <v>0</v>
      </c>
      <c r="I186" s="303">
        <f t="shared" si="97"/>
        <v>0</v>
      </c>
      <c r="J186" s="303">
        <f t="shared" si="97"/>
        <v>0</v>
      </c>
      <c r="K186" s="303">
        <f t="shared" si="97"/>
        <v>0</v>
      </c>
      <c r="L186" s="303">
        <f t="shared" si="97"/>
        <v>0</v>
      </c>
      <c r="M186" s="303">
        <f t="shared" si="97"/>
        <v>0</v>
      </c>
      <c r="N186" s="303">
        <f t="shared" si="97"/>
        <v>0</v>
      </c>
      <c r="O186" s="303"/>
    </row>
    <row r="187" spans="1:15" ht="14.25">
      <c r="A187" s="138" t="s">
        <v>541</v>
      </c>
      <c r="B187" s="133" t="s">
        <v>381</v>
      </c>
      <c r="C187" s="307">
        <v>0</v>
      </c>
      <c r="D187" s="303">
        <f t="shared" si="59"/>
        <v>0</v>
      </c>
      <c r="E187" s="303">
        <f aca="true" t="shared" si="98" ref="E187:N187">D187</f>
        <v>0</v>
      </c>
      <c r="F187" s="303">
        <f t="shared" si="98"/>
        <v>0</v>
      </c>
      <c r="G187" s="303">
        <f t="shared" si="98"/>
        <v>0</v>
      </c>
      <c r="H187" s="303">
        <f t="shared" si="98"/>
        <v>0</v>
      </c>
      <c r="I187" s="303">
        <f t="shared" si="98"/>
        <v>0</v>
      </c>
      <c r="J187" s="303">
        <f t="shared" si="98"/>
        <v>0</v>
      </c>
      <c r="K187" s="303">
        <f t="shared" si="98"/>
        <v>0</v>
      </c>
      <c r="L187" s="303">
        <f t="shared" si="98"/>
        <v>0</v>
      </c>
      <c r="M187" s="303">
        <f t="shared" si="98"/>
        <v>0</v>
      </c>
      <c r="N187" s="303">
        <f t="shared" si="98"/>
        <v>0</v>
      </c>
      <c r="O187" s="303"/>
    </row>
    <row r="188" spans="1:15" ht="14.25">
      <c r="A188" s="144" t="s">
        <v>382</v>
      </c>
      <c r="B188" s="133" t="s">
        <v>383</v>
      </c>
      <c r="C188" s="307">
        <v>0</v>
      </c>
      <c r="D188" s="303">
        <f t="shared" si="59"/>
        <v>0</v>
      </c>
      <c r="E188" s="303">
        <f aca="true" t="shared" si="99" ref="E188:N188">D188</f>
        <v>0</v>
      </c>
      <c r="F188" s="303">
        <f t="shared" si="99"/>
        <v>0</v>
      </c>
      <c r="G188" s="303">
        <f t="shared" si="99"/>
        <v>0</v>
      </c>
      <c r="H188" s="303">
        <f t="shared" si="99"/>
        <v>0</v>
      </c>
      <c r="I188" s="303">
        <f t="shared" si="99"/>
        <v>0</v>
      </c>
      <c r="J188" s="303">
        <f t="shared" si="99"/>
        <v>0</v>
      </c>
      <c r="K188" s="303">
        <f t="shared" si="99"/>
        <v>0</v>
      </c>
      <c r="L188" s="303">
        <f t="shared" si="99"/>
        <v>0</v>
      </c>
      <c r="M188" s="303">
        <f t="shared" si="99"/>
        <v>0</v>
      </c>
      <c r="N188" s="303">
        <f t="shared" si="99"/>
        <v>0</v>
      </c>
      <c r="O188" s="303"/>
    </row>
    <row r="189" spans="1:15" ht="14.25">
      <c r="A189" s="138" t="s">
        <v>542</v>
      </c>
      <c r="B189" s="133" t="s">
        <v>384</v>
      </c>
      <c r="C189" s="307">
        <v>0</v>
      </c>
      <c r="D189" s="303">
        <f aca="true" t="shared" si="100" ref="D189:D208">C189/12</f>
        <v>0</v>
      </c>
      <c r="E189" s="303">
        <f aca="true" t="shared" si="101" ref="E189:N208">D189</f>
        <v>0</v>
      </c>
      <c r="F189" s="303">
        <f t="shared" si="101"/>
        <v>0</v>
      </c>
      <c r="G189" s="303">
        <f t="shared" si="101"/>
        <v>0</v>
      </c>
      <c r="H189" s="303">
        <f t="shared" si="101"/>
        <v>0</v>
      </c>
      <c r="I189" s="303">
        <f t="shared" si="101"/>
        <v>0</v>
      </c>
      <c r="J189" s="303">
        <f t="shared" si="101"/>
        <v>0</v>
      </c>
      <c r="K189" s="303">
        <f t="shared" si="101"/>
        <v>0</v>
      </c>
      <c r="L189" s="303">
        <f t="shared" si="101"/>
        <v>0</v>
      </c>
      <c r="M189" s="303">
        <f t="shared" si="101"/>
        <v>0</v>
      </c>
      <c r="N189" s="303">
        <f t="shared" si="101"/>
        <v>0</v>
      </c>
      <c r="O189" s="303"/>
    </row>
    <row r="190" spans="1:15" ht="14.25">
      <c r="A190" s="144" t="s">
        <v>385</v>
      </c>
      <c r="B190" s="133" t="s">
        <v>386</v>
      </c>
      <c r="C190" s="307">
        <v>0</v>
      </c>
      <c r="D190" s="303">
        <f t="shared" si="100"/>
        <v>0</v>
      </c>
      <c r="E190" s="303">
        <f t="shared" si="101"/>
        <v>0</v>
      </c>
      <c r="F190" s="303">
        <f t="shared" si="101"/>
        <v>0</v>
      </c>
      <c r="G190" s="303">
        <f t="shared" si="101"/>
        <v>0</v>
      </c>
      <c r="H190" s="303">
        <f t="shared" si="101"/>
        <v>0</v>
      </c>
      <c r="I190" s="303">
        <f t="shared" si="101"/>
        <v>0</v>
      </c>
      <c r="J190" s="303">
        <f t="shared" si="101"/>
        <v>0</v>
      </c>
      <c r="K190" s="303">
        <f t="shared" si="101"/>
        <v>0</v>
      </c>
      <c r="L190" s="303">
        <f t="shared" si="101"/>
        <v>0</v>
      </c>
      <c r="M190" s="303">
        <f t="shared" si="101"/>
        <v>0</v>
      </c>
      <c r="N190" s="303">
        <f t="shared" si="101"/>
        <v>0</v>
      </c>
      <c r="O190" s="303"/>
    </row>
    <row r="191" spans="1:15" ht="14.25">
      <c r="A191" s="146" t="s">
        <v>559</v>
      </c>
      <c r="B191" s="134" t="s">
        <v>387</v>
      </c>
      <c r="C191" s="308">
        <v>0</v>
      </c>
      <c r="D191" s="303">
        <f t="shared" si="100"/>
        <v>0</v>
      </c>
      <c r="E191" s="303">
        <f t="shared" si="101"/>
        <v>0</v>
      </c>
      <c r="F191" s="303">
        <f t="shared" si="101"/>
        <v>0</v>
      </c>
      <c r="G191" s="303">
        <f t="shared" si="101"/>
        <v>0</v>
      </c>
      <c r="H191" s="303">
        <f t="shared" si="101"/>
        <v>0</v>
      </c>
      <c r="I191" s="303">
        <f t="shared" si="101"/>
        <v>0</v>
      </c>
      <c r="J191" s="303">
        <f t="shared" si="101"/>
        <v>0</v>
      </c>
      <c r="K191" s="303">
        <f t="shared" si="101"/>
        <v>0</v>
      </c>
      <c r="L191" s="303">
        <f t="shared" si="101"/>
        <v>0</v>
      </c>
      <c r="M191" s="303">
        <f t="shared" si="101"/>
        <v>0</v>
      </c>
      <c r="N191" s="303">
        <f t="shared" si="101"/>
        <v>0</v>
      </c>
      <c r="O191" s="303"/>
    </row>
    <row r="192" spans="1:15" ht="14.25">
      <c r="A192" s="133" t="s">
        <v>665</v>
      </c>
      <c r="B192" s="133" t="s">
        <v>388</v>
      </c>
      <c r="C192" s="307"/>
      <c r="D192" s="303">
        <f t="shared" si="100"/>
        <v>0</v>
      </c>
      <c r="E192" s="303">
        <f t="shared" si="101"/>
        <v>0</v>
      </c>
      <c r="F192" s="303">
        <f t="shared" si="101"/>
        <v>0</v>
      </c>
      <c r="G192" s="303">
        <f t="shared" si="101"/>
        <v>0</v>
      </c>
      <c r="H192" s="303">
        <f t="shared" si="101"/>
        <v>0</v>
      </c>
      <c r="I192" s="303">
        <f t="shared" si="101"/>
        <v>0</v>
      </c>
      <c r="J192" s="303">
        <f t="shared" si="101"/>
        <v>0</v>
      </c>
      <c r="K192" s="303">
        <f t="shared" si="101"/>
        <v>0</v>
      </c>
      <c r="L192" s="303">
        <f t="shared" si="101"/>
        <v>0</v>
      </c>
      <c r="M192" s="303">
        <f t="shared" si="101"/>
        <v>0</v>
      </c>
      <c r="N192" s="303">
        <f t="shared" si="101"/>
        <v>0</v>
      </c>
      <c r="O192" s="303"/>
    </row>
    <row r="193" spans="1:15" ht="14.25">
      <c r="A193" s="133" t="s">
        <v>666</v>
      </c>
      <c r="B193" s="133" t="s">
        <v>388</v>
      </c>
      <c r="C193" s="307">
        <v>4813653</v>
      </c>
      <c r="D193" s="303"/>
      <c r="E193" s="303"/>
      <c r="F193" s="303"/>
      <c r="G193" s="303"/>
      <c r="H193" s="303"/>
      <c r="I193" s="303"/>
      <c r="J193" s="303"/>
      <c r="K193" s="303"/>
      <c r="L193" s="303">
        <v>4813653</v>
      </c>
      <c r="M193" s="303"/>
      <c r="N193" s="303"/>
      <c r="O193" s="303"/>
    </row>
    <row r="194" spans="1:15" ht="14.25">
      <c r="A194" s="133" t="s">
        <v>663</v>
      </c>
      <c r="B194" s="133" t="s">
        <v>389</v>
      </c>
      <c r="C194" s="307"/>
      <c r="D194" s="303">
        <f t="shared" si="100"/>
        <v>0</v>
      </c>
      <c r="E194" s="303">
        <f t="shared" si="101"/>
        <v>0</v>
      </c>
      <c r="F194" s="303">
        <f t="shared" si="101"/>
        <v>0</v>
      </c>
      <c r="G194" s="303">
        <f t="shared" si="101"/>
        <v>0</v>
      </c>
      <c r="H194" s="303">
        <f t="shared" si="101"/>
        <v>0</v>
      </c>
      <c r="I194" s="303">
        <f t="shared" si="101"/>
        <v>0</v>
      </c>
      <c r="J194" s="303">
        <f t="shared" si="101"/>
        <v>0</v>
      </c>
      <c r="K194" s="303">
        <f t="shared" si="101"/>
        <v>0</v>
      </c>
      <c r="L194" s="303">
        <f t="shared" si="101"/>
        <v>0</v>
      </c>
      <c r="M194" s="303">
        <f t="shared" si="101"/>
        <v>0</v>
      </c>
      <c r="N194" s="303">
        <f t="shared" si="101"/>
        <v>0</v>
      </c>
      <c r="O194" s="303"/>
    </row>
    <row r="195" spans="1:15" ht="14.25">
      <c r="A195" s="133" t="s">
        <v>664</v>
      </c>
      <c r="B195" s="133" t="s">
        <v>389</v>
      </c>
      <c r="C195" s="307">
        <v>0</v>
      </c>
      <c r="D195" s="303">
        <f t="shared" si="100"/>
        <v>0</v>
      </c>
      <c r="E195" s="303">
        <f t="shared" si="101"/>
        <v>0</v>
      </c>
      <c r="F195" s="303">
        <f t="shared" si="101"/>
        <v>0</v>
      </c>
      <c r="G195" s="303">
        <f t="shared" si="101"/>
        <v>0</v>
      </c>
      <c r="H195" s="303">
        <f t="shared" si="101"/>
        <v>0</v>
      </c>
      <c r="I195" s="303">
        <f t="shared" si="101"/>
        <v>0</v>
      </c>
      <c r="J195" s="303">
        <f t="shared" si="101"/>
        <v>0</v>
      </c>
      <c r="K195" s="303">
        <f t="shared" si="101"/>
        <v>0</v>
      </c>
      <c r="L195" s="303">
        <f t="shared" si="101"/>
        <v>0</v>
      </c>
      <c r="M195" s="303">
        <f t="shared" si="101"/>
        <v>0</v>
      </c>
      <c r="N195" s="303">
        <f t="shared" si="101"/>
        <v>0</v>
      </c>
      <c r="O195" s="303"/>
    </row>
    <row r="196" spans="1:15" ht="14.25">
      <c r="A196" s="134" t="s">
        <v>560</v>
      </c>
      <c r="B196" s="134" t="s">
        <v>390</v>
      </c>
      <c r="C196" s="308">
        <f>SUM(C192:C195)</f>
        <v>4813653</v>
      </c>
      <c r="D196" s="303"/>
      <c r="E196" s="303"/>
      <c r="F196" s="303"/>
      <c r="G196" s="303"/>
      <c r="H196" s="303"/>
      <c r="I196" s="303"/>
      <c r="J196" s="303"/>
      <c r="K196" s="303"/>
      <c r="L196" s="303">
        <v>4813653</v>
      </c>
      <c r="M196" s="303"/>
      <c r="N196" s="303"/>
      <c r="O196" s="303"/>
    </row>
    <row r="197" spans="1:15" ht="14.25">
      <c r="A197" s="144" t="s">
        <v>391</v>
      </c>
      <c r="B197" s="133" t="s">
        <v>392</v>
      </c>
      <c r="C197" s="307">
        <v>0</v>
      </c>
      <c r="D197" s="303">
        <f t="shared" si="100"/>
        <v>0</v>
      </c>
      <c r="E197" s="303">
        <f t="shared" si="101"/>
        <v>0</v>
      </c>
      <c r="F197" s="303">
        <f t="shared" si="101"/>
        <v>0</v>
      </c>
      <c r="G197" s="303">
        <f t="shared" si="101"/>
        <v>0</v>
      </c>
      <c r="H197" s="303">
        <f t="shared" si="101"/>
        <v>0</v>
      </c>
      <c r="I197" s="303">
        <f t="shared" si="101"/>
        <v>0</v>
      </c>
      <c r="J197" s="303">
        <f t="shared" si="101"/>
        <v>0</v>
      </c>
      <c r="K197" s="303">
        <f t="shared" si="101"/>
        <v>0</v>
      </c>
      <c r="L197" s="303">
        <f t="shared" si="101"/>
        <v>0</v>
      </c>
      <c r="M197" s="303"/>
      <c r="N197" s="303"/>
      <c r="O197" s="303"/>
    </row>
    <row r="198" spans="1:15" ht="14.25">
      <c r="A198" s="144" t="s">
        <v>393</v>
      </c>
      <c r="B198" s="133" t="s">
        <v>394</v>
      </c>
      <c r="C198" s="307"/>
      <c r="D198" s="303">
        <f t="shared" si="100"/>
        <v>0</v>
      </c>
      <c r="E198" s="303">
        <f t="shared" si="101"/>
        <v>0</v>
      </c>
      <c r="F198" s="303">
        <f t="shared" si="101"/>
        <v>0</v>
      </c>
      <c r="G198" s="303">
        <f t="shared" si="101"/>
        <v>0</v>
      </c>
      <c r="H198" s="303">
        <f t="shared" si="101"/>
        <v>0</v>
      </c>
      <c r="I198" s="303">
        <f t="shared" si="101"/>
        <v>0</v>
      </c>
      <c r="J198" s="303">
        <f t="shared" si="101"/>
        <v>0</v>
      </c>
      <c r="K198" s="303">
        <f t="shared" si="101"/>
        <v>0</v>
      </c>
      <c r="L198" s="303">
        <f t="shared" si="101"/>
        <v>0</v>
      </c>
      <c r="M198" s="303">
        <f t="shared" si="101"/>
        <v>0</v>
      </c>
      <c r="N198" s="303">
        <f t="shared" si="101"/>
        <v>0</v>
      </c>
      <c r="O198" s="303"/>
    </row>
    <row r="199" spans="1:15" ht="14.25">
      <c r="A199" s="144" t="s">
        <v>395</v>
      </c>
      <c r="B199" s="133" t="s">
        <v>396</v>
      </c>
      <c r="C199" s="307">
        <v>0</v>
      </c>
      <c r="D199" s="303">
        <f t="shared" si="100"/>
        <v>0</v>
      </c>
      <c r="E199" s="303">
        <f t="shared" si="101"/>
        <v>0</v>
      </c>
      <c r="F199" s="303">
        <f t="shared" si="101"/>
        <v>0</v>
      </c>
      <c r="G199" s="303">
        <f t="shared" si="101"/>
        <v>0</v>
      </c>
      <c r="H199" s="303">
        <f t="shared" si="101"/>
        <v>0</v>
      </c>
      <c r="I199" s="303">
        <f t="shared" si="101"/>
        <v>0</v>
      </c>
      <c r="J199" s="303">
        <f t="shared" si="101"/>
        <v>0</v>
      </c>
      <c r="K199" s="303">
        <f t="shared" si="101"/>
        <v>0</v>
      </c>
      <c r="L199" s="303">
        <f t="shared" si="101"/>
        <v>0</v>
      </c>
      <c r="M199" s="303">
        <f t="shared" si="101"/>
        <v>0</v>
      </c>
      <c r="N199" s="303">
        <f t="shared" si="101"/>
        <v>0</v>
      </c>
      <c r="O199" s="303"/>
    </row>
    <row r="200" spans="1:15" ht="14.25">
      <c r="A200" s="144" t="s">
        <v>397</v>
      </c>
      <c r="B200" s="133" t="s">
        <v>398</v>
      </c>
      <c r="C200" s="307">
        <v>0</v>
      </c>
      <c r="D200" s="303">
        <f t="shared" si="100"/>
        <v>0</v>
      </c>
      <c r="E200" s="303">
        <f t="shared" si="101"/>
        <v>0</v>
      </c>
      <c r="F200" s="303">
        <f t="shared" si="101"/>
        <v>0</v>
      </c>
      <c r="G200" s="303">
        <f t="shared" si="101"/>
        <v>0</v>
      </c>
      <c r="H200" s="303">
        <f t="shared" si="101"/>
        <v>0</v>
      </c>
      <c r="I200" s="303">
        <f t="shared" si="101"/>
        <v>0</v>
      </c>
      <c r="J200" s="303">
        <f t="shared" si="101"/>
        <v>0</v>
      </c>
      <c r="K200" s="303">
        <f t="shared" si="101"/>
        <v>0</v>
      </c>
      <c r="L200" s="303">
        <f t="shared" si="101"/>
        <v>0</v>
      </c>
      <c r="M200" s="303">
        <f t="shared" si="101"/>
        <v>0</v>
      </c>
      <c r="N200" s="303">
        <f t="shared" si="101"/>
        <v>0</v>
      </c>
      <c r="O200" s="303"/>
    </row>
    <row r="201" spans="1:15" ht="14.25">
      <c r="A201" s="138" t="s">
        <v>543</v>
      </c>
      <c r="B201" s="133" t="s">
        <v>399</v>
      </c>
      <c r="C201" s="307">
        <v>0</v>
      </c>
      <c r="D201" s="303">
        <f t="shared" si="100"/>
        <v>0</v>
      </c>
      <c r="E201" s="303">
        <f t="shared" si="101"/>
        <v>0</v>
      </c>
      <c r="F201" s="303">
        <f t="shared" si="101"/>
        <v>0</v>
      </c>
      <c r="G201" s="303">
        <f t="shared" si="101"/>
        <v>0</v>
      </c>
      <c r="H201" s="303">
        <f t="shared" si="101"/>
        <v>0</v>
      </c>
      <c r="I201" s="303">
        <f t="shared" si="101"/>
        <v>0</v>
      </c>
      <c r="J201" s="303">
        <f t="shared" si="101"/>
        <v>0</v>
      </c>
      <c r="K201" s="303">
        <f t="shared" si="101"/>
        <v>0</v>
      </c>
      <c r="L201" s="303">
        <f t="shared" si="101"/>
        <v>0</v>
      </c>
      <c r="M201" s="303">
        <f t="shared" si="101"/>
        <v>0</v>
      </c>
      <c r="N201" s="303">
        <f t="shared" si="101"/>
        <v>0</v>
      </c>
      <c r="O201" s="303"/>
    </row>
    <row r="202" spans="1:15" ht="14.25">
      <c r="A202" s="145" t="s">
        <v>561</v>
      </c>
      <c r="B202" s="134" t="s">
        <v>401</v>
      </c>
      <c r="C202" s="308">
        <v>0</v>
      </c>
      <c r="D202" s="303">
        <f t="shared" si="100"/>
        <v>0</v>
      </c>
      <c r="E202" s="303">
        <f t="shared" si="101"/>
        <v>0</v>
      </c>
      <c r="F202" s="303">
        <f t="shared" si="101"/>
        <v>0</v>
      </c>
      <c r="G202" s="303">
        <f t="shared" si="101"/>
        <v>0</v>
      </c>
      <c r="H202" s="303">
        <f t="shared" si="101"/>
        <v>0</v>
      </c>
      <c r="I202" s="303">
        <f t="shared" si="101"/>
        <v>0</v>
      </c>
      <c r="J202" s="303">
        <f t="shared" si="101"/>
        <v>0</v>
      </c>
      <c r="K202" s="303">
        <f t="shared" si="101"/>
        <v>0</v>
      </c>
      <c r="L202" s="303">
        <f t="shared" si="101"/>
        <v>0</v>
      </c>
      <c r="M202" s="303">
        <f t="shared" si="101"/>
        <v>0</v>
      </c>
      <c r="N202" s="303">
        <f t="shared" si="101"/>
        <v>0</v>
      </c>
      <c r="O202" s="303"/>
    </row>
    <row r="203" spans="1:15" ht="14.25">
      <c r="A203" s="138" t="s">
        <v>402</v>
      </c>
      <c r="B203" s="133" t="s">
        <v>403</v>
      </c>
      <c r="C203" s="307">
        <v>0</v>
      </c>
      <c r="D203" s="303">
        <f t="shared" si="100"/>
        <v>0</v>
      </c>
      <c r="E203" s="303">
        <f t="shared" si="101"/>
        <v>0</v>
      </c>
      <c r="F203" s="303">
        <f t="shared" si="101"/>
        <v>0</v>
      </c>
      <c r="G203" s="303">
        <f t="shared" si="101"/>
        <v>0</v>
      </c>
      <c r="H203" s="303">
        <f t="shared" si="101"/>
        <v>0</v>
      </c>
      <c r="I203" s="303">
        <f t="shared" si="101"/>
        <v>0</v>
      </c>
      <c r="J203" s="303">
        <f t="shared" si="101"/>
        <v>0</v>
      </c>
      <c r="K203" s="303">
        <f t="shared" si="101"/>
        <v>0</v>
      </c>
      <c r="L203" s="303">
        <f t="shared" si="101"/>
        <v>0</v>
      </c>
      <c r="M203" s="303">
        <f t="shared" si="101"/>
        <v>0</v>
      </c>
      <c r="N203" s="303">
        <f t="shared" si="101"/>
        <v>0</v>
      </c>
      <c r="O203" s="303"/>
    </row>
    <row r="204" spans="1:15" ht="14.25">
      <c r="A204" s="138" t="s">
        <v>404</v>
      </c>
      <c r="B204" s="133" t="s">
        <v>405</v>
      </c>
      <c r="C204" s="307">
        <v>0</v>
      </c>
      <c r="D204" s="303">
        <f t="shared" si="100"/>
        <v>0</v>
      </c>
      <c r="E204" s="303">
        <f t="shared" si="101"/>
        <v>0</v>
      </c>
      <c r="F204" s="303">
        <f t="shared" si="101"/>
        <v>0</v>
      </c>
      <c r="G204" s="303">
        <f t="shared" si="101"/>
        <v>0</v>
      </c>
      <c r="H204" s="303">
        <f t="shared" si="101"/>
        <v>0</v>
      </c>
      <c r="I204" s="303">
        <f t="shared" si="101"/>
        <v>0</v>
      </c>
      <c r="J204" s="303">
        <f t="shared" si="101"/>
        <v>0</v>
      </c>
      <c r="K204" s="303">
        <f t="shared" si="101"/>
        <v>0</v>
      </c>
      <c r="L204" s="303">
        <f t="shared" si="101"/>
        <v>0</v>
      </c>
      <c r="M204" s="303">
        <f t="shared" si="101"/>
        <v>0</v>
      </c>
      <c r="N204" s="303">
        <f t="shared" si="101"/>
        <v>0</v>
      </c>
      <c r="O204" s="303"/>
    </row>
    <row r="205" spans="1:15" ht="14.25">
      <c r="A205" s="144" t="s">
        <v>406</v>
      </c>
      <c r="B205" s="133" t="s">
        <v>407</v>
      </c>
      <c r="C205" s="307">
        <v>0</v>
      </c>
      <c r="D205" s="303">
        <f t="shared" si="100"/>
        <v>0</v>
      </c>
      <c r="E205" s="303">
        <f t="shared" si="101"/>
        <v>0</v>
      </c>
      <c r="F205" s="303">
        <f t="shared" si="101"/>
        <v>0</v>
      </c>
      <c r="G205" s="303">
        <f t="shared" si="101"/>
        <v>0</v>
      </c>
      <c r="H205" s="303">
        <f t="shared" si="101"/>
        <v>0</v>
      </c>
      <c r="I205" s="303">
        <f t="shared" si="101"/>
        <v>0</v>
      </c>
      <c r="J205" s="303">
        <f t="shared" si="101"/>
        <v>0</v>
      </c>
      <c r="K205" s="303">
        <f t="shared" si="101"/>
        <v>0</v>
      </c>
      <c r="L205" s="303">
        <f t="shared" si="101"/>
        <v>0</v>
      </c>
      <c r="M205" s="303">
        <f t="shared" si="101"/>
        <v>0</v>
      </c>
      <c r="N205" s="303">
        <f t="shared" si="101"/>
        <v>0</v>
      </c>
      <c r="O205" s="303"/>
    </row>
    <row r="206" spans="1:15" ht="14.25">
      <c r="A206" s="144" t="s">
        <v>544</v>
      </c>
      <c r="B206" s="133" t="s">
        <v>408</v>
      </c>
      <c r="C206" s="307">
        <v>0</v>
      </c>
      <c r="D206" s="303">
        <f t="shared" si="100"/>
        <v>0</v>
      </c>
      <c r="E206" s="303">
        <f t="shared" si="101"/>
        <v>0</v>
      </c>
      <c r="F206" s="303">
        <f t="shared" si="101"/>
        <v>0</v>
      </c>
      <c r="G206" s="303">
        <f t="shared" si="101"/>
        <v>0</v>
      </c>
      <c r="H206" s="303">
        <f t="shared" si="101"/>
        <v>0</v>
      </c>
      <c r="I206" s="303">
        <f t="shared" si="101"/>
        <v>0</v>
      </c>
      <c r="J206" s="303">
        <f t="shared" si="101"/>
        <v>0</v>
      </c>
      <c r="K206" s="303">
        <f t="shared" si="101"/>
        <v>0</v>
      </c>
      <c r="L206" s="303">
        <f t="shared" si="101"/>
        <v>0</v>
      </c>
      <c r="M206" s="303">
        <f t="shared" si="101"/>
        <v>0</v>
      </c>
      <c r="N206" s="303">
        <f t="shared" si="101"/>
        <v>0</v>
      </c>
      <c r="O206" s="303"/>
    </row>
    <row r="207" spans="1:15" ht="14.25">
      <c r="A207" s="146" t="s">
        <v>562</v>
      </c>
      <c r="B207" s="134" t="s">
        <v>409</v>
      </c>
      <c r="C207" s="308">
        <v>0</v>
      </c>
      <c r="D207" s="303">
        <f t="shared" si="100"/>
        <v>0</v>
      </c>
      <c r="E207" s="303">
        <f t="shared" si="101"/>
        <v>0</v>
      </c>
      <c r="F207" s="303">
        <f t="shared" si="101"/>
        <v>0</v>
      </c>
      <c r="G207" s="303">
        <f t="shared" si="101"/>
        <v>0</v>
      </c>
      <c r="H207" s="303">
        <f t="shared" si="101"/>
        <v>0</v>
      </c>
      <c r="I207" s="303">
        <f t="shared" si="101"/>
        <v>0</v>
      </c>
      <c r="J207" s="303">
        <f t="shared" si="101"/>
        <v>0</v>
      </c>
      <c r="K207" s="303">
        <f t="shared" si="101"/>
        <v>0</v>
      </c>
      <c r="L207" s="303">
        <f t="shared" si="101"/>
        <v>0</v>
      </c>
      <c r="M207" s="303">
        <f t="shared" si="101"/>
        <v>0</v>
      </c>
      <c r="N207" s="303">
        <f t="shared" si="101"/>
        <v>0</v>
      </c>
      <c r="O207" s="303"/>
    </row>
    <row r="208" spans="1:15" ht="14.25">
      <c r="A208" s="145" t="s">
        <v>410</v>
      </c>
      <c r="B208" s="134" t="s">
        <v>411</v>
      </c>
      <c r="C208" s="308">
        <v>0</v>
      </c>
      <c r="D208" s="303">
        <f t="shared" si="100"/>
        <v>0</v>
      </c>
      <c r="E208" s="303">
        <f t="shared" si="101"/>
        <v>0</v>
      </c>
      <c r="F208" s="303">
        <f t="shared" si="101"/>
        <v>0</v>
      </c>
      <c r="G208" s="303">
        <f t="shared" si="101"/>
        <v>0</v>
      </c>
      <c r="H208" s="303">
        <f t="shared" si="101"/>
        <v>0</v>
      </c>
      <c r="I208" s="303">
        <f t="shared" si="101"/>
        <v>0</v>
      </c>
      <c r="J208" s="303">
        <f t="shared" si="101"/>
        <v>0</v>
      </c>
      <c r="K208" s="303">
        <f t="shared" si="101"/>
        <v>0</v>
      </c>
      <c r="L208" s="303">
        <f t="shared" si="101"/>
        <v>0</v>
      </c>
      <c r="M208" s="303">
        <f t="shared" si="101"/>
        <v>0</v>
      </c>
      <c r="N208" s="303">
        <f t="shared" si="101"/>
        <v>0</v>
      </c>
      <c r="O208" s="303"/>
    </row>
    <row r="209" spans="1:15" ht="15">
      <c r="A209" s="147" t="s">
        <v>563</v>
      </c>
      <c r="B209" s="148" t="s">
        <v>412</v>
      </c>
      <c r="C209" s="256">
        <v>4813653</v>
      </c>
      <c r="D209" s="256"/>
      <c r="E209" s="256"/>
      <c r="F209" s="256"/>
      <c r="G209" s="256"/>
      <c r="H209" s="256"/>
      <c r="I209" s="256"/>
      <c r="J209" s="256"/>
      <c r="K209" s="256"/>
      <c r="L209" s="256">
        <v>4813653</v>
      </c>
      <c r="M209" s="256"/>
      <c r="N209" s="256"/>
      <c r="O209" s="256"/>
    </row>
    <row r="210" spans="1:15" ht="15">
      <c r="A210" s="149" t="s">
        <v>546</v>
      </c>
      <c r="B210" s="150"/>
      <c r="C210" s="309">
        <f>C182+C209</f>
        <v>34270863</v>
      </c>
      <c r="D210" s="309">
        <f aca="true" t="shared" si="102" ref="D210:O210">D182+D209</f>
        <v>2225600.8333333335</v>
      </c>
      <c r="E210" s="309">
        <f t="shared" si="102"/>
        <v>2225600.8333333335</v>
      </c>
      <c r="F210" s="309">
        <f t="shared" si="102"/>
        <v>3600600.8333333335</v>
      </c>
      <c r="G210" s="309">
        <f t="shared" si="102"/>
        <v>2225600.8333333335</v>
      </c>
      <c r="H210" s="309">
        <f t="shared" si="102"/>
        <v>2225600.8333333335</v>
      </c>
      <c r="I210" s="309">
        <f t="shared" si="102"/>
        <v>2225600.8333333335</v>
      </c>
      <c r="J210" s="309">
        <f t="shared" si="102"/>
        <v>2225600.8333333335</v>
      </c>
      <c r="K210" s="309">
        <f t="shared" si="102"/>
        <v>2225600.8333333335</v>
      </c>
      <c r="L210" s="309">
        <f t="shared" si="102"/>
        <v>8414253.833333334</v>
      </c>
      <c r="M210" s="309">
        <f t="shared" si="102"/>
        <v>2225600.8333333335</v>
      </c>
      <c r="N210" s="309">
        <f t="shared" si="102"/>
        <v>2225600.8333333335</v>
      </c>
      <c r="O210" s="309">
        <f t="shared" si="102"/>
        <v>2225600.8333333363</v>
      </c>
    </row>
    <row r="211" spans="2:15" ht="14.25"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2:15" ht="14.25"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2:15" ht="14.25"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2:15" ht="14.25"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2:15" ht="14.25"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2:15" ht="14.25"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2:15" ht="14.25"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2:15" ht="14.25"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2:15" ht="14.25"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2:15" ht="14.25"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2:15" ht="14.25"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2:15" ht="14.25"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2:15" ht="14.25"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B1">
      <selection activeCell="H6" sqref="H6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398" t="s">
        <v>775</v>
      </c>
      <c r="B1" s="399"/>
      <c r="C1" s="399"/>
      <c r="D1" s="399"/>
      <c r="E1" s="399"/>
      <c r="F1" s="399"/>
      <c r="G1" s="399"/>
      <c r="H1" s="399"/>
      <c r="I1" s="399"/>
    </row>
    <row r="2" spans="1:9" ht="23.25" customHeight="1">
      <c r="A2" s="386" t="s">
        <v>804</v>
      </c>
      <c r="B2" s="391"/>
      <c r="C2" s="391"/>
      <c r="D2" s="391"/>
      <c r="E2" s="391"/>
      <c r="F2" s="391"/>
      <c r="G2" s="391"/>
      <c r="H2" s="391"/>
      <c r="I2" s="391"/>
    </row>
    <row r="4" spans="1:9" ht="14.25">
      <c r="A4" s="121" t="s">
        <v>1</v>
      </c>
      <c r="I4" s="310" t="s">
        <v>805</v>
      </c>
    </row>
    <row r="5" spans="1:9" ht="35.25">
      <c r="A5" s="91" t="s">
        <v>53</v>
      </c>
      <c r="B5" s="92" t="s">
        <v>54</v>
      </c>
      <c r="C5" s="92" t="s">
        <v>55</v>
      </c>
      <c r="D5" s="92" t="s">
        <v>842</v>
      </c>
      <c r="E5" s="92" t="s">
        <v>93</v>
      </c>
      <c r="F5" s="92" t="s">
        <v>843</v>
      </c>
      <c r="G5" s="92" t="s">
        <v>844</v>
      </c>
      <c r="H5" s="92" t="s">
        <v>845</v>
      </c>
      <c r="I5" s="99" t="s">
        <v>56</v>
      </c>
    </row>
    <row r="6" spans="1:9" ht="14.25">
      <c r="A6" s="93"/>
      <c r="B6" s="93"/>
      <c r="C6" s="94"/>
      <c r="D6" s="94"/>
      <c r="E6" s="94"/>
      <c r="F6" s="94"/>
      <c r="G6" s="94"/>
      <c r="H6" s="94"/>
      <c r="I6" s="94"/>
    </row>
    <row r="7" spans="1:9" ht="14.25">
      <c r="A7" s="93"/>
      <c r="B7" s="93"/>
      <c r="C7" s="94"/>
      <c r="D7" s="94"/>
      <c r="E7" s="94"/>
      <c r="F7" s="94"/>
      <c r="G7" s="94"/>
      <c r="H7" s="94"/>
      <c r="I7" s="94"/>
    </row>
    <row r="8" spans="1:9" ht="14.25">
      <c r="A8" s="93"/>
      <c r="B8" s="93"/>
      <c r="C8" s="94"/>
      <c r="D8" s="94"/>
      <c r="E8" s="94"/>
      <c r="F8" s="94"/>
      <c r="G8" s="94"/>
      <c r="H8" s="94"/>
      <c r="I8" s="94"/>
    </row>
    <row r="9" spans="1:9" ht="14.25">
      <c r="A9" s="93"/>
      <c r="B9" s="93"/>
      <c r="C9" s="94"/>
      <c r="D9" s="94"/>
      <c r="E9" s="94"/>
      <c r="F9" s="94"/>
      <c r="G9" s="94"/>
      <c r="H9" s="94"/>
      <c r="I9" s="94"/>
    </row>
    <row r="10" spans="1:9" ht="14.25">
      <c r="A10" s="95" t="s">
        <v>57</v>
      </c>
      <c r="B10" s="95"/>
      <c r="C10" s="96"/>
      <c r="D10" s="96"/>
      <c r="E10" s="96"/>
      <c r="F10" s="96"/>
      <c r="G10" s="96"/>
      <c r="H10" s="96"/>
      <c r="I10" s="96"/>
    </row>
    <row r="11" spans="1:9" ht="14.25">
      <c r="A11" s="93"/>
      <c r="B11" s="93"/>
      <c r="C11" s="94"/>
      <c r="D11" s="94"/>
      <c r="E11" s="94"/>
      <c r="F11" s="94"/>
      <c r="G11" s="94"/>
      <c r="H11" s="94"/>
      <c r="I11" s="94"/>
    </row>
    <row r="12" spans="1:9" ht="14.25">
      <c r="A12" s="93"/>
      <c r="B12" s="93"/>
      <c r="C12" s="94"/>
      <c r="D12" s="94"/>
      <c r="E12" s="94"/>
      <c r="F12" s="94"/>
      <c r="G12" s="94"/>
      <c r="H12" s="94"/>
      <c r="I12" s="94"/>
    </row>
    <row r="13" spans="1:9" ht="14.25">
      <c r="A13" s="93"/>
      <c r="B13" s="93"/>
      <c r="C13" s="94"/>
      <c r="D13" s="94"/>
      <c r="E13" s="94"/>
      <c r="F13" s="94"/>
      <c r="G13" s="94"/>
      <c r="H13" s="94"/>
      <c r="I13" s="94"/>
    </row>
    <row r="14" spans="1:9" ht="14.25">
      <c r="A14" s="93"/>
      <c r="B14" s="93"/>
      <c r="C14" s="94"/>
      <c r="D14" s="94"/>
      <c r="E14" s="94"/>
      <c r="F14" s="94"/>
      <c r="G14" s="94"/>
      <c r="H14" s="94"/>
      <c r="I14" s="94"/>
    </row>
    <row r="15" spans="1:9" ht="14.25">
      <c r="A15" s="95" t="s">
        <v>58</v>
      </c>
      <c r="B15" s="95"/>
      <c r="C15" s="96"/>
      <c r="D15" s="96"/>
      <c r="E15" s="96"/>
      <c r="F15" s="96"/>
      <c r="G15" s="96"/>
      <c r="H15" s="96"/>
      <c r="I15" s="96"/>
    </row>
    <row r="16" spans="1:9" ht="14.25">
      <c r="A16" s="93"/>
      <c r="B16" s="93"/>
      <c r="C16" s="94"/>
      <c r="D16" s="94"/>
      <c r="E16" s="94"/>
      <c r="F16" s="94"/>
      <c r="G16" s="94"/>
      <c r="H16" s="94"/>
      <c r="I16" s="94"/>
    </row>
    <row r="17" spans="1:9" ht="14.25">
      <c r="A17" s="93"/>
      <c r="B17" s="93"/>
      <c r="C17" s="94"/>
      <c r="D17" s="94"/>
      <c r="E17" s="94"/>
      <c r="F17" s="94"/>
      <c r="G17" s="94"/>
      <c r="H17" s="94"/>
      <c r="I17" s="94"/>
    </row>
    <row r="18" spans="1:9" ht="14.25">
      <c r="A18" s="93"/>
      <c r="B18" s="93"/>
      <c r="C18" s="94"/>
      <c r="D18" s="94"/>
      <c r="E18" s="94"/>
      <c r="F18" s="94"/>
      <c r="G18" s="94"/>
      <c r="H18" s="94"/>
      <c r="I18" s="94"/>
    </row>
    <row r="19" spans="1:9" ht="14.25">
      <c r="A19" s="93"/>
      <c r="B19" s="93"/>
      <c r="C19" s="94"/>
      <c r="D19" s="94"/>
      <c r="E19" s="94"/>
      <c r="F19" s="94"/>
      <c r="G19" s="94"/>
      <c r="H19" s="94"/>
      <c r="I19" s="94"/>
    </row>
    <row r="20" spans="1:9" ht="14.25">
      <c r="A20" s="95" t="s">
        <v>59</v>
      </c>
      <c r="B20" s="95"/>
      <c r="C20" s="96"/>
      <c r="D20" s="96"/>
      <c r="E20" s="96"/>
      <c r="F20" s="96"/>
      <c r="G20" s="96"/>
      <c r="H20" s="96"/>
      <c r="I20" s="96"/>
    </row>
    <row r="21" spans="1:9" ht="14.25">
      <c r="A21" s="93"/>
      <c r="B21" s="93"/>
      <c r="C21" s="94"/>
      <c r="D21" s="94"/>
      <c r="E21" s="94"/>
      <c r="F21" s="94"/>
      <c r="G21" s="94"/>
      <c r="H21" s="94"/>
      <c r="I21" s="94"/>
    </row>
    <row r="22" spans="1:9" ht="14.25">
      <c r="A22" s="93"/>
      <c r="B22" s="93"/>
      <c r="C22" s="94"/>
      <c r="D22" s="94"/>
      <c r="E22" s="94"/>
      <c r="F22" s="94"/>
      <c r="G22" s="94"/>
      <c r="H22" s="94"/>
      <c r="I22" s="94"/>
    </row>
    <row r="23" spans="1:9" ht="14.25">
      <c r="A23" s="93"/>
      <c r="B23" s="93"/>
      <c r="C23" s="94"/>
      <c r="D23" s="94"/>
      <c r="E23" s="94"/>
      <c r="F23" s="94"/>
      <c r="G23" s="94"/>
      <c r="H23" s="94"/>
      <c r="I23" s="94"/>
    </row>
    <row r="24" spans="1:9" ht="14.25">
      <c r="A24" s="93"/>
      <c r="B24" s="93"/>
      <c r="C24" s="94"/>
      <c r="D24" s="94"/>
      <c r="E24" s="94"/>
      <c r="F24" s="94"/>
      <c r="G24" s="94"/>
      <c r="H24" s="94"/>
      <c r="I24" s="94"/>
    </row>
    <row r="25" spans="1:9" ht="14.25">
      <c r="A25" s="95" t="s">
        <v>60</v>
      </c>
      <c r="B25" s="95"/>
      <c r="C25" s="96"/>
      <c r="D25" s="96"/>
      <c r="E25" s="96"/>
      <c r="F25" s="96"/>
      <c r="G25" s="96"/>
      <c r="H25" s="96"/>
      <c r="I25" s="96"/>
    </row>
    <row r="26" spans="1:9" ht="14.25">
      <c r="A26" s="95"/>
      <c r="B26" s="95"/>
      <c r="C26" s="96"/>
      <c r="D26" s="96"/>
      <c r="E26" s="96"/>
      <c r="F26" s="96"/>
      <c r="G26" s="96"/>
      <c r="H26" s="96"/>
      <c r="I26" s="96"/>
    </row>
    <row r="27" spans="1:9" ht="14.25">
      <c r="A27" s="95"/>
      <c r="B27" s="95"/>
      <c r="C27" s="96"/>
      <c r="D27" s="96"/>
      <c r="E27" s="96"/>
      <c r="F27" s="96"/>
      <c r="G27" s="96"/>
      <c r="H27" s="96"/>
      <c r="I27" s="96"/>
    </row>
    <row r="28" spans="1:9" ht="14.25">
      <c r="A28" s="95"/>
      <c r="B28" s="95"/>
      <c r="C28" s="96"/>
      <c r="D28" s="96"/>
      <c r="E28" s="96"/>
      <c r="F28" s="96"/>
      <c r="G28" s="96"/>
      <c r="H28" s="96"/>
      <c r="I28" s="96"/>
    </row>
    <row r="29" spans="1:9" ht="14.25">
      <c r="A29" s="95"/>
      <c r="B29" s="95"/>
      <c r="C29" s="96"/>
      <c r="D29" s="96"/>
      <c r="E29" s="96"/>
      <c r="F29" s="96"/>
      <c r="G29" s="96"/>
      <c r="H29" s="96"/>
      <c r="I29" s="96"/>
    </row>
    <row r="30" spans="1:9" ht="15">
      <c r="A30" s="97" t="s">
        <v>61</v>
      </c>
      <c r="B30" s="93"/>
      <c r="C30" s="98"/>
      <c r="D30" s="98"/>
      <c r="E30" s="98"/>
      <c r="F30" s="98"/>
      <c r="G30" s="98"/>
      <c r="H30" s="98"/>
      <c r="I30" s="98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98" t="s">
        <v>775</v>
      </c>
      <c r="B1" s="399"/>
      <c r="C1" s="399"/>
      <c r="D1" s="399"/>
      <c r="E1" s="399"/>
    </row>
    <row r="2" spans="1:5" ht="22.5" customHeight="1">
      <c r="A2" s="386" t="s">
        <v>806</v>
      </c>
      <c r="B2" s="391"/>
      <c r="C2" s="391"/>
      <c r="D2" s="391"/>
      <c r="E2" s="391"/>
    </row>
    <row r="3" ht="18">
      <c r="A3" s="311"/>
    </row>
    <row r="4" spans="1:5" ht="14.25">
      <c r="A4" s="121" t="s">
        <v>1</v>
      </c>
      <c r="E4" s="310" t="s">
        <v>807</v>
      </c>
    </row>
    <row r="5" spans="1:5" ht="31.5" customHeight="1">
      <c r="A5" s="80" t="s">
        <v>110</v>
      </c>
      <c r="B5" s="81" t="s">
        <v>111</v>
      </c>
      <c r="C5" s="119" t="s">
        <v>34</v>
      </c>
      <c r="D5" s="119" t="s">
        <v>35</v>
      </c>
      <c r="E5" s="119" t="s">
        <v>36</v>
      </c>
    </row>
    <row r="6" spans="1:5" ht="15" customHeight="1">
      <c r="A6" s="82"/>
      <c r="B6" s="123"/>
      <c r="C6" s="123"/>
      <c r="D6" s="123"/>
      <c r="E6" s="123"/>
    </row>
    <row r="7" spans="1:5" ht="15" customHeight="1">
      <c r="A7" s="82"/>
      <c r="B7" s="123"/>
      <c r="C7" s="123"/>
      <c r="D7" s="123"/>
      <c r="E7" s="123"/>
    </row>
    <row r="8" spans="1:5" ht="15" customHeight="1">
      <c r="A8" s="82"/>
      <c r="B8" s="123"/>
      <c r="C8" s="123"/>
      <c r="D8" s="123"/>
      <c r="E8" s="123"/>
    </row>
    <row r="9" spans="1:5" ht="15" customHeight="1">
      <c r="A9" s="123"/>
      <c r="B9" s="123"/>
      <c r="C9" s="123"/>
      <c r="D9" s="123"/>
      <c r="E9" s="123"/>
    </row>
    <row r="10" spans="1:5" ht="29.25" customHeight="1">
      <c r="A10" s="312" t="s">
        <v>27</v>
      </c>
      <c r="B10" s="54" t="s">
        <v>348</v>
      </c>
      <c r="C10" s="123"/>
      <c r="D10" s="123"/>
      <c r="E10" s="123"/>
    </row>
    <row r="11" spans="1:5" ht="29.25" customHeight="1">
      <c r="A11" s="312"/>
      <c r="B11" s="123"/>
      <c r="C11" s="123"/>
      <c r="D11" s="123"/>
      <c r="E11" s="123"/>
    </row>
    <row r="12" spans="1:5" ht="15" customHeight="1">
      <c r="A12" s="312"/>
      <c r="B12" s="123"/>
      <c r="C12" s="123"/>
      <c r="D12" s="123"/>
      <c r="E12" s="123"/>
    </row>
    <row r="13" spans="1:5" ht="15" customHeight="1">
      <c r="A13" s="83"/>
      <c r="B13" s="123"/>
      <c r="C13" s="123"/>
      <c r="D13" s="123"/>
      <c r="E13" s="123"/>
    </row>
    <row r="14" spans="1:5" ht="15" customHeight="1">
      <c r="A14" s="83"/>
      <c r="B14" s="123"/>
      <c r="C14" s="123"/>
      <c r="D14" s="123"/>
      <c r="E14" s="123"/>
    </row>
    <row r="15" spans="1:5" ht="30.75" customHeight="1">
      <c r="A15" s="312" t="s">
        <v>28</v>
      </c>
      <c r="B15" s="41" t="s">
        <v>372</v>
      </c>
      <c r="C15" s="123"/>
      <c r="D15" s="123"/>
      <c r="E15" s="123"/>
    </row>
    <row r="16" spans="1:5" ht="15" customHeight="1">
      <c r="A16" s="77" t="s">
        <v>568</v>
      </c>
      <c r="B16" s="77" t="s">
        <v>324</v>
      </c>
      <c r="C16" s="123"/>
      <c r="D16" s="123"/>
      <c r="E16" s="123"/>
    </row>
    <row r="17" spans="1:5" ht="15" customHeight="1">
      <c r="A17" s="77" t="s">
        <v>569</v>
      </c>
      <c r="B17" s="77" t="s">
        <v>324</v>
      </c>
      <c r="C17" s="123"/>
      <c r="D17" s="123"/>
      <c r="E17" s="123"/>
    </row>
    <row r="18" spans="1:5" ht="15" customHeight="1">
      <c r="A18" s="77" t="s">
        <v>570</v>
      </c>
      <c r="B18" s="77" t="s">
        <v>324</v>
      </c>
      <c r="C18" s="123"/>
      <c r="D18" s="123"/>
      <c r="E18" s="123"/>
    </row>
    <row r="19" spans="1:5" ht="15" customHeight="1">
      <c r="A19" s="77" t="s">
        <v>571</v>
      </c>
      <c r="B19" s="77" t="s">
        <v>324</v>
      </c>
      <c r="C19" s="123"/>
      <c r="D19" s="123"/>
      <c r="E19" s="123"/>
    </row>
    <row r="20" spans="1:5" ht="15" customHeight="1">
      <c r="A20" s="77" t="s">
        <v>522</v>
      </c>
      <c r="B20" s="84" t="s">
        <v>331</v>
      </c>
      <c r="C20" s="123"/>
      <c r="D20" s="123"/>
      <c r="E20" s="123"/>
    </row>
    <row r="21" spans="1:5" ht="15" customHeight="1">
      <c r="A21" s="77" t="s">
        <v>520</v>
      </c>
      <c r="B21" s="84" t="s">
        <v>325</v>
      </c>
      <c r="C21" s="123"/>
      <c r="D21" s="123"/>
      <c r="E21" s="123"/>
    </row>
    <row r="22" spans="1:5" ht="15" customHeight="1">
      <c r="A22" s="83"/>
      <c r="B22" s="123"/>
      <c r="C22" s="123"/>
      <c r="D22" s="123"/>
      <c r="E22" s="123"/>
    </row>
    <row r="23" spans="1:5" ht="27.75" customHeight="1">
      <c r="A23" s="312" t="s">
        <v>29</v>
      </c>
      <c r="B23" s="313" t="s">
        <v>32</v>
      </c>
      <c r="C23" s="123"/>
      <c r="D23" s="123"/>
      <c r="E23" s="123"/>
    </row>
    <row r="24" spans="1:5" ht="15" customHeight="1">
      <c r="A24" s="312"/>
      <c r="B24" s="123" t="s">
        <v>344</v>
      </c>
      <c r="C24" s="123"/>
      <c r="D24" s="123"/>
      <c r="E24" s="123"/>
    </row>
    <row r="25" spans="1:5" ht="15" customHeight="1">
      <c r="A25" s="312"/>
      <c r="B25" s="123" t="s">
        <v>364</v>
      </c>
      <c r="C25" s="123"/>
      <c r="D25" s="123"/>
      <c r="E25" s="123"/>
    </row>
    <row r="26" spans="1:5" ht="15" customHeight="1">
      <c r="A26" s="83"/>
      <c r="B26" s="123"/>
      <c r="C26" s="123"/>
      <c r="D26" s="123"/>
      <c r="E26" s="123"/>
    </row>
    <row r="27" spans="1:5" ht="15" customHeight="1">
      <c r="A27" s="83"/>
      <c r="B27" s="123"/>
      <c r="C27" s="123"/>
      <c r="D27" s="123"/>
      <c r="E27" s="123"/>
    </row>
    <row r="28" spans="1:5" ht="31.5" customHeight="1">
      <c r="A28" s="312" t="s">
        <v>30</v>
      </c>
      <c r="B28" s="313" t="s">
        <v>33</v>
      </c>
      <c r="C28" s="123"/>
      <c r="D28" s="123"/>
      <c r="E28" s="123"/>
    </row>
    <row r="29" spans="1:5" ht="15" customHeight="1">
      <c r="A29" s="312"/>
      <c r="B29" s="123"/>
      <c r="C29" s="123"/>
      <c r="D29" s="123"/>
      <c r="E29" s="123"/>
    </row>
    <row r="30" spans="1:5" ht="15" customHeight="1">
      <c r="A30" s="312"/>
      <c r="B30" s="123"/>
      <c r="C30" s="123"/>
      <c r="D30" s="123"/>
      <c r="E30" s="123"/>
    </row>
    <row r="31" spans="1:5" ht="15" customHeight="1">
      <c r="A31" s="83"/>
      <c r="B31" s="123"/>
      <c r="C31" s="123"/>
      <c r="D31" s="123"/>
      <c r="E31" s="123"/>
    </row>
    <row r="32" spans="1:5" ht="15" customHeight="1">
      <c r="A32" s="83"/>
      <c r="B32" s="123"/>
      <c r="C32" s="123"/>
      <c r="D32" s="123"/>
      <c r="E32" s="123"/>
    </row>
    <row r="33" spans="1:5" ht="15" customHeight="1">
      <c r="A33" s="312" t="s">
        <v>31</v>
      </c>
      <c r="B33" s="313"/>
      <c r="C33" s="123"/>
      <c r="D33" s="123"/>
      <c r="E33" s="123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125" sqref="A125"/>
    </sheetView>
  </sheetViews>
  <sheetFormatPr defaultColWidth="9.140625" defaultRowHeight="15"/>
  <cols>
    <col min="1" max="1" width="105.140625" style="0" customWidth="1"/>
    <col min="3" max="3" width="17.140625" style="298" customWidth="1"/>
    <col min="4" max="4" width="15.57421875" style="298" customWidth="1"/>
    <col min="5" max="5" width="18.140625" style="298" customWidth="1"/>
    <col min="6" max="6" width="17.7109375" style="298" customWidth="1"/>
  </cols>
  <sheetData>
    <row r="1" spans="1:6" ht="21" customHeight="1">
      <c r="A1" s="398" t="s">
        <v>818</v>
      </c>
      <c r="B1" s="399"/>
      <c r="C1" s="399"/>
      <c r="D1" s="399"/>
      <c r="E1" s="399"/>
      <c r="F1" s="394"/>
    </row>
    <row r="2" spans="1:6" ht="18.75" customHeight="1">
      <c r="A2" s="386" t="s">
        <v>809</v>
      </c>
      <c r="B2" s="391"/>
      <c r="C2" s="391"/>
      <c r="D2" s="391"/>
      <c r="E2" s="391"/>
      <c r="F2" s="394"/>
    </row>
    <row r="3" ht="18">
      <c r="A3" s="314"/>
    </row>
    <row r="4" spans="1:6" ht="14.25">
      <c r="A4" s="121" t="s">
        <v>71</v>
      </c>
      <c r="F4" s="315" t="s">
        <v>810</v>
      </c>
    </row>
    <row r="5" spans="1:6" ht="26.25">
      <c r="A5" s="2" t="s">
        <v>110</v>
      </c>
      <c r="B5" s="3" t="s">
        <v>111</v>
      </c>
      <c r="C5" s="316" t="s">
        <v>94</v>
      </c>
      <c r="D5" s="316" t="s">
        <v>811</v>
      </c>
      <c r="E5" s="316" t="s">
        <v>812</v>
      </c>
      <c r="F5" s="317" t="s">
        <v>817</v>
      </c>
    </row>
    <row r="6" spans="1:6" ht="14.25">
      <c r="A6" s="30" t="s">
        <v>112</v>
      </c>
      <c r="B6" s="31" t="s">
        <v>113</v>
      </c>
      <c r="C6" s="242">
        <v>900000</v>
      </c>
      <c r="D6" s="318">
        <f>C6*101%</f>
        <v>909000</v>
      </c>
      <c r="E6" s="318">
        <f>D6*101.5%</f>
        <v>922634.9999999999</v>
      </c>
      <c r="F6" s="122">
        <f>E6*101%</f>
        <v>931861.3499999999</v>
      </c>
    </row>
    <row r="7" spans="1:6" ht="14.25">
      <c r="A7" s="30" t="s">
        <v>114</v>
      </c>
      <c r="B7" s="32" t="s">
        <v>115</v>
      </c>
      <c r="C7" s="242"/>
      <c r="D7" s="318"/>
      <c r="E7" s="318"/>
      <c r="F7" s="122"/>
    </row>
    <row r="8" spans="1:6" ht="14.25">
      <c r="A8" s="30" t="s">
        <v>116</v>
      </c>
      <c r="B8" s="32" t="s">
        <v>117</v>
      </c>
      <c r="C8" s="242"/>
      <c r="D8" s="318"/>
      <c r="E8" s="318"/>
      <c r="F8" s="122"/>
    </row>
    <row r="9" spans="1:6" ht="14.25">
      <c r="A9" s="33" t="s">
        <v>118</v>
      </c>
      <c r="B9" s="32" t="s">
        <v>119</v>
      </c>
      <c r="C9" s="242"/>
      <c r="D9" s="318"/>
      <c r="E9" s="318"/>
      <c r="F9" s="122"/>
    </row>
    <row r="10" spans="1:6" ht="14.25">
      <c r="A10" s="33" t="s">
        <v>120</v>
      </c>
      <c r="B10" s="32" t="s">
        <v>121</v>
      </c>
      <c r="C10" s="242"/>
      <c r="D10" s="318"/>
      <c r="E10" s="318"/>
      <c r="F10" s="122"/>
    </row>
    <row r="11" spans="1:6" ht="14.25">
      <c r="A11" s="33" t="s">
        <v>122</v>
      </c>
      <c r="B11" s="32" t="s">
        <v>123</v>
      </c>
      <c r="C11" s="242"/>
      <c r="D11" s="318"/>
      <c r="E11" s="318"/>
      <c r="F11" s="122"/>
    </row>
    <row r="12" spans="1:6" ht="14.25">
      <c r="A12" s="33" t="s">
        <v>124</v>
      </c>
      <c r="B12" s="32" t="s">
        <v>125</v>
      </c>
      <c r="C12" s="242">
        <v>100000</v>
      </c>
      <c r="D12" s="318">
        <f>C12*101%</f>
        <v>101000</v>
      </c>
      <c r="E12" s="318">
        <f>D12*101.5%</f>
        <v>102514.99999999999</v>
      </c>
      <c r="F12" s="122">
        <f>E12*101%</f>
        <v>103540.14999999998</v>
      </c>
    </row>
    <row r="13" spans="1:6" ht="14.25">
      <c r="A13" s="33" t="s">
        <v>126</v>
      </c>
      <c r="B13" s="32" t="s">
        <v>127</v>
      </c>
      <c r="C13" s="242"/>
      <c r="D13" s="318"/>
      <c r="E13" s="318"/>
      <c r="F13" s="122"/>
    </row>
    <row r="14" spans="1:6" ht="14.25">
      <c r="A14" s="5" t="s">
        <v>128</v>
      </c>
      <c r="B14" s="32" t="s">
        <v>129</v>
      </c>
      <c r="C14" s="242"/>
      <c r="D14" s="318"/>
      <c r="E14" s="318"/>
      <c r="F14" s="122"/>
    </row>
    <row r="15" spans="1:6" ht="14.25">
      <c r="A15" s="5" t="s">
        <v>130</v>
      </c>
      <c r="B15" s="32" t="s">
        <v>131</v>
      </c>
      <c r="C15" s="242"/>
      <c r="D15" s="318"/>
      <c r="E15" s="318"/>
      <c r="F15" s="122"/>
    </row>
    <row r="16" spans="1:6" ht="14.25">
      <c r="A16" s="5" t="s">
        <v>132</v>
      </c>
      <c r="B16" s="32" t="s">
        <v>133</v>
      </c>
      <c r="C16" s="242"/>
      <c r="D16" s="318"/>
      <c r="E16" s="318"/>
      <c r="F16" s="122"/>
    </row>
    <row r="17" spans="1:6" ht="14.25">
      <c r="A17" s="5" t="s">
        <v>134</v>
      </c>
      <c r="B17" s="32" t="s">
        <v>135</v>
      </c>
      <c r="C17" s="242"/>
      <c r="D17" s="318"/>
      <c r="E17" s="318"/>
      <c r="F17" s="122"/>
    </row>
    <row r="18" spans="1:6" ht="14.25">
      <c r="A18" s="5" t="s">
        <v>475</v>
      </c>
      <c r="B18" s="32" t="s">
        <v>136</v>
      </c>
      <c r="C18" s="242"/>
      <c r="D18" s="318"/>
      <c r="E18" s="318"/>
      <c r="F18" s="122"/>
    </row>
    <row r="19" spans="1:6" ht="14.25">
      <c r="A19" s="34" t="s">
        <v>413</v>
      </c>
      <c r="B19" s="35" t="s">
        <v>137</v>
      </c>
      <c r="C19" s="242">
        <f>SUM(C6:C18)</f>
        <v>1000000</v>
      </c>
      <c r="D19" s="318">
        <f>C19*101%</f>
        <v>1010000</v>
      </c>
      <c r="E19" s="318">
        <f>D19*101.5%</f>
        <v>1025149.9999999999</v>
      </c>
      <c r="F19" s="122">
        <f>E19*101%</f>
        <v>1035401.4999999999</v>
      </c>
    </row>
    <row r="20" spans="1:6" ht="14.25">
      <c r="A20" s="5" t="s">
        <v>138</v>
      </c>
      <c r="B20" s="32" t="s">
        <v>139</v>
      </c>
      <c r="C20" s="242">
        <v>2100000</v>
      </c>
      <c r="D20" s="318">
        <f>C20*101%</f>
        <v>2121000</v>
      </c>
      <c r="E20" s="318">
        <f>D20*101.5%</f>
        <v>2152815</v>
      </c>
      <c r="F20" s="122">
        <f>E20*101%</f>
        <v>2174343.15</v>
      </c>
    </row>
    <row r="21" spans="1:6" ht="14.25">
      <c r="A21" s="5" t="s">
        <v>140</v>
      </c>
      <c r="B21" s="32" t="s">
        <v>141</v>
      </c>
      <c r="C21" s="242">
        <v>560000</v>
      </c>
      <c r="D21" s="318"/>
      <c r="E21" s="318"/>
      <c r="F21" s="122"/>
    </row>
    <row r="22" spans="1:6" ht="14.25">
      <c r="A22" s="6" t="s">
        <v>142</v>
      </c>
      <c r="B22" s="32" t="s">
        <v>143</v>
      </c>
      <c r="C22" s="242">
        <v>50000</v>
      </c>
      <c r="D22" s="318"/>
      <c r="E22" s="318"/>
      <c r="F22" s="122"/>
    </row>
    <row r="23" spans="1:6" ht="14.25">
      <c r="A23" s="7" t="s">
        <v>414</v>
      </c>
      <c r="B23" s="35" t="s">
        <v>144</v>
      </c>
      <c r="C23" s="242">
        <f>SUM(C20:C22)</f>
        <v>2710000</v>
      </c>
      <c r="D23" s="318">
        <f>C23*101%</f>
        <v>2737100</v>
      </c>
      <c r="E23" s="318">
        <f>D23*101.5%</f>
        <v>2778156.4999999995</v>
      </c>
      <c r="F23" s="122">
        <f>E23*101%</f>
        <v>2805938.0649999995</v>
      </c>
    </row>
    <row r="24" spans="1:6" ht="14.25">
      <c r="A24" s="55" t="s">
        <v>505</v>
      </c>
      <c r="B24" s="56" t="s">
        <v>145</v>
      </c>
      <c r="C24" s="242">
        <f>C19+C23</f>
        <v>3710000</v>
      </c>
      <c r="D24" s="318">
        <f>C24*101%</f>
        <v>3747100</v>
      </c>
      <c r="E24" s="318">
        <f>D24*101.5%</f>
        <v>3803306.4999999995</v>
      </c>
      <c r="F24" s="122">
        <f>E24*101%</f>
        <v>3841339.5649999995</v>
      </c>
    </row>
    <row r="25" spans="1:6" ht="14.25">
      <c r="A25" s="41" t="s">
        <v>476</v>
      </c>
      <c r="B25" s="56" t="s">
        <v>146</v>
      </c>
      <c r="C25" s="242">
        <v>824000</v>
      </c>
      <c r="D25" s="318">
        <f>C25*101%</f>
        <v>832240</v>
      </c>
      <c r="E25" s="318">
        <f>D25*101.5%</f>
        <v>844723.6</v>
      </c>
      <c r="F25" s="122">
        <f>E25*101%</f>
        <v>853170.836</v>
      </c>
    </row>
    <row r="26" spans="1:6" ht="14.25">
      <c r="A26" s="5" t="s">
        <v>147</v>
      </c>
      <c r="B26" s="32" t="s">
        <v>148</v>
      </c>
      <c r="C26" s="242"/>
      <c r="D26" s="318"/>
      <c r="E26" s="318"/>
      <c r="F26" s="122"/>
    </row>
    <row r="27" spans="1:6" ht="14.25">
      <c r="A27" s="5" t="s">
        <v>149</v>
      </c>
      <c r="B27" s="32" t="s">
        <v>150</v>
      </c>
      <c r="C27" s="242">
        <v>375000</v>
      </c>
      <c r="D27" s="318">
        <f>C27*101%</f>
        <v>378750</v>
      </c>
      <c r="E27" s="318">
        <f>D27*101.5%</f>
        <v>384431.24999999994</v>
      </c>
      <c r="F27" s="122">
        <f>E27*101%</f>
        <v>388275.56249999994</v>
      </c>
    </row>
    <row r="28" spans="1:6" ht="14.25">
      <c r="A28" s="5" t="s">
        <v>151</v>
      </c>
      <c r="B28" s="32" t="s">
        <v>152</v>
      </c>
      <c r="C28" s="242"/>
      <c r="D28" s="318"/>
      <c r="E28" s="318"/>
      <c r="F28" s="122"/>
    </row>
    <row r="29" spans="1:6" ht="14.25">
      <c r="A29" s="7" t="s">
        <v>415</v>
      </c>
      <c r="B29" s="35" t="s">
        <v>153</v>
      </c>
      <c r="C29" s="242">
        <f>SUM(C26:C28)</f>
        <v>375000</v>
      </c>
      <c r="D29" s="318">
        <f>C29*101%</f>
        <v>378750</v>
      </c>
      <c r="E29" s="318">
        <f>D29*101.5%</f>
        <v>384431.24999999994</v>
      </c>
      <c r="F29" s="122">
        <f>E29*101%</f>
        <v>388275.56249999994</v>
      </c>
    </row>
    <row r="30" spans="1:6" ht="14.25">
      <c r="A30" s="5" t="s">
        <v>154</v>
      </c>
      <c r="B30" s="32" t="s">
        <v>155</v>
      </c>
      <c r="C30" s="242"/>
      <c r="D30" s="318"/>
      <c r="E30" s="318"/>
      <c r="F30" s="122"/>
    </row>
    <row r="31" spans="1:6" ht="14.25">
      <c r="A31" s="5" t="s">
        <v>156</v>
      </c>
      <c r="B31" s="32" t="s">
        <v>157</v>
      </c>
      <c r="C31" s="242">
        <v>120000</v>
      </c>
      <c r="D31" s="318">
        <f>C31*101%</f>
        <v>121200</v>
      </c>
      <c r="E31" s="318">
        <f>D31*101.5%</f>
        <v>123017.99999999999</v>
      </c>
      <c r="F31" s="122">
        <f>E31*101%</f>
        <v>124248.18</v>
      </c>
    </row>
    <row r="32" spans="1:6" ht="15" customHeight="1">
      <c r="A32" s="7" t="s">
        <v>506</v>
      </c>
      <c r="B32" s="35" t="s">
        <v>158</v>
      </c>
      <c r="C32" s="242">
        <f>SUM(C30:C31)</f>
        <v>120000</v>
      </c>
      <c r="D32" s="318">
        <f>C32*101%</f>
        <v>121200</v>
      </c>
      <c r="E32" s="318">
        <f>D32*101.5%</f>
        <v>123017.99999999999</v>
      </c>
      <c r="F32" s="122">
        <f>E32*101%</f>
        <v>124248.18</v>
      </c>
    </row>
    <row r="33" spans="1:6" ht="14.25">
      <c r="A33" s="5" t="s">
        <v>159</v>
      </c>
      <c r="B33" s="32" t="s">
        <v>160</v>
      </c>
      <c r="C33" s="242">
        <v>830000</v>
      </c>
      <c r="D33" s="318">
        <f>C33*101%</f>
        <v>838300</v>
      </c>
      <c r="E33" s="318">
        <f>D33*101.5%</f>
        <v>850874.4999999999</v>
      </c>
      <c r="F33" s="122">
        <f>E33*101%</f>
        <v>859383.2449999999</v>
      </c>
    </row>
    <row r="34" spans="1:6" ht="14.25">
      <c r="A34" s="5" t="s">
        <v>161</v>
      </c>
      <c r="B34" s="32" t="s">
        <v>162</v>
      </c>
      <c r="C34" s="242"/>
      <c r="D34" s="318"/>
      <c r="E34" s="318"/>
      <c r="F34" s="122"/>
    </row>
    <row r="35" spans="1:6" ht="14.25">
      <c r="A35" s="5" t="s">
        <v>477</v>
      </c>
      <c r="B35" s="32" t="s">
        <v>163</v>
      </c>
      <c r="C35" s="242">
        <v>100000</v>
      </c>
      <c r="D35" s="318"/>
      <c r="E35" s="318"/>
      <c r="F35" s="122"/>
    </row>
    <row r="36" spans="1:6" ht="14.25">
      <c r="A36" s="5" t="s">
        <v>164</v>
      </c>
      <c r="B36" s="32" t="s">
        <v>165</v>
      </c>
      <c r="C36" s="242">
        <v>2030000</v>
      </c>
      <c r="D36" s="318">
        <f>C36*101%</f>
        <v>2050300</v>
      </c>
      <c r="E36" s="318">
        <f>D36*101.5%</f>
        <v>2081054.4999999998</v>
      </c>
      <c r="F36" s="122">
        <f>E36*101%</f>
        <v>2101865.045</v>
      </c>
    </row>
    <row r="37" spans="1:6" ht="14.25">
      <c r="A37" s="10" t="s">
        <v>478</v>
      </c>
      <c r="B37" s="32" t="s">
        <v>166</v>
      </c>
      <c r="C37" s="242"/>
      <c r="D37" s="318"/>
      <c r="E37" s="318"/>
      <c r="F37" s="122"/>
    </row>
    <row r="38" spans="1:6" ht="14.25">
      <c r="A38" s="6" t="s">
        <v>167</v>
      </c>
      <c r="B38" s="32" t="s">
        <v>168</v>
      </c>
      <c r="C38" s="242"/>
      <c r="D38" s="318">
        <f>C38*101%</f>
        <v>0</v>
      </c>
      <c r="E38" s="318">
        <f>D38*101.5%</f>
        <v>0</v>
      </c>
      <c r="F38" s="122">
        <f>E38*101%</f>
        <v>0</v>
      </c>
    </row>
    <row r="39" spans="1:6" ht="14.25">
      <c r="A39" s="5" t="s">
        <v>479</v>
      </c>
      <c r="B39" s="32" t="s">
        <v>169</v>
      </c>
      <c r="C39" s="242">
        <v>1750000</v>
      </c>
      <c r="D39" s="318">
        <f>C39*101%</f>
        <v>1767500</v>
      </c>
      <c r="E39" s="318">
        <f>D39*101.5%</f>
        <v>1794012.4999999998</v>
      </c>
      <c r="F39" s="122">
        <f>E39*101%</f>
        <v>1811952.6249999998</v>
      </c>
    </row>
    <row r="40" spans="1:6" ht="14.25">
      <c r="A40" s="7" t="s">
        <v>416</v>
      </c>
      <c r="B40" s="35" t="s">
        <v>170</v>
      </c>
      <c r="C40" s="242">
        <f>SUM(C33:C39)</f>
        <v>4710000</v>
      </c>
      <c r="D40" s="318">
        <f>C40*101%</f>
        <v>4757100</v>
      </c>
      <c r="E40" s="318">
        <f>D40*101.5%</f>
        <v>4828456.5</v>
      </c>
      <c r="F40" s="122">
        <f>E40*101%</f>
        <v>4876741.065</v>
      </c>
    </row>
    <row r="41" spans="1:6" ht="14.25">
      <c r="A41" s="5" t="s">
        <v>171</v>
      </c>
      <c r="B41" s="32" t="s">
        <v>172</v>
      </c>
      <c r="C41" s="242">
        <v>130000</v>
      </c>
      <c r="D41" s="318">
        <f>C41*101%</f>
        <v>131300</v>
      </c>
      <c r="E41" s="318">
        <f>D41*101.5%</f>
        <v>133269.5</v>
      </c>
      <c r="F41" s="122">
        <f>E41*101%</f>
        <v>134602.195</v>
      </c>
    </row>
    <row r="42" spans="1:6" ht="14.25">
      <c r="A42" s="5" t="s">
        <v>173</v>
      </c>
      <c r="B42" s="32" t="s">
        <v>174</v>
      </c>
      <c r="C42" s="242"/>
      <c r="D42" s="318"/>
      <c r="E42" s="318"/>
      <c r="F42" s="122"/>
    </row>
    <row r="43" spans="1:6" ht="14.25">
      <c r="A43" s="7" t="s">
        <v>417</v>
      </c>
      <c r="B43" s="35" t="s">
        <v>175</v>
      </c>
      <c r="C43" s="242">
        <f>SUM(C41:C42)</f>
        <v>130000</v>
      </c>
      <c r="D43" s="318">
        <f>C43*101%</f>
        <v>131300</v>
      </c>
      <c r="E43" s="318">
        <f>D43*101.5%</f>
        <v>133269.5</v>
      </c>
      <c r="F43" s="122">
        <f>E43*101%</f>
        <v>134602.195</v>
      </c>
    </row>
    <row r="44" spans="1:6" ht="14.25">
      <c r="A44" s="5" t="s">
        <v>176</v>
      </c>
      <c r="B44" s="32" t="s">
        <v>177</v>
      </c>
      <c r="C44" s="242">
        <v>1271000</v>
      </c>
      <c r="D44" s="318">
        <f>C44*101%</f>
        <v>1283710</v>
      </c>
      <c r="E44" s="318">
        <f>D44*101.5%</f>
        <v>1302965.65</v>
      </c>
      <c r="F44" s="122">
        <f>E44*101%</f>
        <v>1315995.3065</v>
      </c>
    </row>
    <row r="45" spans="1:6" ht="14.25">
      <c r="A45" s="5" t="s">
        <v>178</v>
      </c>
      <c r="B45" s="32" t="s">
        <v>179</v>
      </c>
      <c r="C45" s="242">
        <v>470000</v>
      </c>
      <c r="D45" s="318"/>
      <c r="E45" s="318"/>
      <c r="F45" s="122"/>
    </row>
    <row r="46" spans="1:6" ht="14.25">
      <c r="A46" s="5" t="s">
        <v>480</v>
      </c>
      <c r="B46" s="32" t="s">
        <v>180</v>
      </c>
      <c r="C46" s="242"/>
      <c r="D46" s="318"/>
      <c r="E46" s="318"/>
      <c r="F46" s="122"/>
    </row>
    <row r="47" spans="1:6" ht="14.25">
      <c r="A47" s="5" t="s">
        <v>481</v>
      </c>
      <c r="B47" s="32" t="s">
        <v>181</v>
      </c>
      <c r="C47" s="242"/>
      <c r="D47" s="318"/>
      <c r="E47" s="318"/>
      <c r="F47" s="122"/>
    </row>
    <row r="48" spans="1:6" ht="14.25">
      <c r="A48" s="5" t="s">
        <v>182</v>
      </c>
      <c r="B48" s="32" t="s">
        <v>183</v>
      </c>
      <c r="C48" s="242">
        <v>100000</v>
      </c>
      <c r="D48" s="318"/>
      <c r="E48" s="318"/>
      <c r="F48" s="122"/>
    </row>
    <row r="49" spans="1:6" ht="14.25">
      <c r="A49" s="7" t="s">
        <v>418</v>
      </c>
      <c r="B49" s="35" t="s">
        <v>184</v>
      </c>
      <c r="C49" s="242">
        <f>SUM(C44:C48)</f>
        <v>1841000</v>
      </c>
      <c r="D49" s="318">
        <f>C49*101%</f>
        <v>1859410</v>
      </c>
      <c r="E49" s="318">
        <f>D49*101.5%</f>
        <v>1887301.15</v>
      </c>
      <c r="F49" s="122">
        <f>E49*101%</f>
        <v>1906174.1615</v>
      </c>
    </row>
    <row r="50" spans="1:6" ht="14.25">
      <c r="A50" s="41" t="s">
        <v>419</v>
      </c>
      <c r="B50" s="56" t="s">
        <v>185</v>
      </c>
      <c r="C50" s="242">
        <f>C32+C40+C43+C49+C29</f>
        <v>7176000</v>
      </c>
      <c r="D50" s="318">
        <f>C50*101%</f>
        <v>7247760</v>
      </c>
      <c r="E50" s="318">
        <f>D50*101.5%</f>
        <v>7356476.399999999</v>
      </c>
      <c r="F50" s="122">
        <f>E50*101%</f>
        <v>7430041.164</v>
      </c>
    </row>
    <row r="51" spans="1:6" ht="14.25">
      <c r="A51" s="13" t="s">
        <v>186</v>
      </c>
      <c r="B51" s="32" t="s">
        <v>187</v>
      </c>
      <c r="C51" s="242"/>
      <c r="D51" s="318"/>
      <c r="E51" s="318"/>
      <c r="F51" s="122"/>
    </row>
    <row r="52" spans="1:6" ht="14.25">
      <c r="A52" s="13" t="s">
        <v>420</v>
      </c>
      <c r="B52" s="32" t="s">
        <v>188</v>
      </c>
      <c r="C52" s="242"/>
      <c r="D52" s="318"/>
      <c r="E52" s="318"/>
      <c r="F52" s="122"/>
    </row>
    <row r="53" spans="1:6" ht="14.25">
      <c r="A53" s="17" t="s">
        <v>482</v>
      </c>
      <c r="B53" s="32" t="s">
        <v>189</v>
      </c>
      <c r="C53" s="242"/>
      <c r="D53" s="318"/>
      <c r="E53" s="318"/>
      <c r="F53" s="122"/>
    </row>
    <row r="54" spans="1:6" ht="14.25">
      <c r="A54" s="17" t="s">
        <v>483</v>
      </c>
      <c r="B54" s="32" t="s">
        <v>190</v>
      </c>
      <c r="C54" s="242"/>
      <c r="D54" s="318"/>
      <c r="E54" s="318"/>
      <c r="F54" s="122"/>
    </row>
    <row r="55" spans="1:6" ht="14.25">
      <c r="A55" s="17" t="s">
        <v>484</v>
      </c>
      <c r="B55" s="32" t="s">
        <v>191</v>
      </c>
      <c r="C55" s="242"/>
      <c r="D55" s="318"/>
      <c r="E55" s="318"/>
      <c r="F55" s="122"/>
    </row>
    <row r="56" spans="1:6" ht="14.25">
      <c r="A56" s="13" t="s">
        <v>485</v>
      </c>
      <c r="B56" s="32" t="s">
        <v>192</v>
      </c>
      <c r="C56" s="242"/>
      <c r="D56" s="318"/>
      <c r="E56" s="318"/>
      <c r="F56" s="122"/>
    </row>
    <row r="57" spans="1:6" ht="14.25">
      <c r="A57" s="13" t="s">
        <v>486</v>
      </c>
      <c r="B57" s="32" t="s">
        <v>193</v>
      </c>
      <c r="C57" s="242"/>
      <c r="D57" s="318"/>
      <c r="E57" s="318"/>
      <c r="F57" s="122"/>
    </row>
    <row r="58" spans="1:6" ht="14.25">
      <c r="A58" s="13" t="s">
        <v>487</v>
      </c>
      <c r="B58" s="32" t="s">
        <v>194</v>
      </c>
      <c r="C58" s="242">
        <v>1090000</v>
      </c>
      <c r="D58" s="318">
        <f>C58*101%</f>
        <v>1100900</v>
      </c>
      <c r="E58" s="318">
        <f>D58*101.5%</f>
        <v>1117413.5</v>
      </c>
      <c r="F58" s="122">
        <f>E58*101%</f>
        <v>1128587.635</v>
      </c>
    </row>
    <row r="59" spans="1:6" ht="14.25">
      <c r="A59" s="53" t="s">
        <v>449</v>
      </c>
      <c r="B59" s="56" t="s">
        <v>195</v>
      </c>
      <c r="C59" s="242">
        <v>1090000</v>
      </c>
      <c r="D59" s="242">
        <f>SUM(D51:D58)</f>
        <v>1100900</v>
      </c>
      <c r="E59" s="242">
        <f>SUM(E51:E58)</f>
        <v>1117413.5</v>
      </c>
      <c r="F59" s="242">
        <f>SUM(F51:F58)</f>
        <v>1128587.635</v>
      </c>
    </row>
    <row r="60" spans="1:6" ht="14.25">
      <c r="A60" s="12" t="s">
        <v>488</v>
      </c>
      <c r="B60" s="32" t="s">
        <v>196</v>
      </c>
      <c r="C60" s="242"/>
      <c r="D60" s="318"/>
      <c r="E60" s="318"/>
      <c r="F60" s="122"/>
    </row>
    <row r="61" spans="1:6" ht="14.25">
      <c r="A61" s="12" t="s">
        <v>197</v>
      </c>
      <c r="B61" s="32" t="s">
        <v>198</v>
      </c>
      <c r="C61" s="242"/>
      <c r="D61" s="318">
        <f>C61*101%</f>
        <v>0</v>
      </c>
      <c r="E61" s="318">
        <f>D61*101.5%</f>
        <v>0</v>
      </c>
      <c r="F61" s="122">
        <f>E61*101%</f>
        <v>0</v>
      </c>
    </row>
    <row r="62" spans="1:6" ht="14.25">
      <c r="A62" s="12" t="s">
        <v>199</v>
      </c>
      <c r="B62" s="32" t="s">
        <v>200</v>
      </c>
      <c r="C62" s="242"/>
      <c r="D62" s="318"/>
      <c r="E62" s="318"/>
      <c r="F62" s="122"/>
    </row>
    <row r="63" spans="1:6" ht="14.25">
      <c r="A63" s="12" t="s">
        <v>450</v>
      </c>
      <c r="B63" s="32" t="s">
        <v>201</v>
      </c>
      <c r="C63" s="242"/>
      <c r="D63" s="318"/>
      <c r="E63" s="318"/>
      <c r="F63" s="122"/>
    </row>
    <row r="64" spans="1:6" ht="14.25">
      <c r="A64" s="12" t="s">
        <v>489</v>
      </c>
      <c r="B64" s="32" t="s">
        <v>202</v>
      </c>
      <c r="C64" s="242"/>
      <c r="D64" s="318"/>
      <c r="E64" s="318"/>
      <c r="F64" s="122"/>
    </row>
    <row r="65" spans="1:6" ht="14.25">
      <c r="A65" s="12" t="s">
        <v>452</v>
      </c>
      <c r="B65" s="32" t="s">
        <v>203</v>
      </c>
      <c r="C65" s="242">
        <v>830000</v>
      </c>
      <c r="D65" s="318">
        <f>C65*101%</f>
        <v>838300</v>
      </c>
      <c r="E65" s="318">
        <f>D65*101.5%</f>
        <v>850874.4999999999</v>
      </c>
      <c r="F65" s="122">
        <f>E65*101%</f>
        <v>859383.2449999999</v>
      </c>
    </row>
    <row r="66" spans="1:6" ht="14.25">
      <c r="A66" s="12" t="s">
        <v>490</v>
      </c>
      <c r="B66" s="32" t="s">
        <v>204</v>
      </c>
      <c r="C66" s="242"/>
      <c r="D66" s="318"/>
      <c r="E66" s="318"/>
      <c r="F66" s="122"/>
    </row>
    <row r="67" spans="1:6" ht="14.25">
      <c r="A67" s="12" t="s">
        <v>491</v>
      </c>
      <c r="B67" s="32" t="s">
        <v>205</v>
      </c>
      <c r="C67" s="242"/>
      <c r="D67" s="318"/>
      <c r="E67" s="318"/>
      <c r="F67" s="122"/>
    </row>
    <row r="68" spans="1:6" ht="14.25">
      <c r="A68" s="12" t="s">
        <v>206</v>
      </c>
      <c r="B68" s="32" t="s">
        <v>207</v>
      </c>
      <c r="C68" s="242"/>
      <c r="D68" s="318"/>
      <c r="E68" s="318"/>
      <c r="F68" s="122"/>
    </row>
    <row r="69" spans="1:6" ht="14.25">
      <c r="A69" s="20" t="s">
        <v>208</v>
      </c>
      <c r="B69" s="32" t="s">
        <v>209</v>
      </c>
      <c r="C69" s="242"/>
      <c r="D69" s="318"/>
      <c r="E69" s="318"/>
      <c r="F69" s="122"/>
    </row>
    <row r="70" spans="1:6" ht="14.25">
      <c r="A70" s="12" t="s">
        <v>492</v>
      </c>
      <c r="B70" s="32" t="s">
        <v>210</v>
      </c>
      <c r="C70" s="242">
        <v>60000</v>
      </c>
      <c r="D70" s="318">
        <f>C70*101%</f>
        <v>60600</v>
      </c>
      <c r="E70" s="318">
        <f>D70*101.5%</f>
        <v>61508.99999999999</v>
      </c>
      <c r="F70" s="122">
        <f>E70*101%</f>
        <v>62124.09</v>
      </c>
    </row>
    <row r="71" spans="1:6" ht="14.25">
      <c r="A71" s="20" t="s">
        <v>667</v>
      </c>
      <c r="B71" s="32" t="s">
        <v>211</v>
      </c>
      <c r="C71" s="242">
        <v>391813</v>
      </c>
      <c r="D71" s="318">
        <f>C71*101%</f>
        <v>395731.13</v>
      </c>
      <c r="E71" s="318">
        <f>D71*101.5%</f>
        <v>401667.09695</v>
      </c>
      <c r="F71" s="122">
        <f>E71*101%</f>
        <v>405683.7679195</v>
      </c>
    </row>
    <row r="72" spans="1:6" ht="14.25">
      <c r="A72" s="20" t="s">
        <v>668</v>
      </c>
      <c r="B72" s="32" t="s">
        <v>211</v>
      </c>
      <c r="C72" s="242"/>
      <c r="D72" s="318"/>
      <c r="E72" s="318"/>
      <c r="F72" s="122"/>
    </row>
    <row r="73" spans="1:6" ht="14.25">
      <c r="A73" s="53" t="s">
        <v>455</v>
      </c>
      <c r="B73" s="56" t="s">
        <v>212</v>
      </c>
      <c r="C73" s="242">
        <f>SUM(C60:C72)</f>
        <v>1281813</v>
      </c>
      <c r="D73" s="318">
        <f>C73*101%</f>
        <v>1294631.1300000001</v>
      </c>
      <c r="E73" s="318">
        <f>D73*101.5%</f>
        <v>1314050.59695</v>
      </c>
      <c r="F73" s="122">
        <f>E73*101%</f>
        <v>1327191.1029194999</v>
      </c>
    </row>
    <row r="74" spans="1:6" ht="15">
      <c r="A74" s="63" t="s">
        <v>72</v>
      </c>
      <c r="B74" s="63"/>
      <c r="C74" s="341">
        <f>C24+C50+C59+C73+C25</f>
        <v>14081813</v>
      </c>
      <c r="D74" s="319">
        <f>C74*101%</f>
        <v>14222631.13</v>
      </c>
      <c r="E74" s="319">
        <f>D74*101.5%</f>
        <v>14435970.59695</v>
      </c>
      <c r="F74" s="319">
        <f>E74*101%</f>
        <v>14580330.3029195</v>
      </c>
    </row>
    <row r="75" spans="1:6" ht="14.25">
      <c r="A75" s="36" t="s">
        <v>213</v>
      </c>
      <c r="B75" s="32" t="s">
        <v>214</v>
      </c>
      <c r="C75" s="242"/>
      <c r="D75" s="318"/>
      <c r="E75" s="318"/>
      <c r="F75" s="122"/>
    </row>
    <row r="76" spans="1:6" ht="14.25">
      <c r="A76" s="36" t="s">
        <v>493</v>
      </c>
      <c r="B76" s="32" t="s">
        <v>215</v>
      </c>
      <c r="C76" s="242"/>
      <c r="D76" s="318"/>
      <c r="E76" s="318"/>
      <c r="F76" s="122"/>
    </row>
    <row r="77" spans="1:6" ht="14.25">
      <c r="A77" s="36" t="s">
        <v>216</v>
      </c>
      <c r="B77" s="32" t="s">
        <v>217</v>
      </c>
      <c r="C77" s="242"/>
      <c r="D77" s="318"/>
      <c r="E77" s="318"/>
      <c r="F77" s="122"/>
    </row>
    <row r="78" spans="1:6" ht="14.25">
      <c r="A78" s="36" t="s">
        <v>218</v>
      </c>
      <c r="B78" s="32" t="s">
        <v>219</v>
      </c>
      <c r="C78" s="242">
        <v>100000</v>
      </c>
      <c r="D78" s="318">
        <f>C78*101%</f>
        <v>101000</v>
      </c>
      <c r="E78" s="318">
        <f>D78*101.5%</f>
        <v>102514.99999999999</v>
      </c>
      <c r="F78" s="122">
        <f>E78*101%</f>
        <v>103540.14999999998</v>
      </c>
    </row>
    <row r="79" spans="1:6" ht="14.25">
      <c r="A79" s="6" t="s">
        <v>220</v>
      </c>
      <c r="B79" s="32" t="s">
        <v>221</v>
      </c>
      <c r="C79" s="242"/>
      <c r="D79" s="318"/>
      <c r="E79" s="318"/>
      <c r="F79" s="122"/>
    </row>
    <row r="80" spans="1:6" ht="14.25">
      <c r="A80" s="6" t="s">
        <v>222</v>
      </c>
      <c r="B80" s="32" t="s">
        <v>223</v>
      </c>
      <c r="C80" s="242"/>
      <c r="D80" s="318"/>
      <c r="E80" s="318"/>
      <c r="F80" s="122"/>
    </row>
    <row r="81" spans="1:6" ht="14.25">
      <c r="A81" s="6" t="s">
        <v>224</v>
      </c>
      <c r="B81" s="32" t="s">
        <v>225</v>
      </c>
      <c r="C81" s="242">
        <v>30000</v>
      </c>
      <c r="D81" s="318">
        <f>C81*101%</f>
        <v>30300</v>
      </c>
      <c r="E81" s="318">
        <f>D81*101.5%</f>
        <v>30754.499999999996</v>
      </c>
      <c r="F81" s="122">
        <f>E81*101%</f>
        <v>31062.045</v>
      </c>
    </row>
    <row r="82" spans="1:6" ht="14.25">
      <c r="A82" s="54" t="s">
        <v>457</v>
      </c>
      <c r="B82" s="56" t="s">
        <v>226</v>
      </c>
      <c r="C82" s="242">
        <f>SUM(C75:C81)</f>
        <v>130000</v>
      </c>
      <c r="D82" s="318">
        <f>C82*101%</f>
        <v>131300</v>
      </c>
      <c r="E82" s="318">
        <f>D82*101.5%</f>
        <v>133269.5</v>
      </c>
      <c r="F82" s="122">
        <f>E82*101%</f>
        <v>134602.195</v>
      </c>
    </row>
    <row r="83" spans="1:6" ht="14.25">
      <c r="A83" s="13" t="s">
        <v>227</v>
      </c>
      <c r="B83" s="32" t="s">
        <v>228</v>
      </c>
      <c r="C83" s="276">
        <v>15431096</v>
      </c>
      <c r="D83" s="318">
        <f>C83*101%</f>
        <v>15585406.96</v>
      </c>
      <c r="E83" s="318">
        <f>D83*101.5%</f>
        <v>15819188.064399999</v>
      </c>
      <c r="F83" s="122">
        <f>E83*101%</f>
        <v>15977379.945043998</v>
      </c>
    </row>
    <row r="84" spans="1:6" ht="14.25">
      <c r="A84" s="13" t="s">
        <v>229</v>
      </c>
      <c r="B84" s="32" t="s">
        <v>230</v>
      </c>
      <c r="C84" s="242"/>
      <c r="D84" s="318"/>
      <c r="E84" s="318"/>
      <c r="F84" s="122"/>
    </row>
    <row r="85" spans="1:6" ht="14.25">
      <c r="A85" s="13" t="s">
        <v>231</v>
      </c>
      <c r="B85" s="32" t="s">
        <v>232</v>
      </c>
      <c r="C85" s="242"/>
      <c r="D85" s="318"/>
      <c r="E85" s="318"/>
      <c r="F85" s="122"/>
    </row>
    <row r="86" spans="1:6" ht="14.25">
      <c r="A86" s="13" t="s">
        <v>233</v>
      </c>
      <c r="B86" s="32" t="s">
        <v>234</v>
      </c>
      <c r="C86" s="276">
        <v>4163895</v>
      </c>
      <c r="D86" s="318">
        <f>C86*101%</f>
        <v>4205533.95</v>
      </c>
      <c r="E86" s="318">
        <f>D86*101.5%</f>
        <v>4268616.959249999</v>
      </c>
      <c r="F86" s="122">
        <f>E86*101%</f>
        <v>4311303.128842499</v>
      </c>
    </row>
    <row r="87" spans="1:6" ht="14.25">
      <c r="A87" s="53" t="s">
        <v>458</v>
      </c>
      <c r="B87" s="56" t="s">
        <v>235</v>
      </c>
      <c r="C87" s="242">
        <f>SUM(C83:C86)</f>
        <v>19594991</v>
      </c>
      <c r="D87" s="318">
        <f>C87*101%</f>
        <v>19790940.91</v>
      </c>
      <c r="E87" s="318">
        <f>D87*101.5%</f>
        <v>20087805.023649998</v>
      </c>
      <c r="F87" s="122">
        <f>E87*101%</f>
        <v>20288683.0738865</v>
      </c>
    </row>
    <row r="88" spans="1:6" ht="14.25">
      <c r="A88" s="13" t="s">
        <v>236</v>
      </c>
      <c r="B88" s="32" t="s">
        <v>237</v>
      </c>
      <c r="C88" s="242"/>
      <c r="D88" s="318"/>
      <c r="E88" s="318"/>
      <c r="F88" s="122"/>
    </row>
    <row r="89" spans="1:6" ht="14.25">
      <c r="A89" s="13" t="s">
        <v>494</v>
      </c>
      <c r="B89" s="32" t="s">
        <v>238</v>
      </c>
      <c r="C89" s="242"/>
      <c r="D89" s="318"/>
      <c r="E89" s="318"/>
      <c r="F89" s="122"/>
    </row>
    <row r="90" spans="1:6" ht="14.25">
      <c r="A90" s="13" t="s">
        <v>495</v>
      </c>
      <c r="B90" s="32" t="s">
        <v>239</v>
      </c>
      <c r="C90" s="242"/>
      <c r="D90" s="318"/>
      <c r="E90" s="318"/>
      <c r="F90" s="122"/>
    </row>
    <row r="91" spans="1:6" ht="14.25">
      <c r="A91" s="13" t="s">
        <v>496</v>
      </c>
      <c r="B91" s="32" t="s">
        <v>240</v>
      </c>
      <c r="C91" s="242"/>
      <c r="D91" s="318"/>
      <c r="E91" s="318"/>
      <c r="F91" s="122"/>
    </row>
    <row r="92" spans="1:6" ht="14.25">
      <c r="A92" s="13" t="s">
        <v>497</v>
      </c>
      <c r="B92" s="32" t="s">
        <v>241</v>
      </c>
      <c r="C92" s="242"/>
      <c r="D92" s="318"/>
      <c r="E92" s="318"/>
      <c r="F92" s="122"/>
    </row>
    <row r="93" spans="1:6" ht="14.25">
      <c r="A93" s="13" t="s">
        <v>498</v>
      </c>
      <c r="B93" s="32" t="s">
        <v>242</v>
      </c>
      <c r="C93" s="242"/>
      <c r="D93" s="318"/>
      <c r="E93" s="318"/>
      <c r="F93" s="122"/>
    </row>
    <row r="94" spans="1:6" ht="14.25">
      <c r="A94" s="13" t="s">
        <v>243</v>
      </c>
      <c r="B94" s="32" t="s">
        <v>244</v>
      </c>
      <c r="C94" s="242"/>
      <c r="D94" s="318"/>
      <c r="E94" s="318"/>
      <c r="F94" s="122"/>
    </row>
    <row r="95" spans="1:6" ht="14.25">
      <c r="A95" s="13" t="s">
        <v>499</v>
      </c>
      <c r="B95" s="32" t="s">
        <v>245</v>
      </c>
      <c r="C95" s="242"/>
      <c r="D95" s="318"/>
      <c r="E95" s="318"/>
      <c r="F95" s="122"/>
    </row>
    <row r="96" spans="1:6" ht="14.25">
      <c r="A96" s="53" t="s">
        <v>459</v>
      </c>
      <c r="B96" s="56" t="s">
        <v>246</v>
      </c>
      <c r="C96" s="242">
        <v>0</v>
      </c>
      <c r="D96" s="318"/>
      <c r="E96" s="318"/>
      <c r="F96" s="122"/>
    </row>
    <row r="97" spans="1:6" ht="15">
      <c r="A97" s="63" t="s">
        <v>73</v>
      </c>
      <c r="B97" s="63"/>
      <c r="C97" s="341">
        <f>C82+C87+C96</f>
        <v>19724991</v>
      </c>
      <c r="D97" s="319">
        <f>C97*101%</f>
        <v>19922240.91</v>
      </c>
      <c r="E97" s="319">
        <f>D97*101.5%</f>
        <v>20221074.523649998</v>
      </c>
      <c r="F97" s="319">
        <f>E97*101%</f>
        <v>20423285.2688865</v>
      </c>
    </row>
    <row r="98" spans="1:6" ht="15">
      <c r="A98" s="37" t="s">
        <v>507</v>
      </c>
      <c r="B98" s="38" t="s">
        <v>247</v>
      </c>
      <c r="C98" s="342">
        <f>C97+C74</f>
        <v>33806804</v>
      </c>
      <c r="D98" s="320">
        <f>C98*101%</f>
        <v>34144872.04</v>
      </c>
      <c r="E98" s="320">
        <f>D98*101.5%</f>
        <v>34657045.12059999</v>
      </c>
      <c r="F98" s="320">
        <f>E98*101%</f>
        <v>35003615.57180599</v>
      </c>
    </row>
    <row r="99" spans="1:25" ht="14.25">
      <c r="A99" s="13" t="s">
        <v>500</v>
      </c>
      <c r="B99" s="5" t="s">
        <v>248</v>
      </c>
      <c r="C99" s="302">
        <v>0</v>
      </c>
      <c r="D99" s="318">
        <f aca="true" t="shared" si="0" ref="D99:D122">C99*101%</f>
        <v>0</v>
      </c>
      <c r="E99" s="318">
        <f aca="true" t="shared" si="1" ref="E99:E122">D99*101.5%</f>
        <v>0</v>
      </c>
      <c r="F99" s="122">
        <f aca="true" t="shared" si="2" ref="F99:F122">E99*101%</f>
        <v>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4.25">
      <c r="A100" s="13" t="s">
        <v>251</v>
      </c>
      <c r="B100" s="5" t="s">
        <v>252</v>
      </c>
      <c r="C100" s="302">
        <v>0</v>
      </c>
      <c r="D100" s="318">
        <f t="shared" si="0"/>
        <v>0</v>
      </c>
      <c r="E100" s="318">
        <f t="shared" si="1"/>
        <v>0</v>
      </c>
      <c r="F100" s="122">
        <f t="shared" si="2"/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4.25">
      <c r="A101" s="13" t="s">
        <v>501</v>
      </c>
      <c r="B101" s="5" t="s">
        <v>253</v>
      </c>
      <c r="C101" s="302">
        <v>0</v>
      </c>
      <c r="D101" s="318">
        <f t="shared" si="0"/>
        <v>0</v>
      </c>
      <c r="E101" s="318">
        <f t="shared" si="1"/>
        <v>0</v>
      </c>
      <c r="F101" s="122">
        <f t="shared" si="2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4.25">
      <c r="A102" s="15" t="s">
        <v>464</v>
      </c>
      <c r="B102" s="7" t="s">
        <v>255</v>
      </c>
      <c r="C102" s="302">
        <v>0</v>
      </c>
      <c r="D102" s="318">
        <f t="shared" si="0"/>
        <v>0</v>
      </c>
      <c r="E102" s="318">
        <f t="shared" si="1"/>
        <v>0</v>
      </c>
      <c r="F102" s="122">
        <f t="shared" si="2"/>
        <v>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4.25">
      <c r="A103" s="39" t="s">
        <v>502</v>
      </c>
      <c r="B103" s="5" t="s">
        <v>256</v>
      </c>
      <c r="C103" s="302">
        <v>0</v>
      </c>
      <c r="D103" s="318">
        <f t="shared" si="0"/>
        <v>0</v>
      </c>
      <c r="E103" s="318">
        <f t="shared" si="1"/>
        <v>0</v>
      </c>
      <c r="F103" s="122">
        <f t="shared" si="2"/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4.25">
      <c r="A104" s="39" t="s">
        <v>470</v>
      </c>
      <c r="B104" s="5" t="s">
        <v>259</v>
      </c>
      <c r="C104" s="302">
        <v>0</v>
      </c>
      <c r="D104" s="318">
        <f t="shared" si="0"/>
        <v>0</v>
      </c>
      <c r="E104" s="318">
        <f t="shared" si="1"/>
        <v>0</v>
      </c>
      <c r="F104" s="122">
        <f t="shared" si="2"/>
        <v>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4.25">
      <c r="A105" s="13" t="s">
        <v>260</v>
      </c>
      <c r="B105" s="5" t="s">
        <v>261</v>
      </c>
      <c r="C105" s="302">
        <v>0</v>
      </c>
      <c r="D105" s="318">
        <f t="shared" si="0"/>
        <v>0</v>
      </c>
      <c r="E105" s="318">
        <f t="shared" si="1"/>
        <v>0</v>
      </c>
      <c r="F105" s="122">
        <f t="shared" si="2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4.25">
      <c r="A106" s="13" t="s">
        <v>503</v>
      </c>
      <c r="B106" s="5" t="s">
        <v>262</v>
      </c>
      <c r="C106" s="302">
        <v>0</v>
      </c>
      <c r="D106" s="318">
        <f t="shared" si="0"/>
        <v>0</v>
      </c>
      <c r="E106" s="318">
        <f t="shared" si="1"/>
        <v>0</v>
      </c>
      <c r="F106" s="122">
        <f t="shared" si="2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4.25">
      <c r="A107" s="14" t="s">
        <v>467</v>
      </c>
      <c r="B107" s="7" t="s">
        <v>263</v>
      </c>
      <c r="C107" s="302">
        <v>0</v>
      </c>
      <c r="D107" s="318">
        <f t="shared" si="0"/>
        <v>0</v>
      </c>
      <c r="E107" s="318">
        <f t="shared" si="1"/>
        <v>0</v>
      </c>
      <c r="F107" s="122">
        <f t="shared" si="2"/>
        <v>0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4.25">
      <c r="A108" s="39" t="s">
        <v>264</v>
      </c>
      <c r="B108" s="5" t="s">
        <v>265</v>
      </c>
      <c r="C108" s="302">
        <v>0</v>
      </c>
      <c r="D108" s="318">
        <f t="shared" si="0"/>
        <v>0</v>
      </c>
      <c r="E108" s="318">
        <f t="shared" si="1"/>
        <v>0</v>
      </c>
      <c r="F108" s="122">
        <f t="shared" si="2"/>
        <v>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4.25">
      <c r="A109" s="39" t="s">
        <v>266</v>
      </c>
      <c r="B109" s="5" t="s">
        <v>267</v>
      </c>
      <c r="C109" s="302">
        <v>464059</v>
      </c>
      <c r="D109" s="318">
        <f t="shared" si="0"/>
        <v>468699.59</v>
      </c>
      <c r="E109" s="318">
        <f t="shared" si="1"/>
        <v>475730.08385</v>
      </c>
      <c r="F109" s="122">
        <f t="shared" si="2"/>
        <v>480487.3846885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4.25">
      <c r="A110" s="14" t="s">
        <v>268</v>
      </c>
      <c r="B110" s="7" t="s">
        <v>269</v>
      </c>
      <c r="C110" s="302">
        <v>464059</v>
      </c>
      <c r="D110" s="318">
        <f t="shared" si="0"/>
        <v>468699.59</v>
      </c>
      <c r="E110" s="318">
        <f t="shared" si="1"/>
        <v>475730.08385</v>
      </c>
      <c r="F110" s="122">
        <f t="shared" si="2"/>
        <v>480487.3846885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4.25">
      <c r="A111" s="39" t="s">
        <v>270</v>
      </c>
      <c r="B111" s="5" t="s">
        <v>271</v>
      </c>
      <c r="C111" s="302">
        <v>0</v>
      </c>
      <c r="D111" s="318">
        <f t="shared" si="0"/>
        <v>0</v>
      </c>
      <c r="E111" s="318">
        <f t="shared" si="1"/>
        <v>0</v>
      </c>
      <c r="F111" s="122">
        <f t="shared" si="2"/>
        <v>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4.25">
      <c r="A112" s="39" t="s">
        <v>272</v>
      </c>
      <c r="B112" s="5" t="s">
        <v>273</v>
      </c>
      <c r="C112" s="302">
        <v>0</v>
      </c>
      <c r="D112" s="318">
        <f t="shared" si="0"/>
        <v>0</v>
      </c>
      <c r="E112" s="318">
        <f t="shared" si="1"/>
        <v>0</v>
      </c>
      <c r="F112" s="122">
        <f t="shared" si="2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4.25">
      <c r="A113" s="39" t="s">
        <v>274</v>
      </c>
      <c r="B113" s="5" t="s">
        <v>275</v>
      </c>
      <c r="C113" s="302">
        <v>0</v>
      </c>
      <c r="D113" s="318">
        <f t="shared" si="0"/>
        <v>0</v>
      </c>
      <c r="E113" s="318">
        <f t="shared" si="1"/>
        <v>0</v>
      </c>
      <c r="F113" s="122">
        <f t="shared" si="2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4.25">
      <c r="A114" s="40" t="s">
        <v>468</v>
      </c>
      <c r="B114" s="41" t="s">
        <v>276</v>
      </c>
      <c r="C114" s="302">
        <v>0</v>
      </c>
      <c r="D114" s="318">
        <f t="shared" si="0"/>
        <v>0</v>
      </c>
      <c r="E114" s="318">
        <f t="shared" si="1"/>
        <v>0</v>
      </c>
      <c r="F114" s="122">
        <f t="shared" si="2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4.25">
      <c r="A115" s="39" t="s">
        <v>277</v>
      </c>
      <c r="B115" s="5" t="s">
        <v>278</v>
      </c>
      <c r="C115" s="302">
        <v>0</v>
      </c>
      <c r="D115" s="318">
        <f t="shared" si="0"/>
        <v>0</v>
      </c>
      <c r="E115" s="318">
        <f t="shared" si="1"/>
        <v>0</v>
      </c>
      <c r="F115" s="122">
        <f t="shared" si="2"/>
        <v>0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4.25">
      <c r="A116" s="13" t="s">
        <v>279</v>
      </c>
      <c r="B116" s="5" t="s">
        <v>280</v>
      </c>
      <c r="C116" s="302">
        <v>0</v>
      </c>
      <c r="D116" s="318">
        <f t="shared" si="0"/>
        <v>0</v>
      </c>
      <c r="E116" s="318">
        <f t="shared" si="1"/>
        <v>0</v>
      </c>
      <c r="F116" s="122">
        <f t="shared" si="2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4.25">
      <c r="A117" s="39" t="s">
        <v>504</v>
      </c>
      <c r="B117" s="5" t="s">
        <v>281</v>
      </c>
      <c r="C117" s="302">
        <v>0</v>
      </c>
      <c r="D117" s="318">
        <f t="shared" si="0"/>
        <v>0</v>
      </c>
      <c r="E117" s="318">
        <f t="shared" si="1"/>
        <v>0</v>
      </c>
      <c r="F117" s="122">
        <f t="shared" si="2"/>
        <v>0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4.25">
      <c r="A118" s="39" t="s">
        <v>473</v>
      </c>
      <c r="B118" s="5" t="s">
        <v>282</v>
      </c>
      <c r="C118" s="302">
        <v>0</v>
      </c>
      <c r="D118" s="318">
        <f t="shared" si="0"/>
        <v>0</v>
      </c>
      <c r="E118" s="318">
        <f t="shared" si="1"/>
        <v>0</v>
      </c>
      <c r="F118" s="122">
        <f t="shared" si="2"/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4.25">
      <c r="A119" s="40" t="s">
        <v>474</v>
      </c>
      <c r="B119" s="41" t="s">
        <v>286</v>
      </c>
      <c r="C119" s="302">
        <v>0</v>
      </c>
      <c r="D119" s="318">
        <f t="shared" si="0"/>
        <v>0</v>
      </c>
      <c r="E119" s="318">
        <f t="shared" si="1"/>
        <v>0</v>
      </c>
      <c r="F119" s="122">
        <f t="shared" si="2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4.25">
      <c r="A120" s="13" t="s">
        <v>287</v>
      </c>
      <c r="B120" s="5" t="s">
        <v>288</v>
      </c>
      <c r="C120" s="302">
        <v>0</v>
      </c>
      <c r="D120" s="318">
        <f t="shared" si="0"/>
        <v>0</v>
      </c>
      <c r="E120" s="318">
        <f t="shared" si="1"/>
        <v>0</v>
      </c>
      <c r="F120" s="122">
        <f t="shared" si="2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">
      <c r="A121" s="42" t="s">
        <v>508</v>
      </c>
      <c r="B121" s="43" t="s">
        <v>289</v>
      </c>
      <c r="C121" s="254">
        <v>464059</v>
      </c>
      <c r="D121" s="321">
        <f t="shared" si="0"/>
        <v>468699.59</v>
      </c>
      <c r="E121" s="321">
        <f t="shared" si="1"/>
        <v>475730.08385</v>
      </c>
      <c r="F121" s="321">
        <f t="shared" si="2"/>
        <v>480487.3846885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">
      <c r="A122" s="322" t="s">
        <v>545</v>
      </c>
      <c r="B122" s="48"/>
      <c r="C122" s="255">
        <v>34270863</v>
      </c>
      <c r="D122" s="343">
        <f t="shared" si="0"/>
        <v>34613571.63</v>
      </c>
      <c r="E122" s="343">
        <f t="shared" si="1"/>
        <v>35132775.20445</v>
      </c>
      <c r="F122" s="343">
        <f t="shared" si="2"/>
        <v>35484102.956494495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4.25">
      <c r="B123" s="25"/>
      <c r="C123" s="323"/>
      <c r="D123" s="323"/>
      <c r="E123" s="323"/>
      <c r="F123" s="323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4.25">
      <c r="B124" s="25"/>
      <c r="C124" s="323"/>
      <c r="D124" s="323"/>
      <c r="E124" s="323"/>
      <c r="F124" s="323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4.25">
      <c r="B125" s="25"/>
      <c r="C125" s="323"/>
      <c r="D125" s="323"/>
      <c r="E125" s="323"/>
      <c r="F125" s="323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4.25">
      <c r="B126" s="25"/>
      <c r="C126" s="323"/>
      <c r="D126" s="323"/>
      <c r="E126" s="323"/>
      <c r="F126" s="323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4.25">
      <c r="B127" s="25"/>
      <c r="C127" s="323"/>
      <c r="D127" s="323"/>
      <c r="E127" s="323"/>
      <c r="F127" s="323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4.25">
      <c r="B128" s="25"/>
      <c r="C128" s="323"/>
      <c r="D128" s="323"/>
      <c r="E128" s="323"/>
      <c r="F128" s="323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4.25">
      <c r="B129" s="25"/>
      <c r="C129" s="323"/>
      <c r="D129" s="323"/>
      <c r="E129" s="323"/>
      <c r="F129" s="323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4.25">
      <c r="B130" s="25"/>
      <c r="C130" s="323"/>
      <c r="D130" s="323"/>
      <c r="E130" s="323"/>
      <c r="F130" s="323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4.25">
      <c r="B131" s="25"/>
      <c r="C131" s="323"/>
      <c r="D131" s="323"/>
      <c r="E131" s="323"/>
      <c r="F131" s="323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4.25">
      <c r="B132" s="25"/>
      <c r="C132" s="323"/>
      <c r="D132" s="323"/>
      <c r="E132" s="323"/>
      <c r="F132" s="323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4.25">
      <c r="B133" s="25"/>
      <c r="C133" s="323"/>
      <c r="D133" s="323"/>
      <c r="E133" s="323"/>
      <c r="F133" s="323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4.25">
      <c r="B134" s="25"/>
      <c r="C134" s="323"/>
      <c r="D134" s="323"/>
      <c r="E134" s="323"/>
      <c r="F134" s="323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4.25">
      <c r="B135" s="25"/>
      <c r="C135" s="323"/>
      <c r="D135" s="323"/>
      <c r="E135" s="323"/>
      <c r="F135" s="323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4.25">
      <c r="B136" s="25"/>
      <c r="C136" s="323"/>
      <c r="D136" s="323"/>
      <c r="E136" s="323"/>
      <c r="F136" s="323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4.25">
      <c r="B137" s="25"/>
      <c r="C137" s="323"/>
      <c r="D137" s="323"/>
      <c r="E137" s="323"/>
      <c r="F137" s="323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4.25">
      <c r="B138" s="25"/>
      <c r="C138" s="323"/>
      <c r="D138" s="323"/>
      <c r="E138" s="323"/>
      <c r="F138" s="323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4.25">
      <c r="B139" s="25"/>
      <c r="C139" s="323"/>
      <c r="D139" s="323"/>
      <c r="E139" s="323"/>
      <c r="F139" s="323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4.25">
      <c r="B140" s="25"/>
      <c r="C140" s="323"/>
      <c r="D140" s="323"/>
      <c r="E140" s="323"/>
      <c r="F140" s="323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4.25">
      <c r="B141" s="25"/>
      <c r="C141" s="323"/>
      <c r="D141" s="323"/>
      <c r="E141" s="323"/>
      <c r="F141" s="323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4.25">
      <c r="B142" s="25"/>
      <c r="C142" s="323"/>
      <c r="D142" s="323"/>
      <c r="E142" s="323"/>
      <c r="F142" s="323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4.25">
      <c r="B143" s="25"/>
      <c r="C143" s="323"/>
      <c r="D143" s="323"/>
      <c r="E143" s="323"/>
      <c r="F143" s="323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4.25">
      <c r="B144" s="25"/>
      <c r="C144" s="323"/>
      <c r="D144" s="323"/>
      <c r="E144" s="323"/>
      <c r="F144" s="323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4.25">
      <c r="B145" s="25"/>
      <c r="C145" s="323"/>
      <c r="D145" s="323"/>
      <c r="E145" s="323"/>
      <c r="F145" s="323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4.25">
      <c r="B146" s="25"/>
      <c r="C146" s="323"/>
      <c r="D146" s="323"/>
      <c r="E146" s="323"/>
      <c r="F146" s="323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4.25">
      <c r="B147" s="25"/>
      <c r="C147" s="323"/>
      <c r="D147" s="323"/>
      <c r="E147" s="323"/>
      <c r="F147" s="323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4.25">
      <c r="B148" s="25"/>
      <c r="C148" s="323"/>
      <c r="D148" s="323"/>
      <c r="E148" s="323"/>
      <c r="F148" s="323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4.25">
      <c r="B149" s="25"/>
      <c r="C149" s="323"/>
      <c r="D149" s="323"/>
      <c r="E149" s="323"/>
      <c r="F149" s="323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4.25">
      <c r="B150" s="25"/>
      <c r="C150" s="323"/>
      <c r="D150" s="323"/>
      <c r="E150" s="323"/>
      <c r="F150" s="323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4.25">
      <c r="B151" s="25"/>
      <c r="C151" s="323"/>
      <c r="D151" s="323"/>
      <c r="E151" s="323"/>
      <c r="F151" s="323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4.25">
      <c r="B152" s="25"/>
      <c r="C152" s="323"/>
      <c r="D152" s="323"/>
      <c r="E152" s="323"/>
      <c r="F152" s="323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4.25">
      <c r="B153" s="25"/>
      <c r="C153" s="323"/>
      <c r="D153" s="323"/>
      <c r="E153" s="323"/>
      <c r="F153" s="323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4.25">
      <c r="B154" s="25"/>
      <c r="C154" s="323"/>
      <c r="D154" s="323"/>
      <c r="E154" s="323"/>
      <c r="F154" s="323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4.25">
      <c r="B155" s="25"/>
      <c r="C155" s="323"/>
      <c r="D155" s="323"/>
      <c r="E155" s="323"/>
      <c r="F155" s="323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4.25">
      <c r="B156" s="25"/>
      <c r="C156" s="323"/>
      <c r="D156" s="323"/>
      <c r="E156" s="323"/>
      <c r="F156" s="323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4.25">
      <c r="B157" s="25"/>
      <c r="C157" s="323"/>
      <c r="D157" s="323"/>
      <c r="E157" s="323"/>
      <c r="F157" s="323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4.25">
      <c r="B158" s="25"/>
      <c r="C158" s="323"/>
      <c r="D158" s="323"/>
      <c r="E158" s="323"/>
      <c r="F158" s="323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4.25">
      <c r="B159" s="25"/>
      <c r="C159" s="323"/>
      <c r="D159" s="323"/>
      <c r="E159" s="323"/>
      <c r="F159" s="323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4.25">
      <c r="B160" s="25"/>
      <c r="C160" s="323"/>
      <c r="D160" s="323"/>
      <c r="E160" s="323"/>
      <c r="F160" s="323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4.25">
      <c r="B161" s="25"/>
      <c r="C161" s="323"/>
      <c r="D161" s="323"/>
      <c r="E161" s="323"/>
      <c r="F161" s="323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4.25">
      <c r="B162" s="25"/>
      <c r="C162" s="323"/>
      <c r="D162" s="323"/>
      <c r="E162" s="323"/>
      <c r="F162" s="323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4.25">
      <c r="B163" s="25"/>
      <c r="C163" s="323"/>
      <c r="D163" s="323"/>
      <c r="E163" s="323"/>
      <c r="F163" s="323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4.25">
      <c r="B164" s="25"/>
      <c r="C164" s="323"/>
      <c r="D164" s="323"/>
      <c r="E164" s="323"/>
      <c r="F164" s="323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4.25">
      <c r="B165" s="25"/>
      <c r="C165" s="323"/>
      <c r="D165" s="323"/>
      <c r="E165" s="323"/>
      <c r="F165" s="323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4.25">
      <c r="B166" s="25"/>
      <c r="C166" s="323"/>
      <c r="D166" s="323"/>
      <c r="E166" s="323"/>
      <c r="F166" s="323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4.25">
      <c r="B167" s="25"/>
      <c r="C167" s="323"/>
      <c r="D167" s="323"/>
      <c r="E167" s="323"/>
      <c r="F167" s="323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4.25">
      <c r="B168" s="25"/>
      <c r="C168" s="323"/>
      <c r="D168" s="323"/>
      <c r="E168" s="323"/>
      <c r="F168" s="323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4.25">
      <c r="B169" s="25"/>
      <c r="C169" s="323"/>
      <c r="D169" s="323"/>
      <c r="E169" s="323"/>
      <c r="F169" s="323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4.25">
      <c r="B170" s="25"/>
      <c r="C170" s="323"/>
      <c r="D170" s="323"/>
      <c r="E170" s="323"/>
      <c r="F170" s="323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4.25">
      <c r="B171" s="25"/>
      <c r="C171" s="323"/>
      <c r="D171" s="323"/>
      <c r="E171" s="323"/>
      <c r="F171" s="323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A108" sqref="A108"/>
    </sheetView>
  </sheetViews>
  <sheetFormatPr defaultColWidth="9.140625" defaultRowHeight="15"/>
  <cols>
    <col min="1" max="1" width="92.57421875" style="0" customWidth="1"/>
    <col min="3" max="3" width="16.421875" style="324" customWidth="1"/>
    <col min="4" max="4" width="16.00390625" style="325" customWidth="1"/>
    <col min="5" max="5" width="16.7109375" style="325" customWidth="1"/>
    <col min="6" max="6" width="16.57421875" style="325" customWidth="1"/>
  </cols>
  <sheetData>
    <row r="1" spans="1:6" ht="27" customHeight="1">
      <c r="A1" s="398" t="s">
        <v>808</v>
      </c>
      <c r="B1" s="399"/>
      <c r="C1" s="399"/>
      <c r="D1" s="399"/>
      <c r="E1" s="399"/>
      <c r="F1" s="394"/>
    </row>
    <row r="2" spans="1:6" ht="23.25" customHeight="1">
      <c r="A2" s="403" t="s">
        <v>776</v>
      </c>
      <c r="B2" s="404"/>
      <c r="C2" s="404"/>
      <c r="D2" s="404"/>
      <c r="E2" s="404"/>
      <c r="F2" s="405"/>
    </row>
    <row r="3" ht="18">
      <c r="A3" s="314"/>
    </row>
    <row r="4" spans="1:6" ht="14.25">
      <c r="A4" s="121" t="s">
        <v>71</v>
      </c>
      <c r="F4" s="326" t="s">
        <v>813</v>
      </c>
    </row>
    <row r="5" spans="1:6" ht="26.25">
      <c r="A5" s="2" t="s">
        <v>110</v>
      </c>
      <c r="B5" s="3" t="s">
        <v>52</v>
      </c>
      <c r="C5" s="316" t="s">
        <v>70</v>
      </c>
      <c r="D5" s="327" t="s">
        <v>94</v>
      </c>
      <c r="E5" s="327" t="s">
        <v>811</v>
      </c>
      <c r="F5" s="328" t="s">
        <v>812</v>
      </c>
    </row>
    <row r="6" spans="1:6" ht="15" customHeight="1">
      <c r="A6" s="33" t="s">
        <v>290</v>
      </c>
      <c r="B6" s="6" t="s">
        <v>291</v>
      </c>
      <c r="C6" s="329">
        <v>8786467</v>
      </c>
      <c r="D6" s="330">
        <f>C6*101%</f>
        <v>8874331.67</v>
      </c>
      <c r="E6" s="330">
        <f>D6*101.5%</f>
        <v>9007446.645049999</v>
      </c>
      <c r="F6" s="330">
        <f>E6*101%</f>
        <v>9097521.111500498</v>
      </c>
    </row>
    <row r="7" spans="1:6" ht="15" customHeight="1">
      <c r="A7" s="5" t="s">
        <v>292</v>
      </c>
      <c r="B7" s="6" t="s">
        <v>293</v>
      </c>
      <c r="C7" s="329"/>
      <c r="D7" s="330"/>
      <c r="E7" s="330"/>
      <c r="F7" s="330"/>
    </row>
    <row r="8" spans="1:6" ht="15" customHeight="1">
      <c r="A8" s="5" t="s">
        <v>294</v>
      </c>
      <c r="B8" s="6" t="s">
        <v>295</v>
      </c>
      <c r="C8" s="329">
        <v>1090000</v>
      </c>
      <c r="D8" s="330">
        <f>C8*101%</f>
        <v>1100900</v>
      </c>
      <c r="E8" s="330">
        <f>D8*101.5%</f>
        <v>1117413.5</v>
      </c>
      <c r="F8" s="330">
        <f>E8*101%</f>
        <v>1128587.635</v>
      </c>
    </row>
    <row r="9" spans="1:6" ht="15" customHeight="1">
      <c r="A9" s="5" t="s">
        <v>296</v>
      </c>
      <c r="B9" s="6" t="s">
        <v>297</v>
      </c>
      <c r="C9" s="329">
        <v>1800000</v>
      </c>
      <c r="D9" s="330">
        <f>C9*101%</f>
        <v>1818000</v>
      </c>
      <c r="E9" s="330">
        <f>D9*101.5%</f>
        <v>1845269.9999999998</v>
      </c>
      <c r="F9" s="330">
        <f>E9*101%</f>
        <v>1863722.6999999997</v>
      </c>
    </row>
    <row r="10" spans="1:6" ht="15" customHeight="1">
      <c r="A10" s="5" t="s">
        <v>298</v>
      </c>
      <c r="B10" s="6" t="s">
        <v>299</v>
      </c>
      <c r="C10" s="329"/>
      <c r="D10" s="330"/>
      <c r="E10" s="330"/>
      <c r="F10" s="330"/>
    </row>
    <row r="11" spans="1:6" ht="15" customHeight="1">
      <c r="A11" s="5" t="s">
        <v>300</v>
      </c>
      <c r="B11" s="6" t="s">
        <v>301</v>
      </c>
      <c r="C11" s="329"/>
      <c r="D11" s="330"/>
      <c r="E11" s="330"/>
      <c r="F11" s="330"/>
    </row>
    <row r="12" spans="1:6" ht="15" customHeight="1">
      <c r="A12" s="7" t="s">
        <v>547</v>
      </c>
      <c r="B12" s="8" t="s">
        <v>302</v>
      </c>
      <c r="C12" s="331">
        <v>11676467</v>
      </c>
      <c r="D12" s="330">
        <f>C12*101%</f>
        <v>11793231.67</v>
      </c>
      <c r="E12" s="330">
        <f>D12*101.5%</f>
        <v>11970130.145049999</v>
      </c>
      <c r="F12" s="330">
        <f>E12*101%</f>
        <v>12089831.446500499</v>
      </c>
    </row>
    <row r="13" spans="1:6" ht="15" customHeight="1">
      <c r="A13" s="5" t="s">
        <v>303</v>
      </c>
      <c r="B13" s="6" t="s">
        <v>304</v>
      </c>
      <c r="C13" s="329"/>
      <c r="D13" s="330"/>
      <c r="E13" s="330"/>
      <c r="F13" s="330"/>
    </row>
    <row r="14" spans="1:6" ht="15" customHeight="1">
      <c r="A14" s="5" t="s">
        <v>305</v>
      </c>
      <c r="B14" s="6" t="s">
        <v>306</v>
      </c>
      <c r="C14" s="329"/>
      <c r="D14" s="330"/>
      <c r="E14" s="330"/>
      <c r="F14" s="330"/>
    </row>
    <row r="15" spans="1:6" ht="15" customHeight="1">
      <c r="A15" s="5" t="s">
        <v>509</v>
      </c>
      <c r="B15" s="6" t="s">
        <v>307</v>
      </c>
      <c r="C15" s="329"/>
      <c r="D15" s="330"/>
      <c r="E15" s="330"/>
      <c r="F15" s="330"/>
    </row>
    <row r="16" spans="1:6" ht="15" customHeight="1">
      <c r="A16" s="5" t="s">
        <v>510</v>
      </c>
      <c r="B16" s="6" t="s">
        <v>308</v>
      </c>
      <c r="C16" s="329"/>
      <c r="D16" s="330"/>
      <c r="E16" s="330"/>
      <c r="F16" s="330"/>
    </row>
    <row r="17" spans="1:6" ht="15" customHeight="1">
      <c r="A17" s="5" t="s">
        <v>511</v>
      </c>
      <c r="B17" s="6" t="s">
        <v>309</v>
      </c>
      <c r="C17" s="329"/>
      <c r="D17" s="330"/>
      <c r="E17" s="330"/>
      <c r="F17" s="330"/>
    </row>
    <row r="18" spans="1:6" ht="15" customHeight="1">
      <c r="A18" s="41" t="s">
        <v>548</v>
      </c>
      <c r="B18" s="54" t="s">
        <v>310</v>
      </c>
      <c r="C18" s="329">
        <v>11676467</v>
      </c>
      <c r="D18" s="330">
        <f>C18*101%</f>
        <v>11793231.67</v>
      </c>
      <c r="E18" s="330">
        <f>D18*101.5%</f>
        <v>11970130.145049999</v>
      </c>
      <c r="F18" s="330">
        <f>E18*101%</f>
        <v>12089831.446500499</v>
      </c>
    </row>
    <row r="19" spans="1:6" ht="15" customHeight="1">
      <c r="A19" s="5" t="s">
        <v>515</v>
      </c>
      <c r="B19" s="6" t="s">
        <v>319</v>
      </c>
      <c r="C19" s="329"/>
      <c r="D19" s="330">
        <f>C19*101%</f>
        <v>0</v>
      </c>
      <c r="E19" s="330">
        <f>D19*101.5%</f>
        <v>0</v>
      </c>
      <c r="F19" s="330">
        <f>E19*101%</f>
        <v>0</v>
      </c>
    </row>
    <row r="20" spans="1:6" ht="15" customHeight="1">
      <c r="A20" s="5" t="s">
        <v>516</v>
      </c>
      <c r="B20" s="6" t="s">
        <v>320</v>
      </c>
      <c r="C20" s="329"/>
      <c r="D20" s="330">
        <f>C20*101%</f>
        <v>0</v>
      </c>
      <c r="E20" s="330">
        <f>D20*101.5%</f>
        <v>0</v>
      </c>
      <c r="F20" s="330">
        <f>E20*101%</f>
        <v>0</v>
      </c>
    </row>
    <row r="21" spans="1:6" ht="15" customHeight="1">
      <c r="A21" s="7" t="s">
        <v>550</v>
      </c>
      <c r="B21" s="8" t="s">
        <v>321</v>
      </c>
      <c r="C21" s="329"/>
      <c r="D21" s="330">
        <f>C21*101%</f>
        <v>0</v>
      </c>
      <c r="E21" s="330">
        <f>D21*101.5%</f>
        <v>0</v>
      </c>
      <c r="F21" s="330">
        <f>E21*101%</f>
        <v>0</v>
      </c>
    </row>
    <row r="22" spans="1:6" ht="15" customHeight="1">
      <c r="A22" s="5" t="s">
        <v>517</v>
      </c>
      <c r="B22" s="6" t="s">
        <v>322</v>
      </c>
      <c r="C22" s="329"/>
      <c r="D22" s="330"/>
      <c r="E22" s="330"/>
      <c r="F22" s="330"/>
    </row>
    <row r="23" spans="1:6" ht="15" customHeight="1">
      <c r="A23" s="5" t="s">
        <v>518</v>
      </c>
      <c r="B23" s="6" t="s">
        <v>323</v>
      </c>
      <c r="C23" s="329"/>
      <c r="D23" s="330"/>
      <c r="E23" s="330"/>
      <c r="F23" s="330"/>
    </row>
    <row r="24" spans="1:6" ht="15" customHeight="1">
      <c r="A24" s="5" t="s">
        <v>519</v>
      </c>
      <c r="B24" s="6" t="s">
        <v>324</v>
      </c>
      <c r="C24" s="243">
        <v>2200000</v>
      </c>
      <c r="D24" s="330">
        <f>C24*101%</f>
        <v>2222000</v>
      </c>
      <c r="E24" s="330">
        <f>D24*101.5%</f>
        <v>2255330</v>
      </c>
      <c r="F24" s="330">
        <f>E24*101%</f>
        <v>2277883.3</v>
      </c>
    </row>
    <row r="25" spans="1:6" ht="15" customHeight="1">
      <c r="A25" s="5" t="s">
        <v>520</v>
      </c>
      <c r="B25" s="6" t="s">
        <v>325</v>
      </c>
      <c r="C25" s="243">
        <v>200000</v>
      </c>
      <c r="D25" s="330"/>
      <c r="E25" s="330"/>
      <c r="F25" s="330"/>
    </row>
    <row r="26" spans="1:6" ht="15" customHeight="1">
      <c r="A26" s="5" t="s">
        <v>521</v>
      </c>
      <c r="B26" s="6" t="s">
        <v>328</v>
      </c>
      <c r="C26" s="243"/>
      <c r="D26" s="330"/>
      <c r="E26" s="330"/>
      <c r="F26" s="330"/>
    </row>
    <row r="27" spans="1:6" ht="15" customHeight="1">
      <c r="A27" s="5" t="s">
        <v>329</v>
      </c>
      <c r="B27" s="6" t="s">
        <v>330</v>
      </c>
      <c r="C27" s="243"/>
      <c r="D27" s="330"/>
      <c r="E27" s="330"/>
      <c r="F27" s="330"/>
    </row>
    <row r="28" spans="1:6" ht="15" customHeight="1">
      <c r="A28" s="5" t="s">
        <v>522</v>
      </c>
      <c r="B28" s="6" t="s">
        <v>331</v>
      </c>
      <c r="C28" s="243">
        <v>350000</v>
      </c>
      <c r="D28" s="330">
        <f>C28*101%</f>
        <v>353500</v>
      </c>
      <c r="E28" s="330">
        <f>D28*101.5%</f>
        <v>358802.49999999994</v>
      </c>
      <c r="F28" s="330">
        <f>E28*101%</f>
        <v>362390.52499999997</v>
      </c>
    </row>
    <row r="29" spans="1:6" ht="15" customHeight="1">
      <c r="A29" s="5" t="s">
        <v>523</v>
      </c>
      <c r="B29" s="6" t="s">
        <v>336</v>
      </c>
      <c r="C29" s="243"/>
      <c r="D29" s="330"/>
      <c r="E29" s="330"/>
      <c r="F29" s="330"/>
    </row>
    <row r="30" spans="1:6" ht="15" customHeight="1">
      <c r="A30" s="7" t="s">
        <v>551</v>
      </c>
      <c r="B30" s="8" t="s">
        <v>339</v>
      </c>
      <c r="C30" s="243">
        <f>SUM(C25:C29)</f>
        <v>550000</v>
      </c>
      <c r="D30" s="330">
        <f>C30*101%</f>
        <v>555500</v>
      </c>
      <c r="E30" s="330">
        <f>D30*101.5%</f>
        <v>563832.5</v>
      </c>
      <c r="F30" s="330">
        <f>E30*101%</f>
        <v>569470.825</v>
      </c>
    </row>
    <row r="31" spans="1:6" ht="15" customHeight="1">
      <c r="A31" s="5" t="s">
        <v>524</v>
      </c>
      <c r="B31" s="6" t="s">
        <v>340</v>
      </c>
      <c r="C31" s="243"/>
      <c r="D31" s="330">
        <f>C31*101%</f>
        <v>0</v>
      </c>
      <c r="E31" s="330">
        <f>D31*101.5%</f>
        <v>0</v>
      </c>
      <c r="F31" s="330">
        <f>E31*101%</f>
        <v>0</v>
      </c>
    </row>
    <row r="32" spans="1:6" ht="15" customHeight="1">
      <c r="A32" s="41" t="s">
        <v>552</v>
      </c>
      <c r="B32" s="54" t="s">
        <v>341</v>
      </c>
      <c r="C32" s="241">
        <f>C24+C30+C31+C21</f>
        <v>2750000</v>
      </c>
      <c r="D32" s="330">
        <f>C32*101%</f>
        <v>2777500</v>
      </c>
      <c r="E32" s="330">
        <f>D32*101.5%</f>
        <v>2819162.4999999995</v>
      </c>
      <c r="F32" s="330">
        <f>E32*101%</f>
        <v>2847354.1249999995</v>
      </c>
    </row>
    <row r="33" spans="1:6" ht="15" customHeight="1">
      <c r="A33" s="13" t="s">
        <v>342</v>
      </c>
      <c r="B33" s="6" t="s">
        <v>343</v>
      </c>
      <c r="C33" s="243"/>
      <c r="D33" s="330"/>
      <c r="E33" s="330"/>
      <c r="F33" s="330"/>
    </row>
    <row r="34" spans="1:6" ht="15" customHeight="1">
      <c r="A34" s="13" t="s">
        <v>525</v>
      </c>
      <c r="B34" s="6" t="s">
        <v>344</v>
      </c>
      <c r="C34" s="243">
        <v>3510000</v>
      </c>
      <c r="D34" s="330"/>
      <c r="E34" s="330"/>
      <c r="F34" s="330"/>
    </row>
    <row r="35" spans="1:6" ht="15" customHeight="1">
      <c r="A35" s="13" t="s">
        <v>526</v>
      </c>
      <c r="B35" s="6" t="s">
        <v>345</v>
      </c>
      <c r="C35" s="243"/>
      <c r="D35" s="330"/>
      <c r="E35" s="330"/>
      <c r="F35" s="330"/>
    </row>
    <row r="36" spans="1:6" ht="15" customHeight="1">
      <c r="A36" s="13" t="s">
        <v>527</v>
      </c>
      <c r="B36" s="6" t="s">
        <v>346</v>
      </c>
      <c r="C36" s="243"/>
      <c r="D36" s="330">
        <f>C36*101%</f>
        <v>0</v>
      </c>
      <c r="E36" s="330">
        <f>D36*101.5%</f>
        <v>0</v>
      </c>
      <c r="F36" s="330">
        <f>E36*101%</f>
        <v>0</v>
      </c>
    </row>
    <row r="37" spans="1:6" ht="15" customHeight="1">
      <c r="A37" s="13" t="s">
        <v>347</v>
      </c>
      <c r="B37" s="6" t="s">
        <v>348</v>
      </c>
      <c r="C37" s="243"/>
      <c r="D37" s="330"/>
      <c r="E37" s="330"/>
      <c r="F37" s="330"/>
    </row>
    <row r="38" spans="1:6" ht="15" customHeight="1">
      <c r="A38" s="13" t="s">
        <v>349</v>
      </c>
      <c r="B38" s="6" t="s">
        <v>350</v>
      </c>
      <c r="C38" s="243">
        <v>940000</v>
      </c>
      <c r="D38" s="330"/>
      <c r="E38" s="330"/>
      <c r="F38" s="330"/>
    </row>
    <row r="39" spans="1:6" ht="15" customHeight="1">
      <c r="A39" s="13" t="s">
        <v>351</v>
      </c>
      <c r="B39" s="6" t="s">
        <v>352</v>
      </c>
      <c r="C39" s="243"/>
      <c r="D39" s="330"/>
      <c r="E39" s="330"/>
      <c r="F39" s="330"/>
    </row>
    <row r="40" spans="1:6" ht="15" customHeight="1">
      <c r="A40" s="13" t="s">
        <v>528</v>
      </c>
      <c r="B40" s="6" t="s">
        <v>353</v>
      </c>
      <c r="C40" s="243"/>
      <c r="D40" s="330"/>
      <c r="E40" s="330"/>
      <c r="F40" s="330"/>
    </row>
    <row r="41" spans="1:6" ht="15" customHeight="1">
      <c r="A41" s="13" t="s">
        <v>529</v>
      </c>
      <c r="B41" s="6" t="s">
        <v>354</v>
      </c>
      <c r="C41" s="243"/>
      <c r="D41" s="330"/>
      <c r="E41" s="330"/>
      <c r="F41" s="330"/>
    </row>
    <row r="42" spans="1:6" ht="15" customHeight="1">
      <c r="A42" s="13" t="s">
        <v>530</v>
      </c>
      <c r="B42" s="6" t="s">
        <v>355</v>
      </c>
      <c r="C42" s="243"/>
      <c r="D42" s="330">
        <f>C42*101%</f>
        <v>0</v>
      </c>
      <c r="E42" s="330">
        <f>D42*101.5%</f>
        <v>0</v>
      </c>
      <c r="F42" s="330">
        <f>E42*101%</f>
        <v>0</v>
      </c>
    </row>
    <row r="43" spans="1:6" ht="15" customHeight="1">
      <c r="A43" s="53" t="s">
        <v>553</v>
      </c>
      <c r="B43" s="54" t="s">
        <v>356</v>
      </c>
      <c r="C43" s="241">
        <f>SUM(C33:C42)</f>
        <v>4450000</v>
      </c>
      <c r="D43" s="330">
        <f>C43*101%</f>
        <v>4494500</v>
      </c>
      <c r="E43" s="330">
        <f>D43*101.5%</f>
        <v>4561917.5</v>
      </c>
      <c r="F43" s="330">
        <f>E43*101%</f>
        <v>4607536.675</v>
      </c>
    </row>
    <row r="44" spans="1:6" ht="15" customHeight="1">
      <c r="A44" s="13" t="s">
        <v>365</v>
      </c>
      <c r="B44" s="6" t="s">
        <v>366</v>
      </c>
      <c r="C44" s="243"/>
      <c r="D44" s="330"/>
      <c r="E44" s="330"/>
      <c r="F44" s="330"/>
    </row>
    <row r="45" spans="1:6" ht="15" customHeight="1">
      <c r="A45" s="5" t="s">
        <v>534</v>
      </c>
      <c r="B45" s="6" t="s">
        <v>367</v>
      </c>
      <c r="C45" s="243"/>
      <c r="D45" s="330"/>
      <c r="E45" s="330"/>
      <c r="F45" s="330"/>
    </row>
    <row r="46" spans="1:6" ht="15" customHeight="1">
      <c r="A46" s="13" t="s">
        <v>535</v>
      </c>
      <c r="B46" s="6" t="s">
        <v>368</v>
      </c>
      <c r="C46" s="243"/>
      <c r="D46" s="330"/>
      <c r="E46" s="330"/>
      <c r="F46" s="330"/>
    </row>
    <row r="47" spans="1:6" ht="15" customHeight="1">
      <c r="A47" s="41" t="s">
        <v>555</v>
      </c>
      <c r="B47" s="54" t="s">
        <v>369</v>
      </c>
      <c r="C47" s="243"/>
      <c r="D47" s="330"/>
      <c r="E47" s="330"/>
      <c r="F47" s="330"/>
    </row>
    <row r="48" spans="1:6" ht="15" customHeight="1">
      <c r="A48" s="63" t="s">
        <v>74</v>
      </c>
      <c r="B48" s="65"/>
      <c r="C48" s="332">
        <f>C18+C32+C43</f>
        <v>18876467</v>
      </c>
      <c r="D48" s="332">
        <f>C48*101%</f>
        <v>19065231.67</v>
      </c>
      <c r="E48" s="332">
        <f>D48*101.5%</f>
        <v>19351210.14505</v>
      </c>
      <c r="F48" s="332">
        <f>E48*101%</f>
        <v>19544722.2465005</v>
      </c>
    </row>
    <row r="49" spans="1:6" ht="15" customHeight="1">
      <c r="A49" s="5" t="s">
        <v>311</v>
      </c>
      <c r="B49" s="6" t="s">
        <v>312</v>
      </c>
      <c r="C49" s="243">
        <v>10450743</v>
      </c>
      <c r="D49" s="330"/>
      <c r="E49" s="330"/>
      <c r="F49" s="330"/>
    </row>
    <row r="50" spans="1:6" ht="15" customHeight="1">
      <c r="A50" s="5" t="s">
        <v>313</v>
      </c>
      <c r="B50" s="6" t="s">
        <v>314</v>
      </c>
      <c r="C50" s="243"/>
      <c r="D50" s="330"/>
      <c r="E50" s="330"/>
      <c r="F50" s="330"/>
    </row>
    <row r="51" spans="1:6" ht="15" customHeight="1">
      <c r="A51" s="5" t="s">
        <v>512</v>
      </c>
      <c r="B51" s="6" t="s">
        <v>315</v>
      </c>
      <c r="C51" s="243"/>
      <c r="D51" s="330"/>
      <c r="E51" s="330"/>
      <c r="F51" s="330"/>
    </row>
    <row r="52" spans="1:6" ht="15" customHeight="1">
      <c r="A52" s="5" t="s">
        <v>513</v>
      </c>
      <c r="B52" s="6" t="s">
        <v>316</v>
      </c>
      <c r="C52" s="243"/>
      <c r="D52" s="330"/>
      <c r="E52" s="330"/>
      <c r="F52" s="330"/>
    </row>
    <row r="53" spans="1:6" ht="15" customHeight="1">
      <c r="A53" s="5" t="s">
        <v>514</v>
      </c>
      <c r="B53" s="6" t="s">
        <v>317</v>
      </c>
      <c r="C53" s="243">
        <f>SUM(C50:C52)</f>
        <v>0</v>
      </c>
      <c r="D53" s="330"/>
      <c r="E53" s="330"/>
      <c r="F53" s="330"/>
    </row>
    <row r="54" spans="1:6" ht="15" customHeight="1">
      <c r="A54" s="41" t="s">
        <v>549</v>
      </c>
      <c r="B54" s="54" t="s">
        <v>318</v>
      </c>
      <c r="C54" s="243">
        <v>10450743</v>
      </c>
      <c r="D54" s="330"/>
      <c r="E54" s="330"/>
      <c r="F54" s="330"/>
    </row>
    <row r="55" spans="1:6" ht="15" customHeight="1">
      <c r="A55" s="13" t="s">
        <v>531</v>
      </c>
      <c r="B55" s="6" t="s">
        <v>357</v>
      </c>
      <c r="C55" s="243"/>
      <c r="D55" s="330"/>
      <c r="E55" s="330"/>
      <c r="F55" s="330"/>
    </row>
    <row r="56" spans="1:6" ht="15" customHeight="1">
      <c r="A56" s="13" t="s">
        <v>532</v>
      </c>
      <c r="B56" s="6" t="s">
        <v>358</v>
      </c>
      <c r="C56" s="243"/>
      <c r="D56" s="330"/>
      <c r="E56" s="330"/>
      <c r="F56" s="330"/>
    </row>
    <row r="57" spans="1:6" ht="15" customHeight="1">
      <c r="A57" s="13" t="s">
        <v>359</v>
      </c>
      <c r="B57" s="6" t="s">
        <v>360</v>
      </c>
      <c r="C57" s="241"/>
      <c r="D57" s="330"/>
      <c r="E57" s="330"/>
      <c r="F57" s="330"/>
    </row>
    <row r="58" spans="1:6" ht="15" customHeight="1">
      <c r="A58" s="13" t="s">
        <v>533</v>
      </c>
      <c r="B58" s="6" t="s">
        <v>361</v>
      </c>
      <c r="C58" s="305"/>
      <c r="D58" s="330"/>
      <c r="E58" s="330"/>
      <c r="F58" s="330"/>
    </row>
    <row r="59" spans="1:6" ht="15" customHeight="1">
      <c r="A59" s="13" t="s">
        <v>362</v>
      </c>
      <c r="B59" s="6" t="s">
        <v>363</v>
      </c>
      <c r="C59" s="329"/>
      <c r="D59" s="330"/>
      <c r="E59" s="330"/>
      <c r="F59" s="330"/>
    </row>
    <row r="60" spans="1:6" ht="15" customHeight="1">
      <c r="A60" s="41" t="s">
        <v>554</v>
      </c>
      <c r="B60" s="54" t="s">
        <v>364</v>
      </c>
      <c r="C60" s="329"/>
      <c r="D60" s="330"/>
      <c r="E60" s="330"/>
      <c r="F60" s="330"/>
    </row>
    <row r="61" spans="1:6" ht="15" customHeight="1">
      <c r="A61" s="13" t="s">
        <v>370</v>
      </c>
      <c r="B61" s="6" t="s">
        <v>371</v>
      </c>
      <c r="D61" s="330"/>
      <c r="E61" s="330"/>
      <c r="F61" s="330"/>
    </row>
    <row r="62" spans="1:6" ht="15" customHeight="1">
      <c r="A62" s="5" t="s">
        <v>536</v>
      </c>
      <c r="B62" s="6" t="s">
        <v>372</v>
      </c>
      <c r="C62" s="329">
        <v>100000</v>
      </c>
      <c r="D62" s="330"/>
      <c r="E62" s="330"/>
      <c r="F62" s="330"/>
    </row>
    <row r="63" spans="1:6" ht="15" customHeight="1">
      <c r="A63" s="13" t="s">
        <v>537</v>
      </c>
      <c r="B63" s="6" t="s">
        <v>373</v>
      </c>
      <c r="C63" s="329">
        <v>30000</v>
      </c>
      <c r="D63" s="330">
        <f>C64*101%</f>
        <v>131300</v>
      </c>
      <c r="E63" s="330">
        <f>D63*101.5%</f>
        <v>133269.5</v>
      </c>
      <c r="F63" s="330">
        <f>E63*101%</f>
        <v>134602.195</v>
      </c>
    </row>
    <row r="64" spans="1:6" ht="14.25">
      <c r="A64" s="41" t="s">
        <v>557</v>
      </c>
      <c r="B64" s="54" t="s">
        <v>374</v>
      </c>
      <c r="C64" s="329">
        <v>130000</v>
      </c>
      <c r="D64" s="330">
        <f>C65*101%</f>
        <v>10686550.43</v>
      </c>
      <c r="E64" s="330">
        <f>D64*101.5%</f>
        <v>10846848.686449999</v>
      </c>
      <c r="F64" s="330">
        <f>E64*101%</f>
        <v>10955317.173314499</v>
      </c>
    </row>
    <row r="65" spans="1:6" ht="15">
      <c r="A65" s="63" t="s">
        <v>75</v>
      </c>
      <c r="B65" s="65"/>
      <c r="C65" s="332">
        <f>C54+C60+C64</f>
        <v>10580743</v>
      </c>
      <c r="D65" s="332">
        <f>D54+D60+D64</f>
        <v>10686550.43</v>
      </c>
      <c r="E65" s="332">
        <f>E54+E60+E64</f>
        <v>10846848.686449999</v>
      </c>
      <c r="F65" s="332">
        <f>F54+F60+F64</f>
        <v>10955317.173314499</v>
      </c>
    </row>
    <row r="66" spans="1:6" ht="15">
      <c r="A66" s="51" t="s">
        <v>556</v>
      </c>
      <c r="B66" s="37" t="s">
        <v>375</v>
      </c>
      <c r="C66" s="320">
        <f>C48+C65</f>
        <v>29457210</v>
      </c>
      <c r="D66" s="320">
        <f>C66*101%</f>
        <v>29751782.1</v>
      </c>
      <c r="E66" s="320">
        <f>D66*101.5%</f>
        <v>30198058.831499998</v>
      </c>
      <c r="F66" s="320">
        <f>E66*101%</f>
        <v>30500039.419814996</v>
      </c>
    </row>
    <row r="67" spans="1:6" ht="15">
      <c r="A67" s="333" t="s">
        <v>76</v>
      </c>
      <c r="B67" s="103"/>
      <c r="C67" s="344">
        <f>C48-'19. m GÖRDÜLŐ kiadások teljes'!C74</f>
        <v>4794654</v>
      </c>
      <c r="D67" s="344">
        <f>D48-'19. m GÖRDÜLŐ kiadások teljes'!D74</f>
        <v>4842600.540000001</v>
      </c>
      <c r="E67" s="344">
        <f>E48-'19. m GÖRDÜLŐ kiadások teljes'!E74</f>
        <v>4915239.5481</v>
      </c>
      <c r="F67" s="344">
        <f>F48-'19. m GÖRDÜLŐ kiadások teljes'!F74</f>
        <v>4964391.943581</v>
      </c>
    </row>
    <row r="68" spans="1:6" ht="15">
      <c r="A68" s="333" t="s">
        <v>77</v>
      </c>
      <c r="B68" s="103"/>
      <c r="C68" s="344">
        <f>C65-'19. m GÖRDÜLŐ kiadások teljes'!C97</f>
        <v>-9144248</v>
      </c>
      <c r="D68" s="344">
        <f>D65-'19. m GÖRDÜLŐ kiadások teljes'!D97</f>
        <v>-9235690.48</v>
      </c>
      <c r="E68" s="344">
        <f>E65-'19. m GÖRDÜLŐ kiadások teljes'!E97</f>
        <v>-9374225.837199999</v>
      </c>
      <c r="F68" s="344">
        <f>F65-'19. m GÖRDÜLŐ kiadások teljes'!F97</f>
        <v>-9467968.095572</v>
      </c>
    </row>
    <row r="69" spans="1:6" ht="14.25">
      <c r="A69" s="39" t="s">
        <v>539</v>
      </c>
      <c r="B69" s="5" t="s">
        <v>376</v>
      </c>
      <c r="C69" s="329"/>
      <c r="D69" s="330"/>
      <c r="E69" s="330"/>
      <c r="F69" s="330"/>
    </row>
    <row r="70" spans="1:6" ht="14.25">
      <c r="A70" s="13" t="s">
        <v>377</v>
      </c>
      <c r="B70" s="5" t="s">
        <v>378</v>
      </c>
      <c r="C70" s="329"/>
      <c r="D70" s="330"/>
      <c r="E70" s="330"/>
      <c r="F70" s="330"/>
    </row>
    <row r="71" spans="1:6" ht="14.25">
      <c r="A71" s="39" t="s">
        <v>540</v>
      </c>
      <c r="B71" s="5" t="s">
        <v>379</v>
      </c>
      <c r="C71" s="329"/>
      <c r="D71" s="330"/>
      <c r="E71" s="330"/>
      <c r="F71" s="330"/>
    </row>
    <row r="72" spans="1:6" ht="14.25">
      <c r="A72" s="15" t="s">
        <v>558</v>
      </c>
      <c r="B72" s="7" t="s">
        <v>380</v>
      </c>
      <c r="C72" s="329"/>
      <c r="D72" s="330"/>
      <c r="E72" s="330"/>
      <c r="F72" s="330"/>
    </row>
    <row r="73" spans="1:6" ht="14.25">
      <c r="A73" s="13" t="s">
        <v>541</v>
      </c>
      <c r="B73" s="5" t="s">
        <v>381</v>
      </c>
      <c r="C73" s="329"/>
      <c r="D73" s="330"/>
      <c r="E73" s="330"/>
      <c r="F73" s="330"/>
    </row>
    <row r="74" spans="1:6" ht="14.25">
      <c r="A74" s="39" t="s">
        <v>382</v>
      </c>
      <c r="B74" s="5" t="s">
        <v>383</v>
      </c>
      <c r="C74" s="329"/>
      <c r="D74" s="330"/>
      <c r="E74" s="330"/>
      <c r="F74" s="330"/>
    </row>
    <row r="75" spans="1:6" ht="14.25">
      <c r="A75" s="13" t="s">
        <v>542</v>
      </c>
      <c r="B75" s="5" t="s">
        <v>384</v>
      </c>
      <c r="C75" s="329"/>
      <c r="D75" s="330"/>
      <c r="E75" s="330"/>
      <c r="F75" s="330"/>
    </row>
    <row r="76" spans="1:6" ht="14.25">
      <c r="A76" s="39" t="s">
        <v>385</v>
      </c>
      <c r="B76" s="5" t="s">
        <v>386</v>
      </c>
      <c r="C76" s="329"/>
      <c r="D76" s="330"/>
      <c r="E76" s="330"/>
      <c r="F76" s="330"/>
    </row>
    <row r="77" spans="1:6" ht="14.25">
      <c r="A77" s="14" t="s">
        <v>559</v>
      </c>
      <c r="B77" s="7" t="s">
        <v>387</v>
      </c>
      <c r="C77" s="329">
        <f>SUM(C73:C76)</f>
        <v>0</v>
      </c>
      <c r="D77" s="330"/>
      <c r="E77" s="330"/>
      <c r="F77" s="330"/>
    </row>
    <row r="78" spans="1:6" ht="14.25">
      <c r="A78" s="5" t="s">
        <v>665</v>
      </c>
      <c r="B78" s="5" t="s">
        <v>388</v>
      </c>
      <c r="C78" s="329"/>
      <c r="D78" s="330">
        <f>C78*101%</f>
        <v>0</v>
      </c>
      <c r="E78" s="330">
        <f>D78*101.5%</f>
        <v>0</v>
      </c>
      <c r="F78" s="330">
        <f>E78*101%</f>
        <v>0</v>
      </c>
    </row>
    <row r="79" spans="1:6" ht="14.25">
      <c r="A79" s="5" t="s">
        <v>666</v>
      </c>
      <c r="B79" s="5" t="s">
        <v>388</v>
      </c>
      <c r="C79" s="329">
        <v>4813653</v>
      </c>
      <c r="D79" s="329">
        <v>1778276</v>
      </c>
      <c r="E79" s="329">
        <v>1804950</v>
      </c>
      <c r="F79" s="329">
        <v>1822999</v>
      </c>
    </row>
    <row r="80" spans="1:6" ht="14.25">
      <c r="A80" s="5" t="s">
        <v>663</v>
      </c>
      <c r="B80" s="5" t="s">
        <v>389</v>
      </c>
      <c r="C80" s="329"/>
      <c r="D80" s="330"/>
      <c r="E80" s="330"/>
      <c r="F80" s="330"/>
    </row>
    <row r="81" spans="1:6" ht="14.25">
      <c r="A81" s="5" t="s">
        <v>664</v>
      </c>
      <c r="B81" s="5" t="s">
        <v>389</v>
      </c>
      <c r="C81" s="329"/>
      <c r="D81" s="330"/>
      <c r="E81" s="330"/>
      <c r="F81" s="330"/>
    </row>
    <row r="82" spans="1:6" ht="14.25">
      <c r="A82" s="7" t="s">
        <v>560</v>
      </c>
      <c r="B82" s="7" t="s">
        <v>390</v>
      </c>
      <c r="C82" s="329">
        <f>SUM(C78:C81)</f>
        <v>4813653</v>
      </c>
      <c r="D82" s="330">
        <f>C82*101%</f>
        <v>4861789.53</v>
      </c>
      <c r="E82" s="330">
        <f>D82*101.5%</f>
        <v>4934716.37295</v>
      </c>
      <c r="F82" s="330">
        <f>E82*101%</f>
        <v>4984063.5366795</v>
      </c>
    </row>
    <row r="83" spans="1:6" ht="14.25">
      <c r="A83" s="39" t="s">
        <v>391</v>
      </c>
      <c r="B83" s="5" t="s">
        <v>392</v>
      </c>
      <c r="C83" s="329"/>
      <c r="D83" s="330"/>
      <c r="E83" s="330"/>
      <c r="F83" s="330"/>
    </row>
    <row r="84" spans="1:6" ht="14.25">
      <c r="A84" s="39" t="s">
        <v>393</v>
      </c>
      <c r="B84" s="5" t="s">
        <v>394</v>
      </c>
      <c r="C84" s="329"/>
      <c r="D84" s="330"/>
      <c r="E84" s="330"/>
      <c r="F84" s="330"/>
    </row>
    <row r="85" spans="1:6" ht="14.25">
      <c r="A85" s="39" t="s">
        <v>395</v>
      </c>
      <c r="B85" s="5" t="s">
        <v>396</v>
      </c>
      <c r="C85" s="329"/>
      <c r="D85" s="330"/>
      <c r="E85" s="330"/>
      <c r="F85" s="330"/>
    </row>
    <row r="86" spans="1:6" ht="14.25">
      <c r="A86" s="39" t="s">
        <v>397</v>
      </c>
      <c r="B86" s="5" t="s">
        <v>398</v>
      </c>
      <c r="C86" s="329"/>
      <c r="D86" s="330"/>
      <c r="E86" s="330"/>
      <c r="F86" s="330"/>
    </row>
    <row r="87" spans="1:6" ht="14.25">
      <c r="A87" s="13" t="s">
        <v>543</v>
      </c>
      <c r="B87" s="5" t="s">
        <v>399</v>
      </c>
      <c r="C87" s="329"/>
      <c r="D87" s="330"/>
      <c r="E87" s="330"/>
      <c r="F87" s="330"/>
    </row>
    <row r="88" spans="1:6" ht="14.25">
      <c r="A88" s="15" t="s">
        <v>561</v>
      </c>
      <c r="B88" s="7" t="s">
        <v>401</v>
      </c>
      <c r="C88" s="329"/>
      <c r="D88" s="330"/>
      <c r="E88" s="330"/>
      <c r="F88" s="330"/>
    </row>
    <row r="89" spans="1:6" ht="14.25">
      <c r="A89" s="13" t="s">
        <v>402</v>
      </c>
      <c r="B89" s="5" t="s">
        <v>403</v>
      </c>
      <c r="C89" s="329"/>
      <c r="D89" s="330"/>
      <c r="E89" s="330"/>
      <c r="F89" s="330"/>
    </row>
    <row r="90" spans="1:6" ht="14.25">
      <c r="A90" s="13" t="s">
        <v>404</v>
      </c>
      <c r="B90" s="5" t="s">
        <v>405</v>
      </c>
      <c r="C90" s="329"/>
      <c r="D90" s="330"/>
      <c r="E90" s="330"/>
      <c r="F90" s="330"/>
    </row>
    <row r="91" spans="1:6" ht="14.25">
      <c r="A91" s="39" t="s">
        <v>406</v>
      </c>
      <c r="B91" s="5" t="s">
        <v>407</v>
      </c>
      <c r="C91" s="329"/>
      <c r="D91" s="330"/>
      <c r="E91" s="330"/>
      <c r="F91" s="330"/>
    </row>
    <row r="92" spans="1:6" ht="14.25">
      <c r="A92" s="39" t="s">
        <v>544</v>
      </c>
      <c r="B92" s="5" t="s">
        <v>408</v>
      </c>
      <c r="C92" s="329"/>
      <c r="D92" s="330"/>
      <c r="E92" s="330"/>
      <c r="F92" s="330"/>
    </row>
    <row r="93" spans="1:6" ht="14.25">
      <c r="A93" s="14" t="s">
        <v>562</v>
      </c>
      <c r="B93" s="7" t="s">
        <v>409</v>
      </c>
      <c r="C93" s="329"/>
      <c r="D93" s="330"/>
      <c r="E93" s="330"/>
      <c r="F93" s="330"/>
    </row>
    <row r="94" spans="1:6" ht="14.25">
      <c r="A94" s="15" t="s">
        <v>410</v>
      </c>
      <c r="B94" s="7" t="s">
        <v>411</v>
      </c>
      <c r="C94" s="329"/>
      <c r="D94" s="330"/>
      <c r="E94" s="330"/>
      <c r="F94" s="330"/>
    </row>
    <row r="95" spans="1:6" ht="15">
      <c r="A95" s="42" t="s">
        <v>563</v>
      </c>
      <c r="B95" s="43" t="s">
        <v>412</v>
      </c>
      <c r="C95" s="334">
        <f>C72+C77+C82+C88+C93+C94</f>
        <v>4813653</v>
      </c>
      <c r="D95" s="334">
        <f>C95*101%</f>
        <v>4861789.53</v>
      </c>
      <c r="E95" s="334">
        <f>D95*101.5%</f>
        <v>4934716.37295</v>
      </c>
      <c r="F95" s="334">
        <f>E95*101%</f>
        <v>4984063.5366795</v>
      </c>
    </row>
    <row r="96" spans="1:6" ht="15">
      <c r="A96" s="322" t="s">
        <v>546</v>
      </c>
      <c r="B96" s="48"/>
      <c r="C96" s="335">
        <f>C66+C95</f>
        <v>34270863</v>
      </c>
      <c r="D96" s="335">
        <f>C96*101%</f>
        <v>34613571.63</v>
      </c>
      <c r="E96" s="335">
        <f>D96*101.5%</f>
        <v>35132775.20445</v>
      </c>
      <c r="F96" s="335">
        <f>E96*101%</f>
        <v>35484102.956494495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30" customHeight="1">
      <c r="A1" s="398" t="s">
        <v>819</v>
      </c>
      <c r="B1" s="391"/>
      <c r="C1" s="391"/>
      <c r="D1" s="391"/>
      <c r="E1" s="391"/>
      <c r="F1" s="391"/>
      <c r="G1" s="260"/>
      <c r="H1" s="260"/>
      <c r="I1" s="260"/>
      <c r="J1" s="260"/>
    </row>
    <row r="3" ht="15">
      <c r="A3" s="100"/>
    </row>
    <row r="4" spans="1:6" ht="14.25">
      <c r="A4" s="121" t="s">
        <v>4</v>
      </c>
      <c r="F4" s="310" t="s">
        <v>814</v>
      </c>
    </row>
    <row r="5" spans="1:6" ht="18">
      <c r="A5" s="406" t="s">
        <v>99</v>
      </c>
      <c r="B5" s="407"/>
      <c r="C5" s="407"/>
      <c r="D5" s="407"/>
      <c r="E5" s="407"/>
      <c r="F5" s="408"/>
    </row>
    <row r="6" spans="1:10" ht="36" customHeight="1">
      <c r="A6" s="2" t="s">
        <v>110</v>
      </c>
      <c r="B6" s="3" t="s">
        <v>111</v>
      </c>
      <c r="C6" s="120" t="s">
        <v>98</v>
      </c>
      <c r="D6" s="120" t="s">
        <v>815</v>
      </c>
      <c r="E6" s="120" t="s">
        <v>820</v>
      </c>
      <c r="F6" s="120" t="s">
        <v>823</v>
      </c>
      <c r="G6" s="336"/>
      <c r="H6" s="337"/>
      <c r="I6" s="337"/>
      <c r="J6" s="337"/>
    </row>
    <row r="7" spans="1:10" ht="14.25">
      <c r="A7" s="338" t="s">
        <v>95</v>
      </c>
      <c r="B7" s="5"/>
      <c r="C7" s="123"/>
      <c r="D7" s="123"/>
      <c r="E7" s="66"/>
      <c r="F7" s="66"/>
      <c r="G7" s="339"/>
      <c r="H7" s="289"/>
      <c r="I7" s="289"/>
      <c r="J7" s="25"/>
    </row>
    <row r="8" spans="1:10" ht="39">
      <c r="A8" s="338" t="s">
        <v>79</v>
      </c>
      <c r="B8" s="57"/>
      <c r="C8" s="123"/>
      <c r="D8" s="123"/>
      <c r="E8" s="123"/>
      <c r="F8" s="123"/>
      <c r="G8" s="339"/>
      <c r="H8" s="289"/>
      <c r="I8" s="289"/>
      <c r="J8" s="25"/>
    </row>
    <row r="9" spans="1:10" ht="26.25">
      <c r="A9" s="338" t="s">
        <v>80</v>
      </c>
      <c r="B9" s="5"/>
      <c r="C9" s="123"/>
      <c r="D9" s="123"/>
      <c r="E9" s="123"/>
      <c r="F9" s="123"/>
      <c r="G9" s="339"/>
      <c r="H9" s="289"/>
      <c r="I9" s="289"/>
      <c r="J9" s="25"/>
    </row>
    <row r="10" spans="1:10" ht="26.25">
      <c r="A10" s="338" t="s">
        <v>81</v>
      </c>
      <c r="B10" s="5"/>
      <c r="C10" s="123"/>
      <c r="D10" s="123"/>
      <c r="E10" s="123"/>
      <c r="F10" s="123"/>
      <c r="G10" s="339"/>
      <c r="H10" s="289"/>
      <c r="I10" s="289"/>
      <c r="J10" s="25"/>
    </row>
    <row r="11" spans="1:10" ht="26.25">
      <c r="A11" s="338" t="s">
        <v>82</v>
      </c>
      <c r="B11" s="57"/>
      <c r="C11" s="123"/>
      <c r="D11" s="123"/>
      <c r="E11" s="123"/>
      <c r="F11" s="123"/>
      <c r="G11" s="339"/>
      <c r="H11" s="289"/>
      <c r="I11" s="289"/>
      <c r="J11" s="25"/>
    </row>
    <row r="12" spans="1:10" ht="26.25">
      <c r="A12" s="338" t="s">
        <v>83</v>
      </c>
      <c r="B12" s="7"/>
      <c r="C12" s="123"/>
      <c r="D12" s="123"/>
      <c r="E12" s="123"/>
      <c r="F12" s="123"/>
      <c r="G12" s="339"/>
      <c r="H12" s="289"/>
      <c r="I12" s="289"/>
      <c r="J12" s="25"/>
    </row>
    <row r="13" spans="1:10" ht="26.25">
      <c r="A13" s="338" t="s">
        <v>96</v>
      </c>
      <c r="B13" s="5"/>
      <c r="C13" s="123"/>
      <c r="D13" s="123"/>
      <c r="E13" s="123"/>
      <c r="F13" s="123"/>
      <c r="G13" s="339"/>
      <c r="H13" s="289"/>
      <c r="I13" s="289"/>
      <c r="J13" s="25"/>
    </row>
    <row r="14" spans="1:10" ht="26.25" customHeight="1">
      <c r="A14" s="49" t="s">
        <v>42</v>
      </c>
      <c r="B14" s="115" t="s">
        <v>289</v>
      </c>
      <c r="C14" s="114"/>
      <c r="D14" s="114"/>
      <c r="E14" s="114"/>
      <c r="F14" s="114"/>
      <c r="G14" s="25"/>
      <c r="H14" s="25"/>
      <c r="I14" s="25"/>
      <c r="J14" s="25"/>
    </row>
    <row r="15" spans="1:10" ht="26.25" customHeight="1">
      <c r="A15" s="101"/>
      <c r="B15" s="116"/>
      <c r="C15" s="117"/>
      <c r="D15" s="117"/>
      <c r="E15" s="117"/>
      <c r="F15" s="117"/>
      <c r="G15" s="117"/>
      <c r="H15" s="117"/>
      <c r="I15" s="117"/>
      <c r="J15" s="25"/>
    </row>
    <row r="16" spans="1:10" ht="14.25">
      <c r="A16" s="101"/>
      <c r="B16" s="102"/>
      <c r="C16" s="25"/>
      <c r="D16" s="25"/>
      <c r="E16" s="25"/>
      <c r="F16" s="198"/>
      <c r="G16" s="25"/>
      <c r="H16" s="25"/>
      <c r="I16" s="25"/>
      <c r="J16" s="25"/>
    </row>
    <row r="17" spans="1:6" ht="18">
      <c r="A17" s="409" t="s">
        <v>100</v>
      </c>
      <c r="B17" s="410"/>
      <c r="C17" s="410"/>
      <c r="D17" s="410"/>
      <c r="E17" s="410"/>
      <c r="F17" s="411"/>
    </row>
    <row r="18" spans="1:9" ht="26.25">
      <c r="A18" s="2" t="s">
        <v>110</v>
      </c>
      <c r="B18" s="3" t="s">
        <v>111</v>
      </c>
      <c r="C18" s="120" t="s">
        <v>89</v>
      </c>
      <c r="D18" s="120" t="s">
        <v>816</v>
      </c>
      <c r="E18" s="120" t="s">
        <v>821</v>
      </c>
      <c r="F18" s="120" t="s">
        <v>822</v>
      </c>
      <c r="G18" s="113"/>
      <c r="H18" s="25"/>
      <c r="I18" s="25"/>
    </row>
    <row r="19" spans="1:9" ht="14.25">
      <c r="A19" s="119" t="s">
        <v>68</v>
      </c>
      <c r="B19" s="41"/>
      <c r="C19" s="29"/>
      <c r="D19" s="29"/>
      <c r="E19" s="29"/>
      <c r="F19" s="29"/>
      <c r="G19" s="113"/>
      <c r="H19" s="25"/>
      <c r="I19" s="25"/>
    </row>
    <row r="20" spans="1:9" ht="14.25">
      <c r="A20" s="120" t="s">
        <v>62</v>
      </c>
      <c r="B20" s="118" t="s">
        <v>341</v>
      </c>
      <c r="C20" s="122">
        <v>2750000</v>
      </c>
      <c r="D20" s="122">
        <f>C20*101%</f>
        <v>2777500</v>
      </c>
      <c r="E20" s="122">
        <f>D20*101.5%</f>
        <v>2819162.4999999995</v>
      </c>
      <c r="F20" s="122">
        <f>E20*101%</f>
        <v>2847354.1249999995</v>
      </c>
      <c r="G20" s="113"/>
      <c r="H20" s="25"/>
      <c r="I20" s="25"/>
    </row>
    <row r="21" spans="1:9" ht="27">
      <c r="A21" s="120" t="s">
        <v>63</v>
      </c>
      <c r="B21" s="118" t="s">
        <v>364</v>
      </c>
      <c r="C21" s="29"/>
      <c r="D21" s="122"/>
      <c r="E21" s="122"/>
      <c r="F21" s="122"/>
      <c r="G21" s="113"/>
      <c r="H21" s="25"/>
      <c r="I21" s="25"/>
    </row>
    <row r="22" spans="1:9" ht="14.25">
      <c r="A22" s="120" t="s">
        <v>64</v>
      </c>
      <c r="B22" s="118" t="s">
        <v>364</v>
      </c>
      <c r="C22" s="29"/>
      <c r="D22" s="122"/>
      <c r="E22" s="122"/>
      <c r="F22" s="122"/>
      <c r="G22" s="113"/>
      <c r="H22" s="25"/>
      <c r="I22" s="25"/>
    </row>
    <row r="23" spans="1:9" ht="27">
      <c r="A23" s="120" t="s">
        <v>65</v>
      </c>
      <c r="B23" s="118" t="s">
        <v>364</v>
      </c>
      <c r="C23" s="29"/>
      <c r="D23" s="122"/>
      <c r="E23" s="122"/>
      <c r="F23" s="122"/>
      <c r="G23" s="113"/>
      <c r="H23" s="25"/>
      <c r="I23" s="25"/>
    </row>
    <row r="24" spans="1:9" ht="14.25">
      <c r="A24" s="120" t="s">
        <v>66</v>
      </c>
      <c r="B24" s="118" t="s">
        <v>341</v>
      </c>
      <c r="C24" s="29"/>
      <c r="D24" s="122"/>
      <c r="E24" s="122"/>
      <c r="F24" s="122"/>
      <c r="G24" s="113"/>
      <c r="H24" s="25"/>
      <c r="I24" s="25"/>
    </row>
    <row r="25" spans="1:9" ht="14.25">
      <c r="A25" s="120" t="s">
        <v>67</v>
      </c>
      <c r="B25" s="77" t="s">
        <v>101</v>
      </c>
      <c r="C25" s="29"/>
      <c r="D25" s="122"/>
      <c r="E25" s="122"/>
      <c r="F25" s="122"/>
      <c r="G25" s="113"/>
      <c r="H25" s="25"/>
      <c r="I25" s="25"/>
    </row>
    <row r="26" spans="1:9" ht="24" customHeight="1">
      <c r="A26" s="49" t="s">
        <v>42</v>
      </c>
      <c r="B26" s="50"/>
      <c r="C26" s="114">
        <f>SUM(C20:C25)</f>
        <v>2750000</v>
      </c>
      <c r="D26" s="340">
        <f>SUM(D20:D25)</f>
        <v>2777500</v>
      </c>
      <c r="E26" s="340">
        <f>SUM(E20:E25)</f>
        <v>2819162.4999999995</v>
      </c>
      <c r="F26" s="340">
        <f>SUM(F20:F25)</f>
        <v>2847354.1249999995</v>
      </c>
      <c r="G26" s="113"/>
      <c r="H26" s="25"/>
      <c r="I26" s="25"/>
    </row>
  </sheetData>
  <sheetProtection/>
  <mergeCells count="3">
    <mergeCell ref="A1:F1"/>
    <mergeCell ref="A5:F5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18" sqref="B18"/>
    </sheetView>
  </sheetViews>
  <sheetFormatPr defaultColWidth="9.140625" defaultRowHeight="15"/>
  <cols>
    <col min="1" max="1" width="84.421875" style="265" bestFit="1" customWidth="1"/>
    <col min="2" max="8" width="15.7109375" style="265" customWidth="1"/>
    <col min="9" max="16384" width="9.140625" style="265" customWidth="1"/>
  </cols>
  <sheetData>
    <row r="1" spans="1:8" s="263" customFormat="1" ht="79.5" customHeight="1">
      <c r="A1" s="384" t="s">
        <v>775</v>
      </c>
      <c r="B1" s="384"/>
      <c r="C1" s="384"/>
      <c r="D1" s="384"/>
      <c r="E1" s="384"/>
      <c r="F1" s="384"/>
      <c r="G1" s="384"/>
      <c r="H1" s="384"/>
    </row>
    <row r="2" spans="1:8" ht="24.75" customHeight="1">
      <c r="A2" s="385" t="s">
        <v>777</v>
      </c>
      <c r="B2" s="385"/>
      <c r="C2" s="385"/>
      <c r="D2" s="385"/>
      <c r="E2" s="385"/>
      <c r="F2" s="385"/>
      <c r="G2" s="385"/>
      <c r="H2" s="385"/>
    </row>
    <row r="3" spans="1:8" ht="24.75" customHeight="1">
      <c r="A3" s="264"/>
      <c r="B3" s="264"/>
      <c r="C3" s="264"/>
      <c r="D3" s="264"/>
      <c r="E3" s="264"/>
      <c r="F3" s="264"/>
      <c r="G3" s="264"/>
      <c r="H3" s="266" t="s">
        <v>770</v>
      </c>
    </row>
    <row r="4" spans="1:8" ht="79.5" customHeight="1">
      <c r="A4" s="267" t="s">
        <v>671</v>
      </c>
      <c r="B4" s="267" t="s">
        <v>56</v>
      </c>
      <c r="C4" s="267" t="s">
        <v>702</v>
      </c>
      <c r="D4" s="267" t="s">
        <v>703</v>
      </c>
      <c r="E4" s="267" t="s">
        <v>704</v>
      </c>
      <c r="F4" s="267" t="s">
        <v>706</v>
      </c>
      <c r="G4" s="267" t="s">
        <v>739</v>
      </c>
      <c r="H4" s="267" t="s">
        <v>756</v>
      </c>
    </row>
    <row r="5" spans="1:8" ht="24.75" customHeight="1">
      <c r="A5" s="268" t="s">
        <v>290</v>
      </c>
      <c r="B5" s="269">
        <v>8786467</v>
      </c>
      <c r="C5" s="269">
        <v>0</v>
      </c>
      <c r="D5" s="269">
        <v>0</v>
      </c>
      <c r="E5" s="269">
        <v>8786467</v>
      </c>
      <c r="F5" s="269">
        <v>0</v>
      </c>
      <c r="G5" s="269">
        <v>0</v>
      </c>
      <c r="H5" s="269">
        <v>0</v>
      </c>
    </row>
    <row r="6" spans="1:8" ht="24.75" customHeight="1">
      <c r="A6" s="268" t="s">
        <v>757</v>
      </c>
      <c r="B6" s="269">
        <v>1090000</v>
      </c>
      <c r="C6" s="269">
        <v>0</v>
      </c>
      <c r="D6" s="269">
        <v>0</v>
      </c>
      <c r="E6" s="269">
        <v>1090000</v>
      </c>
      <c r="F6" s="269">
        <v>0</v>
      </c>
      <c r="G6" s="269">
        <v>0</v>
      </c>
      <c r="H6" s="269">
        <v>0</v>
      </c>
    </row>
    <row r="7" spans="1:8" ht="24.75" customHeight="1">
      <c r="A7" s="268" t="s">
        <v>296</v>
      </c>
      <c r="B7" s="269">
        <v>1800000</v>
      </c>
      <c r="C7" s="269">
        <v>0</v>
      </c>
      <c r="D7" s="269">
        <v>0</v>
      </c>
      <c r="E7" s="269">
        <v>1800000</v>
      </c>
      <c r="F7" s="269">
        <v>0</v>
      </c>
      <c r="G7" s="269">
        <v>0</v>
      </c>
      <c r="H7" s="269">
        <v>0</v>
      </c>
    </row>
    <row r="8" spans="1:8" s="272" customFormat="1" ht="24.75" customHeight="1">
      <c r="A8" s="270" t="s">
        <v>712</v>
      </c>
      <c r="B8" s="271">
        <v>11676467</v>
      </c>
      <c r="C8" s="271">
        <v>0</v>
      </c>
      <c r="D8" s="271">
        <v>0</v>
      </c>
      <c r="E8" s="271">
        <v>11676467</v>
      </c>
      <c r="F8" s="271">
        <v>0</v>
      </c>
      <c r="G8" s="271">
        <v>0</v>
      </c>
      <c r="H8" s="271">
        <v>0</v>
      </c>
    </row>
    <row r="9" spans="1:8" ht="24.75" customHeight="1">
      <c r="A9" s="268" t="s">
        <v>713</v>
      </c>
      <c r="B9" s="269">
        <v>11676467</v>
      </c>
      <c r="C9" s="269">
        <v>0</v>
      </c>
      <c r="D9" s="269">
        <v>0</v>
      </c>
      <c r="E9" s="269">
        <v>11676467</v>
      </c>
      <c r="F9" s="269">
        <v>0</v>
      </c>
      <c r="G9" s="269">
        <v>0</v>
      </c>
      <c r="H9" s="269">
        <v>0</v>
      </c>
    </row>
    <row r="10" spans="1:8" ht="24.75" customHeight="1">
      <c r="A10" s="268" t="s">
        <v>311</v>
      </c>
      <c r="B10" s="269">
        <v>10450743</v>
      </c>
      <c r="C10" s="269">
        <v>0</v>
      </c>
      <c r="D10" s="269">
        <v>0</v>
      </c>
      <c r="E10" s="269">
        <v>10450743</v>
      </c>
      <c r="F10" s="269">
        <v>0</v>
      </c>
      <c r="G10" s="269">
        <v>0</v>
      </c>
      <c r="H10" s="269">
        <v>0</v>
      </c>
    </row>
    <row r="11" spans="1:8" s="272" customFormat="1" ht="24.75" customHeight="1">
      <c r="A11" s="270" t="s">
        <v>758</v>
      </c>
      <c r="B11" s="271">
        <v>10450743</v>
      </c>
      <c r="C11" s="271">
        <v>0</v>
      </c>
      <c r="D11" s="271">
        <v>0</v>
      </c>
      <c r="E11" s="271">
        <v>10450743</v>
      </c>
      <c r="F11" s="271">
        <v>0</v>
      </c>
      <c r="G11" s="271">
        <v>0</v>
      </c>
      <c r="H11" s="271">
        <v>0</v>
      </c>
    </row>
    <row r="12" spans="1:8" ht="24.75" customHeight="1">
      <c r="A12" s="268" t="s">
        <v>519</v>
      </c>
      <c r="B12" s="269">
        <v>2200000</v>
      </c>
      <c r="C12" s="269">
        <v>0</v>
      </c>
      <c r="D12" s="269">
        <v>0</v>
      </c>
      <c r="E12" s="269">
        <v>0</v>
      </c>
      <c r="F12" s="269">
        <v>0</v>
      </c>
      <c r="G12" s="269">
        <v>0</v>
      </c>
      <c r="H12" s="269">
        <v>2200000</v>
      </c>
    </row>
    <row r="13" spans="1:8" ht="24.75" customHeight="1">
      <c r="A13" s="268" t="s">
        <v>520</v>
      </c>
      <c r="B13" s="269">
        <v>200000</v>
      </c>
      <c r="C13" s="269">
        <v>0</v>
      </c>
      <c r="D13" s="269">
        <v>0</v>
      </c>
      <c r="E13" s="269">
        <v>0</v>
      </c>
      <c r="F13" s="269">
        <v>0</v>
      </c>
      <c r="G13" s="269">
        <v>0</v>
      </c>
      <c r="H13" s="269">
        <v>200000</v>
      </c>
    </row>
    <row r="14" spans="1:8" ht="24.75" customHeight="1">
      <c r="A14" s="268" t="s">
        <v>522</v>
      </c>
      <c r="B14" s="269">
        <v>350000</v>
      </c>
      <c r="C14" s="269">
        <v>0</v>
      </c>
      <c r="D14" s="269">
        <v>0</v>
      </c>
      <c r="E14" s="269">
        <v>0</v>
      </c>
      <c r="F14" s="269">
        <v>0</v>
      </c>
      <c r="G14" s="269">
        <v>0</v>
      </c>
      <c r="H14" s="269">
        <v>350000</v>
      </c>
    </row>
    <row r="15" spans="1:8" s="272" customFormat="1" ht="24.75" customHeight="1">
      <c r="A15" s="270" t="s">
        <v>714</v>
      </c>
      <c r="B15" s="271">
        <v>550000</v>
      </c>
      <c r="C15" s="271">
        <v>0</v>
      </c>
      <c r="D15" s="271">
        <v>0</v>
      </c>
      <c r="E15" s="271">
        <v>0</v>
      </c>
      <c r="F15" s="271">
        <v>0</v>
      </c>
      <c r="G15" s="271">
        <v>0</v>
      </c>
      <c r="H15" s="271">
        <v>550000</v>
      </c>
    </row>
    <row r="16" spans="1:8" s="272" customFormat="1" ht="24.75" customHeight="1">
      <c r="A16" s="270" t="s">
        <v>715</v>
      </c>
      <c r="B16" s="271">
        <v>2750000</v>
      </c>
      <c r="C16" s="271">
        <v>0</v>
      </c>
      <c r="D16" s="271">
        <v>0</v>
      </c>
      <c r="E16" s="271">
        <v>0</v>
      </c>
      <c r="F16" s="271">
        <v>0</v>
      </c>
      <c r="G16" s="271">
        <v>0</v>
      </c>
      <c r="H16" s="271">
        <v>2750000</v>
      </c>
    </row>
    <row r="17" spans="1:8" ht="24.75" customHeight="1">
      <c r="A17" s="268" t="s">
        <v>525</v>
      </c>
      <c r="B17" s="269">
        <v>3510000</v>
      </c>
      <c r="C17" s="269">
        <v>0</v>
      </c>
      <c r="D17" s="269">
        <v>30000</v>
      </c>
      <c r="E17" s="269">
        <v>0</v>
      </c>
      <c r="F17" s="269">
        <v>3480000</v>
      </c>
      <c r="G17" s="269">
        <v>0</v>
      </c>
      <c r="H17" s="269">
        <v>0</v>
      </c>
    </row>
    <row r="18" spans="1:8" ht="24.75" customHeight="1">
      <c r="A18" s="268" t="s">
        <v>349</v>
      </c>
      <c r="B18" s="269">
        <v>940000</v>
      </c>
      <c r="C18" s="269">
        <v>0</v>
      </c>
      <c r="D18" s="269">
        <v>0</v>
      </c>
      <c r="E18" s="269">
        <v>0</v>
      </c>
      <c r="F18" s="269">
        <v>940000</v>
      </c>
      <c r="G18" s="269">
        <v>0</v>
      </c>
      <c r="H18" s="269">
        <v>0</v>
      </c>
    </row>
    <row r="19" spans="1:8" s="272" customFormat="1" ht="24.75" customHeight="1">
      <c r="A19" s="270" t="s">
        <v>759</v>
      </c>
      <c r="B19" s="271">
        <v>4450000</v>
      </c>
      <c r="C19" s="271">
        <v>0</v>
      </c>
      <c r="D19" s="271">
        <v>30000</v>
      </c>
      <c r="E19" s="271">
        <v>0</v>
      </c>
      <c r="F19" s="271">
        <v>4420000</v>
      </c>
      <c r="G19" s="271">
        <v>0</v>
      </c>
      <c r="H19" s="271">
        <v>0</v>
      </c>
    </row>
    <row r="20" spans="1:8" ht="24.75" customHeight="1">
      <c r="A20" s="268" t="s">
        <v>536</v>
      </c>
      <c r="B20" s="269">
        <v>100000</v>
      </c>
      <c r="C20" s="269">
        <v>0</v>
      </c>
      <c r="D20" s="269">
        <v>0</v>
      </c>
      <c r="E20" s="269">
        <v>0</v>
      </c>
      <c r="F20" s="269">
        <v>0</v>
      </c>
      <c r="G20" s="269">
        <v>100000</v>
      </c>
      <c r="H20" s="269">
        <v>0</v>
      </c>
    </row>
    <row r="21" spans="1:8" ht="24.75" customHeight="1">
      <c r="A21" s="268" t="s">
        <v>537</v>
      </c>
      <c r="B21" s="269">
        <v>30000</v>
      </c>
      <c r="C21" s="269">
        <v>0</v>
      </c>
      <c r="D21" s="269">
        <v>0</v>
      </c>
      <c r="E21" s="269">
        <v>0</v>
      </c>
      <c r="F21" s="269">
        <v>30000</v>
      </c>
      <c r="G21" s="269">
        <v>0</v>
      </c>
      <c r="H21" s="269">
        <v>0</v>
      </c>
    </row>
    <row r="22" spans="1:8" s="272" customFormat="1" ht="24.75" customHeight="1">
      <c r="A22" s="270" t="s">
        <v>760</v>
      </c>
      <c r="B22" s="271">
        <v>130000</v>
      </c>
      <c r="C22" s="271">
        <v>0</v>
      </c>
      <c r="D22" s="271">
        <v>0</v>
      </c>
      <c r="E22" s="271">
        <v>0</v>
      </c>
      <c r="F22" s="271">
        <v>30000</v>
      </c>
      <c r="G22" s="271">
        <v>100000</v>
      </c>
      <c r="H22" s="271">
        <v>0</v>
      </c>
    </row>
    <row r="23" spans="1:8" s="272" customFormat="1" ht="24.75" customHeight="1">
      <c r="A23" s="270" t="s">
        <v>761</v>
      </c>
      <c r="B23" s="271">
        <v>29457210</v>
      </c>
      <c r="C23" s="271">
        <v>0</v>
      </c>
      <c r="D23" s="271">
        <v>30000</v>
      </c>
      <c r="E23" s="271">
        <v>22127210</v>
      </c>
      <c r="F23" s="271">
        <v>4450000</v>
      </c>
      <c r="G23" s="271">
        <v>100000</v>
      </c>
      <c r="H23" s="271">
        <v>2750000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8.8515625" style="265" customWidth="1"/>
    <col min="2" max="2" width="48.8515625" style="265" bestFit="1" customWidth="1"/>
    <col min="3" max="3" width="17.7109375" style="265" customWidth="1"/>
    <col min="4" max="4" width="18.7109375" style="265" customWidth="1"/>
    <col min="5" max="16384" width="9.140625" style="265" customWidth="1"/>
  </cols>
  <sheetData>
    <row r="1" spans="1:8" ht="24.75" customHeight="1">
      <c r="A1" s="384" t="s">
        <v>775</v>
      </c>
      <c r="B1" s="384"/>
      <c r="C1" s="384"/>
      <c r="D1" s="384"/>
      <c r="E1" s="273"/>
      <c r="F1" s="273"/>
      <c r="G1" s="273"/>
      <c r="H1" s="273"/>
    </row>
    <row r="2" spans="1:8" s="272" customFormat="1" ht="24.75" customHeight="1">
      <c r="A2" s="385" t="s">
        <v>777</v>
      </c>
      <c r="B2" s="385"/>
      <c r="C2" s="385"/>
      <c r="D2" s="385"/>
      <c r="E2" s="274"/>
      <c r="F2" s="274"/>
      <c r="G2" s="274"/>
      <c r="H2" s="274"/>
    </row>
    <row r="3" spans="1:8" s="272" customFormat="1" ht="24.75" customHeight="1">
      <c r="A3" s="264"/>
      <c r="B3" s="264"/>
      <c r="C3" s="264"/>
      <c r="D3" s="266" t="s">
        <v>771</v>
      </c>
      <c r="E3" s="275"/>
      <c r="F3" s="275"/>
      <c r="G3" s="275"/>
      <c r="H3" s="275"/>
    </row>
    <row r="4" spans="1:4" ht="79.5" customHeight="1">
      <c r="A4" s="267" t="s">
        <v>778</v>
      </c>
      <c r="B4" s="267" t="s">
        <v>671</v>
      </c>
      <c r="C4" s="267" t="s">
        <v>56</v>
      </c>
      <c r="D4" s="267" t="s">
        <v>764</v>
      </c>
    </row>
    <row r="5" spans="1:4" s="272" customFormat="1" ht="24.75" customHeight="1">
      <c r="A5" s="268">
        <v>10</v>
      </c>
      <c r="B5" s="268" t="s">
        <v>716</v>
      </c>
      <c r="C5" s="269">
        <v>4813653</v>
      </c>
      <c r="D5" s="269">
        <v>4813653</v>
      </c>
    </row>
    <row r="6" spans="1:4" ht="24.75" customHeight="1">
      <c r="A6" s="270">
        <v>12</v>
      </c>
      <c r="B6" s="270" t="s">
        <v>717</v>
      </c>
      <c r="C6" s="271">
        <v>4813653</v>
      </c>
      <c r="D6" s="271">
        <v>4813653</v>
      </c>
    </row>
    <row r="7" spans="1:4" ht="24.75" customHeight="1">
      <c r="A7" s="268">
        <v>21</v>
      </c>
      <c r="B7" s="268" t="s">
        <v>765</v>
      </c>
      <c r="C7" s="269">
        <v>4813653</v>
      </c>
      <c r="D7" s="269">
        <v>4813653</v>
      </c>
    </row>
    <row r="8" spans="1:4" ht="24.75" customHeight="1">
      <c r="A8" s="270">
        <v>30</v>
      </c>
      <c r="B8" s="270" t="s">
        <v>766</v>
      </c>
      <c r="C8" s="271">
        <v>4813653</v>
      </c>
      <c r="D8" s="271">
        <v>4813653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9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A51" sqref="A51"/>
    </sheetView>
  </sheetViews>
  <sheetFormatPr defaultColWidth="9.140625" defaultRowHeight="15"/>
  <cols>
    <col min="1" max="1" width="105.140625" style="124" customWidth="1"/>
    <col min="2" max="2" width="9.140625" style="124" customWidth="1"/>
    <col min="3" max="3" width="20.57421875" style="124" customWidth="1"/>
    <col min="4" max="4" width="20.140625" style="124" customWidth="1"/>
    <col min="5" max="5" width="18.28125" style="124" customWidth="1"/>
    <col min="6" max="16384" width="9.140625" style="124" customWidth="1"/>
  </cols>
  <sheetData>
    <row r="1" spans="1:5" ht="21" customHeight="1">
      <c r="A1" s="379" t="s">
        <v>779</v>
      </c>
      <c r="B1" s="383"/>
      <c r="C1" s="383"/>
      <c r="D1" s="383"/>
      <c r="E1" s="381"/>
    </row>
    <row r="2" spans="1:5" ht="18.75" customHeight="1">
      <c r="A2" s="382" t="s">
        <v>768</v>
      </c>
      <c r="B2" s="383"/>
      <c r="C2" s="383"/>
      <c r="D2" s="383"/>
      <c r="E2" s="381"/>
    </row>
    <row r="3" ht="18">
      <c r="A3" s="129"/>
    </row>
    <row r="4" spans="1:5" ht="14.25">
      <c r="A4" s="125" t="s">
        <v>1</v>
      </c>
      <c r="E4" s="240" t="s">
        <v>772</v>
      </c>
    </row>
    <row r="5" spans="1:5" ht="27">
      <c r="A5" s="151" t="s">
        <v>110</v>
      </c>
      <c r="B5" s="152" t="s">
        <v>111</v>
      </c>
      <c r="C5" s="153" t="s">
        <v>697</v>
      </c>
      <c r="D5" s="153" t="s">
        <v>698</v>
      </c>
      <c r="E5" s="204" t="s">
        <v>718</v>
      </c>
    </row>
    <row r="6" spans="1:5" ht="14.25">
      <c r="A6" s="154" t="s">
        <v>112</v>
      </c>
      <c r="B6" s="155" t="s">
        <v>113</v>
      </c>
      <c r="C6" s="242">
        <v>900000</v>
      </c>
      <c r="D6" s="242"/>
      <c r="E6" s="243">
        <f>SUM(C6:D6)</f>
        <v>900000</v>
      </c>
    </row>
    <row r="7" spans="1:5" ht="14.25">
      <c r="A7" s="154" t="s">
        <v>114</v>
      </c>
      <c r="B7" s="156" t="s">
        <v>115</v>
      </c>
      <c r="C7" s="242"/>
      <c r="D7" s="242"/>
      <c r="E7" s="243">
        <f aca="true" t="shared" si="0" ref="E7:E70">SUM(C7:D7)</f>
        <v>0</v>
      </c>
    </row>
    <row r="8" spans="1:5" ht="14.25">
      <c r="A8" s="154" t="s">
        <v>116</v>
      </c>
      <c r="B8" s="156" t="s">
        <v>117</v>
      </c>
      <c r="C8" s="242"/>
      <c r="D8" s="242"/>
      <c r="E8" s="243">
        <f t="shared" si="0"/>
        <v>0</v>
      </c>
    </row>
    <row r="9" spans="1:5" ht="14.25">
      <c r="A9" s="131" t="s">
        <v>118</v>
      </c>
      <c r="B9" s="156" t="s">
        <v>119</v>
      </c>
      <c r="C9" s="242"/>
      <c r="D9" s="242"/>
      <c r="E9" s="243">
        <f t="shared" si="0"/>
        <v>0</v>
      </c>
    </row>
    <row r="10" spans="1:5" ht="14.25">
      <c r="A10" s="131" t="s">
        <v>120</v>
      </c>
      <c r="B10" s="156" t="s">
        <v>121</v>
      </c>
      <c r="C10" s="242"/>
      <c r="D10" s="242"/>
      <c r="E10" s="243">
        <f t="shared" si="0"/>
        <v>0</v>
      </c>
    </row>
    <row r="11" spans="1:5" ht="14.25">
      <c r="A11" s="131" t="s">
        <v>122</v>
      </c>
      <c r="B11" s="156" t="s">
        <v>123</v>
      </c>
      <c r="C11" s="242"/>
      <c r="D11" s="242"/>
      <c r="E11" s="243">
        <f t="shared" si="0"/>
        <v>0</v>
      </c>
    </row>
    <row r="12" spans="1:5" ht="14.25">
      <c r="A12" s="131" t="s">
        <v>124</v>
      </c>
      <c r="B12" s="156" t="s">
        <v>125</v>
      </c>
      <c r="C12" s="242">
        <v>100000</v>
      </c>
      <c r="D12" s="242"/>
      <c r="E12" s="243">
        <f t="shared" si="0"/>
        <v>100000</v>
      </c>
    </row>
    <row r="13" spans="1:5" ht="14.25">
      <c r="A13" s="131" t="s">
        <v>126</v>
      </c>
      <c r="B13" s="156" t="s">
        <v>127</v>
      </c>
      <c r="C13" s="242"/>
      <c r="D13" s="242"/>
      <c r="E13" s="243">
        <f t="shared" si="0"/>
        <v>0</v>
      </c>
    </row>
    <row r="14" spans="1:5" ht="14.25">
      <c r="A14" s="133" t="s">
        <v>128</v>
      </c>
      <c r="B14" s="156" t="s">
        <v>129</v>
      </c>
      <c r="C14" s="242"/>
      <c r="D14" s="242"/>
      <c r="E14" s="243">
        <f t="shared" si="0"/>
        <v>0</v>
      </c>
    </row>
    <row r="15" spans="1:5" ht="14.25">
      <c r="A15" s="133" t="s">
        <v>130</v>
      </c>
      <c r="B15" s="156" t="s">
        <v>131</v>
      </c>
      <c r="C15" s="242"/>
      <c r="D15" s="242"/>
      <c r="E15" s="243">
        <f t="shared" si="0"/>
        <v>0</v>
      </c>
    </row>
    <row r="16" spans="1:5" ht="14.25">
      <c r="A16" s="133" t="s">
        <v>132</v>
      </c>
      <c r="B16" s="156" t="s">
        <v>133</v>
      </c>
      <c r="C16" s="242"/>
      <c r="D16" s="242"/>
      <c r="E16" s="243">
        <f t="shared" si="0"/>
        <v>0</v>
      </c>
    </row>
    <row r="17" spans="1:5" ht="14.25">
      <c r="A17" s="133" t="s">
        <v>134</v>
      </c>
      <c r="B17" s="156" t="s">
        <v>135</v>
      </c>
      <c r="C17" s="242"/>
      <c r="D17" s="242"/>
      <c r="E17" s="243">
        <f t="shared" si="0"/>
        <v>0</v>
      </c>
    </row>
    <row r="18" spans="1:5" ht="14.25">
      <c r="A18" s="133" t="s">
        <v>475</v>
      </c>
      <c r="B18" s="156" t="s">
        <v>136</v>
      </c>
      <c r="C18" s="242"/>
      <c r="D18" s="242"/>
      <c r="E18" s="243">
        <f t="shared" si="0"/>
        <v>0</v>
      </c>
    </row>
    <row r="19" spans="1:5" ht="14.25">
      <c r="A19" s="130" t="s">
        <v>413</v>
      </c>
      <c r="B19" s="157" t="s">
        <v>137</v>
      </c>
      <c r="C19" s="242">
        <f>SUM(C6:C18)</f>
        <v>1000000</v>
      </c>
      <c r="D19" s="242"/>
      <c r="E19" s="243">
        <f t="shared" si="0"/>
        <v>1000000</v>
      </c>
    </row>
    <row r="20" spans="1:5" ht="14.25">
      <c r="A20" s="133" t="s">
        <v>138</v>
      </c>
      <c r="B20" s="156" t="s">
        <v>139</v>
      </c>
      <c r="C20" s="242">
        <v>2100000</v>
      </c>
      <c r="D20" s="242"/>
      <c r="E20" s="243">
        <f t="shared" si="0"/>
        <v>2100000</v>
      </c>
    </row>
    <row r="21" spans="1:5" ht="14.25">
      <c r="A21" s="133" t="s">
        <v>140</v>
      </c>
      <c r="B21" s="156" t="s">
        <v>141</v>
      </c>
      <c r="C21" s="242">
        <v>560000</v>
      </c>
      <c r="D21" s="242"/>
      <c r="E21" s="243">
        <f t="shared" si="0"/>
        <v>560000</v>
      </c>
    </row>
    <row r="22" spans="1:5" ht="14.25">
      <c r="A22" s="132" t="s">
        <v>142</v>
      </c>
      <c r="B22" s="156" t="s">
        <v>143</v>
      </c>
      <c r="C22" s="242">
        <v>50000</v>
      </c>
      <c r="D22" s="242"/>
      <c r="E22" s="243">
        <f t="shared" si="0"/>
        <v>50000</v>
      </c>
    </row>
    <row r="23" spans="1:5" ht="14.25">
      <c r="A23" s="134" t="s">
        <v>414</v>
      </c>
      <c r="B23" s="157" t="s">
        <v>144</v>
      </c>
      <c r="C23" s="242">
        <f>SUM(C20:C22)</f>
        <v>2710000</v>
      </c>
      <c r="D23" s="242"/>
      <c r="E23" s="243">
        <f t="shared" si="0"/>
        <v>2710000</v>
      </c>
    </row>
    <row r="24" spans="1:5" ht="14.25">
      <c r="A24" s="158" t="s">
        <v>505</v>
      </c>
      <c r="B24" s="159" t="s">
        <v>145</v>
      </c>
      <c r="C24" s="242">
        <f>C19+C23</f>
        <v>3710000</v>
      </c>
      <c r="D24" s="242"/>
      <c r="E24" s="243">
        <f t="shared" si="0"/>
        <v>3710000</v>
      </c>
    </row>
    <row r="25" spans="1:5" ht="14.25">
      <c r="A25" s="136" t="s">
        <v>476</v>
      </c>
      <c r="B25" s="159" t="s">
        <v>146</v>
      </c>
      <c r="C25" s="242">
        <v>824000</v>
      </c>
      <c r="D25" s="242"/>
      <c r="E25" s="243">
        <f t="shared" si="0"/>
        <v>824000</v>
      </c>
    </row>
    <row r="26" spans="1:5" ht="14.25">
      <c r="A26" s="133" t="s">
        <v>147</v>
      </c>
      <c r="B26" s="156" t="s">
        <v>148</v>
      </c>
      <c r="C26" s="242"/>
      <c r="D26" s="242"/>
      <c r="E26" s="243">
        <f t="shared" si="0"/>
        <v>0</v>
      </c>
    </row>
    <row r="27" spans="1:5" ht="14.25">
      <c r="A27" s="133" t="s">
        <v>149</v>
      </c>
      <c r="B27" s="156" t="s">
        <v>150</v>
      </c>
      <c r="C27" s="242">
        <v>375000</v>
      </c>
      <c r="D27" s="242"/>
      <c r="E27" s="243">
        <f t="shared" si="0"/>
        <v>375000</v>
      </c>
    </row>
    <row r="28" spans="1:5" ht="14.25">
      <c r="A28" s="133" t="s">
        <v>151</v>
      </c>
      <c r="B28" s="156" t="s">
        <v>152</v>
      </c>
      <c r="C28" s="242"/>
      <c r="D28" s="242"/>
      <c r="E28" s="243">
        <f t="shared" si="0"/>
        <v>0</v>
      </c>
    </row>
    <row r="29" spans="1:5" ht="14.25">
      <c r="A29" s="134" t="s">
        <v>415</v>
      </c>
      <c r="B29" s="157" t="s">
        <v>153</v>
      </c>
      <c r="C29" s="242">
        <f>SUM(C26:C28)</f>
        <v>375000</v>
      </c>
      <c r="D29" s="242"/>
      <c r="E29" s="243">
        <f>SUM(C29:D29)</f>
        <v>375000</v>
      </c>
    </row>
    <row r="30" spans="1:5" ht="14.25">
      <c r="A30" s="133" t="s">
        <v>154</v>
      </c>
      <c r="B30" s="156" t="s">
        <v>155</v>
      </c>
      <c r="C30" s="242"/>
      <c r="D30" s="242"/>
      <c r="E30" s="243">
        <f t="shared" si="0"/>
        <v>0</v>
      </c>
    </row>
    <row r="31" spans="1:5" ht="14.25">
      <c r="A31" s="133" t="s">
        <v>156</v>
      </c>
      <c r="B31" s="156" t="s">
        <v>157</v>
      </c>
      <c r="C31" s="242">
        <v>120000</v>
      </c>
      <c r="D31" s="242"/>
      <c r="E31" s="243">
        <f t="shared" si="0"/>
        <v>120000</v>
      </c>
    </row>
    <row r="32" spans="1:5" ht="15" customHeight="1">
      <c r="A32" s="134" t="s">
        <v>506</v>
      </c>
      <c r="B32" s="157" t="s">
        <v>158</v>
      </c>
      <c r="C32" s="242">
        <f>SUM(C30:C31)</f>
        <v>120000</v>
      </c>
      <c r="D32" s="242"/>
      <c r="E32" s="243">
        <f t="shared" si="0"/>
        <v>120000</v>
      </c>
    </row>
    <row r="33" spans="1:5" ht="14.25">
      <c r="A33" s="133" t="s">
        <v>159</v>
      </c>
      <c r="B33" s="156" t="s">
        <v>160</v>
      </c>
      <c r="C33" s="242">
        <v>830000</v>
      </c>
      <c r="D33" s="242"/>
      <c r="E33" s="243">
        <f t="shared" si="0"/>
        <v>830000</v>
      </c>
    </row>
    <row r="34" spans="1:5" ht="14.25">
      <c r="A34" s="133" t="s">
        <v>161</v>
      </c>
      <c r="B34" s="156" t="s">
        <v>162</v>
      </c>
      <c r="C34" s="242"/>
      <c r="D34" s="242"/>
      <c r="E34" s="243">
        <f t="shared" si="0"/>
        <v>0</v>
      </c>
    </row>
    <row r="35" spans="1:5" ht="14.25">
      <c r="A35" s="133" t="s">
        <v>477</v>
      </c>
      <c r="B35" s="156" t="s">
        <v>163</v>
      </c>
      <c r="C35" s="242">
        <v>100000</v>
      </c>
      <c r="D35" s="242"/>
      <c r="E35" s="243">
        <f t="shared" si="0"/>
        <v>100000</v>
      </c>
    </row>
    <row r="36" spans="1:5" ht="14.25">
      <c r="A36" s="133" t="s">
        <v>164</v>
      </c>
      <c r="B36" s="156" t="s">
        <v>165</v>
      </c>
      <c r="C36" s="242">
        <v>2030000</v>
      </c>
      <c r="D36" s="242"/>
      <c r="E36" s="243">
        <f t="shared" si="0"/>
        <v>2030000</v>
      </c>
    </row>
    <row r="37" spans="1:5" ht="14.25">
      <c r="A37" s="161" t="s">
        <v>478</v>
      </c>
      <c r="B37" s="156" t="s">
        <v>166</v>
      </c>
      <c r="C37" s="242"/>
      <c r="D37" s="242"/>
      <c r="E37" s="243">
        <f t="shared" si="0"/>
        <v>0</v>
      </c>
    </row>
    <row r="38" spans="1:5" ht="14.25">
      <c r="A38" s="132" t="s">
        <v>167</v>
      </c>
      <c r="B38" s="156" t="s">
        <v>168</v>
      </c>
      <c r="C38" s="242"/>
      <c r="D38" s="242"/>
      <c r="E38" s="243">
        <f t="shared" si="0"/>
        <v>0</v>
      </c>
    </row>
    <row r="39" spans="1:5" ht="14.25">
      <c r="A39" s="133" t="s">
        <v>479</v>
      </c>
      <c r="B39" s="156" t="s">
        <v>169</v>
      </c>
      <c r="C39" s="242">
        <v>1750000</v>
      </c>
      <c r="D39" s="242"/>
      <c r="E39" s="243">
        <f t="shared" si="0"/>
        <v>1750000</v>
      </c>
    </row>
    <row r="40" spans="1:5" ht="14.25">
      <c r="A40" s="134" t="s">
        <v>416</v>
      </c>
      <c r="B40" s="157" t="s">
        <v>170</v>
      </c>
      <c r="C40" s="242">
        <f>SUM(C33:C39)</f>
        <v>4710000</v>
      </c>
      <c r="D40" s="242"/>
      <c r="E40" s="243">
        <f t="shared" si="0"/>
        <v>4710000</v>
      </c>
    </row>
    <row r="41" spans="1:5" ht="14.25">
      <c r="A41" s="133" t="s">
        <v>171</v>
      </c>
      <c r="B41" s="156" t="s">
        <v>172</v>
      </c>
      <c r="C41" s="242">
        <v>130000</v>
      </c>
      <c r="D41" s="242"/>
      <c r="E41" s="243">
        <f t="shared" si="0"/>
        <v>130000</v>
      </c>
    </row>
    <row r="42" spans="1:5" ht="14.25">
      <c r="A42" s="133" t="s">
        <v>173</v>
      </c>
      <c r="B42" s="156" t="s">
        <v>174</v>
      </c>
      <c r="C42" s="242"/>
      <c r="D42" s="242"/>
      <c r="E42" s="243">
        <f t="shared" si="0"/>
        <v>0</v>
      </c>
    </row>
    <row r="43" spans="1:5" ht="14.25">
      <c r="A43" s="134" t="s">
        <v>417</v>
      </c>
      <c r="B43" s="157" t="s">
        <v>175</v>
      </c>
      <c r="C43" s="242">
        <f>SUM(C41:C42)</f>
        <v>130000</v>
      </c>
      <c r="D43" s="242"/>
      <c r="E43" s="243">
        <f t="shared" si="0"/>
        <v>130000</v>
      </c>
    </row>
    <row r="44" spans="1:5" ht="14.25">
      <c r="A44" s="133" t="s">
        <v>176</v>
      </c>
      <c r="B44" s="156" t="s">
        <v>177</v>
      </c>
      <c r="C44" s="242">
        <v>1271000</v>
      </c>
      <c r="D44" s="242"/>
      <c r="E44" s="243">
        <f t="shared" si="0"/>
        <v>1271000</v>
      </c>
    </row>
    <row r="45" spans="1:5" ht="14.25">
      <c r="A45" s="133" t="s">
        <v>178</v>
      </c>
      <c r="B45" s="156" t="s">
        <v>179</v>
      </c>
      <c r="C45" s="242">
        <v>470000</v>
      </c>
      <c r="D45" s="242"/>
      <c r="E45" s="243">
        <f t="shared" si="0"/>
        <v>470000</v>
      </c>
    </row>
    <row r="46" spans="1:5" ht="14.25">
      <c r="A46" s="133" t="s">
        <v>480</v>
      </c>
      <c r="B46" s="156" t="s">
        <v>180</v>
      </c>
      <c r="C46" s="242"/>
      <c r="D46" s="242"/>
      <c r="E46" s="243">
        <f t="shared" si="0"/>
        <v>0</v>
      </c>
    </row>
    <row r="47" spans="1:5" ht="14.25">
      <c r="A47" s="133" t="s">
        <v>481</v>
      </c>
      <c r="B47" s="156" t="s">
        <v>181</v>
      </c>
      <c r="C47" s="242"/>
      <c r="D47" s="242"/>
      <c r="E47" s="243">
        <f t="shared" si="0"/>
        <v>0</v>
      </c>
    </row>
    <row r="48" spans="1:5" ht="14.25">
      <c r="A48" s="133" t="s">
        <v>182</v>
      </c>
      <c r="B48" s="156" t="s">
        <v>183</v>
      </c>
      <c r="C48" s="242">
        <v>100000</v>
      </c>
      <c r="D48" s="242"/>
      <c r="E48" s="243">
        <f t="shared" si="0"/>
        <v>100000</v>
      </c>
    </row>
    <row r="49" spans="1:5" ht="14.25">
      <c r="A49" s="134" t="s">
        <v>418</v>
      </c>
      <c r="B49" s="157" t="s">
        <v>184</v>
      </c>
      <c r="C49" s="242">
        <f>SUM(C44:C48)</f>
        <v>1841000</v>
      </c>
      <c r="D49" s="242"/>
      <c r="E49" s="243">
        <f t="shared" si="0"/>
        <v>1841000</v>
      </c>
    </row>
    <row r="50" spans="1:5" ht="14.25">
      <c r="A50" s="136" t="s">
        <v>419</v>
      </c>
      <c r="B50" s="159" t="s">
        <v>185</v>
      </c>
      <c r="C50" s="242">
        <f>C32+C40+C43+C49+C29</f>
        <v>7176000</v>
      </c>
      <c r="D50" s="242"/>
      <c r="E50" s="243">
        <f t="shared" si="0"/>
        <v>7176000</v>
      </c>
    </row>
    <row r="51" spans="1:5" ht="14.25">
      <c r="A51" s="138" t="s">
        <v>186</v>
      </c>
      <c r="B51" s="156" t="s">
        <v>187</v>
      </c>
      <c r="C51" s="242"/>
      <c r="D51" s="242"/>
      <c r="E51" s="243">
        <f t="shared" si="0"/>
        <v>0</v>
      </c>
    </row>
    <row r="52" spans="1:5" ht="14.25">
      <c r="A52" s="138" t="s">
        <v>420</v>
      </c>
      <c r="B52" s="156" t="s">
        <v>188</v>
      </c>
      <c r="C52" s="242"/>
      <c r="D52" s="242"/>
      <c r="E52" s="243">
        <f t="shared" si="0"/>
        <v>0</v>
      </c>
    </row>
    <row r="53" spans="1:5" ht="14.25">
      <c r="A53" s="162" t="s">
        <v>482</v>
      </c>
      <c r="B53" s="156" t="s">
        <v>189</v>
      </c>
      <c r="C53" s="242"/>
      <c r="D53" s="242"/>
      <c r="E53" s="243">
        <f t="shared" si="0"/>
        <v>0</v>
      </c>
    </row>
    <row r="54" spans="1:5" ht="14.25">
      <c r="A54" s="162" t="s">
        <v>483</v>
      </c>
      <c r="B54" s="156" t="s">
        <v>190</v>
      </c>
      <c r="C54" s="242"/>
      <c r="D54" s="242"/>
      <c r="E54" s="243">
        <f t="shared" si="0"/>
        <v>0</v>
      </c>
    </row>
    <row r="55" spans="1:5" ht="14.25">
      <c r="A55" s="162" t="s">
        <v>484</v>
      </c>
      <c r="B55" s="156" t="s">
        <v>191</v>
      </c>
      <c r="C55" s="242"/>
      <c r="D55" s="242"/>
      <c r="E55" s="243">
        <f t="shared" si="0"/>
        <v>0</v>
      </c>
    </row>
    <row r="56" spans="1:5" ht="14.25">
      <c r="A56" s="138" t="s">
        <v>485</v>
      </c>
      <c r="B56" s="156" t="s">
        <v>192</v>
      </c>
      <c r="C56" s="242"/>
      <c r="D56" s="242"/>
      <c r="E56" s="243">
        <f t="shared" si="0"/>
        <v>0</v>
      </c>
    </row>
    <row r="57" spans="1:5" ht="14.25">
      <c r="A57" s="138" t="s">
        <v>486</v>
      </c>
      <c r="B57" s="156" t="s">
        <v>193</v>
      </c>
      <c r="C57" s="242"/>
      <c r="D57" s="242"/>
      <c r="E57" s="243">
        <f t="shared" si="0"/>
        <v>0</v>
      </c>
    </row>
    <row r="58" spans="1:5" ht="14.25">
      <c r="A58" s="138" t="s">
        <v>487</v>
      </c>
      <c r="B58" s="156" t="s">
        <v>194</v>
      </c>
      <c r="C58" s="242"/>
      <c r="D58" s="242">
        <v>1090000</v>
      </c>
      <c r="E58" s="243">
        <f t="shared" si="0"/>
        <v>1090000</v>
      </c>
    </row>
    <row r="59" spans="1:5" ht="14.25">
      <c r="A59" s="139" t="s">
        <v>449</v>
      </c>
      <c r="B59" s="159" t="s">
        <v>195</v>
      </c>
      <c r="C59" s="242"/>
      <c r="D59" s="242">
        <f>SUM(D58)</f>
        <v>1090000</v>
      </c>
      <c r="E59" s="243">
        <f t="shared" si="0"/>
        <v>1090000</v>
      </c>
    </row>
    <row r="60" spans="1:5" ht="14.25">
      <c r="A60" s="163" t="s">
        <v>488</v>
      </c>
      <c r="B60" s="156" t="s">
        <v>196</v>
      </c>
      <c r="C60" s="242"/>
      <c r="D60" s="242"/>
      <c r="E60" s="243">
        <f t="shared" si="0"/>
        <v>0</v>
      </c>
    </row>
    <row r="61" spans="1:5" ht="14.25">
      <c r="A61" s="163" t="s">
        <v>197</v>
      </c>
      <c r="B61" s="156" t="s">
        <v>198</v>
      </c>
      <c r="C61" s="242"/>
      <c r="D61" s="242"/>
      <c r="E61" s="243">
        <f t="shared" si="0"/>
        <v>0</v>
      </c>
    </row>
    <row r="62" spans="1:5" ht="14.25">
      <c r="A62" s="163" t="s">
        <v>199</v>
      </c>
      <c r="B62" s="156" t="s">
        <v>200</v>
      </c>
      <c r="C62" s="242"/>
      <c r="D62" s="242"/>
      <c r="E62" s="243">
        <f t="shared" si="0"/>
        <v>0</v>
      </c>
    </row>
    <row r="63" spans="1:5" ht="14.25">
      <c r="A63" s="163" t="s">
        <v>450</v>
      </c>
      <c r="B63" s="156" t="s">
        <v>201</v>
      </c>
      <c r="C63" s="242"/>
      <c r="D63" s="242"/>
      <c r="E63" s="243">
        <f t="shared" si="0"/>
        <v>0</v>
      </c>
    </row>
    <row r="64" spans="1:5" ht="14.25">
      <c r="A64" s="163" t="s">
        <v>489</v>
      </c>
      <c r="B64" s="156" t="s">
        <v>202</v>
      </c>
      <c r="C64" s="242"/>
      <c r="D64" s="242"/>
      <c r="E64" s="243">
        <f t="shared" si="0"/>
        <v>0</v>
      </c>
    </row>
    <row r="65" spans="1:5" ht="14.25">
      <c r="A65" s="163" t="s">
        <v>452</v>
      </c>
      <c r="B65" s="156" t="s">
        <v>203</v>
      </c>
      <c r="C65" s="242">
        <v>830000</v>
      </c>
      <c r="D65" s="242"/>
      <c r="E65" s="243">
        <f t="shared" si="0"/>
        <v>830000</v>
      </c>
    </row>
    <row r="66" spans="1:5" ht="14.25">
      <c r="A66" s="163" t="s">
        <v>490</v>
      </c>
      <c r="B66" s="156" t="s">
        <v>204</v>
      </c>
      <c r="C66" s="242"/>
      <c r="D66" s="242"/>
      <c r="E66" s="243">
        <f t="shared" si="0"/>
        <v>0</v>
      </c>
    </row>
    <row r="67" spans="1:5" ht="14.25">
      <c r="A67" s="163" t="s">
        <v>491</v>
      </c>
      <c r="B67" s="156" t="s">
        <v>205</v>
      </c>
      <c r="C67" s="242"/>
      <c r="D67" s="242"/>
      <c r="E67" s="243">
        <f t="shared" si="0"/>
        <v>0</v>
      </c>
    </row>
    <row r="68" spans="1:5" ht="14.25">
      <c r="A68" s="163" t="s">
        <v>206</v>
      </c>
      <c r="B68" s="156" t="s">
        <v>207</v>
      </c>
      <c r="C68" s="242"/>
      <c r="D68" s="242"/>
      <c r="E68" s="243">
        <f t="shared" si="0"/>
        <v>0</v>
      </c>
    </row>
    <row r="69" spans="1:5" ht="14.25">
      <c r="A69" s="164" t="s">
        <v>208</v>
      </c>
      <c r="B69" s="156" t="s">
        <v>209</v>
      </c>
      <c r="C69" s="242"/>
      <c r="D69" s="242"/>
      <c r="E69" s="243">
        <f t="shared" si="0"/>
        <v>0</v>
      </c>
    </row>
    <row r="70" spans="1:5" ht="14.25">
      <c r="A70" s="163" t="s">
        <v>492</v>
      </c>
      <c r="B70" s="156" t="s">
        <v>210</v>
      </c>
      <c r="C70" s="242">
        <v>60000</v>
      </c>
      <c r="D70" s="242"/>
      <c r="E70" s="243">
        <f t="shared" si="0"/>
        <v>60000</v>
      </c>
    </row>
    <row r="71" spans="1:5" ht="14.25">
      <c r="A71" s="164" t="s">
        <v>667</v>
      </c>
      <c r="B71" s="156" t="s">
        <v>211</v>
      </c>
      <c r="C71" s="242">
        <v>391813</v>
      </c>
      <c r="D71" s="242"/>
      <c r="E71" s="243">
        <f aca="true" t="shared" si="1" ref="E71:E121">SUM(C71:D71)</f>
        <v>391813</v>
      </c>
    </row>
    <row r="72" spans="1:5" ht="14.25">
      <c r="A72" s="164" t="s">
        <v>668</v>
      </c>
      <c r="B72" s="156" t="s">
        <v>211</v>
      </c>
      <c r="C72" s="242"/>
      <c r="D72" s="242"/>
      <c r="E72" s="243">
        <f t="shared" si="1"/>
        <v>0</v>
      </c>
    </row>
    <row r="73" spans="1:5" ht="14.25">
      <c r="A73" s="139" t="s">
        <v>455</v>
      </c>
      <c r="B73" s="159" t="s">
        <v>212</v>
      </c>
      <c r="C73" s="242">
        <f>SUM(C60:C72)</f>
        <v>1281813</v>
      </c>
      <c r="D73" s="242">
        <f>SUM(D60:D72)</f>
        <v>0</v>
      </c>
      <c r="E73" s="243">
        <f t="shared" si="1"/>
        <v>1281813</v>
      </c>
    </row>
    <row r="74" spans="1:5" ht="15">
      <c r="A74" s="165" t="s">
        <v>719</v>
      </c>
      <c r="B74" s="159"/>
      <c r="C74" s="242">
        <f>C24+C50+C59+C73+C25</f>
        <v>12991813</v>
      </c>
      <c r="D74" s="242">
        <f>D24+D50+D59+D73+D25</f>
        <v>1090000</v>
      </c>
      <c r="E74" s="243">
        <f>SUM(C74:D74)</f>
        <v>14081813</v>
      </c>
    </row>
    <row r="75" spans="1:5" ht="14.25">
      <c r="A75" s="166" t="s">
        <v>213</v>
      </c>
      <c r="B75" s="156" t="s">
        <v>214</v>
      </c>
      <c r="C75" s="242"/>
      <c r="D75" s="242"/>
      <c r="E75" s="243">
        <f t="shared" si="1"/>
        <v>0</v>
      </c>
    </row>
    <row r="76" spans="1:5" ht="14.25">
      <c r="A76" s="166" t="s">
        <v>493</v>
      </c>
      <c r="B76" s="156" t="s">
        <v>215</v>
      </c>
      <c r="C76" s="242"/>
      <c r="D76" s="242"/>
      <c r="E76" s="243">
        <f t="shared" si="1"/>
        <v>0</v>
      </c>
    </row>
    <row r="77" spans="1:5" ht="14.25">
      <c r="A77" s="166" t="s">
        <v>216</v>
      </c>
      <c r="B77" s="156" t="s">
        <v>217</v>
      </c>
      <c r="C77" s="242"/>
      <c r="D77" s="242"/>
      <c r="E77" s="243">
        <f t="shared" si="1"/>
        <v>0</v>
      </c>
    </row>
    <row r="78" spans="1:5" ht="14.25">
      <c r="A78" s="166" t="s">
        <v>218</v>
      </c>
      <c r="B78" s="156" t="s">
        <v>219</v>
      </c>
      <c r="C78" s="242">
        <v>100000</v>
      </c>
      <c r="D78" s="242"/>
      <c r="E78" s="243">
        <f t="shared" si="1"/>
        <v>100000</v>
      </c>
    </row>
    <row r="79" spans="1:5" ht="14.25">
      <c r="A79" s="132" t="s">
        <v>220</v>
      </c>
      <c r="B79" s="156" t="s">
        <v>221</v>
      </c>
      <c r="C79" s="242"/>
      <c r="D79" s="242"/>
      <c r="E79" s="243">
        <f t="shared" si="1"/>
        <v>0</v>
      </c>
    </row>
    <row r="80" spans="1:5" ht="14.25">
      <c r="A80" s="132" t="s">
        <v>222</v>
      </c>
      <c r="B80" s="156" t="s">
        <v>223</v>
      </c>
      <c r="C80" s="242"/>
      <c r="D80" s="242"/>
      <c r="E80" s="243">
        <f t="shared" si="1"/>
        <v>0</v>
      </c>
    </row>
    <row r="81" spans="1:5" ht="14.25">
      <c r="A81" s="132" t="s">
        <v>224</v>
      </c>
      <c r="B81" s="156" t="s">
        <v>225</v>
      </c>
      <c r="C81" s="242">
        <v>30000</v>
      </c>
      <c r="D81" s="242"/>
      <c r="E81" s="243">
        <f t="shared" si="1"/>
        <v>30000</v>
      </c>
    </row>
    <row r="82" spans="1:5" ht="14.25">
      <c r="A82" s="137" t="s">
        <v>457</v>
      </c>
      <c r="B82" s="159" t="s">
        <v>226</v>
      </c>
      <c r="C82" s="242">
        <f>SUM(C75:C81)</f>
        <v>130000</v>
      </c>
      <c r="D82" s="242"/>
      <c r="E82" s="243">
        <f t="shared" si="1"/>
        <v>130000</v>
      </c>
    </row>
    <row r="83" spans="1:5" ht="14.25">
      <c r="A83" s="138" t="s">
        <v>227</v>
      </c>
      <c r="B83" s="156" t="s">
        <v>228</v>
      </c>
      <c r="C83" s="276">
        <v>15431096</v>
      </c>
      <c r="D83" s="242"/>
      <c r="E83" s="243">
        <f t="shared" si="1"/>
        <v>15431096</v>
      </c>
    </row>
    <row r="84" spans="1:5" ht="14.25">
      <c r="A84" s="138" t="s">
        <v>229</v>
      </c>
      <c r="B84" s="156" t="s">
        <v>230</v>
      </c>
      <c r="C84" s="242"/>
      <c r="D84" s="242"/>
      <c r="E84" s="243">
        <f t="shared" si="1"/>
        <v>0</v>
      </c>
    </row>
    <row r="85" spans="1:5" ht="14.25">
      <c r="A85" s="138" t="s">
        <v>231</v>
      </c>
      <c r="B85" s="156" t="s">
        <v>232</v>
      </c>
      <c r="C85" s="242"/>
      <c r="D85" s="242"/>
      <c r="E85" s="243">
        <f t="shared" si="1"/>
        <v>0</v>
      </c>
    </row>
    <row r="86" spans="1:5" ht="14.25">
      <c r="A86" s="138" t="s">
        <v>233</v>
      </c>
      <c r="B86" s="156" t="s">
        <v>234</v>
      </c>
      <c r="C86" s="276">
        <v>4163895</v>
      </c>
      <c r="D86" s="242"/>
      <c r="E86" s="243">
        <f t="shared" si="1"/>
        <v>4163895</v>
      </c>
    </row>
    <row r="87" spans="1:5" ht="14.25">
      <c r="A87" s="139" t="s">
        <v>458</v>
      </c>
      <c r="B87" s="159" t="s">
        <v>235</v>
      </c>
      <c r="C87" s="242">
        <f>SUM(C83:C86)</f>
        <v>19594991</v>
      </c>
      <c r="D87" s="242"/>
      <c r="E87" s="243">
        <f t="shared" si="1"/>
        <v>19594991</v>
      </c>
    </row>
    <row r="88" spans="1:5" ht="14.25">
      <c r="A88" s="138" t="s">
        <v>236</v>
      </c>
      <c r="B88" s="156" t="s">
        <v>237</v>
      </c>
      <c r="C88" s="242"/>
      <c r="D88" s="242"/>
      <c r="E88" s="243">
        <f t="shared" si="1"/>
        <v>0</v>
      </c>
    </row>
    <row r="89" spans="1:5" ht="14.25">
      <c r="A89" s="138" t="s">
        <v>494</v>
      </c>
      <c r="B89" s="156" t="s">
        <v>238</v>
      </c>
      <c r="C89" s="242"/>
      <c r="D89" s="242"/>
      <c r="E89" s="243">
        <f t="shared" si="1"/>
        <v>0</v>
      </c>
    </row>
    <row r="90" spans="1:5" ht="14.25">
      <c r="A90" s="138" t="s">
        <v>495</v>
      </c>
      <c r="B90" s="156" t="s">
        <v>239</v>
      </c>
      <c r="C90" s="242"/>
      <c r="D90" s="242"/>
      <c r="E90" s="243">
        <f t="shared" si="1"/>
        <v>0</v>
      </c>
    </row>
    <row r="91" spans="1:5" ht="14.25">
      <c r="A91" s="138" t="s">
        <v>496</v>
      </c>
      <c r="B91" s="156" t="s">
        <v>240</v>
      </c>
      <c r="C91" s="242"/>
      <c r="D91" s="242"/>
      <c r="E91" s="243">
        <f t="shared" si="1"/>
        <v>0</v>
      </c>
    </row>
    <row r="92" spans="1:5" ht="14.25">
      <c r="A92" s="138" t="s">
        <v>497</v>
      </c>
      <c r="B92" s="156" t="s">
        <v>241</v>
      </c>
      <c r="C92" s="242"/>
      <c r="D92" s="242"/>
      <c r="E92" s="243">
        <f t="shared" si="1"/>
        <v>0</v>
      </c>
    </row>
    <row r="93" spans="1:5" ht="14.25">
      <c r="A93" s="138" t="s">
        <v>498</v>
      </c>
      <c r="B93" s="156" t="s">
        <v>242</v>
      </c>
      <c r="C93" s="242"/>
      <c r="D93" s="242"/>
      <c r="E93" s="243">
        <f t="shared" si="1"/>
        <v>0</v>
      </c>
    </row>
    <row r="94" spans="1:5" ht="14.25">
      <c r="A94" s="138" t="s">
        <v>243</v>
      </c>
      <c r="B94" s="156" t="s">
        <v>244</v>
      </c>
      <c r="C94" s="242"/>
      <c r="D94" s="242"/>
      <c r="E94" s="243">
        <f t="shared" si="1"/>
        <v>0</v>
      </c>
    </row>
    <row r="95" spans="1:5" ht="14.25">
      <c r="A95" s="138" t="s">
        <v>499</v>
      </c>
      <c r="B95" s="156" t="s">
        <v>245</v>
      </c>
      <c r="C95" s="242"/>
      <c r="D95" s="242"/>
      <c r="E95" s="243">
        <f t="shared" si="1"/>
        <v>0</v>
      </c>
    </row>
    <row r="96" spans="1:5" ht="14.25">
      <c r="A96" s="139" t="s">
        <v>459</v>
      </c>
      <c r="B96" s="159" t="s">
        <v>246</v>
      </c>
      <c r="C96" s="242">
        <v>0</v>
      </c>
      <c r="D96" s="242"/>
      <c r="E96" s="243">
        <f t="shared" si="1"/>
        <v>0</v>
      </c>
    </row>
    <row r="97" spans="1:5" ht="15">
      <c r="A97" s="165" t="s">
        <v>720</v>
      </c>
      <c r="B97" s="159"/>
      <c r="C97" s="242">
        <f>C82+C87+C96</f>
        <v>19724991</v>
      </c>
      <c r="D97" s="242"/>
      <c r="E97" s="243">
        <f t="shared" si="1"/>
        <v>19724991</v>
      </c>
    </row>
    <row r="98" spans="1:5" ht="15">
      <c r="A98" s="141" t="s">
        <v>507</v>
      </c>
      <c r="B98" s="167" t="s">
        <v>247</v>
      </c>
      <c r="C98" s="242">
        <f>C97+C74</f>
        <v>32716804</v>
      </c>
      <c r="D98" s="242">
        <f>D97+D74</f>
        <v>1090000</v>
      </c>
      <c r="E98" s="242">
        <f>E97+E74</f>
        <v>33806804</v>
      </c>
    </row>
    <row r="99" spans="1:14" ht="14.25">
      <c r="A99" s="138" t="s">
        <v>500</v>
      </c>
      <c r="B99" s="133" t="s">
        <v>248</v>
      </c>
      <c r="C99" s="244"/>
      <c r="D99" s="245"/>
      <c r="E99" s="243">
        <f t="shared" si="1"/>
        <v>0</v>
      </c>
      <c r="F99" s="168"/>
      <c r="G99" s="168"/>
      <c r="H99" s="168"/>
      <c r="I99" s="168"/>
      <c r="J99" s="168"/>
      <c r="K99" s="168"/>
      <c r="L99" s="168"/>
      <c r="M99" s="169"/>
      <c r="N99" s="169"/>
    </row>
    <row r="100" spans="1:14" ht="14.25">
      <c r="A100" s="138" t="s">
        <v>251</v>
      </c>
      <c r="B100" s="133" t="s">
        <v>252</v>
      </c>
      <c r="C100" s="244"/>
      <c r="D100" s="245"/>
      <c r="E100" s="243">
        <f t="shared" si="1"/>
        <v>0</v>
      </c>
      <c r="F100" s="168"/>
      <c r="G100" s="168"/>
      <c r="H100" s="168"/>
      <c r="I100" s="168"/>
      <c r="J100" s="168"/>
      <c r="K100" s="168"/>
      <c r="L100" s="168"/>
      <c r="M100" s="169"/>
      <c r="N100" s="169"/>
    </row>
    <row r="101" spans="1:14" ht="14.25">
      <c r="A101" s="138" t="s">
        <v>501</v>
      </c>
      <c r="B101" s="133" t="s">
        <v>253</v>
      </c>
      <c r="C101" s="244"/>
      <c r="D101" s="245"/>
      <c r="E101" s="243">
        <f t="shared" si="1"/>
        <v>0</v>
      </c>
      <c r="F101" s="168"/>
      <c r="G101" s="168"/>
      <c r="H101" s="168"/>
      <c r="I101" s="168"/>
      <c r="J101" s="168"/>
      <c r="K101" s="168"/>
      <c r="L101" s="168"/>
      <c r="M101" s="169"/>
      <c r="N101" s="169"/>
    </row>
    <row r="102" spans="1:14" ht="14.25">
      <c r="A102" s="145" t="s">
        <v>464</v>
      </c>
      <c r="B102" s="134" t="s">
        <v>255</v>
      </c>
      <c r="C102" s="246"/>
      <c r="D102" s="247"/>
      <c r="E102" s="243">
        <f t="shared" si="1"/>
        <v>0</v>
      </c>
      <c r="F102" s="170"/>
      <c r="G102" s="170"/>
      <c r="H102" s="170"/>
      <c r="I102" s="170"/>
      <c r="J102" s="170"/>
      <c r="K102" s="170"/>
      <c r="L102" s="170"/>
      <c r="M102" s="169"/>
      <c r="N102" s="169"/>
    </row>
    <row r="103" spans="1:14" ht="14.25">
      <c r="A103" s="144" t="s">
        <v>502</v>
      </c>
      <c r="B103" s="133" t="s">
        <v>256</v>
      </c>
      <c r="C103" s="248"/>
      <c r="D103" s="249"/>
      <c r="E103" s="243">
        <f t="shared" si="1"/>
        <v>0</v>
      </c>
      <c r="F103" s="171"/>
      <c r="G103" s="171"/>
      <c r="H103" s="171"/>
      <c r="I103" s="171"/>
      <c r="J103" s="171"/>
      <c r="K103" s="171"/>
      <c r="L103" s="171"/>
      <c r="M103" s="169"/>
      <c r="N103" s="169"/>
    </row>
    <row r="104" spans="1:14" ht="14.25">
      <c r="A104" s="144" t="s">
        <v>470</v>
      </c>
      <c r="B104" s="133" t="s">
        <v>259</v>
      </c>
      <c r="C104" s="248"/>
      <c r="D104" s="249"/>
      <c r="E104" s="243">
        <f t="shared" si="1"/>
        <v>0</v>
      </c>
      <c r="F104" s="171"/>
      <c r="G104" s="171"/>
      <c r="H104" s="171"/>
      <c r="I104" s="171"/>
      <c r="J104" s="171"/>
      <c r="K104" s="171"/>
      <c r="L104" s="171"/>
      <c r="M104" s="169"/>
      <c r="N104" s="169"/>
    </row>
    <row r="105" spans="1:14" ht="14.25">
      <c r="A105" s="138" t="s">
        <v>260</v>
      </c>
      <c r="B105" s="133" t="s">
        <v>261</v>
      </c>
      <c r="C105" s="244"/>
      <c r="D105" s="245"/>
      <c r="E105" s="243">
        <f t="shared" si="1"/>
        <v>0</v>
      </c>
      <c r="F105" s="168"/>
      <c r="G105" s="168"/>
      <c r="H105" s="168"/>
      <c r="I105" s="168"/>
      <c r="J105" s="168"/>
      <c r="K105" s="168"/>
      <c r="L105" s="168"/>
      <c r="M105" s="169"/>
      <c r="N105" s="169"/>
    </row>
    <row r="106" spans="1:14" ht="14.25">
      <c r="A106" s="138" t="s">
        <v>503</v>
      </c>
      <c r="B106" s="133" t="s">
        <v>262</v>
      </c>
      <c r="C106" s="244"/>
      <c r="D106" s="245"/>
      <c r="E106" s="243">
        <f t="shared" si="1"/>
        <v>0</v>
      </c>
      <c r="F106" s="168"/>
      <c r="G106" s="168"/>
      <c r="H106" s="168"/>
      <c r="I106" s="168"/>
      <c r="J106" s="168"/>
      <c r="K106" s="168"/>
      <c r="L106" s="168"/>
      <c r="M106" s="169"/>
      <c r="N106" s="169"/>
    </row>
    <row r="107" spans="1:14" ht="14.25">
      <c r="A107" s="146" t="s">
        <v>467</v>
      </c>
      <c r="B107" s="134" t="s">
        <v>263</v>
      </c>
      <c r="C107" s="250"/>
      <c r="D107" s="251"/>
      <c r="E107" s="243">
        <f t="shared" si="1"/>
        <v>0</v>
      </c>
      <c r="F107" s="172"/>
      <c r="G107" s="172"/>
      <c r="H107" s="172"/>
      <c r="I107" s="172"/>
      <c r="J107" s="172"/>
      <c r="K107" s="172"/>
      <c r="L107" s="172"/>
      <c r="M107" s="169"/>
      <c r="N107" s="169"/>
    </row>
    <row r="108" spans="1:14" ht="14.25">
      <c r="A108" s="144" t="s">
        <v>264</v>
      </c>
      <c r="B108" s="133" t="s">
        <v>265</v>
      </c>
      <c r="C108" s="248"/>
      <c r="D108" s="249"/>
      <c r="E108" s="243">
        <f t="shared" si="1"/>
        <v>0</v>
      </c>
      <c r="F108" s="171"/>
      <c r="G108" s="171"/>
      <c r="H108" s="171"/>
      <c r="I108" s="171"/>
      <c r="J108" s="171"/>
      <c r="K108" s="171"/>
      <c r="L108" s="171"/>
      <c r="M108" s="169"/>
      <c r="N108" s="169"/>
    </row>
    <row r="109" spans="1:14" ht="14.25">
      <c r="A109" s="144" t="s">
        <v>266</v>
      </c>
      <c r="B109" s="133" t="s">
        <v>267</v>
      </c>
      <c r="C109" s="248">
        <v>464059</v>
      </c>
      <c r="D109" s="249"/>
      <c r="E109" s="243">
        <f t="shared" si="1"/>
        <v>464059</v>
      </c>
      <c r="F109" s="171"/>
      <c r="G109" s="171"/>
      <c r="H109" s="171"/>
      <c r="I109" s="171"/>
      <c r="J109" s="171"/>
      <c r="K109" s="171"/>
      <c r="L109" s="171"/>
      <c r="M109" s="169"/>
      <c r="N109" s="169"/>
    </row>
    <row r="110" spans="1:14" ht="14.25">
      <c r="A110" s="146" t="s">
        <v>268</v>
      </c>
      <c r="B110" s="134" t="s">
        <v>269</v>
      </c>
      <c r="C110" s="248">
        <f>SUM(C108:C109)</f>
        <v>464059</v>
      </c>
      <c r="D110" s="249"/>
      <c r="E110" s="243">
        <f t="shared" si="1"/>
        <v>464059</v>
      </c>
      <c r="F110" s="171"/>
      <c r="G110" s="171"/>
      <c r="H110" s="171"/>
      <c r="I110" s="171"/>
      <c r="J110" s="171"/>
      <c r="K110" s="171"/>
      <c r="L110" s="171"/>
      <c r="M110" s="169"/>
      <c r="N110" s="169"/>
    </row>
    <row r="111" spans="1:14" ht="14.25">
      <c r="A111" s="144" t="s">
        <v>270</v>
      </c>
      <c r="B111" s="133" t="s">
        <v>271</v>
      </c>
      <c r="C111" s="248"/>
      <c r="D111" s="249"/>
      <c r="E111" s="243">
        <f t="shared" si="1"/>
        <v>0</v>
      </c>
      <c r="F111" s="171"/>
      <c r="G111" s="171"/>
      <c r="H111" s="171"/>
      <c r="I111" s="171"/>
      <c r="J111" s="171"/>
      <c r="K111" s="171"/>
      <c r="L111" s="171"/>
      <c r="M111" s="169"/>
      <c r="N111" s="169"/>
    </row>
    <row r="112" spans="1:14" ht="14.25">
      <c r="A112" s="144" t="s">
        <v>272</v>
      </c>
      <c r="B112" s="133" t="s">
        <v>273</v>
      </c>
      <c r="C112" s="248"/>
      <c r="D112" s="249"/>
      <c r="E112" s="243">
        <f t="shared" si="1"/>
        <v>0</v>
      </c>
      <c r="F112" s="171"/>
      <c r="G112" s="171"/>
      <c r="H112" s="171"/>
      <c r="I112" s="171"/>
      <c r="J112" s="171"/>
      <c r="K112" s="171"/>
      <c r="L112" s="171"/>
      <c r="M112" s="169"/>
      <c r="N112" s="169"/>
    </row>
    <row r="113" spans="1:14" ht="14.25">
      <c r="A113" s="144" t="s">
        <v>274</v>
      </c>
      <c r="B113" s="133" t="s">
        <v>275</v>
      </c>
      <c r="C113" s="248"/>
      <c r="D113" s="249"/>
      <c r="E113" s="243">
        <f t="shared" si="1"/>
        <v>0</v>
      </c>
      <c r="F113" s="171"/>
      <c r="G113" s="171"/>
      <c r="H113" s="171"/>
      <c r="I113" s="171"/>
      <c r="J113" s="171"/>
      <c r="K113" s="171"/>
      <c r="L113" s="171"/>
      <c r="M113" s="169"/>
      <c r="N113" s="169"/>
    </row>
    <row r="114" spans="1:14" ht="14.25">
      <c r="A114" s="173" t="s">
        <v>468</v>
      </c>
      <c r="B114" s="136" t="s">
        <v>276</v>
      </c>
      <c r="C114" s="250"/>
      <c r="D114" s="251"/>
      <c r="E114" s="243">
        <f t="shared" si="1"/>
        <v>0</v>
      </c>
      <c r="F114" s="172"/>
      <c r="G114" s="172"/>
      <c r="H114" s="172"/>
      <c r="I114" s="172"/>
      <c r="J114" s="172"/>
      <c r="K114" s="172"/>
      <c r="L114" s="172"/>
      <c r="M114" s="169"/>
      <c r="N114" s="169"/>
    </row>
    <row r="115" spans="1:14" ht="14.25">
      <c r="A115" s="144" t="s">
        <v>277</v>
      </c>
      <c r="B115" s="133" t="s">
        <v>278</v>
      </c>
      <c r="C115" s="248"/>
      <c r="D115" s="249"/>
      <c r="E115" s="243">
        <f t="shared" si="1"/>
        <v>0</v>
      </c>
      <c r="F115" s="171"/>
      <c r="G115" s="171"/>
      <c r="H115" s="171"/>
      <c r="I115" s="171"/>
      <c r="J115" s="171"/>
      <c r="K115" s="171"/>
      <c r="L115" s="171"/>
      <c r="M115" s="169"/>
      <c r="N115" s="169"/>
    </row>
    <row r="116" spans="1:14" ht="14.25">
      <c r="A116" s="138" t="s">
        <v>279</v>
      </c>
      <c r="B116" s="133" t="s">
        <v>280</v>
      </c>
      <c r="C116" s="244"/>
      <c r="D116" s="245"/>
      <c r="E116" s="243">
        <f t="shared" si="1"/>
        <v>0</v>
      </c>
      <c r="F116" s="168"/>
      <c r="G116" s="168"/>
      <c r="H116" s="168"/>
      <c r="I116" s="168"/>
      <c r="J116" s="168"/>
      <c r="K116" s="168"/>
      <c r="L116" s="168"/>
      <c r="M116" s="169"/>
      <c r="N116" s="169"/>
    </row>
    <row r="117" spans="1:14" ht="14.25">
      <c r="A117" s="144" t="s">
        <v>504</v>
      </c>
      <c r="B117" s="133" t="s">
        <v>281</v>
      </c>
      <c r="C117" s="248"/>
      <c r="D117" s="249"/>
      <c r="E117" s="243">
        <f t="shared" si="1"/>
        <v>0</v>
      </c>
      <c r="F117" s="171"/>
      <c r="G117" s="171"/>
      <c r="H117" s="171"/>
      <c r="I117" s="171"/>
      <c r="J117" s="171"/>
      <c r="K117" s="171"/>
      <c r="L117" s="171"/>
      <c r="M117" s="169"/>
      <c r="N117" s="169"/>
    </row>
    <row r="118" spans="1:14" ht="14.25">
      <c r="A118" s="144" t="s">
        <v>473</v>
      </c>
      <c r="B118" s="133" t="s">
        <v>282</v>
      </c>
      <c r="C118" s="248"/>
      <c r="D118" s="249"/>
      <c r="E118" s="243">
        <f t="shared" si="1"/>
        <v>0</v>
      </c>
      <c r="F118" s="171"/>
      <c r="G118" s="171"/>
      <c r="H118" s="171"/>
      <c r="I118" s="171"/>
      <c r="J118" s="171"/>
      <c r="K118" s="171"/>
      <c r="L118" s="171"/>
      <c r="M118" s="169"/>
      <c r="N118" s="169"/>
    </row>
    <row r="119" spans="1:14" ht="14.25">
      <c r="A119" s="173" t="s">
        <v>474</v>
      </c>
      <c r="B119" s="136" t="s">
        <v>286</v>
      </c>
      <c r="C119" s="250"/>
      <c r="D119" s="251"/>
      <c r="E119" s="243">
        <f t="shared" si="1"/>
        <v>0</v>
      </c>
      <c r="F119" s="172"/>
      <c r="G119" s="172"/>
      <c r="H119" s="172"/>
      <c r="I119" s="172"/>
      <c r="J119" s="172"/>
      <c r="K119" s="172"/>
      <c r="L119" s="172"/>
      <c r="M119" s="169"/>
      <c r="N119" s="169"/>
    </row>
    <row r="120" spans="1:14" ht="14.25">
      <c r="A120" s="138" t="s">
        <v>287</v>
      </c>
      <c r="B120" s="133" t="s">
        <v>288</v>
      </c>
      <c r="C120" s="244"/>
      <c r="D120" s="245"/>
      <c r="E120" s="243">
        <f t="shared" si="1"/>
        <v>0</v>
      </c>
      <c r="F120" s="168"/>
      <c r="G120" s="168"/>
      <c r="H120" s="168"/>
      <c r="I120" s="168"/>
      <c r="J120" s="168"/>
      <c r="K120" s="168"/>
      <c r="L120" s="168"/>
      <c r="M120" s="169"/>
      <c r="N120" s="169"/>
    </row>
    <row r="121" spans="1:14" ht="15">
      <c r="A121" s="147" t="s">
        <v>508</v>
      </c>
      <c r="B121" s="148" t="s">
        <v>289</v>
      </c>
      <c r="C121" s="254">
        <f>C102+C107+C110+C119</f>
        <v>464059</v>
      </c>
      <c r="D121" s="254"/>
      <c r="E121" s="254">
        <f t="shared" si="1"/>
        <v>464059</v>
      </c>
      <c r="F121" s="172"/>
      <c r="G121" s="172"/>
      <c r="H121" s="172"/>
      <c r="I121" s="172"/>
      <c r="J121" s="172"/>
      <c r="K121" s="172"/>
      <c r="L121" s="172"/>
      <c r="M121" s="169"/>
      <c r="N121" s="169"/>
    </row>
    <row r="122" spans="1:14" ht="15">
      <c r="A122" s="149" t="s">
        <v>545</v>
      </c>
      <c r="B122" s="150"/>
      <c r="C122" s="255">
        <f>C98+C121</f>
        <v>33180863</v>
      </c>
      <c r="D122" s="255">
        <f>D98+D121</f>
        <v>1090000</v>
      </c>
      <c r="E122" s="255">
        <f>E98+E121</f>
        <v>34270863</v>
      </c>
      <c r="F122" s="169"/>
      <c r="G122" s="169"/>
      <c r="H122" s="169"/>
      <c r="I122" s="169"/>
      <c r="J122" s="169"/>
      <c r="K122" s="169"/>
      <c r="L122" s="169"/>
      <c r="M122" s="169"/>
      <c r="N122" s="169"/>
    </row>
    <row r="123" spans="2:14" ht="14.25">
      <c r="B123" s="169"/>
      <c r="C123" s="169"/>
      <c r="D123" s="169"/>
      <c r="E123" s="205"/>
      <c r="F123" s="169"/>
      <c r="G123" s="169"/>
      <c r="H123" s="169"/>
      <c r="I123" s="169"/>
      <c r="J123" s="169"/>
      <c r="K123" s="169"/>
      <c r="L123" s="169"/>
      <c r="M123" s="169"/>
      <c r="N123" s="169"/>
    </row>
    <row r="124" spans="2:14" ht="14.2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</row>
    <row r="125" spans="2:14" ht="14.2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</row>
    <row r="126" spans="2:14" ht="14.2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</row>
    <row r="127" spans="2:14" ht="14.2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</row>
    <row r="128" spans="2:14" ht="14.2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</row>
    <row r="129" spans="2:14" ht="14.2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</row>
    <row r="130" spans="2:14" ht="14.2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</row>
    <row r="131" spans="2:14" ht="14.2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</row>
    <row r="132" spans="2:14" ht="14.2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</row>
    <row r="133" spans="2:14" ht="14.2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</row>
    <row r="134" spans="2:14" ht="14.2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</row>
    <row r="135" spans="2:14" ht="14.2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</row>
    <row r="136" spans="2:14" ht="14.2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</row>
    <row r="137" spans="2:14" ht="14.2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</row>
    <row r="138" spans="2:14" ht="14.2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</row>
    <row r="139" spans="2:14" ht="14.2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</row>
    <row r="140" spans="2:14" ht="14.2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</row>
    <row r="141" spans="2:14" ht="14.2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</row>
    <row r="142" spans="2:14" ht="14.2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</row>
    <row r="143" spans="2:14" ht="14.2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</row>
    <row r="144" spans="2:14" ht="14.2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</row>
    <row r="145" spans="2:14" ht="14.2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</row>
    <row r="146" spans="2:14" ht="14.2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</row>
    <row r="147" spans="2:14" ht="14.2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</row>
    <row r="148" spans="2:14" ht="14.2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</row>
    <row r="149" spans="2:14" ht="14.2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</row>
    <row r="150" spans="2:14" ht="14.2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</row>
    <row r="151" spans="2:14" ht="14.2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</row>
    <row r="152" spans="2:14" ht="14.2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</row>
    <row r="153" spans="2:14" ht="14.2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</row>
    <row r="154" spans="2:14" ht="14.2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</row>
    <row r="155" spans="2:14" ht="14.2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</row>
    <row r="156" spans="2:14" ht="14.2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</row>
    <row r="157" spans="2:14" ht="14.2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</row>
    <row r="158" spans="2:14" ht="14.2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</row>
    <row r="159" spans="2:14" ht="14.2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</row>
    <row r="160" spans="2:14" ht="14.2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</row>
    <row r="161" spans="2:14" ht="14.2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</row>
    <row r="162" spans="2:14" ht="14.2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</row>
    <row r="163" spans="2:14" ht="14.2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</row>
    <row r="164" spans="2:14" ht="14.2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</row>
    <row r="165" spans="2:14" ht="14.2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</row>
    <row r="166" spans="2:14" ht="14.2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</row>
    <row r="167" spans="2:14" ht="14.2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</row>
    <row r="168" spans="2:14" ht="14.2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</row>
    <row r="169" spans="2:14" ht="14.2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</row>
    <row r="170" spans="2:14" ht="14.2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</row>
    <row r="171" spans="2:14" ht="14.2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B1">
      <selection activeCell="B18" sqref="B18"/>
    </sheetView>
  </sheetViews>
  <sheetFormatPr defaultColWidth="9.140625" defaultRowHeight="15"/>
  <cols>
    <col min="1" max="1" width="46.28125" style="231" customWidth="1"/>
    <col min="2" max="2" width="12.28125" style="231" customWidth="1"/>
    <col min="3" max="3" width="14.57421875" style="231" customWidth="1"/>
    <col min="4" max="4" width="9.7109375" style="231" customWidth="1"/>
    <col min="5" max="5" width="13.28125" style="231" customWidth="1"/>
    <col min="6" max="7" width="9.7109375" style="231" customWidth="1"/>
    <col min="8" max="8" width="11.28125" style="231" customWidth="1"/>
    <col min="9" max="9" width="11.7109375" style="231" customWidth="1"/>
    <col min="10" max="11" width="9.7109375" style="231" customWidth="1"/>
    <col min="12" max="12" width="12.28125" style="231" customWidth="1"/>
    <col min="13" max="16" width="9.7109375" style="231" customWidth="1"/>
    <col min="17" max="17" width="11.28125" style="231" customWidth="1"/>
    <col min="18" max="18" width="9.7109375" style="231" customWidth="1"/>
    <col min="19" max="19" width="13.7109375" style="231" customWidth="1"/>
    <col min="20" max="20" width="12.28125" style="231" customWidth="1"/>
    <col min="21" max="16384" width="9.140625" style="231" customWidth="1"/>
  </cols>
  <sheetData>
    <row r="1" spans="2:19" s="277" customFormat="1" ht="90" customHeight="1">
      <c r="B1" s="384" t="s">
        <v>775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2:19" ht="39.75" customHeight="1">
      <c r="B2" s="382" t="s">
        <v>780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</row>
    <row r="3" spans="2:19" ht="23.25" customHeight="1">
      <c r="B3" s="234"/>
      <c r="S3" s="231" t="s">
        <v>774</v>
      </c>
    </row>
    <row r="4" spans="1:19" s="234" customFormat="1" ht="39.75" customHeight="1">
      <c r="A4" s="278" t="s">
        <v>671</v>
      </c>
      <c r="B4" s="278" t="s">
        <v>56</v>
      </c>
      <c r="C4" s="278" t="s">
        <v>702</v>
      </c>
      <c r="D4" s="278" t="s">
        <v>703</v>
      </c>
      <c r="E4" s="278" t="s">
        <v>781</v>
      </c>
      <c r="F4" s="278" t="s">
        <v>705</v>
      </c>
      <c r="G4" s="278" t="s">
        <v>782</v>
      </c>
      <c r="H4" s="278" t="s">
        <v>706</v>
      </c>
      <c r="I4" s="278" t="s">
        <v>783</v>
      </c>
      <c r="J4" s="278" t="s">
        <v>707</v>
      </c>
      <c r="K4" s="278" t="s">
        <v>708</v>
      </c>
      <c r="L4" s="278" t="s">
        <v>709</v>
      </c>
      <c r="M4" s="278" t="s">
        <v>710</v>
      </c>
      <c r="N4" s="278" t="s">
        <v>784</v>
      </c>
      <c r="O4" s="278" t="s">
        <v>711</v>
      </c>
      <c r="P4" s="278" t="s">
        <v>740</v>
      </c>
      <c r="Q4" s="278" t="s">
        <v>752</v>
      </c>
      <c r="R4" s="278" t="s">
        <v>741</v>
      </c>
      <c r="S4" s="278" t="s">
        <v>721</v>
      </c>
    </row>
    <row r="5" spans="1:19" ht="39.75" customHeight="1">
      <c r="A5" s="229" t="s">
        <v>112</v>
      </c>
      <c r="B5" s="276">
        <v>900000</v>
      </c>
      <c r="C5" s="276">
        <v>900000</v>
      </c>
      <c r="D5" s="276">
        <v>0</v>
      </c>
      <c r="E5" s="276">
        <v>0</v>
      </c>
      <c r="F5" s="276">
        <v>0</v>
      </c>
      <c r="G5" s="276">
        <v>0</v>
      </c>
      <c r="H5" s="276">
        <v>0</v>
      </c>
      <c r="I5" s="276">
        <v>0</v>
      </c>
      <c r="J5" s="276">
        <v>0</v>
      </c>
      <c r="K5" s="276">
        <v>0</v>
      </c>
      <c r="L5" s="276">
        <v>0</v>
      </c>
      <c r="M5" s="276">
        <v>0</v>
      </c>
      <c r="N5" s="276">
        <v>0</v>
      </c>
      <c r="O5" s="276">
        <v>0</v>
      </c>
      <c r="P5" s="276">
        <v>0</v>
      </c>
      <c r="Q5" s="276">
        <v>0</v>
      </c>
      <c r="R5" s="276">
        <v>0</v>
      </c>
      <c r="S5" s="276">
        <v>0</v>
      </c>
    </row>
    <row r="6" spans="1:19" ht="39.75" customHeight="1">
      <c r="A6" s="229" t="s">
        <v>124</v>
      </c>
      <c r="B6" s="276">
        <v>100000</v>
      </c>
      <c r="C6" s="276">
        <v>100000</v>
      </c>
      <c r="D6" s="276">
        <v>0</v>
      </c>
      <c r="E6" s="276">
        <v>0</v>
      </c>
      <c r="F6" s="276">
        <v>0</v>
      </c>
      <c r="G6" s="276">
        <v>0</v>
      </c>
      <c r="H6" s="276">
        <v>0</v>
      </c>
      <c r="I6" s="276">
        <v>0</v>
      </c>
      <c r="J6" s="276">
        <v>0</v>
      </c>
      <c r="K6" s="276">
        <v>0</v>
      </c>
      <c r="L6" s="276">
        <v>0</v>
      </c>
      <c r="M6" s="276">
        <v>0</v>
      </c>
      <c r="N6" s="276">
        <v>0</v>
      </c>
      <c r="O6" s="276">
        <v>0</v>
      </c>
      <c r="P6" s="276">
        <v>0</v>
      </c>
      <c r="Q6" s="276">
        <v>0</v>
      </c>
      <c r="R6" s="276">
        <v>0</v>
      </c>
      <c r="S6" s="276">
        <v>0</v>
      </c>
    </row>
    <row r="7" spans="1:19" s="234" customFormat="1" ht="39.75" customHeight="1">
      <c r="A7" s="232" t="s">
        <v>413</v>
      </c>
      <c r="B7" s="235">
        <v>1000000</v>
      </c>
      <c r="C7" s="235">
        <v>1000000</v>
      </c>
      <c r="D7" s="235">
        <v>0</v>
      </c>
      <c r="E7" s="235">
        <v>0</v>
      </c>
      <c r="F7" s="235">
        <v>0</v>
      </c>
      <c r="G7" s="235">
        <v>0</v>
      </c>
      <c r="H7" s="235">
        <v>0</v>
      </c>
      <c r="I7" s="235">
        <v>0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</row>
    <row r="8" spans="1:19" ht="39.75" customHeight="1">
      <c r="A8" s="229" t="s">
        <v>138</v>
      </c>
      <c r="B8" s="276">
        <v>2100000</v>
      </c>
      <c r="C8" s="276">
        <v>2100000</v>
      </c>
      <c r="D8" s="276">
        <v>0</v>
      </c>
      <c r="E8" s="276">
        <v>0</v>
      </c>
      <c r="F8" s="276">
        <v>0</v>
      </c>
      <c r="G8" s="276">
        <v>0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0</v>
      </c>
      <c r="O8" s="276">
        <v>0</v>
      </c>
      <c r="P8" s="276">
        <v>0</v>
      </c>
      <c r="Q8" s="276">
        <v>0</v>
      </c>
      <c r="R8" s="276">
        <v>0</v>
      </c>
      <c r="S8" s="276">
        <v>0</v>
      </c>
    </row>
    <row r="9" spans="1:19" ht="39.75" customHeight="1">
      <c r="A9" s="279" t="s">
        <v>140</v>
      </c>
      <c r="B9" s="276">
        <v>560000</v>
      </c>
      <c r="C9" s="276">
        <v>0</v>
      </c>
      <c r="D9" s="276">
        <v>0</v>
      </c>
      <c r="E9" s="276">
        <v>0</v>
      </c>
      <c r="F9" s="276">
        <v>0</v>
      </c>
      <c r="G9" s="276">
        <v>0</v>
      </c>
      <c r="H9" s="276">
        <v>0</v>
      </c>
      <c r="I9" s="276">
        <v>0</v>
      </c>
      <c r="J9" s="276">
        <v>0</v>
      </c>
      <c r="K9" s="276">
        <v>400000</v>
      </c>
      <c r="L9" s="276">
        <v>0</v>
      </c>
      <c r="M9" s="276">
        <v>0</v>
      </c>
      <c r="N9" s="276">
        <v>0</v>
      </c>
      <c r="O9" s="276">
        <v>0</v>
      </c>
      <c r="P9" s="276">
        <v>160000</v>
      </c>
      <c r="Q9" s="276">
        <v>0</v>
      </c>
      <c r="R9" s="276">
        <v>0</v>
      </c>
      <c r="S9" s="276">
        <v>0</v>
      </c>
    </row>
    <row r="10" spans="1:19" ht="39.75" customHeight="1">
      <c r="A10" s="229" t="s">
        <v>142</v>
      </c>
      <c r="B10" s="276">
        <v>50000</v>
      </c>
      <c r="C10" s="276">
        <v>50000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  <c r="L10" s="276">
        <v>0</v>
      </c>
      <c r="M10" s="276">
        <v>0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</row>
    <row r="11" spans="1:19" s="234" customFormat="1" ht="39.75" customHeight="1">
      <c r="A11" s="232" t="s">
        <v>722</v>
      </c>
      <c r="B11" s="235">
        <v>2710000</v>
      </c>
      <c r="C11" s="235">
        <v>2150000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400000</v>
      </c>
      <c r="L11" s="235">
        <v>0</v>
      </c>
      <c r="M11" s="235">
        <v>0</v>
      </c>
      <c r="N11" s="235">
        <v>0</v>
      </c>
      <c r="O11" s="235">
        <v>0</v>
      </c>
      <c r="P11" s="235">
        <v>160000</v>
      </c>
      <c r="Q11" s="235">
        <v>0</v>
      </c>
      <c r="R11" s="235">
        <v>0</v>
      </c>
      <c r="S11" s="235">
        <v>0</v>
      </c>
    </row>
    <row r="12" spans="1:19" s="234" customFormat="1" ht="39.75" customHeight="1">
      <c r="A12" s="232" t="s">
        <v>723</v>
      </c>
      <c r="B12" s="235">
        <v>3710000</v>
      </c>
      <c r="C12" s="235">
        <v>3150000</v>
      </c>
      <c r="D12" s="235">
        <v>0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400000</v>
      </c>
      <c r="L12" s="235">
        <v>0</v>
      </c>
      <c r="M12" s="235">
        <v>0</v>
      </c>
      <c r="N12" s="235">
        <v>0</v>
      </c>
      <c r="O12" s="235">
        <v>0</v>
      </c>
      <c r="P12" s="235">
        <v>160000</v>
      </c>
      <c r="Q12" s="235">
        <v>0</v>
      </c>
      <c r="R12" s="235">
        <v>0</v>
      </c>
      <c r="S12" s="235">
        <v>0</v>
      </c>
    </row>
    <row r="13" spans="1:19" s="234" customFormat="1" ht="39.75" customHeight="1">
      <c r="A13" s="280" t="s">
        <v>476</v>
      </c>
      <c r="B13" s="235">
        <v>824000</v>
      </c>
      <c r="C13" s="235">
        <v>714000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80000</v>
      </c>
      <c r="L13" s="235">
        <v>0</v>
      </c>
      <c r="M13" s="235">
        <v>0</v>
      </c>
      <c r="N13" s="235">
        <v>0</v>
      </c>
      <c r="O13" s="235">
        <v>0</v>
      </c>
      <c r="P13" s="235">
        <v>30000</v>
      </c>
      <c r="Q13" s="235">
        <v>0</v>
      </c>
      <c r="R13" s="235">
        <v>0</v>
      </c>
      <c r="S13" s="235">
        <v>0</v>
      </c>
    </row>
    <row r="14" spans="1:19" ht="39.75" customHeight="1">
      <c r="A14" s="229" t="s">
        <v>149</v>
      </c>
      <c r="B14" s="276">
        <v>375000</v>
      </c>
      <c r="C14" s="276">
        <v>100000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35000</v>
      </c>
      <c r="L14" s="276">
        <v>240000</v>
      </c>
      <c r="M14" s="276">
        <v>0</v>
      </c>
      <c r="N14" s="276">
        <v>0</v>
      </c>
      <c r="O14" s="276">
        <v>0</v>
      </c>
      <c r="P14" s="276">
        <v>0</v>
      </c>
      <c r="Q14" s="276">
        <v>0</v>
      </c>
      <c r="R14" s="276">
        <v>0</v>
      </c>
      <c r="S14" s="276">
        <v>0</v>
      </c>
    </row>
    <row r="15" spans="1:19" s="234" customFormat="1" ht="39.75" customHeight="1">
      <c r="A15" s="232" t="s">
        <v>724</v>
      </c>
      <c r="B15" s="235">
        <v>375000</v>
      </c>
      <c r="C15" s="235">
        <v>100000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35000</v>
      </c>
      <c r="L15" s="235">
        <v>240000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</row>
    <row r="16" spans="1:19" ht="24.75" customHeight="1">
      <c r="A16" s="229" t="s">
        <v>156</v>
      </c>
      <c r="B16" s="276">
        <v>120000</v>
      </c>
      <c r="C16" s="276">
        <v>120000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0</v>
      </c>
      <c r="J16" s="276">
        <v>0</v>
      </c>
      <c r="K16" s="276">
        <v>0</v>
      </c>
      <c r="L16" s="276">
        <v>0</v>
      </c>
      <c r="M16" s="276">
        <v>0</v>
      </c>
      <c r="N16" s="276">
        <v>0</v>
      </c>
      <c r="O16" s="276">
        <v>0</v>
      </c>
      <c r="P16" s="276">
        <v>0</v>
      </c>
      <c r="Q16" s="276">
        <v>0</v>
      </c>
      <c r="R16" s="276">
        <v>0</v>
      </c>
      <c r="S16" s="276">
        <v>0</v>
      </c>
    </row>
    <row r="17" spans="1:19" ht="24.75" customHeight="1">
      <c r="A17" s="229" t="s">
        <v>725</v>
      </c>
      <c r="B17" s="276">
        <v>120000</v>
      </c>
      <c r="C17" s="276">
        <v>120000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0</v>
      </c>
      <c r="O17" s="276">
        <v>0</v>
      </c>
      <c r="P17" s="276">
        <v>0</v>
      </c>
      <c r="Q17" s="276">
        <v>0</v>
      </c>
      <c r="R17" s="276">
        <v>0</v>
      </c>
      <c r="S17" s="276">
        <v>0</v>
      </c>
    </row>
    <row r="18" spans="1:19" ht="24.75" customHeight="1">
      <c r="A18" s="229" t="s">
        <v>159</v>
      </c>
      <c r="B18" s="276">
        <v>830000</v>
      </c>
      <c r="C18" s="276">
        <v>330000</v>
      </c>
      <c r="D18" s="276">
        <v>20000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276">
        <v>400000</v>
      </c>
      <c r="K18" s="276">
        <v>0</v>
      </c>
      <c r="L18" s="276">
        <v>80000</v>
      </c>
      <c r="M18" s="276">
        <v>0</v>
      </c>
      <c r="N18" s="276">
        <v>0</v>
      </c>
      <c r="O18" s="276">
        <v>0</v>
      </c>
      <c r="P18" s="276">
        <v>0</v>
      </c>
      <c r="Q18" s="276">
        <v>0</v>
      </c>
      <c r="R18" s="276">
        <v>0</v>
      </c>
      <c r="S18" s="276">
        <v>0</v>
      </c>
    </row>
    <row r="19" spans="1:21" ht="24.75" customHeight="1">
      <c r="A19" s="229" t="s">
        <v>477</v>
      </c>
      <c r="B19" s="276">
        <v>100000</v>
      </c>
      <c r="C19" s="276">
        <v>0</v>
      </c>
      <c r="D19" s="276">
        <v>0</v>
      </c>
      <c r="E19" s="276">
        <v>0</v>
      </c>
      <c r="F19" s="276">
        <v>0</v>
      </c>
      <c r="G19" s="276">
        <v>0</v>
      </c>
      <c r="H19" s="276">
        <v>100000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0</v>
      </c>
      <c r="R19" s="276">
        <v>0</v>
      </c>
      <c r="S19" s="276">
        <v>0</v>
      </c>
      <c r="U19" s="281">
        <v>43101</v>
      </c>
    </row>
    <row r="20" spans="1:19" ht="24.75" customHeight="1">
      <c r="A20" s="229" t="s">
        <v>164</v>
      </c>
      <c r="B20" s="276">
        <v>2030000</v>
      </c>
      <c r="C20" s="276">
        <v>120000</v>
      </c>
      <c r="D20" s="276">
        <v>200000</v>
      </c>
      <c r="E20" s="276">
        <v>0</v>
      </c>
      <c r="F20" s="276">
        <v>390000</v>
      </c>
      <c r="G20" s="276">
        <v>0</v>
      </c>
      <c r="H20" s="276">
        <v>0</v>
      </c>
      <c r="I20" s="276">
        <v>0</v>
      </c>
      <c r="J20" s="276">
        <v>120000</v>
      </c>
      <c r="K20" s="276">
        <v>100000</v>
      </c>
      <c r="L20" s="276">
        <v>500000</v>
      </c>
      <c r="M20" s="276">
        <v>0</v>
      </c>
      <c r="N20" s="276">
        <v>0</v>
      </c>
      <c r="O20" s="276">
        <v>0</v>
      </c>
      <c r="P20" s="276">
        <v>0</v>
      </c>
      <c r="Q20" s="276">
        <v>600000</v>
      </c>
      <c r="R20" s="276">
        <v>0</v>
      </c>
      <c r="S20" s="276">
        <v>0</v>
      </c>
    </row>
    <row r="21" spans="1:19" ht="24.75" customHeight="1">
      <c r="A21" s="229" t="s">
        <v>479</v>
      </c>
      <c r="B21" s="276">
        <v>1750000</v>
      </c>
      <c r="C21" s="276">
        <v>750000</v>
      </c>
      <c r="D21" s="276">
        <v>100000</v>
      </c>
      <c r="E21" s="276">
        <v>0</v>
      </c>
      <c r="F21" s="276">
        <v>0</v>
      </c>
      <c r="G21" s="276">
        <v>0</v>
      </c>
      <c r="H21" s="276">
        <v>100000</v>
      </c>
      <c r="I21" s="276">
        <v>0</v>
      </c>
      <c r="J21" s="276">
        <v>0</v>
      </c>
      <c r="K21" s="276">
        <v>50000</v>
      </c>
      <c r="L21" s="276">
        <v>50000</v>
      </c>
      <c r="M21" s="276">
        <v>0</v>
      </c>
      <c r="N21" s="276">
        <v>0</v>
      </c>
      <c r="O21" s="276">
        <v>0</v>
      </c>
      <c r="P21" s="276">
        <v>0</v>
      </c>
      <c r="Q21" s="276">
        <v>700000</v>
      </c>
      <c r="R21" s="276">
        <v>0</v>
      </c>
      <c r="S21" s="276">
        <v>0</v>
      </c>
    </row>
    <row r="22" spans="1:19" s="234" customFormat="1" ht="24.75" customHeight="1">
      <c r="A22" s="232" t="s">
        <v>726</v>
      </c>
      <c r="B22" s="235">
        <v>4710000</v>
      </c>
      <c r="C22" s="235">
        <v>1200000</v>
      </c>
      <c r="D22" s="235">
        <v>320000</v>
      </c>
      <c r="E22" s="235">
        <v>0</v>
      </c>
      <c r="F22" s="235">
        <v>390000</v>
      </c>
      <c r="G22" s="235">
        <v>0</v>
      </c>
      <c r="H22" s="235">
        <v>200000</v>
      </c>
      <c r="I22" s="235">
        <v>0</v>
      </c>
      <c r="J22" s="235">
        <v>520000</v>
      </c>
      <c r="K22" s="235">
        <v>150000</v>
      </c>
      <c r="L22" s="235">
        <v>630000</v>
      </c>
      <c r="M22" s="235">
        <v>0</v>
      </c>
      <c r="N22" s="235">
        <v>0</v>
      </c>
      <c r="O22" s="235">
        <v>0</v>
      </c>
      <c r="P22" s="235">
        <v>0</v>
      </c>
      <c r="Q22" s="235">
        <v>1300000</v>
      </c>
      <c r="R22" s="235">
        <v>0</v>
      </c>
      <c r="S22" s="235">
        <v>0</v>
      </c>
    </row>
    <row r="23" spans="1:19" ht="24.75" customHeight="1">
      <c r="A23" s="229" t="s">
        <v>171</v>
      </c>
      <c r="B23" s="276">
        <v>130000</v>
      </c>
      <c r="C23" s="276">
        <v>130000</v>
      </c>
      <c r="D23" s="276">
        <v>0</v>
      </c>
      <c r="E23" s="276">
        <v>0</v>
      </c>
      <c r="F23" s="276">
        <v>0</v>
      </c>
      <c r="G23" s="276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0</v>
      </c>
      <c r="O23" s="276">
        <v>0</v>
      </c>
      <c r="P23" s="276">
        <v>0</v>
      </c>
      <c r="Q23" s="276">
        <v>0</v>
      </c>
      <c r="R23" s="276">
        <v>0</v>
      </c>
      <c r="S23" s="276">
        <v>0</v>
      </c>
    </row>
    <row r="24" spans="1:19" ht="24.75" customHeight="1">
      <c r="A24" s="229" t="s">
        <v>737</v>
      </c>
      <c r="B24" s="276">
        <v>130000</v>
      </c>
      <c r="C24" s="276">
        <v>130000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  <c r="R24" s="276">
        <v>0</v>
      </c>
      <c r="S24" s="276">
        <v>0</v>
      </c>
    </row>
    <row r="25" spans="1:19" ht="24.75" customHeight="1">
      <c r="A25" s="229" t="s">
        <v>176</v>
      </c>
      <c r="B25" s="276">
        <v>1271000</v>
      </c>
      <c r="C25" s="276">
        <v>300000</v>
      </c>
      <c r="D25" s="276">
        <v>80000</v>
      </c>
      <c r="E25" s="276">
        <v>0</v>
      </c>
      <c r="F25" s="276">
        <v>110000</v>
      </c>
      <c r="G25" s="276">
        <v>0</v>
      </c>
      <c r="H25" s="276">
        <v>35000</v>
      </c>
      <c r="I25" s="276">
        <v>0</v>
      </c>
      <c r="J25" s="276">
        <v>140000</v>
      </c>
      <c r="K25" s="276">
        <v>35000</v>
      </c>
      <c r="L25" s="276">
        <v>221000</v>
      </c>
      <c r="M25" s="276">
        <v>0</v>
      </c>
      <c r="N25" s="276">
        <v>0</v>
      </c>
      <c r="O25" s="276">
        <v>0</v>
      </c>
      <c r="P25" s="276">
        <v>0</v>
      </c>
      <c r="Q25" s="276">
        <v>350000</v>
      </c>
      <c r="R25" s="276">
        <v>0</v>
      </c>
      <c r="S25" s="276">
        <v>0</v>
      </c>
    </row>
    <row r="26" spans="1:19" ht="24.75" customHeight="1">
      <c r="A26" s="229" t="s">
        <v>178</v>
      </c>
      <c r="B26" s="276">
        <v>470000</v>
      </c>
      <c r="C26" s="276">
        <v>0</v>
      </c>
      <c r="D26" s="276">
        <v>0</v>
      </c>
      <c r="E26" s="276">
        <v>0</v>
      </c>
      <c r="F26" s="276">
        <v>0</v>
      </c>
      <c r="G26" s="276">
        <v>0</v>
      </c>
      <c r="H26" s="276">
        <v>470000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</row>
    <row r="27" spans="1:19" ht="24.75" customHeight="1">
      <c r="A27" s="229" t="s">
        <v>182</v>
      </c>
      <c r="B27" s="276">
        <v>100000</v>
      </c>
      <c r="C27" s="276">
        <v>100000</v>
      </c>
      <c r="D27" s="276">
        <v>0</v>
      </c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76">
        <v>0</v>
      </c>
      <c r="O27" s="276">
        <v>0</v>
      </c>
      <c r="P27" s="276">
        <v>0</v>
      </c>
      <c r="Q27" s="276">
        <v>0</v>
      </c>
      <c r="R27" s="276">
        <v>0</v>
      </c>
      <c r="S27" s="276">
        <v>0</v>
      </c>
    </row>
    <row r="28" spans="1:19" s="234" customFormat="1" ht="24.75" customHeight="1">
      <c r="A28" s="232" t="s">
        <v>727</v>
      </c>
      <c r="B28" s="235">
        <v>1841000</v>
      </c>
      <c r="C28" s="235">
        <v>400000</v>
      </c>
      <c r="D28" s="235">
        <v>80000</v>
      </c>
      <c r="E28" s="235">
        <v>0</v>
      </c>
      <c r="F28" s="235">
        <v>110000</v>
      </c>
      <c r="G28" s="235">
        <v>0</v>
      </c>
      <c r="H28" s="235">
        <v>505000</v>
      </c>
      <c r="I28" s="235">
        <v>0</v>
      </c>
      <c r="J28" s="235">
        <v>140000</v>
      </c>
      <c r="K28" s="235">
        <v>35000</v>
      </c>
      <c r="L28" s="235">
        <v>221000</v>
      </c>
      <c r="M28" s="235">
        <v>0</v>
      </c>
      <c r="N28" s="235">
        <v>0</v>
      </c>
      <c r="O28" s="235">
        <v>0</v>
      </c>
      <c r="P28" s="235">
        <v>0</v>
      </c>
      <c r="Q28" s="235">
        <v>350000</v>
      </c>
      <c r="R28" s="235">
        <v>0</v>
      </c>
      <c r="S28" s="235">
        <v>0</v>
      </c>
    </row>
    <row r="29" spans="1:19" s="234" customFormat="1" ht="24.75" customHeight="1">
      <c r="A29" s="232" t="s">
        <v>728</v>
      </c>
      <c r="B29" s="235">
        <v>7176000</v>
      </c>
      <c r="C29" s="235">
        <v>1950000</v>
      </c>
      <c r="D29" s="235">
        <v>400000</v>
      </c>
      <c r="E29" s="235">
        <v>0</v>
      </c>
      <c r="F29" s="235">
        <v>500000</v>
      </c>
      <c r="G29" s="235">
        <v>0</v>
      </c>
      <c r="H29" s="235">
        <v>705000</v>
      </c>
      <c r="I29" s="235">
        <v>0</v>
      </c>
      <c r="J29" s="235">
        <v>660000</v>
      </c>
      <c r="K29" s="235">
        <v>220000</v>
      </c>
      <c r="L29" s="235">
        <v>1091000</v>
      </c>
      <c r="M29" s="235">
        <v>0</v>
      </c>
      <c r="N29" s="235">
        <v>0</v>
      </c>
      <c r="O29" s="235">
        <v>0</v>
      </c>
      <c r="P29" s="235">
        <v>0</v>
      </c>
      <c r="Q29" s="235">
        <v>1650000</v>
      </c>
      <c r="R29" s="235">
        <v>0</v>
      </c>
      <c r="S29" s="235">
        <v>0</v>
      </c>
    </row>
    <row r="30" spans="1:19" ht="24.75" customHeight="1">
      <c r="A30" s="229" t="s">
        <v>487</v>
      </c>
      <c r="B30" s="276">
        <v>1090000</v>
      </c>
      <c r="C30" s="276">
        <v>0</v>
      </c>
      <c r="D30" s="276">
        <v>0</v>
      </c>
      <c r="E30" s="276">
        <v>0</v>
      </c>
      <c r="F30" s="276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  <c r="R30" s="276">
        <v>0</v>
      </c>
      <c r="S30" s="276">
        <v>1090000</v>
      </c>
    </row>
    <row r="31" spans="1:19" s="234" customFormat="1" ht="24.75" customHeight="1">
      <c r="A31" s="232" t="s">
        <v>729</v>
      </c>
      <c r="B31" s="235">
        <v>1090000</v>
      </c>
      <c r="C31" s="235">
        <v>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1090000</v>
      </c>
    </row>
    <row r="32" spans="1:19" ht="24.75" customHeight="1">
      <c r="A32" s="229" t="s">
        <v>452</v>
      </c>
      <c r="B32" s="276">
        <v>830000</v>
      </c>
      <c r="C32" s="276">
        <v>450000</v>
      </c>
      <c r="D32" s="276">
        <v>0</v>
      </c>
      <c r="E32" s="276">
        <v>0</v>
      </c>
      <c r="F32" s="276">
        <v>0</v>
      </c>
      <c r="G32" s="276">
        <v>30000</v>
      </c>
      <c r="H32" s="276">
        <v>30000</v>
      </c>
      <c r="I32" s="276">
        <v>0</v>
      </c>
      <c r="J32" s="276">
        <v>0</v>
      </c>
      <c r="K32" s="276">
        <v>0</v>
      </c>
      <c r="L32" s="276">
        <v>0</v>
      </c>
      <c r="M32" s="276">
        <v>100000</v>
      </c>
      <c r="N32" s="276">
        <v>20000</v>
      </c>
      <c r="O32" s="276">
        <v>200000</v>
      </c>
      <c r="P32" s="276">
        <v>0</v>
      </c>
      <c r="Q32" s="276">
        <v>0</v>
      </c>
      <c r="R32" s="276">
        <v>0</v>
      </c>
      <c r="S32" s="276">
        <v>0</v>
      </c>
    </row>
    <row r="33" spans="1:19" ht="24.75" customHeight="1">
      <c r="A33" s="229" t="s">
        <v>492</v>
      </c>
      <c r="B33" s="276">
        <v>60000</v>
      </c>
      <c r="C33" s="276">
        <v>0</v>
      </c>
      <c r="D33" s="276">
        <v>0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76">
        <v>0</v>
      </c>
      <c r="P33" s="276">
        <v>0</v>
      </c>
      <c r="Q33" s="276">
        <v>0</v>
      </c>
      <c r="R33" s="276">
        <v>60000</v>
      </c>
      <c r="S33" s="276">
        <v>0</v>
      </c>
    </row>
    <row r="34" spans="1:19" ht="24.75" customHeight="1">
      <c r="A34" s="229" t="s">
        <v>730</v>
      </c>
      <c r="B34" s="276">
        <v>391813</v>
      </c>
      <c r="C34" s="276">
        <v>0</v>
      </c>
      <c r="D34" s="276">
        <v>0</v>
      </c>
      <c r="E34" s="276">
        <v>0</v>
      </c>
      <c r="F34" s="276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391813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</row>
    <row r="35" spans="1:19" s="234" customFormat="1" ht="24.75" customHeight="1">
      <c r="A35" s="232" t="s">
        <v>753</v>
      </c>
      <c r="B35" s="235">
        <v>1281813</v>
      </c>
      <c r="C35" s="235">
        <v>450000</v>
      </c>
      <c r="D35" s="235">
        <v>0</v>
      </c>
      <c r="E35" s="235">
        <v>0</v>
      </c>
      <c r="F35" s="235">
        <v>0</v>
      </c>
      <c r="G35" s="235">
        <v>30000</v>
      </c>
      <c r="H35" s="235">
        <v>30000</v>
      </c>
      <c r="I35" s="235">
        <v>0</v>
      </c>
      <c r="J35" s="235">
        <v>0</v>
      </c>
      <c r="K35" s="235">
        <v>0</v>
      </c>
      <c r="L35" s="235">
        <v>391813</v>
      </c>
      <c r="M35" s="235">
        <v>100000</v>
      </c>
      <c r="N35" s="235">
        <v>20000</v>
      </c>
      <c r="O35" s="235">
        <v>200000</v>
      </c>
      <c r="P35" s="235">
        <v>0</v>
      </c>
      <c r="Q35" s="235">
        <v>0</v>
      </c>
      <c r="R35" s="235">
        <v>60000</v>
      </c>
      <c r="S35" s="235">
        <v>0</v>
      </c>
    </row>
    <row r="36" spans="1:20" s="234" customFormat="1" ht="24.75" customHeight="1">
      <c r="A36" s="166" t="s">
        <v>218</v>
      </c>
      <c r="B36" s="282">
        <v>100000</v>
      </c>
      <c r="C36" s="282">
        <v>100000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83"/>
    </row>
    <row r="37" spans="1:20" s="234" customFormat="1" ht="24.75" customHeight="1">
      <c r="A37" s="133" t="s">
        <v>224</v>
      </c>
      <c r="B37" s="282">
        <v>30000</v>
      </c>
      <c r="C37" s="282">
        <v>30000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83"/>
    </row>
    <row r="38" spans="1:20" s="234" customFormat="1" ht="24.75" customHeight="1">
      <c r="A38" s="137" t="s">
        <v>457</v>
      </c>
      <c r="B38" s="235">
        <v>130000</v>
      </c>
      <c r="C38" s="235">
        <v>130000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83"/>
    </row>
    <row r="39" spans="1:20" ht="24.75" customHeight="1">
      <c r="A39" s="229" t="s">
        <v>227</v>
      </c>
      <c r="B39" s="276">
        <v>15431096</v>
      </c>
      <c r="C39" s="276">
        <v>2270000</v>
      </c>
      <c r="D39" s="276">
        <v>0</v>
      </c>
      <c r="E39" s="276">
        <v>9681096</v>
      </c>
      <c r="F39" s="276">
        <v>0</v>
      </c>
      <c r="G39" s="276">
        <v>0</v>
      </c>
      <c r="H39" s="276">
        <v>1740000</v>
      </c>
      <c r="I39" s="276">
        <v>1740000</v>
      </c>
      <c r="J39" s="276">
        <v>0</v>
      </c>
      <c r="K39" s="276">
        <v>0</v>
      </c>
      <c r="L39" s="276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  <c r="R39" s="276">
        <v>0</v>
      </c>
      <c r="S39" s="276">
        <v>0</v>
      </c>
      <c r="T39" s="283"/>
    </row>
    <row r="40" spans="1:20" ht="24.75" customHeight="1">
      <c r="A40" s="284" t="s">
        <v>233</v>
      </c>
      <c r="B40" s="276">
        <v>4163895</v>
      </c>
      <c r="C40" s="276">
        <v>610000</v>
      </c>
      <c r="D40" s="276">
        <v>0</v>
      </c>
      <c r="E40" s="276">
        <v>2613895</v>
      </c>
      <c r="F40" s="276">
        <v>0</v>
      </c>
      <c r="G40" s="276">
        <v>0</v>
      </c>
      <c r="H40" s="276">
        <v>470000</v>
      </c>
      <c r="I40" s="276">
        <v>470000</v>
      </c>
      <c r="J40" s="276">
        <v>0</v>
      </c>
      <c r="K40" s="276">
        <v>0</v>
      </c>
      <c r="L40" s="276">
        <v>0</v>
      </c>
      <c r="M40" s="276">
        <v>0</v>
      </c>
      <c r="N40" s="276">
        <v>0</v>
      </c>
      <c r="O40" s="276">
        <v>0</v>
      </c>
      <c r="P40" s="276">
        <v>0</v>
      </c>
      <c r="Q40" s="276">
        <v>0</v>
      </c>
      <c r="R40" s="276">
        <v>0</v>
      </c>
      <c r="S40" s="276">
        <v>0</v>
      </c>
      <c r="T40" s="283"/>
    </row>
    <row r="41" spans="1:20" s="234" customFormat="1" ht="24.75" customHeight="1">
      <c r="A41" s="232" t="s">
        <v>754</v>
      </c>
      <c r="B41" s="235">
        <v>19594991</v>
      </c>
      <c r="C41" s="235">
        <v>2880000</v>
      </c>
      <c r="D41" s="235">
        <v>0</v>
      </c>
      <c r="E41" s="235">
        <v>12294991</v>
      </c>
      <c r="F41" s="235">
        <v>0</v>
      </c>
      <c r="G41" s="235">
        <v>0</v>
      </c>
      <c r="H41" s="235">
        <v>2210000</v>
      </c>
      <c r="I41" s="235">
        <v>2210000</v>
      </c>
      <c r="J41" s="235">
        <v>0</v>
      </c>
      <c r="K41" s="235">
        <v>0</v>
      </c>
      <c r="L41" s="235">
        <v>0</v>
      </c>
      <c r="M41" s="235">
        <v>0</v>
      </c>
      <c r="N41" s="235">
        <v>0</v>
      </c>
      <c r="O41" s="235">
        <v>0</v>
      </c>
      <c r="P41" s="235">
        <v>0</v>
      </c>
      <c r="Q41" s="235">
        <v>0</v>
      </c>
      <c r="R41" s="235">
        <v>0</v>
      </c>
      <c r="S41" s="235">
        <v>0</v>
      </c>
      <c r="T41" s="283"/>
    </row>
    <row r="42" spans="1:19" s="234" customFormat="1" ht="24.75" customHeight="1">
      <c r="A42" s="232" t="s">
        <v>755</v>
      </c>
      <c r="B42" s="235">
        <v>33806804</v>
      </c>
      <c r="C42" s="235">
        <v>9274000</v>
      </c>
      <c r="D42" s="235">
        <v>400000</v>
      </c>
      <c r="E42" s="235">
        <v>12294991</v>
      </c>
      <c r="F42" s="235">
        <v>500000</v>
      </c>
      <c r="G42" s="235">
        <v>30000</v>
      </c>
      <c r="H42" s="235">
        <v>2945000</v>
      </c>
      <c r="I42" s="235">
        <v>2210000</v>
      </c>
      <c r="J42" s="235">
        <v>660000</v>
      </c>
      <c r="K42" s="235">
        <v>700000</v>
      </c>
      <c r="L42" s="235">
        <v>1482813</v>
      </c>
      <c r="M42" s="235">
        <v>100000</v>
      </c>
      <c r="N42" s="235">
        <v>20000</v>
      </c>
      <c r="O42" s="235">
        <v>200000</v>
      </c>
      <c r="P42" s="235">
        <v>190000</v>
      </c>
      <c r="Q42" s="235">
        <v>1650000</v>
      </c>
      <c r="R42" s="235">
        <v>60000</v>
      </c>
      <c r="S42" s="235">
        <v>1090000</v>
      </c>
    </row>
  </sheetData>
  <sheetProtection/>
  <mergeCells count="2">
    <mergeCell ref="B1:S1"/>
    <mergeCell ref="B2:S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0.140625" style="231" customWidth="1"/>
    <col min="2" max="2" width="18.28125" style="231" customWidth="1"/>
    <col min="3" max="3" width="22.8515625" style="231" customWidth="1"/>
    <col min="4" max="16384" width="9.140625" style="231" customWidth="1"/>
  </cols>
  <sheetData>
    <row r="1" spans="1:5" ht="15" customHeight="1">
      <c r="A1" s="379" t="s">
        <v>779</v>
      </c>
      <c r="B1" s="379"/>
      <c r="C1" s="379"/>
      <c r="D1" s="379"/>
      <c r="E1" s="379"/>
    </row>
    <row r="2" spans="1:5" ht="15">
      <c r="A2" s="382" t="s">
        <v>767</v>
      </c>
      <c r="B2" s="383"/>
      <c r="C2" s="383"/>
      <c r="D2" s="383"/>
      <c r="E2" s="381"/>
    </row>
    <row r="3" spans="1:5" ht="18">
      <c r="A3" s="200"/>
      <c r="B3" s="259"/>
      <c r="C3" s="259"/>
      <c r="D3" s="259"/>
      <c r="E3" s="258"/>
    </row>
    <row r="4" spans="1:5" ht="18">
      <c r="A4" s="200"/>
      <c r="B4" s="259"/>
      <c r="C4" s="259"/>
      <c r="D4" s="259"/>
      <c r="E4" s="258"/>
    </row>
    <row r="5" ht="12.75">
      <c r="C5" s="239" t="s">
        <v>773</v>
      </c>
    </row>
    <row r="6" spans="1:3" s="238" customFormat="1" ht="90" customHeight="1">
      <c r="A6" s="236" t="s">
        <v>671</v>
      </c>
      <c r="B6" s="237" t="s">
        <v>56</v>
      </c>
      <c r="C6" s="236" t="s">
        <v>704</v>
      </c>
    </row>
    <row r="7" spans="1:3" ht="24.75" customHeight="1">
      <c r="A7" s="229" t="s">
        <v>266</v>
      </c>
      <c r="B7" s="230">
        <v>411226</v>
      </c>
      <c r="C7" s="230">
        <v>411226</v>
      </c>
    </row>
    <row r="8" spans="1:3" ht="24.75" customHeight="1">
      <c r="A8" s="229" t="s">
        <v>762</v>
      </c>
      <c r="B8" s="230">
        <v>411226</v>
      </c>
      <c r="C8" s="230">
        <v>411226</v>
      </c>
    </row>
    <row r="9" spans="1:3" s="234" customFormat="1" ht="24.75" customHeight="1">
      <c r="A9" s="232" t="s">
        <v>763</v>
      </c>
      <c r="B9" s="233">
        <v>411226</v>
      </c>
      <c r="C9" s="233">
        <v>411226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9">
      <selection activeCell="B18" sqref="B18"/>
    </sheetView>
  </sheetViews>
  <sheetFormatPr defaultColWidth="9.140625" defaultRowHeight="15"/>
  <cols>
    <col min="1" max="1" width="86.28125" style="0" customWidth="1"/>
    <col min="2" max="2" width="28.28125" style="0" customWidth="1"/>
  </cols>
  <sheetData>
    <row r="1" spans="1:5" ht="25.5" customHeight="1">
      <c r="A1" s="379" t="s">
        <v>779</v>
      </c>
      <c r="B1" s="383"/>
      <c r="C1" s="383"/>
      <c r="D1" s="383"/>
      <c r="E1" s="381"/>
    </row>
    <row r="2" spans="1:2" ht="23.25" customHeight="1">
      <c r="A2" s="386" t="s">
        <v>618</v>
      </c>
      <c r="B2" s="387"/>
    </row>
    <row r="3" ht="14.25">
      <c r="A3" s="1"/>
    </row>
    <row r="4" spans="1:2" ht="14.25">
      <c r="A4" s="1"/>
      <c r="B4" s="197" t="s">
        <v>785</v>
      </c>
    </row>
    <row r="5" spans="1:2" ht="51" customHeight="1">
      <c r="A5" s="60" t="s">
        <v>617</v>
      </c>
      <c r="B5" s="61" t="s">
        <v>662</v>
      </c>
    </row>
    <row r="6" spans="1:2" ht="15" customHeight="1">
      <c r="A6" s="61" t="s">
        <v>591</v>
      </c>
      <c r="B6" s="62"/>
    </row>
    <row r="7" spans="1:2" ht="15" customHeight="1">
      <c r="A7" s="61" t="s">
        <v>592</v>
      </c>
      <c r="B7" s="62"/>
    </row>
    <row r="8" spans="1:2" ht="15" customHeight="1">
      <c r="A8" s="61" t="s">
        <v>593</v>
      </c>
      <c r="B8" s="62"/>
    </row>
    <row r="9" spans="1:2" ht="15" customHeight="1">
      <c r="A9" s="61" t="s">
        <v>594</v>
      </c>
      <c r="B9" s="62"/>
    </row>
    <row r="10" spans="1:2" ht="15" customHeight="1">
      <c r="A10" s="60" t="s">
        <v>612</v>
      </c>
      <c r="B10" s="62"/>
    </row>
    <row r="11" spans="1:2" ht="15" customHeight="1">
      <c r="A11" s="61" t="s">
        <v>595</v>
      </c>
      <c r="B11" s="62"/>
    </row>
    <row r="12" spans="1:2" ht="33" customHeight="1">
      <c r="A12" s="61" t="s">
        <v>596</v>
      </c>
      <c r="B12" s="62"/>
    </row>
    <row r="13" spans="1:2" ht="15" customHeight="1">
      <c r="A13" s="61" t="s">
        <v>597</v>
      </c>
      <c r="B13" s="62"/>
    </row>
    <row r="14" spans="1:2" ht="15" customHeight="1">
      <c r="A14" s="61" t="s">
        <v>598</v>
      </c>
      <c r="B14" s="62"/>
    </row>
    <row r="15" spans="1:2" ht="15" customHeight="1">
      <c r="A15" s="61" t="s">
        <v>599</v>
      </c>
      <c r="B15" s="62"/>
    </row>
    <row r="16" spans="1:2" ht="15" customHeight="1">
      <c r="A16" s="61" t="s">
        <v>600</v>
      </c>
      <c r="B16" s="62"/>
    </row>
    <row r="17" spans="1:2" ht="15" customHeight="1">
      <c r="A17" s="61" t="s">
        <v>601</v>
      </c>
      <c r="B17" s="62"/>
    </row>
    <row r="18" spans="1:2" ht="15" customHeight="1">
      <c r="A18" s="60" t="s">
        <v>613</v>
      </c>
      <c r="B18" s="62"/>
    </row>
    <row r="19" spans="1:2" ht="39.75" customHeight="1">
      <c r="A19" s="61" t="s">
        <v>602</v>
      </c>
      <c r="B19" s="62">
        <v>1</v>
      </c>
    </row>
    <row r="20" spans="1:2" ht="15" customHeight="1">
      <c r="A20" s="61" t="s">
        <v>603</v>
      </c>
      <c r="B20" s="62"/>
    </row>
    <row r="21" spans="1:2" ht="15" customHeight="1">
      <c r="A21" s="61" t="s">
        <v>604</v>
      </c>
      <c r="B21" s="62"/>
    </row>
    <row r="22" spans="1:2" ht="15" customHeight="1">
      <c r="A22" s="60" t="s">
        <v>614</v>
      </c>
      <c r="B22" s="62">
        <v>1</v>
      </c>
    </row>
    <row r="23" spans="1:2" ht="15" customHeight="1">
      <c r="A23" s="61" t="s">
        <v>605</v>
      </c>
      <c r="B23" s="62">
        <v>1</v>
      </c>
    </row>
    <row r="24" spans="1:2" ht="15" customHeight="1">
      <c r="A24" s="61" t="s">
        <v>606</v>
      </c>
      <c r="B24" s="62">
        <v>3</v>
      </c>
    </row>
    <row r="25" spans="1:2" ht="39.75" customHeight="1">
      <c r="A25" s="61" t="s">
        <v>607</v>
      </c>
      <c r="B25" s="62">
        <v>1</v>
      </c>
    </row>
    <row r="26" spans="1:2" ht="15" customHeight="1">
      <c r="A26" s="60" t="s">
        <v>615</v>
      </c>
      <c r="B26" s="62">
        <v>5</v>
      </c>
    </row>
    <row r="27" spans="1:2" ht="37.5" customHeight="1">
      <c r="A27" s="60" t="s">
        <v>616</v>
      </c>
      <c r="B27" s="118">
        <v>1</v>
      </c>
    </row>
    <row r="28" spans="1:2" ht="30" customHeight="1">
      <c r="A28" s="61" t="s">
        <v>608</v>
      </c>
      <c r="B28" s="62"/>
    </row>
    <row r="29" spans="1:2" ht="32.25" customHeight="1">
      <c r="A29" s="61" t="s">
        <v>609</v>
      </c>
      <c r="B29" s="62"/>
    </row>
    <row r="30" spans="1:2" ht="33.75" customHeight="1">
      <c r="A30" s="61" t="s">
        <v>610</v>
      </c>
      <c r="B30" s="62"/>
    </row>
    <row r="31" spans="1:2" ht="18.75" customHeight="1">
      <c r="A31" s="61" t="s">
        <v>611</v>
      </c>
      <c r="B31" s="62"/>
    </row>
    <row r="32" spans="1:2" ht="33" customHeight="1">
      <c r="A32" s="60" t="s">
        <v>78</v>
      </c>
      <c r="B32" s="62"/>
    </row>
    <row r="33" spans="1:2" ht="14.25">
      <c r="A33" s="388"/>
      <c r="B33" s="389"/>
    </row>
    <row r="34" spans="1:2" ht="14.25">
      <c r="A34" s="390"/>
      <c r="B34" s="389"/>
    </row>
  </sheetData>
  <sheetProtection/>
  <mergeCells count="4">
    <mergeCell ref="A1:E1"/>
    <mergeCell ref="A2:B2"/>
    <mergeCell ref="A33:B33"/>
    <mergeCell ref="A34:B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25.421875" style="0" customWidth="1"/>
  </cols>
  <sheetData>
    <row r="1" spans="1:6" s="195" customFormat="1" ht="21.75" customHeight="1">
      <c r="A1" s="379" t="s">
        <v>779</v>
      </c>
      <c r="B1" s="383"/>
      <c r="C1" s="383"/>
      <c r="D1" s="383"/>
      <c r="E1" s="381"/>
      <c r="F1" s="194"/>
    </row>
    <row r="2" spans="1:6" ht="26.25" customHeight="1">
      <c r="A2" s="386" t="s">
        <v>37</v>
      </c>
      <c r="B2" s="391"/>
      <c r="C2" s="391"/>
      <c r="D2" s="391"/>
      <c r="E2" s="391"/>
      <c r="F2" s="391"/>
    </row>
    <row r="3" ht="14.25">
      <c r="E3" s="198" t="s">
        <v>833</v>
      </c>
    </row>
    <row r="4" spans="1:3" ht="27">
      <c r="A4" s="2" t="s">
        <v>110</v>
      </c>
      <c r="B4" s="3" t="s">
        <v>111</v>
      </c>
      <c r="C4" s="120" t="s">
        <v>1</v>
      </c>
    </row>
    <row r="5" spans="1:3" ht="14.25">
      <c r="A5" s="29"/>
      <c r="B5" s="29"/>
      <c r="C5" s="122"/>
    </row>
    <row r="6" spans="1:3" ht="14.25">
      <c r="A6" s="29"/>
      <c r="B6" s="29"/>
      <c r="C6" s="122"/>
    </row>
    <row r="7" spans="1:3" ht="14.25">
      <c r="A7" s="29"/>
      <c r="B7" s="29"/>
      <c r="C7" s="122"/>
    </row>
    <row r="8" spans="1:3" ht="14.25">
      <c r="A8" s="29"/>
      <c r="B8" s="29"/>
      <c r="C8" s="122"/>
    </row>
    <row r="9" spans="1:3" ht="14.25">
      <c r="A9" s="13" t="s">
        <v>213</v>
      </c>
      <c r="B9" s="6" t="s">
        <v>214</v>
      </c>
      <c r="C9" s="122"/>
    </row>
    <row r="10" spans="1:3" ht="14.25">
      <c r="A10" s="13"/>
      <c r="B10" s="6"/>
      <c r="C10" s="122"/>
    </row>
    <row r="11" spans="1:3" ht="14.25">
      <c r="A11" s="13"/>
      <c r="B11" s="6"/>
      <c r="C11" s="122"/>
    </row>
    <row r="12" spans="1:3" ht="14.25">
      <c r="A12" s="13"/>
      <c r="B12" s="6"/>
      <c r="C12" s="122"/>
    </row>
    <row r="13" spans="1:3" ht="14.25">
      <c r="A13" s="13"/>
      <c r="B13" s="6"/>
      <c r="C13" s="122"/>
    </row>
    <row r="14" spans="1:3" ht="14.25">
      <c r="A14" s="285" t="s">
        <v>742</v>
      </c>
      <c r="B14" s="6" t="s">
        <v>215</v>
      </c>
      <c r="C14" s="122">
        <v>100000</v>
      </c>
    </row>
    <row r="15" spans="1:3" ht="14.25">
      <c r="A15" s="286"/>
      <c r="B15" s="6"/>
      <c r="C15" s="122"/>
    </row>
    <row r="16" spans="1:3" ht="14.25">
      <c r="A16" s="13"/>
      <c r="B16" s="6"/>
      <c r="C16" s="122"/>
    </row>
    <row r="17" spans="1:3" ht="14.25">
      <c r="A17" s="13"/>
      <c r="B17" s="6"/>
      <c r="C17" s="122"/>
    </row>
    <row r="18" spans="1:3" ht="14.25">
      <c r="A18" s="13"/>
      <c r="B18" s="6"/>
      <c r="C18" s="122"/>
    </row>
    <row r="19" spans="1:3" ht="14.25">
      <c r="A19" s="5" t="s">
        <v>216</v>
      </c>
      <c r="B19" s="6" t="s">
        <v>217</v>
      </c>
      <c r="C19" s="122"/>
    </row>
    <row r="20" spans="1:3" ht="14.25">
      <c r="A20" s="5"/>
      <c r="B20" s="6"/>
      <c r="C20" s="122"/>
    </row>
    <row r="21" spans="1:3" ht="14.25">
      <c r="A21" s="5"/>
      <c r="B21" s="6"/>
      <c r="C21" s="122"/>
    </row>
    <row r="22" spans="1:3" ht="14.25">
      <c r="A22" s="5"/>
      <c r="B22" s="6"/>
      <c r="C22" s="122"/>
    </row>
    <row r="23" spans="1:3" ht="14.25">
      <c r="A23" s="13"/>
      <c r="B23" s="6" t="s">
        <v>219</v>
      </c>
      <c r="C23" s="122"/>
    </row>
    <row r="24" spans="1:3" ht="14.25">
      <c r="A24" s="13"/>
      <c r="B24" s="6"/>
      <c r="C24" s="122"/>
    </row>
    <row r="25" spans="1:3" ht="14.25">
      <c r="A25" s="13"/>
      <c r="B25" s="6"/>
      <c r="C25" s="122"/>
    </row>
    <row r="26" spans="1:3" ht="14.25">
      <c r="A26" s="13" t="s">
        <v>220</v>
      </c>
      <c r="B26" s="6" t="s">
        <v>221</v>
      </c>
      <c r="C26" s="122"/>
    </row>
    <row r="27" spans="1:3" ht="14.25">
      <c r="A27" s="13"/>
      <c r="B27" s="6"/>
      <c r="C27" s="122"/>
    </row>
    <row r="28" spans="1:3" ht="14.25">
      <c r="A28" s="13"/>
      <c r="B28" s="6"/>
      <c r="C28" s="122"/>
    </row>
    <row r="29" spans="1:3" ht="14.25">
      <c r="A29" s="5" t="s">
        <v>222</v>
      </c>
      <c r="B29" s="6" t="s">
        <v>223</v>
      </c>
      <c r="C29" s="122"/>
    </row>
    <row r="30" spans="1:3" ht="14.25">
      <c r="A30" s="5" t="s">
        <v>224</v>
      </c>
      <c r="B30" s="6" t="s">
        <v>225</v>
      </c>
      <c r="C30" s="122">
        <v>30000</v>
      </c>
    </row>
    <row r="31" spans="1:3" ht="15">
      <c r="A31" s="19" t="s">
        <v>457</v>
      </c>
      <c r="B31" s="9" t="s">
        <v>226</v>
      </c>
      <c r="C31" s="185">
        <v>130000</v>
      </c>
    </row>
    <row r="32" spans="1:3" ht="14.25">
      <c r="A32" s="287" t="s">
        <v>743</v>
      </c>
      <c r="B32" s="8"/>
      <c r="C32" s="184">
        <v>3480000</v>
      </c>
    </row>
    <row r="33" spans="1:3" ht="14.25">
      <c r="A33" s="13" t="s">
        <v>786</v>
      </c>
      <c r="B33" s="8"/>
      <c r="C33" s="184">
        <v>2270000</v>
      </c>
    </row>
    <row r="34" spans="1:3" ht="14.25">
      <c r="A34" s="13" t="s">
        <v>787</v>
      </c>
      <c r="C34" s="122">
        <v>9681096</v>
      </c>
    </row>
    <row r="35" spans="1:3" ht="14.25">
      <c r="A35" s="287"/>
      <c r="B35" s="6" t="s">
        <v>228</v>
      </c>
      <c r="C35" s="122">
        <f>SUM(C32:C34)</f>
        <v>15431096</v>
      </c>
    </row>
    <row r="36" spans="1:3" ht="14.25">
      <c r="A36" s="13"/>
      <c r="B36" s="6"/>
      <c r="C36" s="122"/>
    </row>
    <row r="37" spans="1:3" ht="14.25">
      <c r="A37" s="13"/>
      <c r="B37" s="6"/>
      <c r="C37" s="122"/>
    </row>
    <row r="38" spans="1:3" ht="14.25">
      <c r="A38" s="13"/>
      <c r="B38" s="6"/>
      <c r="C38" s="122"/>
    </row>
    <row r="39" spans="1:3" ht="14.25">
      <c r="A39" s="13" t="s">
        <v>233</v>
      </c>
      <c r="B39" s="6" t="s">
        <v>234</v>
      </c>
      <c r="C39" s="122">
        <v>4163895</v>
      </c>
    </row>
    <row r="40" spans="1:3" ht="15">
      <c r="A40" s="19" t="s">
        <v>458</v>
      </c>
      <c r="B40" s="9" t="s">
        <v>235</v>
      </c>
      <c r="C40" s="185">
        <f>SUM(C35:C39)</f>
        <v>19594991</v>
      </c>
    </row>
    <row r="43" spans="1:5" ht="14.25">
      <c r="A43" s="288"/>
      <c r="B43" s="288"/>
      <c r="C43" s="288"/>
      <c r="D43" s="288"/>
      <c r="E43" s="121"/>
    </row>
    <row r="44" spans="1:5" ht="14.25">
      <c r="A44" s="289"/>
      <c r="B44" s="289"/>
      <c r="C44" s="289"/>
      <c r="D44" s="289"/>
      <c r="E44" s="121"/>
    </row>
    <row r="45" spans="1:5" ht="14.25">
      <c r="A45" s="289"/>
      <c r="B45" s="289"/>
      <c r="C45" s="289"/>
      <c r="D45" s="289"/>
      <c r="E45" s="121"/>
    </row>
    <row r="46" spans="1:5" ht="14.25">
      <c r="A46" s="289"/>
      <c r="B46" s="289"/>
      <c r="C46" s="289"/>
      <c r="D46" s="289"/>
      <c r="E46" s="121"/>
    </row>
    <row r="47" spans="1:5" ht="14.25">
      <c r="A47" s="289"/>
      <c r="B47" s="289"/>
      <c r="C47" s="289"/>
      <c r="D47" s="289"/>
      <c r="E47" s="121"/>
    </row>
    <row r="48" spans="1:5" ht="14.25">
      <c r="A48" s="186"/>
      <c r="B48" s="187"/>
      <c r="C48" s="289"/>
      <c r="D48" s="289"/>
      <c r="E48" s="121"/>
    </row>
    <row r="49" spans="1:5" ht="14.25">
      <c r="A49" s="186"/>
      <c r="B49" s="187"/>
      <c r="C49" s="289"/>
      <c r="D49" s="289"/>
      <c r="E49" s="121"/>
    </row>
    <row r="50" spans="1:5" ht="14.25">
      <c r="A50" s="186"/>
      <c r="B50" s="187"/>
      <c r="C50" s="289"/>
      <c r="D50" s="289"/>
      <c r="E50" s="121"/>
    </row>
    <row r="51" spans="1:5" ht="14.25">
      <c r="A51" s="186"/>
      <c r="B51" s="187"/>
      <c r="C51" s="289"/>
      <c r="D51" s="289"/>
      <c r="E51" s="121"/>
    </row>
    <row r="52" spans="1:5" ht="14.25">
      <c r="A52" s="186"/>
      <c r="B52" s="187"/>
      <c r="C52" s="289"/>
      <c r="D52" s="289"/>
      <c r="E52" s="121"/>
    </row>
    <row r="53" spans="1:5" ht="14.25">
      <c r="A53" s="186"/>
      <c r="B53" s="187"/>
      <c r="C53" s="289"/>
      <c r="D53" s="289"/>
      <c r="E53" s="121"/>
    </row>
    <row r="54" spans="1:5" ht="14.25">
      <c r="A54" s="186"/>
      <c r="B54" s="187"/>
      <c r="C54" s="289"/>
      <c r="D54" s="289"/>
      <c r="E54" s="121"/>
    </row>
    <row r="55" spans="1:5" ht="14.25">
      <c r="A55" s="186"/>
      <c r="B55" s="187"/>
      <c r="C55" s="289"/>
      <c r="D55" s="289"/>
      <c r="E55" s="121"/>
    </row>
    <row r="56" spans="1:5" ht="14.25">
      <c r="A56" s="186"/>
      <c r="B56" s="187"/>
      <c r="C56" s="289"/>
      <c r="D56" s="289"/>
      <c r="E56" s="121"/>
    </row>
    <row r="57" spans="1:5" ht="14.25">
      <c r="A57" s="186"/>
      <c r="B57" s="187"/>
      <c r="C57" s="289"/>
      <c r="D57" s="289"/>
      <c r="E57" s="121"/>
    </row>
    <row r="58" spans="1:5" ht="14.25">
      <c r="A58" s="188"/>
      <c r="B58" s="187"/>
      <c r="C58" s="289"/>
      <c r="D58" s="289"/>
      <c r="E58" s="121"/>
    </row>
    <row r="59" spans="1:5" ht="14.25">
      <c r="A59" s="188"/>
      <c r="B59" s="187"/>
      <c r="C59" s="289"/>
      <c r="D59" s="289"/>
      <c r="E59" s="121"/>
    </row>
    <row r="60" spans="1:5" ht="14.25">
      <c r="A60" s="188"/>
      <c r="B60" s="187"/>
      <c r="C60" s="289"/>
      <c r="D60" s="289"/>
      <c r="E60" s="121"/>
    </row>
    <row r="61" spans="1:5" ht="14.25">
      <c r="A61" s="186"/>
      <c r="B61" s="187"/>
      <c r="C61" s="289"/>
      <c r="D61" s="289"/>
      <c r="E61" s="121"/>
    </row>
    <row r="62" spans="1:5" ht="15">
      <c r="A62" s="189"/>
      <c r="B62" s="190"/>
      <c r="C62" s="289"/>
      <c r="D62" s="289"/>
      <c r="E62" s="121"/>
    </row>
    <row r="63" spans="1:5" ht="15">
      <c r="A63" s="191"/>
      <c r="B63" s="192"/>
      <c r="C63" s="289"/>
      <c r="D63" s="289"/>
      <c r="E63" s="121"/>
    </row>
    <row r="64" spans="1:5" ht="15">
      <c r="A64" s="191"/>
      <c r="B64" s="192"/>
      <c r="C64" s="289"/>
      <c r="D64" s="289"/>
      <c r="E64" s="121"/>
    </row>
    <row r="65" spans="1:5" ht="15">
      <c r="A65" s="191"/>
      <c r="B65" s="192"/>
      <c r="C65" s="289"/>
      <c r="D65" s="289"/>
      <c r="E65" s="121"/>
    </row>
    <row r="66" spans="1:5" ht="15">
      <c r="A66" s="191"/>
      <c r="B66" s="192"/>
      <c r="C66" s="289"/>
      <c r="D66" s="289"/>
      <c r="E66" s="121"/>
    </row>
    <row r="67" spans="1:5" ht="14.25">
      <c r="A67" s="186"/>
      <c r="B67" s="187"/>
      <c r="C67" s="289"/>
      <c r="D67" s="289"/>
      <c r="E67" s="121"/>
    </row>
    <row r="68" spans="1:5" ht="14.25">
      <c r="A68" s="186"/>
      <c r="B68" s="187"/>
      <c r="C68" s="289"/>
      <c r="D68" s="289"/>
      <c r="E68" s="121"/>
    </row>
    <row r="69" spans="1:5" ht="14.25">
      <c r="A69" s="186"/>
      <c r="B69" s="187"/>
      <c r="C69" s="289"/>
      <c r="D69" s="289"/>
      <c r="E69" s="121"/>
    </row>
    <row r="70" spans="1:5" ht="14.25">
      <c r="A70" s="186"/>
      <c r="B70" s="187"/>
      <c r="C70" s="289"/>
      <c r="D70" s="289"/>
      <c r="E70" s="121"/>
    </row>
    <row r="71" spans="1:5" ht="14.25">
      <c r="A71" s="186"/>
      <c r="B71" s="187"/>
      <c r="C71" s="289"/>
      <c r="D71" s="289"/>
      <c r="E71" s="121"/>
    </row>
    <row r="72" spans="1:5" ht="14.25">
      <c r="A72" s="186"/>
      <c r="B72" s="187"/>
      <c r="C72" s="289"/>
      <c r="D72" s="289"/>
      <c r="E72" s="121"/>
    </row>
    <row r="73" spans="1:5" ht="14.25">
      <c r="A73" s="186"/>
      <c r="B73" s="187"/>
      <c r="C73" s="289"/>
      <c r="D73" s="289"/>
      <c r="E73" s="121"/>
    </row>
    <row r="74" spans="1:5" ht="14.25">
      <c r="A74" s="186"/>
      <c r="B74" s="187"/>
      <c r="C74" s="289"/>
      <c r="D74" s="289"/>
      <c r="E74" s="121"/>
    </row>
    <row r="75" spans="1:5" ht="14.25">
      <c r="A75" s="186"/>
      <c r="B75" s="187"/>
      <c r="C75" s="289"/>
      <c r="D75" s="289"/>
      <c r="E75" s="121"/>
    </row>
    <row r="76" spans="1:5" ht="14.25">
      <c r="A76" s="186"/>
      <c r="B76" s="187"/>
      <c r="C76" s="289"/>
      <c r="D76" s="289"/>
      <c r="E76" s="121"/>
    </row>
    <row r="77" spans="1:5" ht="14.25">
      <c r="A77" s="186"/>
      <c r="B77" s="187"/>
      <c r="C77" s="289"/>
      <c r="D77" s="289"/>
      <c r="E77" s="121"/>
    </row>
    <row r="78" spans="1:5" ht="15">
      <c r="A78" s="189"/>
      <c r="B78" s="190"/>
      <c r="C78" s="289"/>
      <c r="D78" s="289"/>
      <c r="E78" s="121"/>
    </row>
    <row r="79" spans="1:5" ht="14.25">
      <c r="A79" s="121"/>
      <c r="B79" s="121"/>
      <c r="C79" s="121"/>
      <c r="D79" s="121"/>
      <c r="E79" s="121"/>
    </row>
    <row r="80" spans="1:5" ht="14.25">
      <c r="A80" s="121"/>
      <c r="B80" s="121"/>
      <c r="C80" s="121"/>
      <c r="D80" s="121"/>
      <c r="E80" s="121"/>
    </row>
    <row r="81" spans="1:5" ht="14.25">
      <c r="A81" s="121"/>
      <c r="B81" s="121"/>
      <c r="C81" s="121"/>
      <c r="D81" s="121"/>
      <c r="E81" s="121"/>
    </row>
    <row r="82" spans="1:5" ht="14.25">
      <c r="A82" s="121"/>
      <c r="B82" s="121"/>
      <c r="C82" s="121"/>
      <c r="D82" s="121"/>
      <c r="E82" s="121"/>
    </row>
    <row r="83" spans="1:5" ht="14.25">
      <c r="A83" s="121"/>
      <c r="B83" s="121"/>
      <c r="C83" s="121"/>
      <c r="D83" s="121"/>
      <c r="E83" s="121"/>
    </row>
    <row r="84" spans="1:5" ht="14.25">
      <c r="A84" s="121"/>
      <c r="B84" s="121"/>
      <c r="C84" s="121"/>
      <c r="D84" s="121"/>
      <c r="E84" s="121"/>
    </row>
  </sheetData>
  <sheetProtection/>
  <mergeCells count="2">
    <mergeCell ref="A1:E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Rozsasne.Icu</cp:lastModifiedBy>
  <cp:lastPrinted>2017-02-23T19:40:24Z</cp:lastPrinted>
  <dcterms:created xsi:type="dcterms:W3CDTF">2014-01-03T21:48:14Z</dcterms:created>
  <dcterms:modified xsi:type="dcterms:W3CDTF">2018-03-03T17:48:16Z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