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Mérlegszerű" sheetId="1" r:id="rId1"/>
    <sheet name="3. Hivatal" sheetId="2" r:id="rId2"/>
    <sheet name="11. Likviditási terv" sheetId="3" r:id="rId3"/>
  </sheets>
  <definedNames>
    <definedName name="_xlfn.IFERROR" hidden="1">#NAME?</definedName>
    <definedName name="_xlnm.Print_Area" localSheetId="0">'1. Mérlegszerű'!$A$1:$P$72</definedName>
    <definedName name="_xlnm.Print_Area" localSheetId="2">'11. Likviditási terv'!$A$1:$O$33</definedName>
    <definedName name="_xlnm.Print_Area" localSheetId="1">'3. Hivatal'!$A$1:$I$54</definedName>
  </definedNames>
  <calcPr fullCalcOnLoad="1"/>
</workbook>
</file>

<file path=xl/sharedStrings.xml><?xml version="1.0" encoding="utf-8"?>
<sst xmlns="http://schemas.openxmlformats.org/spreadsheetml/2006/main" count="314" uniqueCount="235">
  <si>
    <t>CSESZTREG KÖZSÉG ÖNKORMÁNYZATA ÉS INTÉZMÉNYE</t>
  </si>
  <si>
    <t>2019. ÉVI MŰKÖDÉSI ÉS FELHALMOZÁSI CÉLÚ BEVÉTELEI ÉS KIADÁSAI</t>
  </si>
  <si>
    <t>3/2019. (II.25.) önkormányzati rendelet 1. melléklete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</si>
  <si>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</si>
  <si>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</si>
  <si>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</si>
  <si>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</si>
  <si>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</si>
  <si>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</si>
  <si>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</si>
  <si>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</si>
  <si>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</si>
  <si>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</si>
  <si>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</si>
  <si>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</si>
  <si>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</si>
  <si>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</si>
  <si>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</si>
  <si>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</si>
  <si>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</si>
  <si>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</si>
  <si>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</si>
  <si>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</si>
  <si>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</si>
  <si>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</si>
  <si>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</si>
  <si>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</si>
  <si>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</si>
  <si>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</si>
  <si>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</si>
  <si>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</si>
  <si>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</si>
  <si>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</si>
  <si>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</si>
  <si>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</si>
  <si>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</si>
  <si>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</si>
  <si>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</si>
  <si>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</si>
  <si>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</si>
  <si>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</si>
  <si>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</si>
  <si>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</si>
  <si>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</si>
  <si>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</si>
  <si>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</si>
  <si>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</si>
  <si>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</si>
  <si>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</si>
  <si>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</si>
  <si>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</si>
  <si>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</si>
  <si>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</si>
  <si>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1.7. Felhalmozási célú átvett pénzeszközök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</si>
  <si>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</si>
  <si>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</si>
  <si>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</si>
  <si>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</si>
  <si>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</si>
  <si>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</si>
  <si>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</si>
  <si>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</si>
  <si>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</si>
  <si>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</si>
  <si>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</si>
  <si>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</si>
  <si>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</si>
  <si>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</si>
  <si>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</si>
  <si>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</si>
  <si>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</si>
  <si>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</si>
  <si>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</si>
  <si>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</si>
  <si>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2019.</t>
  </si>
  <si>
    <t>Rovatszám</t>
  </si>
  <si>
    <t>Kötelező feladatok</t>
  </si>
  <si>
    <t>Önként vállalt feladatok</t>
  </si>
  <si>
    <t>Államigazgatási feladatok</t>
  </si>
  <si>
    <t>E</t>
  </si>
  <si>
    <t>F</t>
  </si>
  <si>
    <t>G</t>
  </si>
  <si>
    <t>H</t>
  </si>
  <si>
    <t>B1.</t>
  </si>
  <si>
    <t>B16.</t>
  </si>
  <si>
    <t>Közhatalmi bevételek</t>
  </si>
  <si>
    <t>B4.</t>
  </si>
  <si>
    <t>Működési bevételek</t>
  </si>
  <si>
    <t>B402.</t>
  </si>
  <si>
    <t>Szolgáltatások ellenértéke</t>
  </si>
  <si>
    <t>Közvetített szolgáltatások ellenértéke</t>
  </si>
  <si>
    <t>B405.</t>
  </si>
  <si>
    <t>B408.</t>
  </si>
  <si>
    <t>Kamatbevételek</t>
  </si>
  <si>
    <t>B411.</t>
  </si>
  <si>
    <t>Egyéb működési bevételek</t>
  </si>
  <si>
    <t>B5.</t>
  </si>
  <si>
    <t>Felhalmozási bevételek</t>
  </si>
  <si>
    <t>Működési célú átvett pénzeszközök</t>
  </si>
  <si>
    <t>Költségvetési bevételek összesen</t>
  </si>
  <si>
    <t>B8.</t>
  </si>
  <si>
    <t>Finanszírozási bevételek</t>
  </si>
  <si>
    <t>Hosszú lejáratú hitelek, kölcsönök felvétele pénzügyi vállalkozástól</t>
  </si>
  <si>
    <t>Likviditási célú hitelek, kölcsönök felvétele pénzügyi vállalkozástól</t>
  </si>
  <si>
    <t>B813.</t>
  </si>
  <si>
    <t>Előző év költségvetési maradványának igénybevétele</t>
  </si>
  <si>
    <t>Bevételek összesen</t>
  </si>
  <si>
    <t>K1.</t>
  </si>
  <si>
    <t>Személyi juttatások</t>
  </si>
  <si>
    <t>K11.</t>
  </si>
  <si>
    <t>Foglalkoztatottak személyi juttatásai</t>
  </si>
  <si>
    <t>K12.</t>
  </si>
  <si>
    <t>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</si>
  <si>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</si>
  <si>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</si>
  <si>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</si>
  <si>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</si>
  <si>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</si>
  <si>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</si>
  <si>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</si>
  <si>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</si>
  <si>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</si>
  <si>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</si>
  <si>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K34.</t>
  </si>
  <si>
    <t>Kiküldetések, reklám- és propagandaköltség</t>
  </si>
  <si>
    <t>K35.</t>
  </si>
  <si>
    <t>Különféle befizetések, egyéb dologi kiadások</t>
  </si>
  <si>
    <t>Ellátottak pénzbeli juttatásai</t>
  </si>
  <si>
    <t>K5.</t>
  </si>
  <si>
    <t>Egyéb működési célú kiadások</t>
  </si>
  <si>
    <t>K506.</t>
  </si>
  <si>
    <t>K512.</t>
  </si>
  <si>
    <t>Egyéb működési célú támogatások ÁHT-n kívülre</t>
  </si>
  <si>
    <t>Beruházások</t>
  </si>
  <si>
    <t>K64.</t>
  </si>
  <si>
    <t>K67.</t>
  </si>
  <si>
    <t>Felújítások</t>
  </si>
  <si>
    <t>Egyéb felhalmozási célú kiadások</t>
  </si>
  <si>
    <t>Kiadások összesen</t>
  </si>
  <si>
    <t>Módosított előirányzat 08.31.</t>
  </si>
  <si>
    <t xml:space="preserve"> Csesztregi Közös Önkormányzati Hivatal költségvetése</t>
  </si>
  <si>
    <t>3/2019. (II.25.) önkormányzati rendelet 3. melléklete</t>
  </si>
  <si>
    <t>BEVÉTELEK</t>
  </si>
  <si>
    <t>Eredeti előirányzat 2019-ből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</si>
  <si>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</si>
  <si>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</si>
  <si>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</si>
  <si>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</si>
  <si>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</si>
  <si>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</si>
  <si>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</si>
  <si>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</si>
  <si>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B1-B7.</t>
  </si>
  <si>
    <t>B816.</t>
  </si>
  <si>
    <t>Központi, irányítószervi támogatás</t>
  </si>
  <si>
    <t>B1.- B8.</t>
  </si>
  <si>
    <t>KIADÁSOK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</si>
  <si>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</si>
  <si>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</si>
  <si>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</si>
  <si>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</si>
  <si>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</si>
  <si>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</si>
  <si>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Eredeti előirányzat        2019.</t>
  </si>
  <si>
    <t>1.11. Befektetési célú belföldi értékpapírok beváltása, értékesítése</t>
  </si>
  <si>
    <t>Felhalmozási célú bevételek összesen:</t>
  </si>
  <si>
    <t>Felhalmozázi célú kiadások összesen:</t>
  </si>
  <si>
    <t>Belföldi értékpapírok bevételei</t>
  </si>
  <si>
    <t>I</t>
  </si>
  <si>
    <t>Egyéb működési célú támogatások ÁHT-n belülre</t>
  </si>
  <si>
    <t>Kiadások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</si>
  <si>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</si>
  <si>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</si>
  <si>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</si>
  <si>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</si>
  <si>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</si>
  <si>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</si>
  <si>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</si>
  <si>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</si>
  <si>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</si>
  <si>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</si>
  <si>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</si>
  <si>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</si>
  <si>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</si>
  <si>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</si>
  <si>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</si>
  <si>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</si>
  <si>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</si>
  <si>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</si>
  <si>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</si>
  <si>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</si>
  <si>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</si>
  <si>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</si>
  <si>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Államháztartáson belüli megelőlegezések visszafizetése</t>
  </si>
  <si>
    <t>CSESZTREG KÖZSÉG ÖNKORMÁNYZATA ÉS INTÉZMÉNYEI 2019. ÉVI MÓDOSÍTOTT ELŐIRÁNYZAT FELHASZNÁLÁSI ÜTEMTERVE</t>
  </si>
  <si>
    <t>3/2019. (II.25.) önkormányzati rendelet 11. melléklete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</si>
  <si>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</si>
  <si>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</si>
  <si>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</si>
  <si>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</si>
  <si>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</si>
  <si>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</si>
  <si>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</si>
  <si>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</si>
  <si>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</si>
  <si>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</si>
  <si>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</si>
  <si>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</si>
  <si>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</si>
  <si>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</si>
  <si>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</si>
  <si>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</si>
  <si>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</si>
  <si>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</si>
  <si>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 xml:space="preserve">Államháztartáson belüli megelőlegezések </t>
  </si>
  <si>
    <t>Bevételek összesen :</t>
  </si>
  <si>
    <t>Munkaadót terhelő járulékok</t>
  </si>
  <si>
    <t>Egyéb működési célú támogatások</t>
  </si>
  <si>
    <t>Tartalék</t>
  </si>
  <si>
    <t>Likviditási cléú hitelek, kölcsönök törlesztése pénzügyi vállalkozásnak</t>
  </si>
  <si>
    <t>Kiadások összesen:</t>
  </si>
  <si>
    <t>Záró pénzkészlet</t>
  </si>
  <si>
    <t>Kossuth út</t>
  </si>
  <si>
    <t>fecskeház 50%</t>
  </si>
  <si>
    <t>ady út</t>
  </si>
  <si>
    <t>beruh</t>
  </si>
  <si>
    <t>Műv. Ház</t>
  </si>
  <si>
    <t>vízmű</t>
  </si>
  <si>
    <t>Kerkai út</t>
  </si>
  <si>
    <t>Módosított előirányzat 11.01.</t>
  </si>
  <si>
    <t>Előirányzat módosítás 11.01.</t>
  </si>
  <si>
    <t>Előirányzat módosítása 11.01.</t>
  </si>
  <si>
    <t>20/2019. (XII. 9.) önkormányzati rendelet 1. melléklete</t>
  </si>
  <si>
    <t>20/2019. (XII. 9.) önkormányzati rendelet 3. melléklete</t>
  </si>
  <si>
    <t>20/2019. (XII. 9.) önkormányzati rendelet 8. melléklete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</si>
</sst>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0&quot;.&quot;"/>
    <numFmt numFmtId="167" formatCode="#,##0.0"/>
    <numFmt numFmtId="168" formatCode="#,##0\ _F_t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000"/>
    <numFmt numFmtId="173" formatCode="0.000"/>
    <numFmt numFmtId="174" formatCode="0.0"/>
    <numFmt numFmtId="175" formatCode="&quot;öS&quot;\ #,##0;\-&quot;öS&quot;\ #,##0"/>
    <numFmt numFmtId="176" formatCode="&quot;öS&quot;\ #,##0;[Red]\-&quot;öS&quot;\ #,##0"/>
    <numFmt numFmtId="177" formatCode="&quot;öS&quot;\ #,##0.00;\-&quot;öS&quot;\ #,##0.00"/>
    <numFmt numFmtId="178" formatCode="&quot;öS&quot;\ #,##0.00;[Red]\-&quot;öS&quot;\ #,##0.00"/>
    <numFmt numFmtId="179" formatCode="_-&quot;öS&quot;\ * #,##0_-;\-&quot;öS&quot;\ * #,##0_-;_-&quot;öS&quot;\ * &quot;-&quot;_-;_-@_-"/>
    <numFmt numFmtId="180" formatCode="_-* #,##0_-;\-* #,##0_-;_-* &quot;-&quot;_-;_-@_-"/>
    <numFmt numFmtId="181" formatCode="_-&quot;öS&quot;\ * #,##0.00_-;\-&quot;öS&quot;\ * #,##0.00_-;_-&quot;öS&quot;\ * &quot;-&quot;??_-;_-@_-"/>
    <numFmt numFmtId="182" formatCode="_-* #,##0.00_-;\-* #,##0.00_-;_-* &quot;-&quot;??_-;_-@_-"/>
    <numFmt numFmtId="183" formatCode="#,##0.00\ &quot;Ft&quot;"/>
    <numFmt numFmtId="184" formatCode="_-* #,##0.0\ _F_t_-;\-* #,##0.0\ _F_t_-;_-* &quot;-&quot;??\ _F_t_-;_-@_-"/>
    <numFmt numFmtId="185" formatCode="#"/>
    <numFmt numFmtId="186" formatCode="[$-40E]yyyy\.\ mmmm\ d\."/>
    <numFmt numFmtId="187" formatCode="[$€-2]\ #\ ##,000_);[Red]\([$€-2]\ #\ ##,000\)"/>
    <numFmt numFmtId="188" formatCode="0.0%"/>
    <numFmt numFmtId="189" formatCode="#,##0.000"/>
    <numFmt numFmtId="190" formatCode="0.0000000"/>
    <numFmt numFmtId="191" formatCode="0.000000"/>
    <numFmt numFmtId="192" formatCode="0.00000"/>
    <numFmt numFmtId="193" formatCode="_-* #,##0.000\ _F_t_-;\-* #,##0.000\ _F_t_-;_-* &quot;-&quot;??\ _F_t_-;_-@_-"/>
    <numFmt numFmtId="194" formatCode="_-* #,##0.0000\ _F_t_-;\-* #,##0.0000\ _F_t_-;_-* &quot;-&quot;??\ _F_t_-;_-@_-"/>
    <numFmt numFmtId="195" formatCode="_-* #,##0.00000\ _F_t_-;\-* #,##0.00000\ _F_t_-;_-* &quot;-&quot;??\ _F_t_-;_-@_-"/>
    <numFmt numFmtId="196" formatCode="_-* #,##0.000000\ _F_t_-;\-* #,##0.000000\ _F_t_-;_-* &quot;-&quot;??\ _F_t_-;_-@_-"/>
    <numFmt numFmtId="197" formatCode="&quot;H-&quot;0000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m&quot;. &quot;d\.;@"/>
    <numFmt numFmtId="201" formatCode="m\.\ d\.;@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color indexed="4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5"/>
      <name val="Times New Roman"/>
      <family val="1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2" fillId="5" borderId="0" applyNumberFormat="0" applyBorder="0" applyAlignment="0" applyProtection="0"/>
    <xf numFmtId="0" fontId="3" fillId="9" borderId="1" applyNumberFormat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7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" fillId="9" borderId="1" applyNumberFormat="0" applyAlignment="0" applyProtection="0"/>
    <xf numFmtId="0" fontId="0" fillId="28" borderId="7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4" fillId="6" borderId="0" applyNumberFormat="0" applyBorder="0" applyAlignment="0" applyProtection="0"/>
    <xf numFmtId="0" fontId="16" fillId="26" borderId="8" applyNumberFormat="0" applyAlignment="0" applyProtection="0"/>
    <xf numFmtId="0" fontId="5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28" borderId="7" applyNumberFormat="0" applyFont="0" applyAlignment="0" applyProtection="0"/>
    <xf numFmtId="0" fontId="16" fillId="26" borderId="8" applyNumberFormat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7" fillId="29" borderId="0" applyNumberFormat="0" applyBorder="0" applyAlignment="0" applyProtection="0"/>
    <xf numFmtId="0" fontId="4" fillId="26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1" fillId="0" borderId="0" xfId="118" applyFont="1" applyAlignment="1">
      <alignment horizontal="center"/>
      <protection/>
    </xf>
    <xf numFmtId="0" fontId="21" fillId="0" borderId="0" xfId="118" applyFont="1" applyAlignment="1">
      <alignment horizontal="right"/>
      <protection/>
    </xf>
    <xf numFmtId="0" fontId="23" fillId="0" borderId="0" xfId="118" applyFont="1" applyAlignment="1">
      <alignment horizontal="right"/>
      <protection/>
    </xf>
    <xf numFmtId="0" fontId="24" fillId="0" borderId="10" xfId="118" applyFont="1" applyBorder="1" applyAlignment="1">
      <alignment horizontal="right"/>
      <protection/>
    </xf>
    <xf numFmtId="0" fontId="24" fillId="0" borderId="0" xfId="118" applyFont="1" applyBorder="1" applyAlignment="1">
      <alignment/>
      <protection/>
    </xf>
    <xf numFmtId="0" fontId="25" fillId="26" borderId="11" xfId="118" applyFont="1" applyFill="1" applyBorder="1" applyAlignment="1">
      <alignment horizontal="center" vertical="center"/>
      <protection/>
    </xf>
    <xf numFmtId="0" fontId="25" fillId="26" borderId="12" xfId="118" applyFont="1" applyFill="1" applyBorder="1" applyAlignment="1">
      <alignment horizontal="center" vertical="center"/>
      <protection/>
    </xf>
    <xf numFmtId="0" fontId="25" fillId="26" borderId="12" xfId="118" applyFont="1" applyFill="1" applyBorder="1" applyAlignment="1">
      <alignment horizontal="center" vertical="center" wrapText="1"/>
      <protection/>
    </xf>
    <xf numFmtId="0" fontId="25" fillId="26" borderId="13" xfId="118" applyFont="1" applyFill="1" applyBorder="1" applyAlignment="1">
      <alignment horizontal="center" vertical="center" wrapText="1"/>
      <protection/>
    </xf>
    <xf numFmtId="0" fontId="25" fillId="26" borderId="14" xfId="118" applyFont="1" applyFill="1" applyBorder="1" applyAlignment="1">
      <alignment horizontal="center" vertical="center" wrapText="1"/>
      <protection/>
    </xf>
    <xf numFmtId="0" fontId="25" fillId="26" borderId="15" xfId="118" applyFont="1" applyFill="1" applyBorder="1" applyAlignment="1">
      <alignment horizontal="center" vertical="center"/>
      <protection/>
    </xf>
    <xf numFmtId="0" fontId="26" fillId="0" borderId="16" xfId="118" applyFont="1" applyBorder="1" applyAlignment="1">
      <alignment horizontal="left" vertical="center"/>
      <protection/>
    </xf>
    <xf numFmtId="0" fontId="26" fillId="0" borderId="17" xfId="118" applyFont="1" applyBorder="1" applyAlignment="1">
      <alignment horizontal="left" vertical="center"/>
      <protection/>
    </xf>
    <xf numFmtId="0" fontId="26" fillId="0" borderId="18" xfId="118" applyFont="1" applyBorder="1" applyAlignment="1">
      <alignment horizontal="left" vertical="center"/>
      <protection/>
    </xf>
    <xf numFmtId="0" fontId="26" fillId="0" borderId="0" xfId="118" applyFont="1" applyBorder="1" applyAlignment="1">
      <alignment horizontal="left" vertical="center"/>
      <protection/>
    </xf>
    <xf numFmtId="0" fontId="26" fillId="0" borderId="19" xfId="118" applyFont="1" applyBorder="1" applyAlignment="1">
      <alignment horizontal="left" vertical="center"/>
      <protection/>
    </xf>
    <xf numFmtId="0" fontId="25" fillId="0" borderId="20" xfId="118" applyFont="1" applyBorder="1" applyAlignment="1">
      <alignment horizontal="center" vertical="center"/>
      <protection/>
    </xf>
    <xf numFmtId="0" fontId="25" fillId="0" borderId="21" xfId="118" applyFont="1" applyBorder="1" applyAlignment="1">
      <alignment horizontal="left" vertical="center"/>
      <protection/>
    </xf>
    <xf numFmtId="3" fontId="27" fillId="0" borderId="21" xfId="118" applyNumberFormat="1" applyFont="1" applyBorder="1" applyAlignment="1">
      <alignment vertical="center"/>
      <protection/>
    </xf>
    <xf numFmtId="3" fontId="27" fillId="0" borderId="17" xfId="118" applyNumberFormat="1" applyFont="1" applyBorder="1" applyAlignment="1">
      <alignment vertical="center"/>
      <protection/>
    </xf>
    <xf numFmtId="3" fontId="27" fillId="0" borderId="22" xfId="118" applyNumberFormat="1" applyFont="1" applyBorder="1" applyAlignment="1">
      <alignment vertical="center"/>
      <protection/>
    </xf>
    <xf numFmtId="0" fontId="25" fillId="0" borderId="17" xfId="118" applyFont="1" applyBorder="1" applyAlignment="1">
      <alignment horizontal="center"/>
      <protection/>
    </xf>
    <xf numFmtId="0" fontId="25" fillId="0" borderId="21" xfId="118" applyFont="1" applyBorder="1">
      <alignment/>
      <protection/>
    </xf>
    <xf numFmtId="0" fontId="27" fillId="0" borderId="21" xfId="118" applyFont="1" applyBorder="1" applyAlignment="1">
      <alignment horizontal="left" vertical="center"/>
      <protection/>
    </xf>
    <xf numFmtId="3" fontId="27" fillId="0" borderId="21" xfId="115" applyNumberFormat="1" applyFont="1" applyBorder="1" applyAlignment="1">
      <alignment horizontal="right"/>
      <protection/>
    </xf>
    <xf numFmtId="3" fontId="27" fillId="0" borderId="21" xfId="118" applyNumberFormat="1" applyFont="1" applyBorder="1" applyAlignment="1">
      <alignment horizontal="right" vertical="center"/>
      <protection/>
    </xf>
    <xf numFmtId="3" fontId="27" fillId="0" borderId="22" xfId="118" applyNumberFormat="1" applyFont="1" applyBorder="1" applyAlignment="1">
      <alignment horizontal="right" vertical="center"/>
      <protection/>
    </xf>
    <xf numFmtId="0" fontId="27" fillId="0" borderId="21" xfId="115" applyFont="1" applyBorder="1" applyAlignment="1">
      <alignment horizontal="left"/>
      <protection/>
    </xf>
    <xf numFmtId="0" fontId="27" fillId="0" borderId="23" xfId="118" applyFont="1" applyBorder="1" applyAlignment="1">
      <alignment horizontal="left" vertical="center" wrapText="1"/>
      <protection/>
    </xf>
    <xf numFmtId="0" fontId="28" fillId="0" borderId="17" xfId="118" applyFont="1" applyBorder="1" applyAlignment="1">
      <alignment horizontal="left" vertical="center"/>
      <protection/>
    </xf>
    <xf numFmtId="3" fontId="28" fillId="0" borderId="21" xfId="118" applyNumberFormat="1" applyFont="1" applyBorder="1" applyAlignment="1">
      <alignment horizontal="right" vertical="center"/>
      <protection/>
    </xf>
    <xf numFmtId="3" fontId="28" fillId="0" borderId="22" xfId="118" applyNumberFormat="1" applyFont="1" applyBorder="1" applyAlignment="1">
      <alignment horizontal="right" vertical="center"/>
      <protection/>
    </xf>
    <xf numFmtId="0" fontId="28" fillId="0" borderId="21" xfId="118" applyFont="1" applyBorder="1" applyAlignment="1">
      <alignment horizontal="left" vertical="center"/>
      <protection/>
    </xf>
    <xf numFmtId="3" fontId="28" fillId="0" borderId="21" xfId="118" applyNumberFormat="1" applyFont="1" applyBorder="1" applyAlignment="1">
      <alignment vertical="center"/>
      <protection/>
    </xf>
    <xf numFmtId="3" fontId="28" fillId="0" borderId="17" xfId="118" applyNumberFormat="1" applyFont="1" applyBorder="1" applyAlignment="1">
      <alignment vertical="center"/>
      <protection/>
    </xf>
    <xf numFmtId="3" fontId="28" fillId="0" borderId="22" xfId="118" applyNumberFormat="1" applyFont="1" applyBorder="1" applyAlignment="1">
      <alignment vertical="center"/>
      <protection/>
    </xf>
    <xf numFmtId="0" fontId="25" fillId="0" borderId="17" xfId="118" applyFont="1" applyBorder="1" applyAlignment="1">
      <alignment horizontal="left" vertical="center"/>
      <protection/>
    </xf>
    <xf numFmtId="3" fontId="27" fillId="0" borderId="22" xfId="115" applyNumberFormat="1" applyFont="1" applyBorder="1" applyAlignment="1">
      <alignment horizontal="right"/>
      <protection/>
    </xf>
    <xf numFmtId="0" fontId="25" fillId="0" borderId="17" xfId="118" applyFont="1" applyBorder="1" applyAlignment="1">
      <alignment horizontal="center" vertical="center"/>
      <protection/>
    </xf>
    <xf numFmtId="0" fontId="27" fillId="0" borderId="17" xfId="118" applyFont="1" applyBorder="1" applyAlignment="1">
      <alignment horizontal="left" vertical="center"/>
      <protection/>
    </xf>
    <xf numFmtId="0" fontId="28" fillId="0" borderId="24" xfId="118" applyFont="1" applyBorder="1" applyAlignment="1">
      <alignment horizontal="center" vertical="center"/>
      <protection/>
    </xf>
    <xf numFmtId="0" fontId="28" fillId="0" borderId="17" xfId="118" applyFont="1" applyBorder="1" applyAlignment="1">
      <alignment horizontal="center" vertical="center"/>
      <protection/>
    </xf>
    <xf numFmtId="3" fontId="25" fillId="0" borderId="21" xfId="118" applyNumberFormat="1" applyFont="1" applyBorder="1" applyAlignment="1">
      <alignment horizontal="right" vertical="center"/>
      <protection/>
    </xf>
    <xf numFmtId="3" fontId="25" fillId="0" borderId="17" xfId="118" applyNumberFormat="1" applyFont="1" applyBorder="1" applyAlignment="1">
      <alignment horizontal="right" vertical="center"/>
      <protection/>
    </xf>
    <xf numFmtId="3" fontId="25" fillId="0" borderId="22" xfId="118" applyNumberFormat="1" applyFont="1" applyBorder="1" applyAlignment="1">
      <alignment horizontal="right" vertical="center"/>
      <protection/>
    </xf>
    <xf numFmtId="0" fontId="25" fillId="0" borderId="17" xfId="118" applyFont="1" applyBorder="1" applyAlignment="1">
      <alignment horizontal="left"/>
      <protection/>
    </xf>
    <xf numFmtId="3" fontId="25" fillId="0" borderId="21" xfId="118" applyNumberFormat="1" applyFont="1" applyBorder="1" applyAlignment="1">
      <alignment vertical="center"/>
      <protection/>
    </xf>
    <xf numFmtId="3" fontId="25" fillId="0" borderId="17" xfId="118" applyNumberFormat="1" applyFont="1" applyBorder="1" applyAlignment="1">
      <alignment vertical="center"/>
      <protection/>
    </xf>
    <xf numFmtId="3" fontId="25" fillId="0" borderId="22" xfId="118" applyNumberFormat="1" applyFont="1" applyBorder="1" applyAlignment="1">
      <alignment vertical="center"/>
      <protection/>
    </xf>
    <xf numFmtId="0" fontId="25" fillId="0" borderId="24" xfId="118" applyFont="1" applyBorder="1" applyAlignment="1">
      <alignment horizontal="left" vertical="center"/>
      <protection/>
    </xf>
    <xf numFmtId="0" fontId="29" fillId="30" borderId="20" xfId="118" applyFont="1" applyFill="1" applyBorder="1" applyAlignment="1">
      <alignment horizontal="left" vertical="center"/>
      <protection/>
    </xf>
    <xf numFmtId="0" fontId="29" fillId="30" borderId="21" xfId="118" applyFont="1" applyFill="1" applyBorder="1" applyAlignment="1">
      <alignment horizontal="left" vertical="center"/>
      <protection/>
    </xf>
    <xf numFmtId="3" fontId="29" fillId="30" borderId="21" xfId="118" applyNumberFormat="1" applyFont="1" applyFill="1" applyBorder="1">
      <alignment/>
      <protection/>
    </xf>
    <xf numFmtId="3" fontId="29" fillId="30" borderId="17" xfId="118" applyNumberFormat="1" applyFont="1" applyFill="1" applyBorder="1">
      <alignment/>
      <protection/>
    </xf>
    <xf numFmtId="3" fontId="29" fillId="30" borderId="22" xfId="118" applyNumberFormat="1" applyFont="1" applyFill="1" applyBorder="1">
      <alignment/>
      <protection/>
    </xf>
    <xf numFmtId="0" fontId="29" fillId="0" borderId="20" xfId="118" applyFont="1" applyBorder="1" applyAlignment="1">
      <alignment horizontal="left" vertical="center"/>
      <protection/>
    </xf>
    <xf numFmtId="0" fontId="29" fillId="0" borderId="21" xfId="118" applyFont="1" applyBorder="1" applyAlignment="1">
      <alignment horizontal="left" vertical="center"/>
      <protection/>
    </xf>
    <xf numFmtId="3" fontId="29" fillId="0" borderId="21" xfId="118" applyNumberFormat="1" applyFont="1" applyBorder="1" applyAlignment="1">
      <alignment horizontal="right" vertical="center"/>
      <protection/>
    </xf>
    <xf numFmtId="3" fontId="29" fillId="0" borderId="22" xfId="118" applyNumberFormat="1" applyFont="1" applyBorder="1" applyAlignment="1">
      <alignment horizontal="right" vertical="center"/>
      <protection/>
    </xf>
    <xf numFmtId="3" fontId="29" fillId="0" borderId="21" xfId="118" applyNumberFormat="1" applyFont="1" applyBorder="1">
      <alignment/>
      <protection/>
    </xf>
    <xf numFmtId="3" fontId="29" fillId="0" borderId="17" xfId="118" applyNumberFormat="1" applyFont="1" applyBorder="1">
      <alignment/>
      <protection/>
    </xf>
    <xf numFmtId="3" fontId="29" fillId="0" borderId="22" xfId="118" applyNumberFormat="1" applyFont="1" applyBorder="1">
      <alignment/>
      <protection/>
    </xf>
    <xf numFmtId="3" fontId="31" fillId="0" borderId="21" xfId="118" applyNumberFormat="1" applyFont="1" applyBorder="1" applyAlignment="1">
      <alignment vertical="center"/>
      <protection/>
    </xf>
    <xf numFmtId="3" fontId="31" fillId="0" borderId="22" xfId="118" applyNumberFormat="1" applyFont="1" applyBorder="1" applyAlignment="1">
      <alignment vertical="center"/>
      <protection/>
    </xf>
    <xf numFmtId="3" fontId="31" fillId="0" borderId="21" xfId="118" applyNumberFormat="1" applyFont="1" applyBorder="1">
      <alignment/>
      <protection/>
    </xf>
    <xf numFmtId="3" fontId="31" fillId="0" borderId="17" xfId="118" applyNumberFormat="1" applyFont="1" applyBorder="1">
      <alignment/>
      <protection/>
    </xf>
    <xf numFmtId="3" fontId="31" fillId="0" borderId="22" xfId="118" applyNumberFormat="1" applyFont="1" applyBorder="1">
      <alignment/>
      <protection/>
    </xf>
    <xf numFmtId="0" fontId="25" fillId="0" borderId="17" xfId="118" applyFont="1" applyBorder="1" applyAlignment="1">
      <alignment vertical="center"/>
      <protection/>
    </xf>
    <xf numFmtId="0" fontId="27" fillId="0" borderId="20" xfId="118" applyFont="1" applyBorder="1" applyAlignment="1">
      <alignment horizontal="center" vertical="center"/>
      <protection/>
    </xf>
    <xf numFmtId="3" fontId="28" fillId="0" borderId="21" xfId="118" applyNumberFormat="1" applyFont="1" applyBorder="1">
      <alignment/>
      <protection/>
    </xf>
    <xf numFmtId="3" fontId="28" fillId="0" borderId="22" xfId="118" applyNumberFormat="1" applyFont="1" applyBorder="1">
      <alignment/>
      <protection/>
    </xf>
    <xf numFmtId="3" fontId="32" fillId="0" borderId="21" xfId="118" applyNumberFormat="1" applyFont="1" applyBorder="1" applyAlignment="1">
      <alignment vertical="center"/>
      <protection/>
    </xf>
    <xf numFmtId="3" fontId="32" fillId="0" borderId="17" xfId="118" applyNumberFormat="1" applyFont="1" applyBorder="1" applyAlignment="1">
      <alignment vertical="center"/>
      <protection/>
    </xf>
    <xf numFmtId="3" fontId="32" fillId="0" borderId="22" xfId="118" applyNumberFormat="1" applyFont="1" applyBorder="1" applyAlignment="1">
      <alignment vertical="center"/>
      <protection/>
    </xf>
    <xf numFmtId="0" fontId="25" fillId="0" borderId="20" xfId="118" applyFont="1" applyBorder="1" applyAlignment="1">
      <alignment horizontal="center" vertical="center" wrapText="1"/>
      <protection/>
    </xf>
    <xf numFmtId="0" fontId="25" fillId="0" borderId="21" xfId="118" applyFont="1" applyBorder="1" applyAlignment="1">
      <alignment horizontal="left" vertical="center" wrapText="1"/>
      <protection/>
    </xf>
    <xf numFmtId="0" fontId="27" fillId="0" borderId="20" xfId="118" applyFont="1" applyBorder="1" applyAlignment="1">
      <alignment horizontal="center" vertical="center" wrapText="1"/>
      <protection/>
    </xf>
    <xf numFmtId="0" fontId="27" fillId="0" borderId="21" xfId="118" applyFont="1" applyBorder="1" applyAlignment="1">
      <alignment horizontal="left" vertical="center" wrapText="1"/>
      <protection/>
    </xf>
    <xf numFmtId="3" fontId="27" fillId="31" borderId="21" xfId="118" applyNumberFormat="1" applyFont="1" applyFill="1" applyBorder="1" applyAlignment="1">
      <alignment vertical="center"/>
      <protection/>
    </xf>
    <xf numFmtId="3" fontId="27" fillId="31" borderId="17" xfId="118" applyNumberFormat="1" applyFont="1" applyFill="1" applyBorder="1" applyAlignment="1">
      <alignment vertical="center"/>
      <protection/>
    </xf>
    <xf numFmtId="0" fontId="28" fillId="0" borderId="17" xfId="118" applyFont="1" applyBorder="1" applyAlignment="1">
      <alignment horizontal="left" vertical="center" wrapText="1"/>
      <protection/>
    </xf>
    <xf numFmtId="3" fontId="28" fillId="31" borderId="21" xfId="118" applyNumberFormat="1" applyFont="1" applyFill="1" applyBorder="1" applyAlignment="1">
      <alignment vertical="center"/>
      <protection/>
    </xf>
    <xf numFmtId="3" fontId="28" fillId="31" borderId="17" xfId="118" applyNumberFormat="1" applyFont="1" applyFill="1" applyBorder="1" applyAlignment="1">
      <alignment vertical="center"/>
      <protection/>
    </xf>
    <xf numFmtId="0" fontId="27" fillId="0" borderId="24" xfId="118" applyFont="1" applyBorder="1" applyAlignment="1">
      <alignment horizontal="center" vertical="center" wrapText="1"/>
      <protection/>
    </xf>
    <xf numFmtId="0" fontId="26" fillId="0" borderId="24" xfId="118" applyFont="1" applyBorder="1" applyAlignment="1">
      <alignment vertical="center" wrapText="1"/>
      <protection/>
    </xf>
    <xf numFmtId="0" fontId="26" fillId="0" borderId="17" xfId="118" applyFont="1" applyBorder="1" applyAlignment="1">
      <alignment vertical="center" wrapText="1"/>
      <protection/>
    </xf>
    <xf numFmtId="0" fontId="26" fillId="0" borderId="18" xfId="118" applyFont="1" applyBorder="1" applyAlignment="1">
      <alignment horizontal="left" vertical="center" wrapText="1"/>
      <protection/>
    </xf>
    <xf numFmtId="0" fontId="25" fillId="0" borderId="17" xfId="118" applyFont="1" applyBorder="1" applyAlignment="1">
      <alignment vertical="center" wrapText="1"/>
      <protection/>
    </xf>
    <xf numFmtId="0" fontId="33" fillId="0" borderId="21" xfId="118" applyFont="1" applyBorder="1" applyAlignment="1">
      <alignment vertical="center" wrapText="1"/>
      <protection/>
    </xf>
    <xf numFmtId="0" fontId="27" fillId="0" borderId="17" xfId="118" applyFont="1" applyBorder="1" applyAlignment="1">
      <alignment horizontal="left" vertical="center" wrapText="1"/>
      <protection/>
    </xf>
    <xf numFmtId="0" fontId="25" fillId="0" borderId="17" xfId="118" applyFont="1" applyBorder="1" applyAlignment="1">
      <alignment horizontal="left" vertical="center" wrapText="1"/>
      <protection/>
    </xf>
    <xf numFmtId="0" fontId="33" fillId="0" borderId="17" xfId="118" applyFont="1" applyBorder="1" applyAlignment="1">
      <alignment vertical="center" wrapText="1"/>
      <protection/>
    </xf>
    <xf numFmtId="0" fontId="25" fillId="0" borderId="16" xfId="118" applyFont="1" applyBorder="1" applyAlignment="1">
      <alignment horizontal="center" vertical="center"/>
      <protection/>
    </xf>
    <xf numFmtId="0" fontId="25" fillId="0" borderId="24" xfId="118" applyFont="1" applyBorder="1" applyAlignment="1">
      <alignment horizontal="center" vertical="center" wrapText="1"/>
      <protection/>
    </xf>
    <xf numFmtId="0" fontId="25" fillId="0" borderId="17" xfId="118" applyFont="1" applyBorder="1" applyAlignment="1">
      <alignment horizontal="center" vertical="center" wrapText="1"/>
      <protection/>
    </xf>
    <xf numFmtId="0" fontId="25" fillId="0" borderId="24" xfId="118" applyFont="1" applyBorder="1" applyAlignment="1">
      <alignment horizontal="center" vertical="center"/>
      <protection/>
    </xf>
    <xf numFmtId="0" fontId="21" fillId="26" borderId="25" xfId="118" applyFont="1" applyFill="1" applyBorder="1" applyAlignment="1">
      <alignment horizontal="left" vertical="center"/>
      <protection/>
    </xf>
    <xf numFmtId="3" fontId="21" fillId="26" borderId="25" xfId="118" applyNumberFormat="1" applyFont="1" applyFill="1" applyBorder="1" applyAlignment="1">
      <alignment vertical="center"/>
      <protection/>
    </xf>
    <xf numFmtId="0" fontId="21" fillId="26" borderId="26" xfId="118" applyFont="1" applyFill="1" applyBorder="1" applyAlignment="1">
      <alignment horizontal="left" vertical="center"/>
      <protection/>
    </xf>
    <xf numFmtId="0" fontId="12" fillId="0" borderId="0" xfId="113">
      <alignment/>
      <protection/>
    </xf>
    <xf numFmtId="0" fontId="24" fillId="0" borderId="0" xfId="113" applyFont="1">
      <alignment/>
      <protection/>
    </xf>
    <xf numFmtId="0" fontId="18" fillId="0" borderId="0" xfId="116" applyAlignment="1" applyProtection="1">
      <alignment horizontal="right"/>
      <protection locked="0"/>
    </xf>
    <xf numFmtId="0" fontId="18" fillId="0" borderId="0" xfId="116">
      <alignment/>
      <protection/>
    </xf>
    <xf numFmtId="0" fontId="39" fillId="0" borderId="0" xfId="116" applyFont="1" applyAlignment="1" applyProtection="1">
      <alignment horizontal="center" vertical="center" wrapText="1"/>
      <protection locked="0"/>
    </xf>
    <xf numFmtId="0" fontId="40" fillId="0" borderId="0" xfId="116" applyFont="1" applyAlignment="1" applyProtection="1">
      <alignment horizontal="center" vertical="center" wrapText="1"/>
      <protection locked="0"/>
    </xf>
    <xf numFmtId="0" fontId="23" fillId="0" borderId="0" xfId="116" applyFont="1" applyAlignment="1">
      <alignment horizontal="center" wrapText="1"/>
      <protection/>
    </xf>
    <xf numFmtId="0" fontId="23" fillId="0" borderId="0" xfId="116" applyFont="1" applyAlignment="1">
      <alignment horizontal="right" wrapText="1"/>
      <protection/>
    </xf>
    <xf numFmtId="0" fontId="41" fillId="0" borderId="0" xfId="116" applyFont="1" applyAlignment="1" applyProtection="1">
      <alignment horizontal="center" vertical="center"/>
      <protection locked="0"/>
    </xf>
    <xf numFmtId="0" fontId="24" fillId="0" borderId="0" xfId="116" applyFont="1" applyAlignment="1">
      <alignment horizontal="right" wrapText="1"/>
      <protection/>
    </xf>
    <xf numFmtId="0" fontId="34" fillId="0" borderId="25" xfId="113" applyFont="1" applyBorder="1" applyAlignment="1">
      <alignment horizontal="center" wrapText="1"/>
      <protection/>
    </xf>
    <xf numFmtId="0" fontId="34" fillId="0" borderId="27" xfId="113" applyFont="1" applyBorder="1" applyAlignment="1">
      <alignment horizontal="center" wrapText="1"/>
      <protection/>
    </xf>
    <xf numFmtId="0" fontId="36" fillId="0" borderId="28" xfId="113" applyFont="1" applyBorder="1" applyAlignment="1">
      <alignment horizontal="center" wrapText="1"/>
      <protection/>
    </xf>
    <xf numFmtId="0" fontId="36" fillId="0" borderId="29" xfId="113" applyFont="1" applyBorder="1" applyAlignment="1">
      <alignment horizontal="center" wrapText="1"/>
      <protection/>
    </xf>
    <xf numFmtId="0" fontId="36" fillId="0" borderId="30" xfId="113" applyFont="1" applyBorder="1" applyAlignment="1">
      <alignment horizontal="center" wrapText="1"/>
      <protection/>
    </xf>
    <xf numFmtId="0" fontId="36" fillId="0" borderId="31" xfId="113" applyFont="1" applyBorder="1" applyAlignment="1">
      <alignment horizontal="center" wrapText="1"/>
      <protection/>
    </xf>
    <xf numFmtId="0" fontId="43" fillId="0" borderId="32" xfId="113" applyFont="1" applyBorder="1" applyAlignment="1">
      <alignment wrapText="1"/>
      <protection/>
    </xf>
    <xf numFmtId="0" fontId="43" fillId="0" borderId="21" xfId="113" applyFont="1" applyBorder="1" applyAlignment="1">
      <alignment wrapText="1"/>
      <protection/>
    </xf>
    <xf numFmtId="3" fontId="43" fillId="0" borderId="21" xfId="78" applyNumberFormat="1" applyFont="1" applyBorder="1" applyAlignment="1">
      <alignment horizontal="right" wrapText="1"/>
    </xf>
    <xf numFmtId="3" fontId="43" fillId="0" borderId="33" xfId="78" applyNumberFormat="1" applyFont="1" applyBorder="1" applyAlignment="1">
      <alignment horizontal="right" wrapText="1"/>
    </xf>
    <xf numFmtId="0" fontId="24" fillId="0" borderId="32" xfId="116" applyFont="1" applyBorder="1" applyProtection="1">
      <alignment/>
      <protection locked="0"/>
    </xf>
    <xf numFmtId="0" fontId="24" fillId="0" borderId="21" xfId="116" applyFont="1" applyBorder="1" applyProtection="1">
      <alignment/>
      <protection locked="0"/>
    </xf>
    <xf numFmtId="3" fontId="24" fillId="0" borderId="21" xfId="78" applyNumberFormat="1" applyFont="1" applyBorder="1" applyAlignment="1">
      <alignment/>
    </xf>
    <xf numFmtId="3" fontId="24" fillId="0" borderId="33" xfId="78" applyNumberFormat="1" applyFont="1" applyBorder="1" applyAlignment="1">
      <alignment/>
    </xf>
    <xf numFmtId="3" fontId="43" fillId="0" borderId="21" xfId="78" applyNumberFormat="1" applyFont="1" applyBorder="1" applyAlignment="1">
      <alignment wrapText="1"/>
    </xf>
    <xf numFmtId="0" fontId="35" fillId="0" borderId="32" xfId="113" applyFont="1" applyBorder="1" applyAlignment="1">
      <alignment wrapText="1"/>
      <protection/>
    </xf>
    <xf numFmtId="0" fontId="35" fillId="0" borderId="21" xfId="113" applyFont="1" applyBorder="1" applyAlignment="1">
      <alignment wrapText="1"/>
      <protection/>
    </xf>
    <xf numFmtId="3" fontId="35" fillId="0" borderId="21" xfId="78" applyNumberFormat="1" applyFont="1" applyBorder="1" applyAlignment="1">
      <alignment wrapText="1"/>
    </xf>
    <xf numFmtId="0" fontId="34" fillId="0" borderId="32" xfId="113" applyFont="1" applyBorder="1" applyAlignment="1">
      <alignment wrapText="1"/>
      <protection/>
    </xf>
    <xf numFmtId="0" fontId="34" fillId="0" borderId="21" xfId="113" applyFont="1" applyBorder="1" applyAlignment="1">
      <alignment wrapText="1"/>
      <protection/>
    </xf>
    <xf numFmtId="3" fontId="34" fillId="0" borderId="21" xfId="78" applyNumberFormat="1" applyFont="1" applyBorder="1" applyAlignment="1">
      <alignment wrapText="1"/>
    </xf>
    <xf numFmtId="3" fontId="34" fillId="0" borderId="33" xfId="78" applyNumberFormat="1" applyFont="1" applyBorder="1" applyAlignment="1">
      <alignment wrapText="1"/>
    </xf>
    <xf numFmtId="3" fontId="26" fillId="0" borderId="21" xfId="78" applyNumberFormat="1" applyFont="1" applyBorder="1" applyAlignment="1">
      <alignment/>
    </xf>
    <xf numFmtId="3" fontId="26" fillId="0" borderId="33" xfId="78" applyNumberFormat="1" applyFont="1" applyBorder="1" applyAlignment="1">
      <alignment/>
    </xf>
    <xf numFmtId="3" fontId="44" fillId="0" borderId="21" xfId="78" applyNumberFormat="1" applyFont="1" applyBorder="1" applyAlignment="1">
      <alignment/>
    </xf>
    <xf numFmtId="3" fontId="44" fillId="0" borderId="33" xfId="78" applyNumberFormat="1" applyFont="1" applyBorder="1" applyAlignment="1">
      <alignment/>
    </xf>
    <xf numFmtId="3" fontId="24" fillId="0" borderId="21" xfId="78" applyNumberFormat="1" applyFont="1" applyBorder="1" applyAlignment="1" applyProtection="1">
      <alignment/>
      <protection locked="0"/>
    </xf>
    <xf numFmtId="0" fontId="37" fillId="0" borderId="34" xfId="113" applyFont="1" applyBorder="1" applyAlignment="1">
      <alignment wrapText="1"/>
      <protection/>
    </xf>
    <xf numFmtId="0" fontId="37" fillId="0" borderId="35" xfId="113" applyFont="1" applyBorder="1" applyAlignment="1">
      <alignment wrapText="1"/>
      <protection/>
    </xf>
    <xf numFmtId="3" fontId="37" fillId="0" borderId="35" xfId="78" applyNumberFormat="1" applyFont="1" applyBorder="1" applyAlignment="1">
      <alignment wrapText="1"/>
    </xf>
    <xf numFmtId="3" fontId="25" fillId="0" borderId="35" xfId="78" applyNumberFormat="1" applyFont="1" applyBorder="1" applyAlignment="1">
      <alignment/>
    </xf>
    <xf numFmtId="3" fontId="25" fillId="0" borderId="36" xfId="78" applyNumberFormat="1" applyFont="1" applyBorder="1" applyAlignment="1">
      <alignment/>
    </xf>
    <xf numFmtId="0" fontId="37" fillId="0" borderId="0" xfId="113" applyFont="1" applyAlignment="1">
      <alignment wrapText="1"/>
      <protection/>
    </xf>
    <xf numFmtId="3" fontId="37" fillId="0" borderId="0" xfId="113" applyNumberFormat="1" applyFont="1" applyAlignment="1">
      <alignment wrapText="1"/>
      <protection/>
    </xf>
    <xf numFmtId="3" fontId="24" fillId="0" borderId="0" xfId="116" applyNumberFormat="1" applyFont="1">
      <alignment/>
      <protection/>
    </xf>
    <xf numFmtId="0" fontId="24" fillId="0" borderId="37" xfId="116" applyFont="1" applyBorder="1">
      <alignment/>
      <protection/>
    </xf>
    <xf numFmtId="0" fontId="25" fillId="0" borderId="37" xfId="116" applyFont="1" applyBorder="1">
      <alignment/>
      <protection/>
    </xf>
    <xf numFmtId="3" fontId="25" fillId="0" borderId="37" xfId="116" applyNumberFormat="1" applyFont="1" applyBorder="1">
      <alignment/>
      <protection/>
    </xf>
    <xf numFmtId="3" fontId="24" fillId="0" borderId="37" xfId="116" applyNumberFormat="1" applyFont="1" applyBorder="1">
      <alignment/>
      <protection/>
    </xf>
    <xf numFmtId="0" fontId="36" fillId="0" borderId="38" xfId="113" applyFont="1" applyBorder="1" applyAlignment="1">
      <alignment horizontal="center" wrapText="1"/>
      <protection/>
    </xf>
    <xf numFmtId="0" fontId="36" fillId="0" borderId="39" xfId="113" applyFont="1" applyBorder="1" applyAlignment="1">
      <alignment horizontal="center" wrapText="1"/>
      <protection/>
    </xf>
    <xf numFmtId="3" fontId="36" fillId="0" borderId="39" xfId="113" applyNumberFormat="1" applyFont="1" applyBorder="1" applyAlignment="1">
      <alignment horizontal="center" wrapText="1"/>
      <protection/>
    </xf>
    <xf numFmtId="3" fontId="36" fillId="0" borderId="40" xfId="113" applyNumberFormat="1" applyFont="1" applyBorder="1" applyAlignment="1">
      <alignment horizontal="center" wrapText="1"/>
      <protection/>
    </xf>
    <xf numFmtId="3" fontId="36" fillId="0" borderId="41" xfId="113" applyNumberFormat="1" applyFont="1" applyBorder="1" applyAlignment="1">
      <alignment horizontal="center" wrapText="1"/>
      <protection/>
    </xf>
    <xf numFmtId="3" fontId="43" fillId="0" borderId="21" xfId="113" applyNumberFormat="1" applyFont="1" applyBorder="1" applyAlignment="1">
      <alignment wrapText="1"/>
      <protection/>
    </xf>
    <xf numFmtId="3" fontId="43" fillId="0" borderId="21" xfId="113" applyNumberFormat="1" applyFont="1" applyBorder="1" applyAlignment="1">
      <alignment horizontal="right" wrapText="1"/>
      <protection/>
    </xf>
    <xf numFmtId="3" fontId="43" fillId="0" borderId="33" xfId="113" applyNumberFormat="1" applyFont="1" applyBorder="1" applyAlignment="1">
      <alignment horizontal="right" wrapText="1"/>
      <protection/>
    </xf>
    <xf numFmtId="3" fontId="35" fillId="0" borderId="21" xfId="113" applyNumberFormat="1" applyFont="1" applyBorder="1" applyAlignment="1">
      <alignment wrapText="1"/>
      <protection/>
    </xf>
    <xf numFmtId="3" fontId="24" fillId="0" borderId="21" xfId="116" applyNumberFormat="1" applyFont="1" applyBorder="1">
      <alignment/>
      <protection/>
    </xf>
    <xf numFmtId="3" fontId="24" fillId="0" borderId="33" xfId="116" applyNumberFormat="1" applyFont="1" applyBorder="1">
      <alignment/>
      <protection/>
    </xf>
    <xf numFmtId="0" fontId="44" fillId="0" borderId="21" xfId="113" applyFont="1" applyBorder="1" applyAlignment="1">
      <alignment wrapText="1"/>
      <protection/>
    </xf>
    <xf numFmtId="3" fontId="44" fillId="0" borderId="21" xfId="113" applyNumberFormat="1" applyFont="1" applyBorder="1" applyAlignment="1">
      <alignment wrapText="1"/>
      <protection/>
    </xf>
    <xf numFmtId="3" fontId="44" fillId="0" borderId="21" xfId="116" applyNumberFormat="1" applyFont="1" applyBorder="1">
      <alignment/>
      <protection/>
    </xf>
    <xf numFmtId="3" fontId="44" fillId="0" borderId="33" xfId="116" applyNumberFormat="1" applyFont="1" applyBorder="1">
      <alignment/>
      <protection/>
    </xf>
    <xf numFmtId="0" fontId="45" fillId="0" borderId="32" xfId="113" applyFont="1" applyBorder="1" applyAlignment="1">
      <alignment wrapText="1"/>
      <protection/>
    </xf>
    <xf numFmtId="0" fontId="45" fillId="0" borderId="21" xfId="113" applyFont="1" applyBorder="1" applyAlignment="1">
      <alignment wrapText="1"/>
      <protection/>
    </xf>
    <xf numFmtId="3" fontId="45" fillId="0" borderId="21" xfId="113" applyNumberFormat="1" applyFont="1" applyBorder="1" applyAlignment="1">
      <alignment wrapText="1"/>
      <protection/>
    </xf>
    <xf numFmtId="3" fontId="45" fillId="0" borderId="33" xfId="113" applyNumberFormat="1" applyFont="1" applyBorder="1" applyAlignment="1">
      <alignment wrapText="1"/>
      <protection/>
    </xf>
    <xf numFmtId="3" fontId="37" fillId="0" borderId="35" xfId="113" applyNumberFormat="1" applyFont="1" applyBorder="1" applyAlignment="1">
      <alignment wrapText="1"/>
      <protection/>
    </xf>
    <xf numFmtId="3" fontId="25" fillId="0" borderId="0" xfId="116" applyNumberFormat="1" applyFont="1">
      <alignment/>
      <protection/>
    </xf>
    <xf numFmtId="0" fontId="24" fillId="0" borderId="0" xfId="116" applyFont="1">
      <alignment/>
      <protection/>
    </xf>
    <xf numFmtId="0" fontId="25" fillId="0" borderId="0" xfId="116" applyFont="1">
      <alignment/>
      <protection/>
    </xf>
    <xf numFmtId="0" fontId="46" fillId="0" borderId="42" xfId="113" applyFont="1" applyBorder="1" applyAlignment="1">
      <alignment horizontal="left" vertical="center"/>
      <protection/>
    </xf>
    <xf numFmtId="0" fontId="47" fillId="0" borderId="43" xfId="113" applyFont="1" applyBorder="1" applyAlignment="1">
      <alignment vertical="center" wrapText="1"/>
      <protection/>
    </xf>
    <xf numFmtId="0" fontId="28" fillId="0" borderId="24" xfId="118" applyFont="1" applyBorder="1" applyAlignment="1">
      <alignment horizontal="left" vertical="center" wrapText="1"/>
      <protection/>
    </xf>
    <xf numFmtId="0" fontId="26" fillId="0" borderId="16" xfId="118" applyFont="1" applyBorder="1" applyAlignment="1">
      <alignment horizontal="left" vertical="center" wrapText="1"/>
      <protection/>
    </xf>
    <xf numFmtId="3" fontId="27" fillId="0" borderId="44" xfId="118" applyNumberFormat="1" applyFont="1" applyBorder="1" applyAlignment="1">
      <alignment horizontal="right" vertical="center"/>
      <protection/>
    </xf>
    <xf numFmtId="3" fontId="28" fillId="0" borderId="16" xfId="118" applyNumberFormat="1" applyFont="1" applyBorder="1" applyAlignment="1">
      <alignment horizontal="right" vertical="center"/>
      <protection/>
    </xf>
    <xf numFmtId="3" fontId="27" fillId="0" borderId="16" xfId="118" applyNumberFormat="1" applyFont="1" applyBorder="1" applyAlignment="1">
      <alignment horizontal="right" vertical="center"/>
      <protection/>
    </xf>
    <xf numFmtId="3" fontId="27" fillId="0" borderId="16" xfId="115" applyNumberFormat="1" applyFont="1" applyBorder="1" applyAlignment="1">
      <alignment horizontal="right"/>
      <protection/>
    </xf>
    <xf numFmtId="3" fontId="25" fillId="0" borderId="16" xfId="118" applyNumberFormat="1" applyFont="1" applyBorder="1" applyAlignment="1">
      <alignment horizontal="right" vertical="center"/>
      <protection/>
    </xf>
    <xf numFmtId="3" fontId="29" fillId="30" borderId="16" xfId="118" applyNumberFormat="1" applyFont="1" applyFill="1" applyBorder="1">
      <alignment/>
      <protection/>
    </xf>
    <xf numFmtId="0" fontId="28" fillId="0" borderId="16" xfId="118" applyFont="1" applyBorder="1" applyAlignment="1">
      <alignment horizontal="left" vertical="center" wrapText="1"/>
      <protection/>
    </xf>
    <xf numFmtId="3" fontId="29" fillId="0" borderId="16" xfId="118" applyNumberFormat="1" applyFont="1" applyBorder="1" applyAlignment="1">
      <alignment horizontal="right" vertical="center"/>
      <protection/>
    </xf>
    <xf numFmtId="3" fontId="31" fillId="0" borderId="16" xfId="118" applyNumberFormat="1" applyFont="1" applyBorder="1" applyAlignment="1">
      <alignment vertical="center"/>
      <protection/>
    </xf>
    <xf numFmtId="3" fontId="27" fillId="0" borderId="16" xfId="118" applyNumberFormat="1" applyFont="1" applyBorder="1" applyAlignment="1">
      <alignment vertical="center"/>
      <protection/>
    </xf>
    <xf numFmtId="3" fontId="28" fillId="0" borderId="16" xfId="118" applyNumberFormat="1" applyFont="1" applyBorder="1">
      <alignment/>
      <protection/>
    </xf>
    <xf numFmtId="3" fontId="25" fillId="0" borderId="16" xfId="118" applyNumberFormat="1" applyFont="1" applyBorder="1" applyAlignment="1">
      <alignment vertical="center"/>
      <protection/>
    </xf>
    <xf numFmtId="3" fontId="28" fillId="0" borderId="16" xfId="118" applyNumberFormat="1" applyFont="1" applyBorder="1" applyAlignment="1">
      <alignment vertical="center"/>
      <protection/>
    </xf>
    <xf numFmtId="0" fontId="28" fillId="0" borderId="17" xfId="115" applyFont="1" applyBorder="1" applyAlignment="1">
      <alignment horizontal="center"/>
      <protection/>
    </xf>
    <xf numFmtId="0" fontId="25" fillId="0" borderId="16" xfId="118" applyFont="1" applyBorder="1" applyAlignment="1">
      <alignment horizontal="center"/>
      <protection/>
    </xf>
    <xf numFmtId="0" fontId="25" fillId="0" borderId="16" xfId="118" applyFont="1" applyBorder="1" applyAlignment="1">
      <alignment horizontal="left"/>
      <protection/>
    </xf>
    <xf numFmtId="0" fontId="25" fillId="0" borderId="16" xfId="118" applyFont="1" applyBorder="1" applyAlignment="1">
      <alignment horizontal="left" vertical="center"/>
      <protection/>
    </xf>
    <xf numFmtId="0" fontId="29" fillId="30" borderId="17" xfId="118" applyFont="1" applyFill="1" applyBorder="1" applyAlignment="1">
      <alignment horizontal="left" vertical="center"/>
      <protection/>
    </xf>
    <xf numFmtId="0" fontId="29" fillId="0" borderId="17" xfId="118" applyFont="1" applyBorder="1" applyAlignment="1">
      <alignment horizontal="left" vertical="center"/>
      <protection/>
    </xf>
    <xf numFmtId="0" fontId="26" fillId="0" borderId="17" xfId="118" applyFont="1" applyBorder="1" applyAlignment="1">
      <alignment horizontal="center" vertical="center"/>
      <protection/>
    </xf>
    <xf numFmtId="0" fontId="24" fillId="0" borderId="0" xfId="118" applyFont="1" applyBorder="1" applyAlignment="1">
      <alignment horizontal="right"/>
      <protection/>
    </xf>
    <xf numFmtId="0" fontId="24" fillId="0" borderId="0" xfId="118" applyFont="1">
      <alignment/>
      <protection/>
    </xf>
    <xf numFmtId="0" fontId="33" fillId="0" borderId="0" xfId="118" applyFont="1">
      <alignment/>
      <protection/>
    </xf>
    <xf numFmtId="0" fontId="48" fillId="0" borderId="0" xfId="118" applyFont="1">
      <alignment/>
      <protection/>
    </xf>
    <xf numFmtId="3" fontId="27" fillId="0" borderId="21" xfId="118" applyNumberFormat="1" applyFont="1" applyBorder="1" applyAlignment="1">
      <alignment horizontal="right"/>
      <protection/>
    </xf>
    <xf numFmtId="3" fontId="27" fillId="0" borderId="21" xfId="118" applyNumberFormat="1" applyFont="1" applyBorder="1">
      <alignment/>
      <protection/>
    </xf>
    <xf numFmtId="3" fontId="28" fillId="0" borderId="21" xfId="118" applyNumberFormat="1" applyFont="1" applyBorder="1" applyAlignment="1">
      <alignment horizontal="right"/>
      <protection/>
    </xf>
    <xf numFmtId="3" fontId="28" fillId="0" borderId="44" xfId="118" applyNumberFormat="1" applyFont="1" applyBorder="1">
      <alignment/>
      <protection/>
    </xf>
    <xf numFmtId="3" fontId="28" fillId="30" borderId="21" xfId="118" applyNumberFormat="1" applyFont="1" applyFill="1" applyBorder="1" applyAlignment="1">
      <alignment horizontal="right" vertical="center"/>
      <protection/>
    </xf>
    <xf numFmtId="3" fontId="28" fillId="30" borderId="16" xfId="118" applyNumberFormat="1" applyFont="1" applyFill="1" applyBorder="1" applyAlignment="1">
      <alignment horizontal="right" vertical="center"/>
      <protection/>
    </xf>
    <xf numFmtId="3" fontId="28" fillId="30" borderId="21" xfId="118" applyNumberFormat="1" applyFont="1" applyFill="1" applyBorder="1" applyAlignment="1">
      <alignment vertical="center"/>
      <protection/>
    </xf>
    <xf numFmtId="0" fontId="47" fillId="0" borderId="45" xfId="113" applyFont="1" applyBorder="1" applyAlignment="1">
      <alignment vertical="center" wrapText="1"/>
      <protection/>
    </xf>
    <xf numFmtId="0" fontId="47" fillId="0" borderId="46" xfId="113" applyFont="1" applyBorder="1" applyAlignment="1">
      <alignment vertical="center" wrapText="1"/>
      <protection/>
    </xf>
    <xf numFmtId="0" fontId="25" fillId="0" borderId="0" xfId="118" applyFont="1">
      <alignment/>
      <protection/>
    </xf>
    <xf numFmtId="0" fontId="26" fillId="0" borderId="0" xfId="118" applyFont="1" applyAlignment="1">
      <alignment horizontal="right"/>
      <protection/>
    </xf>
    <xf numFmtId="0" fontId="22" fillId="0" borderId="0" xfId="109" applyFont="1" applyAlignment="1">
      <alignment/>
      <protection/>
    </xf>
    <xf numFmtId="0" fontId="22" fillId="0" borderId="47" xfId="109" applyFont="1" applyBorder="1" applyAlignment="1">
      <alignment/>
      <protection/>
    </xf>
    <xf numFmtId="0" fontId="22" fillId="0" borderId="47" xfId="109" applyFont="1" applyBorder="1" applyAlignment="1">
      <alignment wrapText="1"/>
      <protection/>
    </xf>
    <xf numFmtId="0" fontId="23" fillId="26" borderId="21" xfId="114" applyFont="1" applyFill="1" applyBorder="1" applyAlignment="1">
      <alignment horizontal="center" vertical="center" wrapText="1"/>
      <protection/>
    </xf>
    <xf numFmtId="0" fontId="25" fillId="26" borderId="21" xfId="114" applyFont="1" applyFill="1" applyBorder="1" applyAlignment="1">
      <alignment horizontal="center" vertical="center"/>
      <protection/>
    </xf>
    <xf numFmtId="0" fontId="12" fillId="0" borderId="0" xfId="114">
      <alignment/>
      <protection/>
    </xf>
    <xf numFmtId="0" fontId="24" fillId="0" borderId="21" xfId="114" applyFont="1" applyBorder="1">
      <alignment/>
      <protection/>
    </xf>
    <xf numFmtId="0" fontId="25" fillId="0" borderId="21" xfId="114" applyFont="1" applyBorder="1" applyAlignment="1">
      <alignment horizontal="left"/>
      <protection/>
    </xf>
    <xf numFmtId="164" fontId="33" fillId="0" borderId="21" xfId="80" applyNumberFormat="1" applyFont="1" applyBorder="1" applyAlignment="1">
      <alignment/>
    </xf>
    <xf numFmtId="0" fontId="27" fillId="0" borderId="21" xfId="114" applyFont="1" applyFill="1" applyBorder="1">
      <alignment/>
      <protection/>
    </xf>
    <xf numFmtId="0" fontId="24" fillId="0" borderId="21" xfId="114" applyFont="1" applyBorder="1" applyAlignment="1">
      <alignment horizontal="center"/>
      <protection/>
    </xf>
    <xf numFmtId="0" fontId="27" fillId="0" borderId="21" xfId="114" applyFont="1" applyBorder="1" applyAlignment="1">
      <alignment horizontal="left" vertical="distributed"/>
      <protection/>
    </xf>
    <xf numFmtId="3" fontId="25" fillId="0" borderId="21" xfId="114" applyNumberFormat="1" applyFont="1" applyFill="1" applyBorder="1">
      <alignment/>
      <protection/>
    </xf>
    <xf numFmtId="0" fontId="27" fillId="0" borderId="44" xfId="114" applyFont="1" applyBorder="1" applyAlignment="1">
      <alignment horizontal="left" wrapText="1"/>
      <protection/>
    </xf>
    <xf numFmtId="3" fontId="25" fillId="0" borderId="21" xfId="114" applyNumberFormat="1" applyFont="1" applyBorder="1">
      <alignment/>
      <protection/>
    </xf>
    <xf numFmtId="0" fontId="49" fillId="0" borderId="21" xfId="114" applyFont="1" applyBorder="1" applyAlignment="1">
      <alignment horizontal="center"/>
      <protection/>
    </xf>
    <xf numFmtId="0" fontId="28" fillId="0" borderId="21" xfId="114" applyFont="1" applyBorder="1" applyAlignment="1">
      <alignment horizontal="left"/>
      <protection/>
    </xf>
    <xf numFmtId="3" fontId="32" fillId="0" borderId="21" xfId="114" applyNumberFormat="1" applyFont="1" applyBorder="1">
      <alignment/>
      <protection/>
    </xf>
    <xf numFmtId="3" fontId="29" fillId="0" borderId="21" xfId="114" applyNumberFormat="1" applyFont="1" applyBorder="1">
      <alignment/>
      <protection/>
    </xf>
    <xf numFmtId="0" fontId="50" fillId="0" borderId="0" xfId="114" applyFont="1">
      <alignment/>
      <protection/>
    </xf>
    <xf numFmtId="164" fontId="51" fillId="0" borderId="21" xfId="80" applyNumberFormat="1" applyFont="1" applyBorder="1" applyAlignment="1">
      <alignment/>
    </xf>
    <xf numFmtId="0" fontId="27" fillId="0" borderId="21" xfId="114" applyFont="1" applyBorder="1">
      <alignment/>
      <protection/>
    </xf>
    <xf numFmtId="0" fontId="27" fillId="0" borderId="21" xfId="114" applyFont="1" applyBorder="1" applyAlignment="1">
      <alignment horizontal="left"/>
      <protection/>
    </xf>
    <xf numFmtId="164" fontId="33" fillId="0" borderId="21" xfId="80" applyNumberFormat="1" applyFont="1" applyBorder="1" applyAlignment="1">
      <alignment horizontal="center"/>
    </xf>
    <xf numFmtId="0" fontId="27" fillId="0" borderId="44" xfId="114" applyFont="1" applyBorder="1" applyAlignment="1">
      <alignment horizontal="left"/>
      <protection/>
    </xf>
    <xf numFmtId="0" fontId="27" fillId="0" borderId="44" xfId="114" applyFont="1" applyBorder="1" applyAlignment="1">
      <alignment horizontal="left" vertical="distributed"/>
      <protection/>
    </xf>
    <xf numFmtId="3" fontId="24" fillId="0" borderId="21" xfId="114" applyNumberFormat="1" applyFont="1" applyBorder="1">
      <alignment/>
      <protection/>
    </xf>
    <xf numFmtId="0" fontId="24" fillId="0" borderId="0" xfId="114" applyFont="1">
      <alignment/>
      <protection/>
    </xf>
    <xf numFmtId="0" fontId="25" fillId="0" borderId="0" xfId="114" applyFont="1" applyAlignment="1">
      <alignment horizontal="left"/>
      <protection/>
    </xf>
    <xf numFmtId="3" fontId="24" fillId="0" borderId="0" xfId="114" applyNumberFormat="1" applyFont="1">
      <alignment/>
      <protection/>
    </xf>
    <xf numFmtId="0" fontId="38" fillId="0" borderId="0" xfId="114" applyFont="1">
      <alignment/>
      <protection/>
    </xf>
    <xf numFmtId="164" fontId="12" fillId="0" borderId="0" xfId="114" applyNumberFormat="1">
      <alignment/>
      <protection/>
    </xf>
    <xf numFmtId="3" fontId="54" fillId="0" borderId="21" xfId="116" applyNumberFormat="1" applyFont="1" applyBorder="1">
      <alignment/>
      <protection/>
    </xf>
    <xf numFmtId="0" fontId="26" fillId="0" borderId="16" xfId="118" applyFont="1" applyBorder="1" applyAlignment="1">
      <alignment horizontal="left" vertical="center"/>
      <protection/>
    </xf>
    <xf numFmtId="0" fontId="26" fillId="0" borderId="17" xfId="118" applyFont="1" applyBorder="1" applyAlignment="1">
      <alignment horizontal="left" vertical="center"/>
      <protection/>
    </xf>
    <xf numFmtId="0" fontId="28" fillId="0" borderId="24" xfId="118" applyFont="1" applyBorder="1" applyAlignment="1">
      <alignment horizontal="left" vertical="center" wrapText="1"/>
      <protection/>
    </xf>
    <xf numFmtId="0" fontId="28" fillId="0" borderId="17" xfId="118" applyFont="1" applyBorder="1" applyAlignment="1">
      <alignment horizontal="left" vertical="center" wrapText="1"/>
      <protection/>
    </xf>
    <xf numFmtId="0" fontId="28" fillId="0" borderId="16" xfId="118" applyFont="1" applyBorder="1" applyAlignment="1">
      <alignment horizontal="left" vertical="center" wrapText="1"/>
      <protection/>
    </xf>
    <xf numFmtId="0" fontId="28" fillId="30" borderId="24" xfId="118" applyFont="1" applyFill="1" applyBorder="1" applyAlignment="1">
      <alignment horizontal="left" vertical="center" wrapText="1"/>
      <protection/>
    </xf>
    <xf numFmtId="0" fontId="0" fillId="30" borderId="17" xfId="0" applyFill="1" applyBorder="1" applyAlignment="1">
      <alignment horizontal="left" vertical="center" wrapText="1"/>
    </xf>
    <xf numFmtId="0" fontId="26" fillId="0" borderId="20" xfId="118" applyFont="1" applyBorder="1" applyAlignment="1">
      <alignment horizontal="left" vertical="center"/>
      <protection/>
    </xf>
    <xf numFmtId="0" fontId="30" fillId="0" borderId="21" xfId="118" applyFont="1" applyBorder="1" applyAlignment="1">
      <alignment horizontal="left" vertical="center"/>
      <protection/>
    </xf>
    <xf numFmtId="0" fontId="28" fillId="0" borderId="24" xfId="118" applyFont="1" applyBorder="1" applyAlignment="1">
      <alignment horizontal="left" vertical="center"/>
      <protection/>
    </xf>
    <xf numFmtId="0" fontId="28" fillId="0" borderId="17" xfId="118" applyFont="1" applyBorder="1" applyAlignment="1">
      <alignment horizontal="left" vertical="center"/>
      <protection/>
    </xf>
    <xf numFmtId="0" fontId="28" fillId="0" borderId="16" xfId="118" applyFont="1" applyBorder="1" applyAlignment="1">
      <alignment horizontal="left"/>
      <protection/>
    </xf>
    <xf numFmtId="0" fontId="28" fillId="0" borderId="17" xfId="118" applyFont="1" applyBorder="1" applyAlignment="1">
      <alignment horizontal="left"/>
      <protection/>
    </xf>
    <xf numFmtId="0" fontId="21" fillId="26" borderId="48" xfId="118" applyFont="1" applyFill="1" applyBorder="1" applyAlignment="1">
      <alignment horizontal="left" vertical="center"/>
      <protection/>
    </xf>
    <xf numFmtId="0" fontId="21" fillId="26" borderId="25" xfId="118" applyFont="1" applyFill="1" applyBorder="1" applyAlignment="1">
      <alignment horizontal="left" vertical="center"/>
      <protection/>
    </xf>
    <xf numFmtId="0" fontId="26" fillId="0" borderId="21" xfId="118" applyFont="1" applyBorder="1" applyAlignment="1">
      <alignment horizontal="left" vertical="center"/>
      <protection/>
    </xf>
    <xf numFmtId="0" fontId="32" fillId="0" borderId="24" xfId="118" applyFont="1" applyBorder="1" applyAlignment="1">
      <alignment horizontal="left" vertical="center" wrapText="1"/>
      <protection/>
    </xf>
    <xf numFmtId="0" fontId="32" fillId="0" borderId="17" xfId="118" applyFont="1" applyBorder="1" applyAlignment="1">
      <alignment horizontal="left" vertical="center" wrapText="1"/>
      <protection/>
    </xf>
    <xf numFmtId="0" fontId="32" fillId="0" borderId="17" xfId="118" applyFont="1" applyBorder="1" applyAlignment="1">
      <alignment horizontal="left" vertical="center"/>
      <protection/>
    </xf>
    <xf numFmtId="0" fontId="32" fillId="0" borderId="21" xfId="118" applyFont="1" applyBorder="1" applyAlignment="1">
      <alignment horizontal="left" vertical="center"/>
      <protection/>
    </xf>
    <xf numFmtId="0" fontId="26" fillId="0" borderId="24" xfId="118" applyFont="1" applyBorder="1" applyAlignment="1">
      <alignment horizontal="left" vertical="center" wrapText="1"/>
      <protection/>
    </xf>
    <xf numFmtId="0" fontId="26" fillId="0" borderId="16" xfId="118" applyFont="1" applyBorder="1" applyAlignment="1">
      <alignment horizontal="left" vertical="center" wrapText="1"/>
      <protection/>
    </xf>
    <xf numFmtId="0" fontId="26" fillId="0" borderId="17" xfId="118" applyFont="1" applyBorder="1" applyAlignment="1">
      <alignment horizontal="left" vertical="center" wrapText="1"/>
      <protection/>
    </xf>
    <xf numFmtId="0" fontId="28" fillId="30" borderId="16" xfId="118" applyFont="1" applyFill="1" applyBorder="1" applyAlignment="1">
      <alignment horizontal="left" vertical="center" wrapText="1"/>
      <protection/>
    </xf>
    <xf numFmtId="0" fontId="28" fillId="0" borderId="16" xfId="118" applyFont="1" applyBorder="1" applyAlignment="1">
      <alignment horizontal="left" vertical="center"/>
      <protection/>
    </xf>
    <xf numFmtId="0" fontId="21" fillId="0" borderId="0" xfId="118" applyFont="1" applyAlignment="1">
      <alignment horizontal="center"/>
      <protection/>
    </xf>
    <xf numFmtId="0" fontId="22" fillId="0" borderId="0" xfId="109" applyFont="1" applyAlignment="1">
      <alignment horizontal="left" wrapText="1"/>
      <protection/>
    </xf>
    <xf numFmtId="0" fontId="24" fillId="0" borderId="10" xfId="118" applyFont="1" applyBorder="1" applyAlignment="1">
      <alignment horizontal="right"/>
      <protection/>
    </xf>
    <xf numFmtId="0" fontId="26" fillId="0" borderId="24" xfId="118" applyFont="1" applyBorder="1" applyAlignment="1">
      <alignment horizontal="left" vertical="center"/>
      <protection/>
    </xf>
    <xf numFmtId="0" fontId="34" fillId="0" borderId="12" xfId="113" applyFont="1" applyBorder="1" applyAlignment="1">
      <alignment horizontal="center" wrapText="1"/>
      <protection/>
    </xf>
    <xf numFmtId="0" fontId="0" fillId="0" borderId="49" xfId="0" applyBorder="1" applyAlignment="1">
      <alignment horizontal="center" wrapText="1"/>
    </xf>
    <xf numFmtId="0" fontId="34" fillId="0" borderId="50" xfId="113" applyFont="1" applyBorder="1" applyAlignment="1">
      <alignment horizontal="center" wrapText="1"/>
      <protection/>
    </xf>
    <xf numFmtId="0" fontId="34" fillId="0" borderId="25" xfId="113" applyFont="1" applyBorder="1" applyAlignment="1">
      <alignment horizontal="center" wrapText="1"/>
      <protection/>
    </xf>
    <xf numFmtId="0" fontId="24" fillId="0" borderId="0" xfId="116" applyFont="1" applyAlignment="1">
      <alignment horizontal="right" wrapText="1"/>
      <protection/>
    </xf>
    <xf numFmtId="0" fontId="42" fillId="0" borderId="51" xfId="113" applyFont="1" applyBorder="1" applyAlignment="1">
      <alignment horizontal="center" wrapText="1"/>
      <protection/>
    </xf>
    <xf numFmtId="0" fontId="42" fillId="0" borderId="48" xfId="113" applyFont="1" applyBorder="1" applyAlignment="1">
      <alignment horizontal="center" wrapText="1"/>
      <protection/>
    </xf>
    <xf numFmtId="0" fontId="39" fillId="0" borderId="0" xfId="116" applyFont="1" applyAlignment="1" applyProtection="1">
      <alignment horizontal="center" vertical="center" wrapText="1"/>
      <protection locked="0"/>
    </xf>
    <xf numFmtId="0" fontId="34" fillId="0" borderId="52" xfId="113" applyFont="1" applyBorder="1" applyAlignment="1">
      <alignment horizontal="center" wrapText="1"/>
      <protection/>
    </xf>
    <xf numFmtId="0" fontId="34" fillId="0" borderId="53" xfId="113" applyFont="1" applyBorder="1" applyAlignment="1">
      <alignment horizontal="center" wrapText="1"/>
      <protection/>
    </xf>
    <xf numFmtId="0" fontId="0" fillId="0" borderId="54" xfId="0" applyBorder="1" applyAlignment="1">
      <alignment horizontal="center" wrapText="1"/>
    </xf>
    <xf numFmtId="0" fontId="25" fillId="0" borderId="0" xfId="118" applyFont="1" applyAlignment="1">
      <alignment horizontal="center"/>
      <protection/>
    </xf>
    <xf numFmtId="0" fontId="24" fillId="0" borderId="47" xfId="118" applyFont="1" applyBorder="1" applyAlignment="1">
      <alignment horizontal="right"/>
      <protection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Ezres 5" xfId="80"/>
    <cellStyle name="Figyelmeztetés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ivatkozott cella" xfId="88"/>
    <cellStyle name="Input" xfId="89"/>
    <cellStyle name="Jegyzet" xfId="90"/>
    <cellStyle name="Jelölőszín (1)" xfId="91"/>
    <cellStyle name="Jelölőszín (2)" xfId="92"/>
    <cellStyle name="Jelölőszín (3)" xfId="93"/>
    <cellStyle name="Jelölőszín (4)" xfId="94"/>
    <cellStyle name="Jelölőszín (5)" xfId="95"/>
    <cellStyle name="Jelölőszín (6)" xfId="96"/>
    <cellStyle name="Jelölőszín 1" xfId="97"/>
    <cellStyle name="Jelölőszín 2" xfId="98"/>
    <cellStyle name="Jelölőszín 3" xfId="99"/>
    <cellStyle name="Jelölőszín 4" xfId="100"/>
    <cellStyle name="Jelölőszín 5" xfId="101"/>
    <cellStyle name="Jelölőszín 6" xfId="102"/>
    <cellStyle name="Jó" xfId="103"/>
    <cellStyle name="Kimenet" xfId="104"/>
    <cellStyle name="Followed Hyperlink" xfId="105"/>
    <cellStyle name="Linked Cell" xfId="106"/>
    <cellStyle name="Magyarázó szöveg" xfId="107"/>
    <cellStyle name="Neutral" xfId="108"/>
    <cellStyle name="Normál 2" xfId="109"/>
    <cellStyle name="Normál 3" xfId="110"/>
    <cellStyle name="Normál 4" xfId="111"/>
    <cellStyle name="Normál 5" xfId="112"/>
    <cellStyle name="Normál 6" xfId="113"/>
    <cellStyle name="Normál_11szm" xfId="114"/>
    <cellStyle name="Normál_3aszm" xfId="115"/>
    <cellStyle name="Normál_Táblák 01-08 08.31." xfId="116"/>
    <cellStyle name="Normal_tanusitv" xfId="117"/>
    <cellStyle name="Normál_Zalakaros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Százalék 2" xfId="128"/>
    <cellStyle name="Title" xfId="129"/>
    <cellStyle name="Total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="90" zoomScaleNormal="90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4.57421875" style="197" customWidth="1"/>
    <col min="2" max="2" width="43.8515625" style="197" customWidth="1"/>
    <col min="3" max="3" width="16.00390625" style="197" hidden="1" customWidth="1"/>
    <col min="4" max="4" width="15.421875" style="197" hidden="1" customWidth="1"/>
    <col min="5" max="6" width="15.57421875" style="197" customWidth="1"/>
    <col min="7" max="7" width="16.00390625" style="197" customWidth="1"/>
    <col min="8" max="8" width="17.140625" style="197" customWidth="1"/>
    <col min="9" max="9" width="5.7109375" style="197" customWidth="1"/>
    <col min="10" max="10" width="47.7109375" style="197" customWidth="1"/>
    <col min="11" max="11" width="15.421875" style="197" hidden="1" customWidth="1"/>
    <col min="12" max="12" width="15.8515625" style="197" hidden="1" customWidth="1"/>
    <col min="13" max="14" width="15.57421875" style="197" customWidth="1"/>
    <col min="15" max="15" width="15.421875" style="197" customWidth="1"/>
    <col min="16" max="16" width="15.8515625" style="197" customWidth="1"/>
    <col min="17" max="16384" width="9.140625" style="197" customWidth="1"/>
  </cols>
  <sheetData>
    <row r="1" spans="1:16" ht="18.7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8.7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270" t="s">
        <v>232</v>
      </c>
      <c r="B4" s="270"/>
      <c r="C4" s="1"/>
      <c r="D4" s="1"/>
      <c r="E4" s="1"/>
      <c r="F4" s="1"/>
      <c r="G4" s="1"/>
      <c r="H4" s="1"/>
      <c r="I4" s="1"/>
      <c r="J4" s="1"/>
      <c r="K4" s="1"/>
      <c r="L4" s="2"/>
      <c r="M4" s="3"/>
      <c r="N4" s="3"/>
      <c r="O4" s="1"/>
      <c r="P4" s="2"/>
    </row>
    <row r="5" spans="1:17" ht="15.75" customHeight="1" thickBot="1">
      <c r="A5" s="270" t="s">
        <v>2</v>
      </c>
      <c r="B5" s="270"/>
      <c r="L5" s="271"/>
      <c r="M5" s="271"/>
      <c r="N5" s="196"/>
      <c r="P5" s="4" t="s">
        <v>3</v>
      </c>
      <c r="Q5" s="5"/>
    </row>
    <row r="6" spans="1:16" ht="47.25" customHeight="1">
      <c r="A6" s="6"/>
      <c r="B6" s="7" t="s">
        <v>4</v>
      </c>
      <c r="C6" s="8" t="s">
        <v>5</v>
      </c>
      <c r="D6" s="8" t="s">
        <v>6</v>
      </c>
      <c r="E6" s="8" t="s">
        <v>7</v>
      </c>
      <c r="F6" s="9" t="s">
        <v>139</v>
      </c>
      <c r="G6" s="9" t="s">
        <v>230</v>
      </c>
      <c r="H6" s="10" t="s">
        <v>229</v>
      </c>
      <c r="I6" s="11"/>
      <c r="J6" s="7" t="s">
        <v>4</v>
      </c>
      <c r="K6" s="8" t="s">
        <v>5</v>
      </c>
      <c r="L6" s="8" t="s">
        <v>6</v>
      </c>
      <c r="M6" s="8" t="s">
        <v>7</v>
      </c>
      <c r="N6" s="9" t="s">
        <v>139</v>
      </c>
      <c r="O6" s="9" t="s">
        <v>230</v>
      </c>
      <c r="P6" s="10" t="s">
        <v>229</v>
      </c>
    </row>
    <row r="7" spans="1:16" ht="15" customHeight="1">
      <c r="A7" s="272" t="s">
        <v>8</v>
      </c>
      <c r="B7" s="244"/>
      <c r="C7" s="244"/>
      <c r="D7" s="244"/>
      <c r="E7" s="245"/>
      <c r="F7" s="12"/>
      <c r="G7" s="12"/>
      <c r="H7" s="14"/>
      <c r="I7" s="244" t="s">
        <v>9</v>
      </c>
      <c r="J7" s="244"/>
      <c r="K7" s="244"/>
      <c r="L7" s="244"/>
      <c r="M7" s="245"/>
      <c r="N7" s="15"/>
      <c r="O7" s="15"/>
      <c r="P7" s="16"/>
    </row>
    <row r="8" spans="1:16" ht="15" customHeight="1">
      <c r="A8" s="17" t="s">
        <v>10</v>
      </c>
      <c r="B8" s="18" t="s">
        <v>11</v>
      </c>
      <c r="C8" s="19"/>
      <c r="D8" s="19"/>
      <c r="E8" s="19"/>
      <c r="F8" s="20"/>
      <c r="G8" s="20"/>
      <c r="H8" s="21"/>
      <c r="I8" s="22" t="s">
        <v>10</v>
      </c>
      <c r="J8" s="23" t="s">
        <v>11</v>
      </c>
      <c r="K8" s="19"/>
      <c r="L8" s="19"/>
      <c r="M8" s="19"/>
      <c r="N8" s="20"/>
      <c r="O8" s="20"/>
      <c r="P8" s="21"/>
    </row>
    <row r="9" spans="1:16" ht="15" customHeight="1">
      <c r="A9" s="17"/>
      <c r="B9" s="24" t="s">
        <v>12</v>
      </c>
      <c r="C9" s="25">
        <v>160974547</v>
      </c>
      <c r="D9" s="25">
        <v>186972372</v>
      </c>
      <c r="E9" s="25">
        <v>181466721</v>
      </c>
      <c r="F9" s="27">
        <f>H9</f>
        <v>187027351</v>
      </c>
      <c r="G9" s="176">
        <v>0</v>
      </c>
      <c r="H9" s="200">
        <v>187027351</v>
      </c>
      <c r="I9" s="189"/>
      <c r="J9" s="24" t="s">
        <v>13</v>
      </c>
      <c r="K9" s="19">
        <v>47206036</v>
      </c>
      <c r="L9" s="19">
        <v>52933858</v>
      </c>
      <c r="M9" s="19">
        <v>56870226</v>
      </c>
      <c r="N9" s="21">
        <f aca="true" t="shared" si="0" ref="N9:N14">P9</f>
        <v>59939275</v>
      </c>
      <c r="O9" s="20">
        <f>P9-N9</f>
        <v>0</v>
      </c>
      <c r="P9" s="201">
        <v>59939275</v>
      </c>
    </row>
    <row r="10" spans="1:16" ht="27" customHeight="1">
      <c r="A10" s="17"/>
      <c r="B10" s="28" t="s">
        <v>14</v>
      </c>
      <c r="C10" s="26">
        <v>82450000</v>
      </c>
      <c r="D10" s="26">
        <v>104823985</v>
      </c>
      <c r="E10" s="26">
        <v>86934266</v>
      </c>
      <c r="F10" s="27">
        <f>H10</f>
        <v>67016447</v>
      </c>
      <c r="G10" s="176">
        <v>0</v>
      </c>
      <c r="H10" s="201">
        <v>67016447</v>
      </c>
      <c r="I10" s="22"/>
      <c r="J10" s="29" t="s">
        <v>15</v>
      </c>
      <c r="K10" s="19">
        <v>11598180</v>
      </c>
      <c r="L10" s="19">
        <v>10533024</v>
      </c>
      <c r="M10" s="19">
        <v>10675480</v>
      </c>
      <c r="N10" s="21">
        <f t="shared" si="0"/>
        <v>11375480</v>
      </c>
      <c r="O10" s="20">
        <f>P10-N10</f>
        <v>0</v>
      </c>
      <c r="P10" s="201">
        <v>11375480</v>
      </c>
    </row>
    <row r="11" spans="1:16" ht="15" customHeight="1">
      <c r="A11" s="17"/>
      <c r="B11" s="24" t="s">
        <v>16</v>
      </c>
      <c r="C11" s="26">
        <v>11883000</v>
      </c>
      <c r="D11" s="26">
        <v>14150614</v>
      </c>
      <c r="E11" s="26">
        <v>15747000</v>
      </c>
      <c r="F11" s="27">
        <f>H11</f>
        <v>16197419</v>
      </c>
      <c r="G11" s="176">
        <v>0</v>
      </c>
      <c r="H11" s="201">
        <v>16197419</v>
      </c>
      <c r="I11" s="22"/>
      <c r="J11" s="24" t="s">
        <v>17</v>
      </c>
      <c r="K11" s="19">
        <v>42555558</v>
      </c>
      <c r="L11" s="19">
        <v>56666006</v>
      </c>
      <c r="M11" s="19">
        <v>66524323</v>
      </c>
      <c r="N11" s="21">
        <f t="shared" si="0"/>
        <v>67316864</v>
      </c>
      <c r="O11" s="20">
        <f>P11-N11</f>
        <v>0</v>
      </c>
      <c r="P11" s="201">
        <v>67316864</v>
      </c>
    </row>
    <row r="12" spans="1:16" ht="15" customHeight="1">
      <c r="A12" s="17"/>
      <c r="B12" s="24" t="s">
        <v>18</v>
      </c>
      <c r="C12" s="26">
        <v>50000</v>
      </c>
      <c r="D12" s="26">
        <v>10000</v>
      </c>
      <c r="E12" s="26">
        <v>50000</v>
      </c>
      <c r="F12" s="27">
        <f>H12</f>
        <v>200000</v>
      </c>
      <c r="G12" s="176">
        <f>H12-F12</f>
        <v>0</v>
      </c>
      <c r="H12" s="201">
        <v>200000</v>
      </c>
      <c r="I12" s="22"/>
      <c r="J12" s="24" t="s">
        <v>19</v>
      </c>
      <c r="K12" s="19">
        <v>6315000</v>
      </c>
      <c r="L12" s="19">
        <v>4217690</v>
      </c>
      <c r="M12" s="19">
        <v>5275000</v>
      </c>
      <c r="N12" s="21">
        <f t="shared" si="0"/>
        <v>5275000</v>
      </c>
      <c r="O12" s="20">
        <f>P12-N12</f>
        <v>0</v>
      </c>
      <c r="P12" s="201">
        <v>5275000</v>
      </c>
    </row>
    <row r="13" spans="1:16" ht="15" customHeight="1">
      <c r="A13" s="17"/>
      <c r="B13" s="30"/>
      <c r="C13" s="31"/>
      <c r="D13" s="31"/>
      <c r="E13" s="31"/>
      <c r="F13" s="32"/>
      <c r="G13" s="177"/>
      <c r="H13" s="201"/>
      <c r="I13" s="22"/>
      <c r="J13" s="24" t="s">
        <v>20</v>
      </c>
      <c r="K13" s="19">
        <v>52680225</v>
      </c>
      <c r="L13" s="19">
        <v>59553893</v>
      </c>
      <c r="M13" s="19">
        <v>52695271</v>
      </c>
      <c r="N13" s="21">
        <f t="shared" si="0"/>
        <v>53790280</v>
      </c>
      <c r="O13" s="20">
        <v>0</v>
      </c>
      <c r="P13" s="201">
        <v>53790280</v>
      </c>
    </row>
    <row r="14" spans="1:16" ht="15" customHeight="1">
      <c r="A14" s="17"/>
      <c r="B14" s="30"/>
      <c r="C14" s="31"/>
      <c r="D14" s="31"/>
      <c r="E14" s="31"/>
      <c r="F14" s="32"/>
      <c r="G14" s="177"/>
      <c r="H14" s="201"/>
      <c r="I14" s="22"/>
      <c r="J14" s="24" t="s">
        <v>21</v>
      </c>
      <c r="K14" s="19">
        <v>57879594</v>
      </c>
      <c r="L14" s="19">
        <v>0</v>
      </c>
      <c r="M14" s="19">
        <v>9575983</v>
      </c>
      <c r="N14" s="21">
        <f t="shared" si="0"/>
        <v>8440933</v>
      </c>
      <c r="O14" s="20">
        <f>P14-N14</f>
        <v>0</v>
      </c>
      <c r="P14" s="201">
        <v>8440933</v>
      </c>
    </row>
    <row r="15" spans="1:16" ht="15" customHeight="1">
      <c r="A15" s="17"/>
      <c r="B15" s="30" t="s">
        <v>22</v>
      </c>
      <c r="C15" s="31">
        <f aca="true" t="shared" si="1" ref="C15:H15">SUM(C9:C12)</f>
        <v>255357547</v>
      </c>
      <c r="D15" s="31">
        <f t="shared" si="1"/>
        <v>305956971</v>
      </c>
      <c r="E15" s="31">
        <f t="shared" si="1"/>
        <v>284197987</v>
      </c>
      <c r="F15" s="32">
        <f t="shared" si="1"/>
        <v>270441217</v>
      </c>
      <c r="G15" s="177">
        <f t="shared" si="1"/>
        <v>0</v>
      </c>
      <c r="H15" s="70">
        <f t="shared" si="1"/>
        <v>270441217</v>
      </c>
      <c r="I15" s="22"/>
      <c r="J15" s="33" t="s">
        <v>22</v>
      </c>
      <c r="K15" s="34">
        <f aca="true" t="shared" si="2" ref="K15:P15">SUM(K9:K14)</f>
        <v>218234593</v>
      </c>
      <c r="L15" s="34">
        <f t="shared" si="2"/>
        <v>183904471</v>
      </c>
      <c r="M15" s="34">
        <f t="shared" si="2"/>
        <v>201616283</v>
      </c>
      <c r="N15" s="36">
        <f t="shared" si="2"/>
        <v>206137832</v>
      </c>
      <c r="O15" s="35">
        <f t="shared" si="2"/>
        <v>0</v>
      </c>
      <c r="P15" s="70">
        <f t="shared" si="2"/>
        <v>206137832</v>
      </c>
    </row>
    <row r="16" spans="1:16" ht="15" customHeight="1">
      <c r="A16" s="17"/>
      <c r="B16" s="30"/>
      <c r="C16" s="31"/>
      <c r="D16" s="31"/>
      <c r="E16" s="31"/>
      <c r="F16" s="32"/>
      <c r="G16" s="177"/>
      <c r="H16" s="201"/>
      <c r="I16" s="22"/>
      <c r="J16" s="33"/>
      <c r="K16" s="34"/>
      <c r="L16" s="34"/>
      <c r="M16" s="34"/>
      <c r="N16" s="36"/>
      <c r="O16" s="35"/>
      <c r="P16" s="201"/>
    </row>
    <row r="17" spans="1:16" ht="15" customHeight="1">
      <c r="A17" s="17" t="s">
        <v>23</v>
      </c>
      <c r="B17" s="37" t="s">
        <v>24</v>
      </c>
      <c r="C17" s="26"/>
      <c r="D17" s="26"/>
      <c r="E17" s="26"/>
      <c r="F17" s="27"/>
      <c r="G17" s="178"/>
      <c r="H17" s="201"/>
      <c r="I17" s="22" t="s">
        <v>23</v>
      </c>
      <c r="J17" s="18" t="s">
        <v>24</v>
      </c>
      <c r="K17" s="19"/>
      <c r="L17" s="19"/>
      <c r="M17" s="19"/>
      <c r="N17" s="21"/>
      <c r="O17" s="20"/>
      <c r="P17" s="201"/>
    </row>
    <row r="18" spans="1:16" ht="15" customHeight="1">
      <c r="A18" s="17"/>
      <c r="B18" s="24" t="s">
        <v>25</v>
      </c>
      <c r="C18" s="25">
        <v>12066452</v>
      </c>
      <c r="D18" s="25">
        <v>15791142</v>
      </c>
      <c r="E18" s="25">
        <v>12223327</v>
      </c>
      <c r="F18" s="38">
        <v>16126548</v>
      </c>
      <c r="G18" s="179">
        <f>H18-F18</f>
        <v>6229955</v>
      </c>
      <c r="H18" s="201">
        <v>22356503</v>
      </c>
      <c r="I18" s="189"/>
      <c r="J18" s="24" t="s">
        <v>26</v>
      </c>
      <c r="K18" s="19">
        <v>56933600</v>
      </c>
      <c r="L18" s="19">
        <v>59094079</v>
      </c>
      <c r="M18" s="19">
        <v>57315000</v>
      </c>
      <c r="N18" s="21">
        <v>59304919</v>
      </c>
      <c r="O18" s="20">
        <f>P18-N18</f>
        <v>4965564</v>
      </c>
      <c r="P18" s="201">
        <v>64270483</v>
      </c>
    </row>
    <row r="19" spans="1:16" ht="27" customHeight="1">
      <c r="A19" s="17"/>
      <c r="B19" s="24" t="s">
        <v>27</v>
      </c>
      <c r="C19" s="26">
        <v>16023000</v>
      </c>
      <c r="D19" s="26">
        <v>18842288</v>
      </c>
      <c r="E19" s="26">
        <v>19081000</v>
      </c>
      <c r="F19" s="38">
        <v>19081000</v>
      </c>
      <c r="G19" s="178">
        <v>0</v>
      </c>
      <c r="H19" s="201">
        <v>19081000</v>
      </c>
      <c r="I19" s="22"/>
      <c r="J19" s="29" t="s">
        <v>28</v>
      </c>
      <c r="K19" s="19">
        <v>11858308</v>
      </c>
      <c r="L19" s="19">
        <v>11692068</v>
      </c>
      <c r="M19" s="19">
        <v>10700000</v>
      </c>
      <c r="N19" s="21">
        <v>12800000</v>
      </c>
      <c r="O19" s="20">
        <f>P19-N19</f>
        <v>-147000</v>
      </c>
      <c r="P19" s="201">
        <v>12653000</v>
      </c>
    </row>
    <row r="20" spans="1:16" ht="15" customHeight="1">
      <c r="A20" s="17"/>
      <c r="B20" s="30"/>
      <c r="C20" s="31"/>
      <c r="D20" s="31"/>
      <c r="E20" s="31"/>
      <c r="F20" s="32"/>
      <c r="G20" s="177"/>
      <c r="H20" s="201"/>
      <c r="I20" s="22"/>
      <c r="J20" s="24" t="s">
        <v>29</v>
      </c>
      <c r="K20" s="19">
        <v>34520000</v>
      </c>
      <c r="L20" s="19">
        <v>34822245</v>
      </c>
      <c r="M20" s="19">
        <v>33383549</v>
      </c>
      <c r="N20" s="21">
        <v>34233766</v>
      </c>
      <c r="O20" s="20">
        <f>P20-N20</f>
        <v>1340188</v>
      </c>
      <c r="P20" s="201">
        <v>35573954</v>
      </c>
    </row>
    <row r="21" spans="1:16" ht="15" customHeight="1">
      <c r="A21" s="17"/>
      <c r="B21" s="30"/>
      <c r="C21" s="31"/>
      <c r="D21" s="31"/>
      <c r="E21" s="31"/>
      <c r="F21" s="32"/>
      <c r="G21" s="177"/>
      <c r="H21" s="201"/>
      <c r="I21" s="22"/>
      <c r="J21" s="24" t="s">
        <v>30</v>
      </c>
      <c r="K21" s="19">
        <v>0</v>
      </c>
      <c r="L21" s="19">
        <v>75066</v>
      </c>
      <c r="M21" s="19">
        <v>0</v>
      </c>
      <c r="N21" s="21">
        <v>120081</v>
      </c>
      <c r="O21" s="20">
        <f>P21-N21</f>
        <v>121203</v>
      </c>
      <c r="P21" s="201">
        <v>241284</v>
      </c>
    </row>
    <row r="22" spans="1:16" ht="15" customHeight="1">
      <c r="A22" s="17"/>
      <c r="B22" s="30" t="s">
        <v>31</v>
      </c>
      <c r="C22" s="31">
        <f>SUM(C18:C20)</f>
        <v>28089452</v>
      </c>
      <c r="D22" s="31">
        <f>SUM(D18:D20)</f>
        <v>34633430</v>
      </c>
      <c r="E22" s="31">
        <f>SUM(E18:E20)</f>
        <v>31304327</v>
      </c>
      <c r="F22" s="32">
        <f>SUM(F18:F20)</f>
        <v>35207548</v>
      </c>
      <c r="G22" s="177">
        <f>SUM(G18:G20)</f>
        <v>6229955</v>
      </c>
      <c r="H22" s="202">
        <f>SUM(H18:H19)</f>
        <v>41437503</v>
      </c>
      <c r="I22" s="22"/>
      <c r="J22" s="33" t="s">
        <v>31</v>
      </c>
      <c r="K22" s="34">
        <f>SUM(K17:K21)</f>
        <v>103311908</v>
      </c>
      <c r="L22" s="34">
        <f>SUM(L17:L21)</f>
        <v>105683458</v>
      </c>
      <c r="M22" s="34">
        <f>SUM(M17:M21)</f>
        <v>101398549</v>
      </c>
      <c r="N22" s="36">
        <f>SUM(N17:N21)</f>
        <v>106458766</v>
      </c>
      <c r="O22" s="35">
        <f>SUM(O17:O21)</f>
        <v>6279955</v>
      </c>
      <c r="P22" s="70">
        <f>SUM(P18:P21)</f>
        <v>112738721</v>
      </c>
    </row>
    <row r="23" spans="1:16" ht="15" customHeight="1">
      <c r="A23" s="17"/>
      <c r="B23" s="30"/>
      <c r="C23" s="31"/>
      <c r="D23" s="31"/>
      <c r="E23" s="31"/>
      <c r="F23" s="32"/>
      <c r="G23" s="177"/>
      <c r="H23" s="201"/>
      <c r="I23" s="22"/>
      <c r="J23" s="33"/>
      <c r="K23" s="34"/>
      <c r="L23" s="34"/>
      <c r="M23" s="34"/>
      <c r="N23" s="36"/>
      <c r="O23" s="35"/>
      <c r="P23" s="201"/>
    </row>
    <row r="24" spans="1:16" ht="15" customHeight="1">
      <c r="A24" s="17" t="s">
        <v>32</v>
      </c>
      <c r="B24" s="37" t="s">
        <v>33</v>
      </c>
      <c r="C24" s="26"/>
      <c r="D24" s="26"/>
      <c r="E24" s="26"/>
      <c r="F24" s="27"/>
      <c r="G24" s="178"/>
      <c r="H24" s="201"/>
      <c r="I24" s="39" t="s">
        <v>32</v>
      </c>
      <c r="J24" s="37" t="s">
        <v>33</v>
      </c>
      <c r="K24" s="19"/>
      <c r="L24" s="19"/>
      <c r="M24" s="19"/>
      <c r="N24" s="21"/>
      <c r="O24" s="20"/>
      <c r="P24" s="201"/>
    </row>
    <row r="25" spans="1:16" ht="15" customHeight="1">
      <c r="A25" s="17"/>
      <c r="B25" s="24" t="s">
        <v>34</v>
      </c>
      <c r="C25" s="26">
        <v>0</v>
      </c>
      <c r="D25" s="26">
        <v>1260</v>
      </c>
      <c r="E25" s="26">
        <v>5000</v>
      </c>
      <c r="F25" s="27">
        <f>H25</f>
        <v>7000</v>
      </c>
      <c r="G25" s="178">
        <v>0</v>
      </c>
      <c r="H25" s="201">
        <v>7000</v>
      </c>
      <c r="I25" s="189"/>
      <c r="J25" s="24" t="s">
        <v>35</v>
      </c>
      <c r="K25" s="19">
        <v>0</v>
      </c>
      <c r="L25" s="19">
        <v>2382633</v>
      </c>
      <c r="M25" s="19">
        <v>6793245</v>
      </c>
      <c r="N25" s="21">
        <f>P25</f>
        <v>6710000</v>
      </c>
      <c r="O25" s="20">
        <f>P25-N25</f>
        <v>0</v>
      </c>
      <c r="P25" s="201">
        <v>6710000</v>
      </c>
    </row>
    <row r="26" spans="1:16" ht="28.5" customHeight="1">
      <c r="A26" s="17"/>
      <c r="B26" s="24"/>
      <c r="C26" s="26"/>
      <c r="D26" s="26"/>
      <c r="E26" s="26"/>
      <c r="F26" s="27"/>
      <c r="G26" s="178"/>
      <c r="H26" s="201"/>
      <c r="I26" s="22"/>
      <c r="J26" s="29" t="s">
        <v>36</v>
      </c>
      <c r="K26" s="19">
        <v>0</v>
      </c>
      <c r="L26" s="19">
        <v>442927</v>
      </c>
      <c r="M26" s="19">
        <v>1400000</v>
      </c>
      <c r="N26" s="21">
        <f>P26</f>
        <v>1400000</v>
      </c>
      <c r="O26" s="20">
        <f>P26-N26</f>
        <v>0</v>
      </c>
      <c r="P26" s="201">
        <v>1400000</v>
      </c>
    </row>
    <row r="27" spans="1:16" ht="15" customHeight="1">
      <c r="A27" s="17"/>
      <c r="B27" s="30"/>
      <c r="C27" s="31"/>
      <c r="D27" s="31"/>
      <c r="E27" s="31"/>
      <c r="F27" s="32"/>
      <c r="G27" s="177"/>
      <c r="H27" s="201"/>
      <c r="I27" s="22"/>
      <c r="J27" s="24" t="s">
        <v>37</v>
      </c>
      <c r="K27" s="19">
        <v>0</v>
      </c>
      <c r="L27" s="19">
        <v>273315</v>
      </c>
      <c r="M27" s="19">
        <v>1365000</v>
      </c>
      <c r="N27" s="21">
        <f>P27</f>
        <v>1570245</v>
      </c>
      <c r="O27" s="20">
        <f>P27-N27</f>
        <v>0</v>
      </c>
      <c r="P27" s="201">
        <v>1570245</v>
      </c>
    </row>
    <row r="28" spans="1:16" ht="15" customHeight="1">
      <c r="A28" s="17"/>
      <c r="B28" s="30"/>
      <c r="C28" s="31"/>
      <c r="D28" s="31"/>
      <c r="E28" s="31"/>
      <c r="F28" s="32"/>
      <c r="G28" s="177"/>
      <c r="H28" s="201"/>
      <c r="I28" s="22"/>
      <c r="J28" s="40" t="s">
        <v>38</v>
      </c>
      <c r="K28" s="19">
        <v>0</v>
      </c>
      <c r="L28" s="19">
        <v>0</v>
      </c>
      <c r="M28" s="19">
        <v>137968</v>
      </c>
      <c r="N28" s="21">
        <f>P28</f>
        <v>137968</v>
      </c>
      <c r="O28" s="20">
        <f>P28-N28</f>
        <v>0</v>
      </c>
      <c r="P28" s="201">
        <v>137968</v>
      </c>
    </row>
    <row r="29" spans="1:16" ht="15" customHeight="1">
      <c r="A29" s="17"/>
      <c r="B29" s="30" t="s">
        <v>39</v>
      </c>
      <c r="C29" s="31">
        <f>SUM(C25:C27)</f>
        <v>0</v>
      </c>
      <c r="D29" s="31">
        <f>SUM(D25:D27)</f>
        <v>1260</v>
      </c>
      <c r="E29" s="31">
        <f>SUM(E25:E27)</f>
        <v>5000</v>
      </c>
      <c r="F29" s="32">
        <f>SUM(F25:F27)</f>
        <v>7000</v>
      </c>
      <c r="G29" s="177">
        <f>SUM(G25:G27)</f>
        <v>0</v>
      </c>
      <c r="H29" s="70">
        <f>H25</f>
        <v>7000</v>
      </c>
      <c r="I29" s="22"/>
      <c r="J29" s="30" t="s">
        <v>39</v>
      </c>
      <c r="K29" s="34">
        <f>SUM(K24:K28)</f>
        <v>0</v>
      </c>
      <c r="L29" s="34">
        <f>SUM(L24:L28)</f>
        <v>3098875</v>
      </c>
      <c r="M29" s="34">
        <f>SUM(M24:M28)</f>
        <v>9696213</v>
      </c>
      <c r="N29" s="36">
        <f>SUM(N24:N28)</f>
        <v>9818213</v>
      </c>
      <c r="O29" s="35">
        <f>SUM(O24:O28)</f>
        <v>0</v>
      </c>
      <c r="P29" s="70">
        <f>SUM(P25:P28)</f>
        <v>9818213</v>
      </c>
    </row>
    <row r="30" spans="1:16" ht="15" customHeight="1">
      <c r="A30" s="41"/>
      <c r="B30" s="42"/>
      <c r="C30" s="43"/>
      <c r="D30" s="43"/>
      <c r="E30" s="43"/>
      <c r="F30" s="45"/>
      <c r="G30" s="180"/>
      <c r="H30" s="201"/>
      <c r="I30" s="190"/>
      <c r="J30" s="30"/>
      <c r="K30" s="34"/>
      <c r="L30" s="34"/>
      <c r="M30" s="34"/>
      <c r="N30" s="36"/>
      <c r="O30" s="35"/>
      <c r="P30" s="201"/>
    </row>
    <row r="31" spans="1:16" ht="15" customHeight="1">
      <c r="A31" s="253" t="s">
        <v>40</v>
      </c>
      <c r="B31" s="254"/>
      <c r="C31" s="31">
        <f>C15+C22+C29</f>
        <v>283446999</v>
      </c>
      <c r="D31" s="31">
        <f>D15+D22+D29</f>
        <v>340591661</v>
      </c>
      <c r="E31" s="31">
        <f>E15+E22+E29</f>
        <v>315507314</v>
      </c>
      <c r="F31" s="32">
        <f>F15+F22+F29</f>
        <v>305655765</v>
      </c>
      <c r="G31" s="177">
        <f>G15+G22+G29</f>
        <v>6229955</v>
      </c>
      <c r="H31" s="201">
        <f>H29+H22+H15</f>
        <v>311885720</v>
      </c>
      <c r="I31" s="255" t="s">
        <v>41</v>
      </c>
      <c r="J31" s="256"/>
      <c r="K31" s="34">
        <f>K15+K22+K29</f>
        <v>321546501</v>
      </c>
      <c r="L31" s="34">
        <f>L15+L22+L29</f>
        <v>292686804</v>
      </c>
      <c r="M31" s="34">
        <f>M15+M22+M29</f>
        <v>312711045</v>
      </c>
      <c r="N31" s="36">
        <f>N15+N22+N29</f>
        <v>322414811</v>
      </c>
      <c r="O31" s="35">
        <f>O15+O22+O29</f>
        <v>6279955</v>
      </c>
      <c r="P31" s="201">
        <f>P29+P22+P15</f>
        <v>328694766</v>
      </c>
    </row>
    <row r="32" spans="1:16" ht="15" customHeight="1">
      <c r="A32" s="41"/>
      <c r="B32" s="42"/>
      <c r="C32" s="43"/>
      <c r="D32" s="43"/>
      <c r="E32" s="43"/>
      <c r="F32" s="45"/>
      <c r="G32" s="180"/>
      <c r="H32" s="201"/>
      <c r="I32" s="191"/>
      <c r="J32" s="46"/>
      <c r="K32" s="47"/>
      <c r="L32" s="47"/>
      <c r="M32" s="47"/>
      <c r="N32" s="49"/>
      <c r="O32" s="48"/>
      <c r="P32" s="201"/>
    </row>
    <row r="33" spans="1:16" ht="15" customHeight="1">
      <c r="A33" s="253" t="s">
        <v>42</v>
      </c>
      <c r="B33" s="254"/>
      <c r="C33" s="31">
        <v>0</v>
      </c>
      <c r="D33" s="31">
        <v>4488745</v>
      </c>
      <c r="E33" s="31">
        <v>0</v>
      </c>
      <c r="F33" s="32">
        <v>292066</v>
      </c>
      <c r="G33" s="177">
        <v>0</v>
      </c>
      <c r="H33" s="201">
        <v>292066</v>
      </c>
      <c r="I33" s="268" t="s">
        <v>43</v>
      </c>
      <c r="J33" s="254"/>
      <c r="K33" s="34">
        <v>4276181</v>
      </c>
      <c r="L33" s="34">
        <v>4276181</v>
      </c>
      <c r="M33" s="34">
        <v>4488745</v>
      </c>
      <c r="N33" s="36">
        <v>4780811</v>
      </c>
      <c r="O33" s="35">
        <v>0</v>
      </c>
      <c r="P33" s="201">
        <v>4780811</v>
      </c>
    </row>
    <row r="34" spans="1:16" ht="15" customHeight="1">
      <c r="A34" s="50"/>
      <c r="B34" s="37"/>
      <c r="C34" s="26"/>
      <c r="D34" s="26"/>
      <c r="E34" s="26"/>
      <c r="F34" s="27"/>
      <c r="G34" s="178"/>
      <c r="H34" s="201"/>
      <c r="I34" s="192"/>
      <c r="J34" s="37"/>
      <c r="K34" s="47"/>
      <c r="L34" s="47"/>
      <c r="M34" s="47"/>
      <c r="N34" s="49"/>
      <c r="O34" s="48"/>
      <c r="P34" s="201"/>
    </row>
    <row r="35" spans="1:16" ht="15" customHeight="1">
      <c r="A35" s="51" t="s">
        <v>44</v>
      </c>
      <c r="B35" s="52"/>
      <c r="C35" s="53">
        <f aca="true" t="shared" si="3" ref="C35:H35">C31+C33</f>
        <v>283446999</v>
      </c>
      <c r="D35" s="53">
        <f t="shared" si="3"/>
        <v>345080406</v>
      </c>
      <c r="E35" s="53">
        <f t="shared" si="3"/>
        <v>315507314</v>
      </c>
      <c r="F35" s="55">
        <f t="shared" si="3"/>
        <v>305947831</v>
      </c>
      <c r="G35" s="181">
        <f t="shared" si="3"/>
        <v>6229955</v>
      </c>
      <c r="H35" s="53">
        <f t="shared" si="3"/>
        <v>312177786</v>
      </c>
      <c r="I35" s="193" t="s">
        <v>45</v>
      </c>
      <c r="J35" s="52" t="s">
        <v>45</v>
      </c>
      <c r="K35" s="53">
        <f>K31+K33</f>
        <v>325822682</v>
      </c>
      <c r="L35" s="53">
        <f>L31+L33</f>
        <v>296962985</v>
      </c>
      <c r="M35" s="53">
        <f>M31+M33</f>
        <v>317199790</v>
      </c>
      <c r="N35" s="55">
        <f>N31+N33</f>
        <v>327195622</v>
      </c>
      <c r="O35" s="54">
        <f>O31+O33</f>
        <v>6279955</v>
      </c>
      <c r="P35" s="53">
        <f>P33+P31</f>
        <v>333475577</v>
      </c>
    </row>
    <row r="36" spans="1:16" ht="15" customHeight="1">
      <c r="A36" s="56"/>
      <c r="B36" s="57"/>
      <c r="C36" s="58"/>
      <c r="D36" s="58"/>
      <c r="E36" s="58"/>
      <c r="F36" s="59"/>
      <c r="G36" s="183"/>
      <c r="H36" s="201"/>
      <c r="I36" s="194"/>
      <c r="J36" s="57"/>
      <c r="K36" s="60"/>
      <c r="L36" s="60"/>
      <c r="M36" s="60"/>
      <c r="N36" s="62"/>
      <c r="O36" s="61"/>
      <c r="P36" s="201"/>
    </row>
    <row r="37" spans="1:16" ht="15" customHeight="1">
      <c r="A37" s="251" t="s">
        <v>46</v>
      </c>
      <c r="B37" s="252"/>
      <c r="C37" s="63"/>
      <c r="D37" s="63"/>
      <c r="E37" s="63"/>
      <c r="F37" s="64"/>
      <c r="G37" s="184"/>
      <c r="H37" s="201"/>
      <c r="I37" s="245" t="s">
        <v>73</v>
      </c>
      <c r="J37" s="252"/>
      <c r="K37" s="65"/>
      <c r="L37" s="65"/>
      <c r="M37" s="65"/>
      <c r="N37" s="67"/>
      <c r="O37" s="66"/>
      <c r="P37" s="201"/>
    </row>
    <row r="38" spans="1:16" ht="15" customHeight="1">
      <c r="A38" s="251" t="s">
        <v>47</v>
      </c>
      <c r="B38" s="259"/>
      <c r="C38" s="63"/>
      <c r="D38" s="63"/>
      <c r="E38" s="63"/>
      <c r="F38" s="64"/>
      <c r="G38" s="184"/>
      <c r="H38" s="201"/>
      <c r="I38" s="245" t="s">
        <v>48</v>
      </c>
      <c r="J38" s="259"/>
      <c r="K38" s="65"/>
      <c r="L38" s="65"/>
      <c r="M38" s="65"/>
      <c r="N38" s="67"/>
      <c r="O38" s="66"/>
      <c r="P38" s="201"/>
    </row>
    <row r="39" spans="1:16" ht="15" customHeight="1">
      <c r="A39" s="17" t="s">
        <v>10</v>
      </c>
      <c r="B39" s="68" t="s">
        <v>11</v>
      </c>
      <c r="C39" s="19"/>
      <c r="D39" s="19"/>
      <c r="E39" s="19"/>
      <c r="F39" s="21"/>
      <c r="G39" s="185"/>
      <c r="H39" s="201"/>
      <c r="I39" s="39" t="s">
        <v>10</v>
      </c>
      <c r="J39" s="23" t="s">
        <v>11</v>
      </c>
      <c r="K39" s="19"/>
      <c r="L39" s="19"/>
      <c r="M39" s="19"/>
      <c r="N39" s="21"/>
      <c r="O39" s="20"/>
      <c r="P39" s="201"/>
    </row>
    <row r="40" spans="1:16" ht="15" customHeight="1">
      <c r="A40" s="69"/>
      <c r="B40" s="40" t="s">
        <v>49</v>
      </c>
      <c r="C40" s="19">
        <v>86185955</v>
      </c>
      <c r="D40" s="19">
        <v>268000</v>
      </c>
      <c r="E40" s="19">
        <v>104528617</v>
      </c>
      <c r="F40" s="21">
        <f>H40</f>
        <v>64528617</v>
      </c>
      <c r="G40" s="185">
        <v>0</v>
      </c>
      <c r="H40" s="201">
        <v>64528617</v>
      </c>
      <c r="I40" s="39"/>
      <c r="J40" s="24" t="s">
        <v>50</v>
      </c>
      <c r="K40" s="19">
        <v>38100000</v>
      </c>
      <c r="L40" s="19">
        <v>39058972</v>
      </c>
      <c r="M40" s="19">
        <v>4350000</v>
      </c>
      <c r="N40" s="21">
        <f>P40</f>
        <v>4588500</v>
      </c>
      <c r="O40" s="20">
        <f>P40-N40</f>
        <v>0</v>
      </c>
      <c r="P40" s="201">
        <v>4588500</v>
      </c>
    </row>
    <row r="41" spans="1:16" ht="15" customHeight="1">
      <c r="A41" s="69"/>
      <c r="B41" s="40" t="s">
        <v>51</v>
      </c>
      <c r="C41" s="19">
        <v>0</v>
      </c>
      <c r="D41" s="19">
        <v>11000</v>
      </c>
      <c r="E41" s="19">
        <v>7000000</v>
      </c>
      <c r="F41" s="21">
        <f>H41</f>
        <v>7001000</v>
      </c>
      <c r="G41" s="185">
        <v>0</v>
      </c>
      <c r="H41" s="201">
        <v>7001000</v>
      </c>
      <c r="I41" s="39"/>
      <c r="J41" s="24" t="s">
        <v>52</v>
      </c>
      <c r="K41" s="19">
        <v>95154097</v>
      </c>
      <c r="L41" s="19">
        <v>5628763</v>
      </c>
      <c r="M41" s="19">
        <v>209473000</v>
      </c>
      <c r="N41" s="21">
        <f>P41</f>
        <v>203933000</v>
      </c>
      <c r="O41" s="20">
        <f>P41-N41</f>
        <v>0</v>
      </c>
      <c r="P41" s="201">
        <v>203933000</v>
      </c>
    </row>
    <row r="42" spans="1:16" ht="15" customHeight="1">
      <c r="A42" s="69"/>
      <c r="B42" s="40" t="s">
        <v>53</v>
      </c>
      <c r="C42" s="19">
        <v>0</v>
      </c>
      <c r="D42" s="19">
        <v>0</v>
      </c>
      <c r="E42" s="19">
        <v>0</v>
      </c>
      <c r="F42" s="21">
        <f>E42+G42</f>
        <v>0</v>
      </c>
      <c r="G42" s="185">
        <v>0</v>
      </c>
      <c r="H42" s="201">
        <v>0</v>
      </c>
      <c r="I42" s="39"/>
      <c r="J42" s="24" t="s">
        <v>54</v>
      </c>
      <c r="K42" s="19">
        <v>550000</v>
      </c>
      <c r="L42" s="19">
        <v>39131351</v>
      </c>
      <c r="M42" s="19">
        <v>500000</v>
      </c>
      <c r="N42" s="21">
        <f>P42</f>
        <v>500000</v>
      </c>
      <c r="O42" s="20">
        <f>P42-N42</f>
        <v>0</v>
      </c>
      <c r="P42" s="201">
        <v>500000</v>
      </c>
    </row>
    <row r="43" spans="1:16" s="198" customFormat="1" ht="15.75">
      <c r="A43" s="69"/>
      <c r="B43" s="33" t="s">
        <v>22</v>
      </c>
      <c r="C43" s="70">
        <f>SUM(C40:C42)</f>
        <v>86185955</v>
      </c>
      <c r="D43" s="70">
        <f>SUM(D40:D42)</f>
        <v>279000</v>
      </c>
      <c r="E43" s="70">
        <f>SUM(E40:E42)</f>
        <v>111528617</v>
      </c>
      <c r="F43" s="71">
        <f>F40+F41</f>
        <v>71529617</v>
      </c>
      <c r="G43" s="186">
        <f>SUM(G40:G42)</f>
        <v>0</v>
      </c>
      <c r="H43" s="70">
        <f>SUM(H40:H42)</f>
        <v>71529617</v>
      </c>
      <c r="I43" s="195"/>
      <c r="J43" s="33" t="s">
        <v>22</v>
      </c>
      <c r="K43" s="72">
        <f aca="true" t="shared" si="4" ref="K43:P43">SUM(K40:K42)</f>
        <v>133804097</v>
      </c>
      <c r="L43" s="72">
        <f t="shared" si="4"/>
        <v>83819086</v>
      </c>
      <c r="M43" s="72">
        <f t="shared" si="4"/>
        <v>214323000</v>
      </c>
      <c r="N43" s="74">
        <f t="shared" si="4"/>
        <v>209021500</v>
      </c>
      <c r="O43" s="73">
        <f t="shared" si="4"/>
        <v>0</v>
      </c>
      <c r="P43" s="70">
        <f t="shared" si="4"/>
        <v>209021500</v>
      </c>
    </row>
    <row r="44" spans="1:16" s="198" customFormat="1" ht="15.75">
      <c r="A44" s="69"/>
      <c r="B44" s="33"/>
      <c r="C44" s="70"/>
      <c r="D44" s="70"/>
      <c r="E44" s="70"/>
      <c r="F44" s="71"/>
      <c r="G44" s="186"/>
      <c r="H44" s="201"/>
      <c r="I44" s="195"/>
      <c r="J44" s="33"/>
      <c r="K44" s="72"/>
      <c r="L44" s="72"/>
      <c r="M44" s="72"/>
      <c r="N44" s="74"/>
      <c r="O44" s="73"/>
      <c r="P44" s="201"/>
    </row>
    <row r="45" spans="1:16" s="198" customFormat="1" ht="15.75">
      <c r="A45" s="75" t="s">
        <v>23</v>
      </c>
      <c r="B45" s="76" t="s">
        <v>24</v>
      </c>
      <c r="C45" s="47"/>
      <c r="D45" s="47"/>
      <c r="E45" s="47"/>
      <c r="F45" s="49"/>
      <c r="G45" s="187"/>
      <c r="H45" s="201"/>
      <c r="I45" s="39" t="s">
        <v>23</v>
      </c>
      <c r="J45" s="18" t="s">
        <v>24</v>
      </c>
      <c r="K45" s="19"/>
      <c r="L45" s="19"/>
      <c r="M45" s="19"/>
      <c r="N45" s="21"/>
      <c r="O45" s="20"/>
      <c r="P45" s="201"/>
    </row>
    <row r="46" spans="1:16" s="198" customFormat="1" ht="15.75">
      <c r="A46" s="77"/>
      <c r="B46" s="78" t="s">
        <v>55</v>
      </c>
      <c r="C46" s="19">
        <v>15000</v>
      </c>
      <c r="D46" s="19">
        <v>0</v>
      </c>
      <c r="E46" s="19">
        <v>0</v>
      </c>
      <c r="F46" s="21">
        <v>0</v>
      </c>
      <c r="G46" s="185">
        <v>0</v>
      </c>
      <c r="H46" s="201">
        <v>0</v>
      </c>
      <c r="I46" s="39"/>
      <c r="J46" s="24" t="s">
        <v>56</v>
      </c>
      <c r="K46" s="79">
        <v>254000</v>
      </c>
      <c r="L46" s="19">
        <v>80501</v>
      </c>
      <c r="M46" s="19">
        <v>128000</v>
      </c>
      <c r="N46" s="21">
        <v>303004</v>
      </c>
      <c r="O46" s="80">
        <f>P46-N46</f>
        <v>-50000</v>
      </c>
      <c r="P46" s="201">
        <v>253004</v>
      </c>
    </row>
    <row r="47" spans="1:16" s="198" customFormat="1" ht="15.75">
      <c r="A47" s="77"/>
      <c r="B47" s="81" t="s">
        <v>31</v>
      </c>
      <c r="C47" s="34">
        <f>C46</f>
        <v>15000</v>
      </c>
      <c r="D47" s="34">
        <f>D46</f>
        <v>0</v>
      </c>
      <c r="E47" s="34">
        <f>E46</f>
        <v>0</v>
      </c>
      <c r="F47" s="36">
        <f>F46</f>
        <v>0</v>
      </c>
      <c r="G47" s="188">
        <f>G46</f>
        <v>0</v>
      </c>
      <c r="H47" s="70">
        <v>0</v>
      </c>
      <c r="I47" s="39"/>
      <c r="J47" s="33" t="s">
        <v>57</v>
      </c>
      <c r="K47" s="82">
        <f>SUM(K46)</f>
        <v>254000</v>
      </c>
      <c r="L47" s="34">
        <f>SUM(L46)</f>
        <v>80501</v>
      </c>
      <c r="M47" s="34">
        <f>SUM(M46)</f>
        <v>128000</v>
      </c>
      <c r="N47" s="36">
        <f>SUM(N46)</f>
        <v>303004</v>
      </c>
      <c r="O47" s="83">
        <f>SUM(O46)</f>
        <v>-50000</v>
      </c>
      <c r="P47" s="70">
        <f>P46</f>
        <v>253004</v>
      </c>
    </row>
    <row r="48" spans="1:16" s="198" customFormat="1" ht="15.75">
      <c r="A48" s="84"/>
      <c r="B48" s="81"/>
      <c r="C48" s="34"/>
      <c r="D48" s="34"/>
      <c r="E48" s="34"/>
      <c r="F48" s="36"/>
      <c r="G48" s="188"/>
      <c r="H48" s="201"/>
      <c r="I48" s="39"/>
      <c r="J48" s="33"/>
      <c r="K48" s="82"/>
      <c r="L48" s="34"/>
      <c r="M48" s="34"/>
      <c r="N48" s="36"/>
      <c r="O48" s="83"/>
      <c r="P48" s="201"/>
    </row>
    <row r="49" spans="1:16" s="198" customFormat="1" ht="15.75">
      <c r="A49" s="75" t="s">
        <v>32</v>
      </c>
      <c r="B49" s="37" t="s">
        <v>33</v>
      </c>
      <c r="C49" s="47"/>
      <c r="D49" s="47"/>
      <c r="E49" s="47"/>
      <c r="F49" s="49"/>
      <c r="G49" s="187"/>
      <c r="H49" s="201"/>
      <c r="I49" s="39" t="s">
        <v>32</v>
      </c>
      <c r="J49" s="37" t="s">
        <v>33</v>
      </c>
      <c r="K49" s="19"/>
      <c r="L49" s="19"/>
      <c r="M49" s="19"/>
      <c r="N49" s="21"/>
      <c r="O49" s="20"/>
      <c r="P49" s="201"/>
    </row>
    <row r="50" spans="1:16" s="198" customFormat="1" ht="15.75">
      <c r="A50" s="77"/>
      <c r="B50" s="78"/>
      <c r="C50" s="19"/>
      <c r="D50" s="19"/>
      <c r="E50" s="19"/>
      <c r="F50" s="21"/>
      <c r="G50" s="185"/>
      <c r="H50" s="201"/>
      <c r="I50" s="39"/>
      <c r="J50" s="24" t="s">
        <v>58</v>
      </c>
      <c r="K50" s="79">
        <v>0</v>
      </c>
      <c r="L50" s="19">
        <v>50800</v>
      </c>
      <c r="M50" s="19">
        <v>64000</v>
      </c>
      <c r="N50" s="21">
        <v>64000</v>
      </c>
      <c r="O50" s="80">
        <v>0</v>
      </c>
      <c r="P50" s="201">
        <v>64000</v>
      </c>
    </row>
    <row r="51" spans="1:16" s="198" customFormat="1" ht="15.75">
      <c r="A51" s="77"/>
      <c r="B51" s="30" t="s">
        <v>39</v>
      </c>
      <c r="C51" s="34">
        <f>C50</f>
        <v>0</v>
      </c>
      <c r="D51" s="34">
        <f>D50</f>
        <v>0</v>
      </c>
      <c r="E51" s="34">
        <f>E50</f>
        <v>0</v>
      </c>
      <c r="F51" s="36">
        <f>F50</f>
        <v>0</v>
      </c>
      <c r="G51" s="188">
        <f>G50</f>
        <v>0</v>
      </c>
      <c r="H51" s="70">
        <v>0</v>
      </c>
      <c r="I51" s="39"/>
      <c r="J51" s="33" t="s">
        <v>57</v>
      </c>
      <c r="K51" s="82">
        <f>SUM(K50)</f>
        <v>0</v>
      </c>
      <c r="L51" s="34">
        <f>SUM(L50)</f>
        <v>50800</v>
      </c>
      <c r="M51" s="34">
        <f>SUM(M50)</f>
        <v>64000</v>
      </c>
      <c r="N51" s="36">
        <f>SUM(N50)</f>
        <v>64000</v>
      </c>
      <c r="O51" s="83">
        <f>SUM(O50)</f>
        <v>0</v>
      </c>
      <c r="P51" s="70">
        <f>P50</f>
        <v>64000</v>
      </c>
    </row>
    <row r="52" spans="1:16" s="198" customFormat="1" ht="15.75">
      <c r="A52" s="84"/>
      <c r="B52" s="30"/>
      <c r="C52" s="34"/>
      <c r="D52" s="34"/>
      <c r="E52" s="34"/>
      <c r="F52" s="36"/>
      <c r="G52" s="188"/>
      <c r="H52" s="201"/>
      <c r="I52" s="39"/>
      <c r="J52" s="33"/>
      <c r="K52" s="82"/>
      <c r="L52" s="34"/>
      <c r="M52" s="34"/>
      <c r="N52" s="36"/>
      <c r="O52" s="83"/>
      <c r="P52" s="201"/>
    </row>
    <row r="53" spans="1:16" ht="15" customHeight="1">
      <c r="A53" s="260" t="s">
        <v>59</v>
      </c>
      <c r="B53" s="261"/>
      <c r="C53" s="31">
        <f>C43+C47+C51</f>
        <v>86200955</v>
      </c>
      <c r="D53" s="31">
        <f>D43+D47+D51</f>
        <v>279000</v>
      </c>
      <c r="E53" s="31">
        <f>E43+E47+E51</f>
        <v>111528617</v>
      </c>
      <c r="F53" s="32">
        <f>F43+F47+F51</f>
        <v>71529617</v>
      </c>
      <c r="G53" s="177">
        <f>G43+G47+G51</f>
        <v>0</v>
      </c>
      <c r="H53" s="70">
        <f>H51+H47+H43</f>
        <v>71529617</v>
      </c>
      <c r="I53" s="262" t="s">
        <v>60</v>
      </c>
      <c r="J53" s="263"/>
      <c r="K53" s="34">
        <f>K43+K47+K51</f>
        <v>134058097</v>
      </c>
      <c r="L53" s="34">
        <f>L43+L47+L51</f>
        <v>83950387</v>
      </c>
      <c r="M53" s="34">
        <f>M43+M47+M51</f>
        <v>214515000</v>
      </c>
      <c r="N53" s="36">
        <f>N43+N47+N51</f>
        <v>209388504</v>
      </c>
      <c r="O53" s="35">
        <f>O43+O47+O51</f>
        <v>-50000</v>
      </c>
      <c r="P53" s="201">
        <f>P51+P47+P43</f>
        <v>209338504</v>
      </c>
    </row>
    <row r="54" spans="1:16" ht="15" customHeight="1">
      <c r="A54" s="85"/>
      <c r="B54" s="86"/>
      <c r="C54" s="43"/>
      <c r="D54" s="43"/>
      <c r="E54" s="43"/>
      <c r="F54" s="45"/>
      <c r="G54" s="180"/>
      <c r="H54" s="201"/>
      <c r="I54" s="12"/>
      <c r="J54" s="13"/>
      <c r="K54" s="47"/>
      <c r="L54" s="47"/>
      <c r="M54" s="47"/>
      <c r="N54" s="49"/>
      <c r="O54" s="48"/>
      <c r="P54" s="201"/>
    </row>
    <row r="55" spans="1:16" ht="15" customHeight="1">
      <c r="A55" s="264" t="s">
        <v>61</v>
      </c>
      <c r="B55" s="265"/>
      <c r="C55" s="265"/>
      <c r="D55" s="265"/>
      <c r="E55" s="266"/>
      <c r="F55" s="87"/>
      <c r="G55" s="175"/>
      <c r="H55" s="201"/>
      <c r="I55" s="244" t="s">
        <v>62</v>
      </c>
      <c r="J55" s="245"/>
      <c r="K55" s="47"/>
      <c r="L55" s="47"/>
      <c r="M55" s="47"/>
      <c r="N55" s="49"/>
      <c r="O55" s="48"/>
      <c r="P55" s="201"/>
    </row>
    <row r="56" spans="1:16" ht="15" customHeight="1">
      <c r="A56" s="75" t="s">
        <v>10</v>
      </c>
      <c r="B56" s="88" t="s">
        <v>11</v>
      </c>
      <c r="C56" s="19"/>
      <c r="D56" s="19"/>
      <c r="E56" s="19"/>
      <c r="F56" s="21"/>
      <c r="G56" s="185"/>
      <c r="H56" s="201"/>
      <c r="I56" s="39" t="s">
        <v>10</v>
      </c>
      <c r="J56" s="68" t="s">
        <v>11</v>
      </c>
      <c r="K56" s="47"/>
      <c r="L56" s="47"/>
      <c r="M56" s="47"/>
      <c r="N56" s="49"/>
      <c r="O56" s="48"/>
      <c r="P56" s="201"/>
    </row>
    <row r="57" spans="1:16" ht="27" customHeight="1">
      <c r="A57" s="75"/>
      <c r="B57" s="89" t="s">
        <v>63</v>
      </c>
      <c r="C57" s="19">
        <v>0</v>
      </c>
      <c r="D57" s="19">
        <v>0</v>
      </c>
      <c r="E57" s="19">
        <v>50000000</v>
      </c>
      <c r="F57" s="21">
        <f>E57+G57</f>
        <v>50000000</v>
      </c>
      <c r="G57" s="185">
        <v>0</v>
      </c>
      <c r="H57" s="201">
        <v>50000000</v>
      </c>
      <c r="I57" s="39"/>
      <c r="J57" s="89" t="s">
        <v>64</v>
      </c>
      <c r="K57" s="19">
        <v>0</v>
      </c>
      <c r="L57" s="19">
        <v>0</v>
      </c>
      <c r="M57" s="19">
        <v>25000000</v>
      </c>
      <c r="N57" s="21">
        <v>25000000</v>
      </c>
      <c r="O57" s="20">
        <v>0</v>
      </c>
      <c r="P57" s="201">
        <v>25000000</v>
      </c>
    </row>
    <row r="58" spans="1:16" ht="25.5" customHeight="1">
      <c r="A58" s="75"/>
      <c r="B58" s="89" t="s">
        <v>65</v>
      </c>
      <c r="C58" s="19">
        <v>0</v>
      </c>
      <c r="D58" s="19">
        <v>0</v>
      </c>
      <c r="E58" s="19">
        <v>25000000</v>
      </c>
      <c r="F58" s="21">
        <f>E58+G58</f>
        <v>25000000</v>
      </c>
      <c r="G58" s="185">
        <v>0</v>
      </c>
      <c r="H58" s="201">
        <v>25000000</v>
      </c>
      <c r="I58" s="39"/>
      <c r="J58" s="68"/>
      <c r="K58" s="47"/>
      <c r="L58" s="47"/>
      <c r="M58" s="47"/>
      <c r="N58" s="49"/>
      <c r="O58" s="48"/>
      <c r="P58" s="201"/>
    </row>
    <row r="59" spans="1:16" ht="32.25" customHeight="1">
      <c r="A59" s="77"/>
      <c r="B59" s="89" t="s">
        <v>66</v>
      </c>
      <c r="C59" s="19">
        <v>88071346</v>
      </c>
      <c r="D59" s="19">
        <v>88071346</v>
      </c>
      <c r="E59" s="19">
        <v>54122434</v>
      </c>
      <c r="F59" s="21">
        <f>E59+G59</f>
        <v>54122434</v>
      </c>
      <c r="G59" s="185">
        <v>0</v>
      </c>
      <c r="H59" s="201">
        <v>54122434</v>
      </c>
      <c r="I59" s="39"/>
      <c r="J59" s="90"/>
      <c r="K59" s="19"/>
      <c r="L59" s="19"/>
      <c r="M59" s="19"/>
      <c r="N59" s="21"/>
      <c r="O59" s="20"/>
      <c r="P59" s="201"/>
    </row>
    <row r="60" spans="1:16" ht="32.25" customHeight="1">
      <c r="A60" s="77"/>
      <c r="B60" s="89" t="s">
        <v>164</v>
      </c>
      <c r="C60" s="19"/>
      <c r="D60" s="19"/>
      <c r="E60" s="19">
        <v>0</v>
      </c>
      <c r="F60" s="21">
        <f>H60</f>
        <v>54427819</v>
      </c>
      <c r="G60" s="185">
        <v>0</v>
      </c>
      <c r="H60" s="201">
        <v>54427819</v>
      </c>
      <c r="I60" s="39"/>
      <c r="J60" s="90"/>
      <c r="K60" s="19"/>
      <c r="L60" s="19"/>
      <c r="M60" s="19"/>
      <c r="N60" s="21"/>
      <c r="O60" s="20"/>
      <c r="P60" s="201"/>
    </row>
    <row r="61" spans="1:16" s="198" customFormat="1" ht="15.75">
      <c r="A61" s="69"/>
      <c r="B61" s="33" t="s">
        <v>22</v>
      </c>
      <c r="C61" s="70">
        <f>SUM(C57:C59)</f>
        <v>88071346</v>
      </c>
      <c r="D61" s="70">
        <f>SUM(D57:D59)</f>
        <v>88071346</v>
      </c>
      <c r="E61" s="70">
        <f>SUM(E57:E60)</f>
        <v>129122434</v>
      </c>
      <c r="F61" s="71">
        <f>SUM(F57:F59)</f>
        <v>129122434</v>
      </c>
      <c r="G61" s="186">
        <f>SUM(G57:G60)</f>
        <v>0</v>
      </c>
      <c r="H61" s="70">
        <f>SUM(H57:H60)</f>
        <v>183550253</v>
      </c>
      <c r="I61" s="195"/>
      <c r="J61" s="33" t="s">
        <v>22</v>
      </c>
      <c r="K61" s="72">
        <f>SUM(K56:K59)</f>
        <v>0</v>
      </c>
      <c r="L61" s="72">
        <f>SUM(L56:L59)</f>
        <v>0</v>
      </c>
      <c r="M61" s="72">
        <f>SUM(M56:M59)</f>
        <v>25000000</v>
      </c>
      <c r="N61" s="74">
        <f>SUM(N56:N59)</f>
        <v>25000000</v>
      </c>
      <c r="O61" s="73">
        <f>SUM(O56:O59)</f>
        <v>0</v>
      </c>
      <c r="P61" s="70">
        <f>P57</f>
        <v>25000000</v>
      </c>
    </row>
    <row r="62" spans="1:16" ht="15" customHeight="1">
      <c r="A62" s="75" t="s">
        <v>23</v>
      </c>
      <c r="B62" s="91" t="s">
        <v>24</v>
      </c>
      <c r="C62" s="47"/>
      <c r="D62" s="47"/>
      <c r="E62" s="47"/>
      <c r="F62" s="49"/>
      <c r="G62" s="187"/>
      <c r="H62" s="201"/>
      <c r="I62" s="39" t="s">
        <v>23</v>
      </c>
      <c r="J62" s="37" t="s">
        <v>24</v>
      </c>
      <c r="K62" s="47"/>
      <c r="L62" s="47"/>
      <c r="M62" s="47"/>
      <c r="N62" s="49"/>
      <c r="O62" s="48"/>
      <c r="P62" s="201"/>
    </row>
    <row r="63" spans="1:16" ht="25.5" customHeight="1">
      <c r="A63" s="77"/>
      <c r="B63" s="89" t="s">
        <v>67</v>
      </c>
      <c r="C63" s="26">
        <v>2161479</v>
      </c>
      <c r="D63" s="26">
        <v>2161479</v>
      </c>
      <c r="E63" s="26">
        <v>445712</v>
      </c>
      <c r="F63" s="27">
        <f>E63+G63</f>
        <v>445712</v>
      </c>
      <c r="G63" s="178">
        <v>0</v>
      </c>
      <c r="H63" s="201">
        <v>445712</v>
      </c>
      <c r="I63" s="39"/>
      <c r="J63" s="37"/>
      <c r="K63" s="19"/>
      <c r="L63" s="19"/>
      <c r="M63" s="19"/>
      <c r="N63" s="21"/>
      <c r="O63" s="20"/>
      <c r="P63" s="201"/>
    </row>
    <row r="64" spans="1:16" ht="15" customHeight="1">
      <c r="A64" s="75" t="s">
        <v>32</v>
      </c>
      <c r="B64" s="37" t="s">
        <v>33</v>
      </c>
      <c r="C64" s="47"/>
      <c r="D64" s="47"/>
      <c r="E64" s="47"/>
      <c r="F64" s="49"/>
      <c r="G64" s="187"/>
      <c r="H64" s="201"/>
      <c r="I64" s="39" t="s">
        <v>32</v>
      </c>
      <c r="J64" s="37" t="s">
        <v>33</v>
      </c>
      <c r="K64" s="47"/>
      <c r="L64" s="47"/>
      <c r="M64" s="47"/>
      <c r="N64" s="49"/>
      <c r="O64" s="48"/>
      <c r="P64" s="201"/>
    </row>
    <row r="65" spans="1:16" ht="27" customHeight="1">
      <c r="A65" s="77"/>
      <c r="B65" s="89" t="s">
        <v>68</v>
      </c>
      <c r="C65" s="26">
        <v>0</v>
      </c>
      <c r="D65" s="26">
        <v>0</v>
      </c>
      <c r="E65" s="26">
        <v>110713</v>
      </c>
      <c r="F65" s="27">
        <f>E65+G65</f>
        <v>110713</v>
      </c>
      <c r="G65" s="178">
        <v>0</v>
      </c>
      <c r="H65" s="201">
        <v>110713</v>
      </c>
      <c r="I65" s="39"/>
      <c r="J65" s="37"/>
      <c r="K65" s="19"/>
      <c r="L65" s="19"/>
      <c r="M65" s="19"/>
      <c r="N65" s="21"/>
      <c r="O65" s="20"/>
      <c r="P65" s="201"/>
    </row>
    <row r="66" spans="1:16" ht="27" customHeight="1">
      <c r="A66" s="84"/>
      <c r="B66" s="92"/>
      <c r="C66" s="26"/>
      <c r="D66" s="26"/>
      <c r="E66" s="26"/>
      <c r="F66" s="27"/>
      <c r="G66" s="178"/>
      <c r="H66" s="201"/>
      <c r="I66" s="93"/>
      <c r="J66" s="37"/>
      <c r="K66" s="19"/>
      <c r="L66" s="19"/>
      <c r="M66" s="19"/>
      <c r="N66" s="21"/>
      <c r="O66" s="20"/>
      <c r="P66" s="201"/>
    </row>
    <row r="67" spans="1:16" ht="15" customHeight="1">
      <c r="A67" s="246" t="s">
        <v>69</v>
      </c>
      <c r="B67" s="247"/>
      <c r="C67" s="31">
        <f>C61+C63+C65</f>
        <v>90232825</v>
      </c>
      <c r="D67" s="31">
        <f>D61+D63+D65</f>
        <v>90232825</v>
      </c>
      <c r="E67" s="31">
        <f>E61+E63+E65</f>
        <v>129678859</v>
      </c>
      <c r="F67" s="32">
        <f>F61+F63+F65</f>
        <v>129678859</v>
      </c>
      <c r="G67" s="177">
        <f>G61+G63+G65</f>
        <v>0</v>
      </c>
      <c r="H67" s="70">
        <f>H65+H63+H61</f>
        <v>184106678</v>
      </c>
      <c r="I67" s="248" t="s">
        <v>70</v>
      </c>
      <c r="J67" s="247"/>
      <c r="K67" s="34">
        <f>K61+K63+K65</f>
        <v>0</v>
      </c>
      <c r="L67" s="34">
        <f>L61+L63+L65</f>
        <v>0</v>
      </c>
      <c r="M67" s="34">
        <f>M61+M63+M65</f>
        <v>25000000</v>
      </c>
      <c r="N67" s="36">
        <f>N61+N63+N65</f>
        <v>25000000</v>
      </c>
      <c r="O67" s="35">
        <f>O61+O63+O65</f>
        <v>0</v>
      </c>
      <c r="P67" s="70">
        <f>P61+P62+P64</f>
        <v>25000000</v>
      </c>
    </row>
    <row r="68" spans="1:16" ht="15" customHeight="1">
      <c r="A68" s="174"/>
      <c r="B68" s="81"/>
      <c r="C68" s="31"/>
      <c r="D68" s="31"/>
      <c r="E68" s="31"/>
      <c r="F68" s="177"/>
      <c r="G68" s="177"/>
      <c r="H68" s="203"/>
      <c r="I68" s="182"/>
      <c r="J68" s="182"/>
      <c r="K68" s="34"/>
      <c r="L68" s="34"/>
      <c r="M68" s="34"/>
      <c r="N68" s="188"/>
      <c r="O68" s="35"/>
      <c r="P68" s="203"/>
    </row>
    <row r="69" spans="1:16" ht="15" customHeight="1">
      <c r="A69" s="249" t="s">
        <v>165</v>
      </c>
      <c r="B69" s="250"/>
      <c r="C69" s="204"/>
      <c r="D69" s="204"/>
      <c r="E69" s="204">
        <f>E67+E53</f>
        <v>241207476</v>
      </c>
      <c r="F69" s="205">
        <f>F67+F53</f>
        <v>201208476</v>
      </c>
      <c r="G69" s="204">
        <f>G67+G53</f>
        <v>0</v>
      </c>
      <c r="H69" s="205">
        <f>H67+H53</f>
        <v>255636295</v>
      </c>
      <c r="I69" s="267" t="s">
        <v>166</v>
      </c>
      <c r="J69" s="250"/>
      <c r="K69" s="206"/>
      <c r="L69" s="206"/>
      <c r="M69" s="206">
        <f>M67+M53</f>
        <v>239515000</v>
      </c>
      <c r="N69" s="206">
        <f>N67+N53</f>
        <v>234388504</v>
      </c>
      <c r="O69" s="206">
        <f>O67+O53</f>
        <v>-50000</v>
      </c>
      <c r="P69" s="206">
        <f>P67+P53</f>
        <v>234338504</v>
      </c>
    </row>
    <row r="70" spans="1:16" ht="15" customHeight="1">
      <c r="A70" s="94"/>
      <c r="B70" s="95"/>
      <c r="C70" s="43"/>
      <c r="D70" s="43"/>
      <c r="E70" s="43"/>
      <c r="F70" s="44"/>
      <c r="G70" s="44"/>
      <c r="H70" s="45"/>
      <c r="I70" s="93"/>
      <c r="J70" s="93"/>
      <c r="K70" s="47"/>
      <c r="L70" s="47"/>
      <c r="M70" s="47"/>
      <c r="N70" s="48"/>
      <c r="O70" s="48"/>
      <c r="P70" s="49"/>
    </row>
    <row r="71" spans="1:16" ht="15" customHeight="1">
      <c r="A71" s="96"/>
      <c r="B71" s="39"/>
      <c r="C71" s="43"/>
      <c r="D71" s="43"/>
      <c r="E71" s="43"/>
      <c r="F71" s="44"/>
      <c r="G71" s="44"/>
      <c r="H71" s="45"/>
      <c r="I71" s="93"/>
      <c r="J71" s="93"/>
      <c r="K71" s="47"/>
      <c r="L71" s="47"/>
      <c r="M71" s="47"/>
      <c r="N71" s="48"/>
      <c r="O71" s="48"/>
      <c r="P71" s="49"/>
    </row>
    <row r="72" spans="1:16" ht="15" customHeight="1" thickBot="1">
      <c r="A72" s="257" t="s">
        <v>71</v>
      </c>
      <c r="B72" s="258"/>
      <c r="C72" s="98" t="e">
        <f>C35+#REF!</f>
        <v>#REF!</v>
      </c>
      <c r="D72" s="98" t="e">
        <f>D35+#REF!</f>
        <v>#REF!</v>
      </c>
      <c r="E72" s="98">
        <f>E69+E35</f>
        <v>556714790</v>
      </c>
      <c r="F72" s="98">
        <f>F69+F35</f>
        <v>507156307</v>
      </c>
      <c r="G72" s="98">
        <f>G69+G35</f>
        <v>6229955</v>
      </c>
      <c r="H72" s="98">
        <f>H69+H35</f>
        <v>567814081</v>
      </c>
      <c r="I72" s="99"/>
      <c r="J72" s="97" t="s">
        <v>72</v>
      </c>
      <c r="K72" s="98" t="e">
        <f>K35+#REF!</f>
        <v>#REF!</v>
      </c>
      <c r="L72" s="98" t="e">
        <f>L35+#REF!</f>
        <v>#REF!</v>
      </c>
      <c r="M72" s="98">
        <f>M69+M35</f>
        <v>556714790</v>
      </c>
      <c r="N72" s="98">
        <f>N69+N35</f>
        <v>561584126</v>
      </c>
      <c r="O72" s="98">
        <f>O69+O35</f>
        <v>6229955</v>
      </c>
      <c r="P72" s="98">
        <f>P69+P35</f>
        <v>567814081</v>
      </c>
    </row>
    <row r="74" spans="1:256" ht="1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</row>
    <row r="79" ht="12.75">
      <c r="J79" s="199"/>
    </row>
  </sheetData>
  <sheetProtection/>
  <mergeCells count="24">
    <mergeCell ref="I33:J33"/>
    <mergeCell ref="A1:P1"/>
    <mergeCell ref="A2:P2"/>
    <mergeCell ref="A4:B4"/>
    <mergeCell ref="A5:B5"/>
    <mergeCell ref="L5:M5"/>
    <mergeCell ref="A7:E7"/>
    <mergeCell ref="I7:M7"/>
    <mergeCell ref="A31:B31"/>
    <mergeCell ref="I31:J31"/>
    <mergeCell ref="A72:B72"/>
    <mergeCell ref="A38:B38"/>
    <mergeCell ref="I38:J38"/>
    <mergeCell ref="A53:B53"/>
    <mergeCell ref="I53:J53"/>
    <mergeCell ref="A55:E55"/>
    <mergeCell ref="I69:J69"/>
    <mergeCell ref="A33:B33"/>
    <mergeCell ref="I55:J55"/>
    <mergeCell ref="A67:B67"/>
    <mergeCell ref="I67:J67"/>
    <mergeCell ref="A69:B69"/>
    <mergeCell ref="A37:B37"/>
    <mergeCell ref="I37:J37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46" r:id="rId1"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9.140625" style="103" customWidth="1"/>
    <col min="2" max="2" width="46.28125" style="103" customWidth="1"/>
    <col min="3" max="6" width="15.28125" style="103" customWidth="1"/>
    <col min="7" max="7" width="13.8515625" style="103" customWidth="1"/>
    <col min="8" max="8" width="12.8515625" style="103" customWidth="1"/>
    <col min="9" max="9" width="12.421875" style="103" customWidth="1"/>
    <col min="10" max="16384" width="9.140625" style="100" customWidth="1"/>
  </cols>
  <sheetData>
    <row r="1" spans="1:7" ht="12.75">
      <c r="A1" s="102"/>
      <c r="B1" s="102"/>
      <c r="C1" s="102"/>
      <c r="D1" s="102"/>
      <c r="E1" s="102"/>
      <c r="G1" s="102"/>
    </row>
    <row r="2" spans="1:9" s="101" customFormat="1" ht="12.75" customHeight="1">
      <c r="A2" s="280" t="s">
        <v>140</v>
      </c>
      <c r="B2" s="280"/>
      <c r="C2" s="280"/>
      <c r="D2" s="280"/>
      <c r="E2" s="280"/>
      <c r="F2" s="280"/>
      <c r="G2" s="280"/>
      <c r="H2" s="280"/>
      <c r="I2" s="280"/>
    </row>
    <row r="3" spans="1:9" s="101" customFormat="1" ht="12.75" customHeight="1">
      <c r="A3" s="280"/>
      <c r="B3" s="280"/>
      <c r="C3" s="280"/>
      <c r="D3" s="280"/>
      <c r="E3" s="280"/>
      <c r="F3" s="280"/>
      <c r="G3" s="280"/>
      <c r="H3" s="280"/>
      <c r="I3" s="280"/>
    </row>
    <row r="4" spans="1:9" s="101" customFormat="1" ht="20.25">
      <c r="A4" s="280" t="s">
        <v>74</v>
      </c>
      <c r="B4" s="280"/>
      <c r="C4" s="280"/>
      <c r="D4" s="280"/>
      <c r="E4" s="280"/>
      <c r="F4" s="280"/>
      <c r="G4" s="280"/>
      <c r="H4" s="280"/>
      <c r="I4" s="280"/>
    </row>
    <row r="5" spans="1:9" s="101" customFormat="1" ht="20.25">
      <c r="A5" s="104"/>
      <c r="B5" s="104"/>
      <c r="C5" s="104"/>
      <c r="D5" s="104"/>
      <c r="E5" s="104"/>
      <c r="F5" s="104"/>
      <c r="G5" s="104"/>
      <c r="H5" s="104"/>
      <c r="I5" s="104"/>
    </row>
    <row r="6" spans="1:9" ht="20.25">
      <c r="A6" s="270" t="s">
        <v>233</v>
      </c>
      <c r="B6" s="270"/>
      <c r="C6" s="105"/>
      <c r="D6" s="105"/>
      <c r="E6" s="105"/>
      <c r="F6" s="106"/>
      <c r="G6" s="105"/>
      <c r="H6" s="106"/>
      <c r="I6" s="107"/>
    </row>
    <row r="7" spans="1:9" ht="21" customHeight="1" thickBot="1">
      <c r="A7" s="270" t="s">
        <v>141</v>
      </c>
      <c r="B7" s="270"/>
      <c r="C7" s="108"/>
      <c r="D7" s="108"/>
      <c r="E7" s="108"/>
      <c r="F7" s="109"/>
      <c r="G7" s="108"/>
      <c r="H7" s="277" t="s">
        <v>3</v>
      </c>
      <c r="I7" s="277"/>
    </row>
    <row r="8" spans="1:9" ht="19.5" customHeight="1">
      <c r="A8" s="278" t="s">
        <v>75</v>
      </c>
      <c r="B8" s="275" t="s">
        <v>142</v>
      </c>
      <c r="C8" s="275" t="s">
        <v>163</v>
      </c>
      <c r="D8" s="273" t="s">
        <v>139</v>
      </c>
      <c r="E8" s="273" t="s">
        <v>231</v>
      </c>
      <c r="F8" s="275" t="s">
        <v>229</v>
      </c>
      <c r="G8" s="275" t="s">
        <v>143</v>
      </c>
      <c r="H8" s="275"/>
      <c r="I8" s="281"/>
    </row>
    <row r="9" spans="1:9" ht="45" customHeight="1" thickBot="1">
      <c r="A9" s="279"/>
      <c r="B9" s="276"/>
      <c r="C9" s="276"/>
      <c r="D9" s="274"/>
      <c r="E9" s="274"/>
      <c r="F9" s="276"/>
      <c r="G9" s="110" t="s">
        <v>76</v>
      </c>
      <c r="H9" s="110" t="s">
        <v>77</v>
      </c>
      <c r="I9" s="111" t="s">
        <v>78</v>
      </c>
    </row>
    <row r="10" spans="1:9" ht="15" customHeight="1">
      <c r="A10" s="112" t="s">
        <v>10</v>
      </c>
      <c r="B10" s="113" t="s">
        <v>23</v>
      </c>
      <c r="C10" s="113" t="s">
        <v>32</v>
      </c>
      <c r="D10" s="113"/>
      <c r="E10" s="113" t="s">
        <v>79</v>
      </c>
      <c r="F10" s="113" t="s">
        <v>80</v>
      </c>
      <c r="G10" s="114" t="s">
        <v>81</v>
      </c>
      <c r="H10" s="113" t="s">
        <v>82</v>
      </c>
      <c r="I10" s="115" t="s">
        <v>168</v>
      </c>
    </row>
    <row r="11" spans="1:9" ht="15" customHeight="1">
      <c r="A11" s="116" t="s">
        <v>83</v>
      </c>
      <c r="B11" s="117" t="s">
        <v>144</v>
      </c>
      <c r="C11" s="118">
        <f>C12</f>
        <v>12223327</v>
      </c>
      <c r="D11" s="118">
        <v>16126548</v>
      </c>
      <c r="E11" s="118">
        <f>E12</f>
        <v>6229955</v>
      </c>
      <c r="F11" s="118">
        <f>F12</f>
        <v>22356503</v>
      </c>
      <c r="G11" s="118">
        <f>G12</f>
        <v>22356503</v>
      </c>
      <c r="H11" s="118">
        <v>0</v>
      </c>
      <c r="I11" s="119">
        <v>0</v>
      </c>
    </row>
    <row r="12" spans="1:9" ht="15" customHeight="1">
      <c r="A12" s="120" t="s">
        <v>84</v>
      </c>
      <c r="B12" s="121" t="s">
        <v>145</v>
      </c>
      <c r="C12" s="122">
        <v>12223327</v>
      </c>
      <c r="D12" s="122">
        <v>16126548</v>
      </c>
      <c r="E12" s="122">
        <f>F12-D12</f>
        <v>6229955</v>
      </c>
      <c r="F12" s="122">
        <v>22356503</v>
      </c>
      <c r="G12" s="122">
        <f>F12</f>
        <v>22356503</v>
      </c>
      <c r="H12" s="122">
        <v>0</v>
      </c>
      <c r="I12" s="123">
        <v>0</v>
      </c>
    </row>
    <row r="13" spans="1:9" ht="15" customHeight="1">
      <c r="A13" s="116" t="s">
        <v>86</v>
      </c>
      <c r="B13" s="117" t="s">
        <v>87</v>
      </c>
      <c r="C13" s="118">
        <f>SUM(C14:C19)</f>
        <v>19081000</v>
      </c>
      <c r="D13" s="118">
        <v>19081000</v>
      </c>
      <c r="E13" s="124">
        <f>SUM(E14:E19)</f>
        <v>0</v>
      </c>
      <c r="F13" s="124">
        <f>SUM(F14:F19)</f>
        <v>19081000</v>
      </c>
      <c r="G13" s="118">
        <f>SUM(G14:G19)</f>
        <v>19081000</v>
      </c>
      <c r="H13" s="124">
        <v>0</v>
      </c>
      <c r="I13" s="119">
        <v>0</v>
      </c>
    </row>
    <row r="14" spans="1:9" ht="15" customHeight="1">
      <c r="A14" s="125" t="s">
        <v>88</v>
      </c>
      <c r="B14" s="126" t="s">
        <v>89</v>
      </c>
      <c r="C14" s="122">
        <v>8500000</v>
      </c>
      <c r="D14" s="122">
        <v>8500000</v>
      </c>
      <c r="E14" s="127">
        <f aca="true" t="shared" si="0" ref="E14:E19">F14-C14</f>
        <v>0</v>
      </c>
      <c r="F14" s="122">
        <v>8500000</v>
      </c>
      <c r="G14" s="122">
        <f aca="true" t="shared" si="1" ref="G14:G19">F14</f>
        <v>8500000</v>
      </c>
      <c r="H14" s="122">
        <v>0</v>
      </c>
      <c r="I14" s="123">
        <v>0</v>
      </c>
    </row>
    <row r="15" spans="1:9" ht="15" customHeight="1">
      <c r="A15" s="125" t="s">
        <v>146</v>
      </c>
      <c r="B15" s="126" t="s">
        <v>90</v>
      </c>
      <c r="C15" s="122">
        <v>20000</v>
      </c>
      <c r="D15" s="122">
        <v>20000</v>
      </c>
      <c r="E15" s="127">
        <f t="shared" si="0"/>
        <v>0</v>
      </c>
      <c r="F15" s="122">
        <v>20000</v>
      </c>
      <c r="G15" s="122">
        <f t="shared" si="1"/>
        <v>20000</v>
      </c>
      <c r="H15" s="122">
        <v>0</v>
      </c>
      <c r="I15" s="123">
        <v>0</v>
      </c>
    </row>
    <row r="16" spans="1:9" ht="15" customHeight="1">
      <c r="A16" s="125" t="s">
        <v>91</v>
      </c>
      <c r="B16" s="126" t="s">
        <v>147</v>
      </c>
      <c r="C16" s="122">
        <v>6500000</v>
      </c>
      <c r="D16" s="122">
        <v>6500000</v>
      </c>
      <c r="E16" s="127">
        <f t="shared" si="0"/>
        <v>0</v>
      </c>
      <c r="F16" s="122">
        <v>6500000</v>
      </c>
      <c r="G16" s="122">
        <f t="shared" si="1"/>
        <v>6500000</v>
      </c>
      <c r="H16" s="122">
        <v>0</v>
      </c>
      <c r="I16" s="123">
        <v>0</v>
      </c>
    </row>
    <row r="17" spans="1:9" ht="15" customHeight="1">
      <c r="A17" s="125" t="s">
        <v>148</v>
      </c>
      <c r="B17" s="126" t="s">
        <v>149</v>
      </c>
      <c r="C17" s="122">
        <v>4050000</v>
      </c>
      <c r="D17" s="122">
        <v>4050000</v>
      </c>
      <c r="E17" s="127">
        <f t="shared" si="0"/>
        <v>0</v>
      </c>
      <c r="F17" s="122">
        <v>4050000</v>
      </c>
      <c r="G17" s="122">
        <f t="shared" si="1"/>
        <v>4050000</v>
      </c>
      <c r="H17" s="122">
        <v>0</v>
      </c>
      <c r="I17" s="123">
        <v>0</v>
      </c>
    </row>
    <row r="18" spans="1:9" ht="15" customHeight="1">
      <c r="A18" s="125" t="s">
        <v>92</v>
      </c>
      <c r="B18" s="126" t="s">
        <v>93</v>
      </c>
      <c r="C18" s="122">
        <v>1000</v>
      </c>
      <c r="D18" s="122">
        <v>1000</v>
      </c>
      <c r="E18" s="127">
        <f t="shared" si="0"/>
        <v>0</v>
      </c>
      <c r="F18" s="122">
        <v>1000</v>
      </c>
      <c r="G18" s="122">
        <f t="shared" si="1"/>
        <v>1000</v>
      </c>
      <c r="H18" s="122">
        <v>0</v>
      </c>
      <c r="I18" s="123">
        <v>0</v>
      </c>
    </row>
    <row r="19" spans="1:9" ht="15" customHeight="1">
      <c r="A19" s="125" t="s">
        <v>94</v>
      </c>
      <c r="B19" s="126" t="s">
        <v>95</v>
      </c>
      <c r="C19" s="122">
        <v>10000</v>
      </c>
      <c r="D19" s="122">
        <v>10000</v>
      </c>
      <c r="E19" s="127">
        <f t="shared" si="0"/>
        <v>0</v>
      </c>
      <c r="F19" s="122">
        <v>10000</v>
      </c>
      <c r="G19" s="122">
        <f t="shared" si="1"/>
        <v>10000</v>
      </c>
      <c r="H19" s="122">
        <v>0</v>
      </c>
      <c r="I19" s="123">
        <v>0</v>
      </c>
    </row>
    <row r="20" spans="1:9" ht="15" customHeight="1">
      <c r="A20" s="116" t="s">
        <v>96</v>
      </c>
      <c r="B20" s="117" t="s">
        <v>97</v>
      </c>
      <c r="C20" s="118">
        <f>C21</f>
        <v>0</v>
      </c>
      <c r="D20" s="118">
        <v>0</v>
      </c>
      <c r="E20" s="118">
        <v>0</v>
      </c>
      <c r="F20" s="118">
        <f>F21</f>
        <v>0</v>
      </c>
      <c r="G20" s="118">
        <f>G21</f>
        <v>0</v>
      </c>
      <c r="H20" s="118">
        <v>0</v>
      </c>
      <c r="I20" s="119">
        <v>0</v>
      </c>
    </row>
    <row r="21" spans="1:9" ht="15" customHeight="1">
      <c r="A21" s="120" t="s">
        <v>150</v>
      </c>
      <c r="B21" s="121" t="s">
        <v>151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3">
        <v>0</v>
      </c>
    </row>
    <row r="22" spans="1:9" ht="15" customHeight="1">
      <c r="A22" s="128" t="s">
        <v>152</v>
      </c>
      <c r="B22" s="129" t="s">
        <v>99</v>
      </c>
      <c r="C22" s="130">
        <f>C11+C13+C20</f>
        <v>31304327</v>
      </c>
      <c r="D22" s="130">
        <f>D11+D13+D20</f>
        <v>35207548</v>
      </c>
      <c r="E22" s="130">
        <f>E11+E13+E20</f>
        <v>6229955</v>
      </c>
      <c r="F22" s="130">
        <f>F11+F13+F20</f>
        <v>41437503</v>
      </c>
      <c r="G22" s="130">
        <f>G11+G13+G20</f>
        <v>41437503</v>
      </c>
      <c r="H22" s="130">
        <v>0</v>
      </c>
      <c r="I22" s="131">
        <f>I11+I13+I20</f>
        <v>0</v>
      </c>
    </row>
    <row r="23" spans="1:9" ht="15" customHeight="1">
      <c r="A23" s="128"/>
      <c r="B23" s="129"/>
      <c r="C23" s="132"/>
      <c r="D23" s="132"/>
      <c r="E23" s="130"/>
      <c r="F23" s="132"/>
      <c r="G23" s="132"/>
      <c r="H23" s="132"/>
      <c r="I23" s="133"/>
    </row>
    <row r="24" spans="1:9" ht="15" customHeight="1">
      <c r="A24" s="116" t="s">
        <v>100</v>
      </c>
      <c r="B24" s="117" t="s">
        <v>101</v>
      </c>
      <c r="C24" s="134">
        <f>SUM(C25:C26)</f>
        <v>70222222</v>
      </c>
      <c r="D24" s="134">
        <f>SUM(D25:D26)</f>
        <v>71554222</v>
      </c>
      <c r="E24" s="124">
        <f>SUM(E25:E26)</f>
        <v>0</v>
      </c>
      <c r="F24" s="134">
        <f>SUM(F25:F26)</f>
        <v>71554222</v>
      </c>
      <c r="G24" s="134">
        <f>SUM(G25:G26)</f>
        <v>71554222</v>
      </c>
      <c r="H24" s="134">
        <v>0</v>
      </c>
      <c r="I24" s="135">
        <v>0</v>
      </c>
    </row>
    <row r="25" spans="1:9" ht="15" customHeight="1">
      <c r="A25" s="125" t="s">
        <v>104</v>
      </c>
      <c r="B25" s="126" t="s">
        <v>105</v>
      </c>
      <c r="C25" s="122">
        <v>445712</v>
      </c>
      <c r="D25" s="122">
        <v>445712</v>
      </c>
      <c r="E25" s="127">
        <f>F25-C25</f>
        <v>0</v>
      </c>
      <c r="F25" s="122">
        <v>445712</v>
      </c>
      <c r="G25" s="122">
        <v>445712</v>
      </c>
      <c r="H25" s="122">
        <v>0</v>
      </c>
      <c r="I25" s="123">
        <v>0</v>
      </c>
    </row>
    <row r="26" spans="1:9" ht="15" customHeight="1">
      <c r="A26" s="120" t="s">
        <v>153</v>
      </c>
      <c r="B26" s="121" t="s">
        <v>154</v>
      </c>
      <c r="C26" s="122">
        <v>69776510</v>
      </c>
      <c r="D26" s="122">
        <v>71108510</v>
      </c>
      <c r="E26" s="136">
        <v>0</v>
      </c>
      <c r="F26" s="122">
        <v>71108510</v>
      </c>
      <c r="G26" s="122">
        <f>F26</f>
        <v>71108510</v>
      </c>
      <c r="H26" s="122">
        <v>0</v>
      </c>
      <c r="I26" s="123">
        <v>0</v>
      </c>
    </row>
    <row r="27" spans="1:9" ht="15" customHeight="1">
      <c r="A27" s="120"/>
      <c r="B27" s="121"/>
      <c r="C27" s="122"/>
      <c r="D27" s="122"/>
      <c r="E27" s="136"/>
      <c r="F27" s="122"/>
      <c r="G27" s="122"/>
      <c r="H27" s="122"/>
      <c r="I27" s="123"/>
    </row>
    <row r="28" spans="1:9" ht="15" customHeight="1" thickBot="1">
      <c r="A28" s="137" t="s">
        <v>155</v>
      </c>
      <c r="B28" s="138" t="s">
        <v>106</v>
      </c>
      <c r="C28" s="140">
        <f>C22+C24</f>
        <v>101526549</v>
      </c>
      <c r="D28" s="140">
        <f>D22+D24</f>
        <v>106761770</v>
      </c>
      <c r="E28" s="139">
        <f>E24+E22</f>
        <v>6229955</v>
      </c>
      <c r="F28" s="140">
        <f>F22+F24</f>
        <v>112991725</v>
      </c>
      <c r="G28" s="140">
        <f>G22+G24</f>
        <v>112991725</v>
      </c>
      <c r="H28" s="140">
        <f>H22+H24</f>
        <v>0</v>
      </c>
      <c r="I28" s="141">
        <f>I22+I24</f>
        <v>0</v>
      </c>
    </row>
    <row r="29" spans="1:9" ht="15" customHeight="1" thickTop="1">
      <c r="A29" s="142"/>
      <c r="B29" s="142"/>
      <c r="C29" s="143"/>
      <c r="D29" s="143"/>
      <c r="E29" s="143"/>
      <c r="F29" s="144"/>
      <c r="G29" s="143"/>
      <c r="H29" s="144"/>
      <c r="I29" s="144"/>
    </row>
    <row r="30" spans="1:9" ht="15" customHeight="1" thickBot="1">
      <c r="A30" s="145"/>
      <c r="B30" s="146"/>
      <c r="C30" s="147"/>
      <c r="D30" s="147"/>
      <c r="E30" s="147"/>
      <c r="F30" s="148"/>
      <c r="G30" s="147"/>
      <c r="H30" s="148"/>
      <c r="I30" s="148"/>
    </row>
    <row r="31" spans="1:9" ht="19.5" customHeight="1" thickTop="1">
      <c r="A31" s="278" t="s">
        <v>75</v>
      </c>
      <c r="B31" s="275" t="s">
        <v>156</v>
      </c>
      <c r="C31" s="275" t="s">
        <v>163</v>
      </c>
      <c r="D31" s="282" t="s">
        <v>139</v>
      </c>
      <c r="E31" s="273" t="s">
        <v>231</v>
      </c>
      <c r="F31" s="275" t="s">
        <v>229</v>
      </c>
      <c r="G31" s="275" t="s">
        <v>143</v>
      </c>
      <c r="H31" s="275"/>
      <c r="I31" s="281"/>
    </row>
    <row r="32" spans="1:9" ht="45" customHeight="1" thickBot="1">
      <c r="A32" s="279"/>
      <c r="B32" s="276"/>
      <c r="C32" s="276"/>
      <c r="D32" s="283"/>
      <c r="E32" s="274"/>
      <c r="F32" s="276"/>
      <c r="G32" s="110" t="s">
        <v>76</v>
      </c>
      <c r="H32" s="110" t="s">
        <v>77</v>
      </c>
      <c r="I32" s="111" t="s">
        <v>78</v>
      </c>
    </row>
    <row r="33" spans="1:9" ht="15" customHeight="1" thickTop="1">
      <c r="A33" s="149" t="s">
        <v>10</v>
      </c>
      <c r="B33" s="150" t="s">
        <v>23</v>
      </c>
      <c r="C33" s="151" t="s">
        <v>32</v>
      </c>
      <c r="D33" s="151"/>
      <c r="E33" s="151" t="s">
        <v>79</v>
      </c>
      <c r="F33" s="151" t="s">
        <v>80</v>
      </c>
      <c r="G33" s="152" t="s">
        <v>81</v>
      </c>
      <c r="H33" s="151" t="s">
        <v>82</v>
      </c>
      <c r="I33" s="153" t="s">
        <v>168</v>
      </c>
    </row>
    <row r="34" spans="1:9" ht="15" customHeight="1">
      <c r="A34" s="116" t="s">
        <v>107</v>
      </c>
      <c r="B34" s="117" t="s">
        <v>108</v>
      </c>
      <c r="C34" s="154">
        <f aca="true" t="shared" si="2" ref="C34:H34">SUM(C35:C36)</f>
        <v>57315000</v>
      </c>
      <c r="D34" s="154">
        <f t="shared" si="2"/>
        <v>59304919</v>
      </c>
      <c r="E34" s="154">
        <f t="shared" si="2"/>
        <v>4965564</v>
      </c>
      <c r="F34" s="154">
        <f t="shared" si="2"/>
        <v>64270483</v>
      </c>
      <c r="G34" s="155">
        <f t="shared" si="2"/>
        <v>64270483</v>
      </c>
      <c r="H34" s="154">
        <f t="shared" si="2"/>
        <v>0</v>
      </c>
      <c r="I34" s="156">
        <v>0</v>
      </c>
    </row>
    <row r="35" spans="1:9" ht="15" customHeight="1">
      <c r="A35" s="125" t="s">
        <v>109</v>
      </c>
      <c r="B35" s="126" t="s">
        <v>110</v>
      </c>
      <c r="C35" s="157">
        <v>57265000</v>
      </c>
      <c r="D35" s="157">
        <v>57119719</v>
      </c>
      <c r="E35" s="157">
        <f>F35-D35</f>
        <v>1110000</v>
      </c>
      <c r="F35" s="158">
        <v>58229719</v>
      </c>
      <c r="G35" s="158">
        <f>F35</f>
        <v>58229719</v>
      </c>
      <c r="H35" s="158">
        <v>0</v>
      </c>
      <c r="I35" s="159">
        <v>0</v>
      </c>
    </row>
    <row r="36" spans="1:9" ht="15" customHeight="1">
      <c r="A36" s="125" t="s">
        <v>111</v>
      </c>
      <c r="B36" s="126" t="s">
        <v>112</v>
      </c>
      <c r="C36" s="157">
        <v>50000</v>
      </c>
      <c r="D36" s="157">
        <v>2185200</v>
      </c>
      <c r="E36" s="157">
        <f>F36-D36</f>
        <v>3855564</v>
      </c>
      <c r="F36" s="158">
        <v>6040764</v>
      </c>
      <c r="G36" s="158">
        <f>F36</f>
        <v>6040764</v>
      </c>
      <c r="H36" s="158">
        <v>0</v>
      </c>
      <c r="I36" s="159">
        <v>0</v>
      </c>
    </row>
    <row r="37" spans="1:9" ht="30.75" customHeight="1">
      <c r="A37" s="116" t="s">
        <v>113</v>
      </c>
      <c r="B37" s="160" t="s">
        <v>114</v>
      </c>
      <c r="C37" s="161">
        <v>10700000</v>
      </c>
      <c r="D37" s="161">
        <v>12800000</v>
      </c>
      <c r="E37" s="161">
        <f>F37-D37</f>
        <v>-147000</v>
      </c>
      <c r="F37" s="162">
        <v>12653000</v>
      </c>
      <c r="G37" s="162">
        <f>F37</f>
        <v>12653000</v>
      </c>
      <c r="H37" s="162">
        <v>0</v>
      </c>
      <c r="I37" s="163">
        <v>0</v>
      </c>
    </row>
    <row r="38" spans="1:9" ht="15" customHeight="1">
      <c r="A38" s="116" t="s">
        <v>115</v>
      </c>
      <c r="B38" s="117" t="s">
        <v>116</v>
      </c>
      <c r="C38" s="154">
        <f>SUM(C39:C43)</f>
        <v>33383549</v>
      </c>
      <c r="D38" s="154">
        <f>SUM(D39:D43)</f>
        <v>34233766</v>
      </c>
      <c r="E38" s="154">
        <f>SUM(E39:E43)</f>
        <v>1340188</v>
      </c>
      <c r="F38" s="162">
        <f>SUM(F39:F43)</f>
        <v>35573954</v>
      </c>
      <c r="G38" s="162">
        <f>SUM(G39:G43)</f>
        <v>35573954</v>
      </c>
      <c r="H38" s="162">
        <v>0</v>
      </c>
      <c r="I38" s="163">
        <v>0</v>
      </c>
    </row>
    <row r="39" spans="1:9" ht="15" customHeight="1">
      <c r="A39" s="125" t="s">
        <v>117</v>
      </c>
      <c r="B39" s="126" t="s">
        <v>118</v>
      </c>
      <c r="C39" s="157">
        <v>19823549</v>
      </c>
      <c r="D39" s="157">
        <v>20026021</v>
      </c>
      <c r="E39" s="157">
        <f>F39-D39</f>
        <v>1028797</v>
      </c>
      <c r="F39" s="158">
        <v>21054818</v>
      </c>
      <c r="G39" s="158">
        <f>F39</f>
        <v>21054818</v>
      </c>
      <c r="H39" s="158">
        <v>0</v>
      </c>
      <c r="I39" s="159">
        <v>0</v>
      </c>
    </row>
    <row r="40" spans="1:9" ht="15" customHeight="1">
      <c r="A40" s="125" t="s">
        <v>119</v>
      </c>
      <c r="B40" s="126" t="s">
        <v>120</v>
      </c>
      <c r="C40" s="157">
        <v>990000</v>
      </c>
      <c r="D40" s="157">
        <v>1010000</v>
      </c>
      <c r="E40" s="157">
        <f>F40-D40</f>
        <v>-190000</v>
      </c>
      <c r="F40" s="158">
        <v>820000</v>
      </c>
      <c r="G40" s="158">
        <f>F40</f>
        <v>820000</v>
      </c>
      <c r="H40" s="158">
        <v>0</v>
      </c>
      <c r="I40" s="159">
        <v>0</v>
      </c>
    </row>
    <row r="41" spans="1:9" ht="15" customHeight="1">
      <c r="A41" s="125" t="s">
        <v>121</v>
      </c>
      <c r="B41" s="126" t="s">
        <v>122</v>
      </c>
      <c r="C41" s="157">
        <v>5650000</v>
      </c>
      <c r="D41" s="157">
        <v>5922745</v>
      </c>
      <c r="E41" s="157">
        <f>F41-D41</f>
        <v>-120000</v>
      </c>
      <c r="F41" s="158">
        <v>5802745</v>
      </c>
      <c r="G41" s="158">
        <f>F41</f>
        <v>5802745</v>
      </c>
      <c r="H41" s="158">
        <v>0</v>
      </c>
      <c r="I41" s="159">
        <v>0</v>
      </c>
    </row>
    <row r="42" spans="1:9" ht="15" customHeight="1">
      <c r="A42" s="125" t="s">
        <v>123</v>
      </c>
      <c r="B42" s="126" t="s">
        <v>124</v>
      </c>
      <c r="C42" s="157">
        <v>650000</v>
      </c>
      <c r="D42" s="157">
        <v>650000</v>
      </c>
      <c r="E42" s="157">
        <f>F42-D42</f>
        <v>-300000</v>
      </c>
      <c r="F42" s="158">
        <v>350000</v>
      </c>
      <c r="G42" s="158">
        <f>F42</f>
        <v>350000</v>
      </c>
      <c r="H42" s="158">
        <v>0</v>
      </c>
      <c r="I42" s="159">
        <v>0</v>
      </c>
    </row>
    <row r="43" spans="1:9" ht="15" customHeight="1">
      <c r="A43" s="125" t="s">
        <v>125</v>
      </c>
      <c r="B43" s="126" t="s">
        <v>126</v>
      </c>
      <c r="C43" s="157">
        <v>6270000</v>
      </c>
      <c r="D43" s="157">
        <v>6625000</v>
      </c>
      <c r="E43" s="157">
        <f>F43-D43</f>
        <v>921391</v>
      </c>
      <c r="F43" s="158">
        <v>7546391</v>
      </c>
      <c r="G43" s="158">
        <f>F43</f>
        <v>7546391</v>
      </c>
      <c r="H43" s="158">
        <v>0</v>
      </c>
      <c r="I43" s="159">
        <v>0</v>
      </c>
    </row>
    <row r="44" spans="1:9" ht="15" customHeight="1">
      <c r="A44" s="164" t="s">
        <v>128</v>
      </c>
      <c r="B44" s="165" t="s">
        <v>129</v>
      </c>
      <c r="C44" s="166">
        <f>C46</f>
        <v>0</v>
      </c>
      <c r="D44" s="166">
        <f>SUM(D45:D46)</f>
        <v>120081</v>
      </c>
      <c r="E44" s="166">
        <f>SUM(E45:E46)</f>
        <v>121203</v>
      </c>
      <c r="F44" s="166">
        <f>SUM(F45:F46)</f>
        <v>241284</v>
      </c>
      <c r="G44" s="162">
        <f>G45+G46</f>
        <v>241284</v>
      </c>
      <c r="H44" s="166">
        <v>0</v>
      </c>
      <c r="I44" s="163">
        <v>0</v>
      </c>
    </row>
    <row r="45" spans="1:9" ht="15" customHeight="1">
      <c r="A45" s="125" t="s">
        <v>130</v>
      </c>
      <c r="B45" s="126" t="s">
        <v>169</v>
      </c>
      <c r="C45" s="166">
        <v>0</v>
      </c>
      <c r="D45" s="157">
        <v>12246</v>
      </c>
      <c r="E45" s="157">
        <v>0</v>
      </c>
      <c r="F45" s="157">
        <v>12246</v>
      </c>
      <c r="G45" s="243">
        <f>F45</f>
        <v>12246</v>
      </c>
      <c r="H45" s="166"/>
      <c r="I45" s="163"/>
    </row>
    <row r="46" spans="1:9" ht="15" customHeight="1">
      <c r="A46" s="125" t="s">
        <v>131</v>
      </c>
      <c r="B46" s="126" t="s">
        <v>132</v>
      </c>
      <c r="C46" s="157">
        <v>0</v>
      </c>
      <c r="D46" s="157">
        <v>107835</v>
      </c>
      <c r="E46" s="157">
        <f>F46-D46</f>
        <v>121203</v>
      </c>
      <c r="F46" s="158">
        <v>229038</v>
      </c>
      <c r="G46" s="243">
        <f>F46</f>
        <v>229038</v>
      </c>
      <c r="H46" s="158">
        <v>0</v>
      </c>
      <c r="I46" s="159">
        <v>0</v>
      </c>
    </row>
    <row r="47" spans="1:9" ht="15" customHeight="1">
      <c r="A47" s="164" t="s">
        <v>157</v>
      </c>
      <c r="B47" s="165" t="s">
        <v>133</v>
      </c>
      <c r="C47" s="166">
        <f>SUM(C48:C49)</f>
        <v>128000</v>
      </c>
      <c r="D47" s="166">
        <f>SUM(D48:D49)</f>
        <v>303004</v>
      </c>
      <c r="E47" s="166">
        <f>SUM(E48:E49)</f>
        <v>-50000</v>
      </c>
      <c r="F47" s="166">
        <f>SUM(F48:F49)</f>
        <v>253004</v>
      </c>
      <c r="G47" s="166">
        <f>SUM(G48:G49)</f>
        <v>253004</v>
      </c>
      <c r="H47" s="166">
        <v>0</v>
      </c>
      <c r="I47" s="167">
        <v>0</v>
      </c>
    </row>
    <row r="48" spans="1:9" ht="15" customHeight="1">
      <c r="A48" s="125" t="s">
        <v>134</v>
      </c>
      <c r="B48" s="126" t="s">
        <v>158</v>
      </c>
      <c r="C48" s="157">
        <v>100000</v>
      </c>
      <c r="D48" s="157">
        <v>249880</v>
      </c>
      <c r="E48" s="157">
        <f>F48-D48</f>
        <v>-50000</v>
      </c>
      <c r="F48" s="158">
        <v>199880</v>
      </c>
      <c r="G48" s="158">
        <f>F48</f>
        <v>199880</v>
      </c>
      <c r="H48" s="158">
        <v>0</v>
      </c>
      <c r="I48" s="159">
        <v>0</v>
      </c>
    </row>
    <row r="49" spans="1:9" ht="15" customHeight="1">
      <c r="A49" s="125" t="s">
        <v>135</v>
      </c>
      <c r="B49" s="126" t="s">
        <v>159</v>
      </c>
      <c r="C49" s="157">
        <v>28000</v>
      </c>
      <c r="D49" s="157">
        <v>53124</v>
      </c>
      <c r="E49" s="157">
        <f>F49-D49</f>
        <v>0</v>
      </c>
      <c r="F49" s="158">
        <v>53124</v>
      </c>
      <c r="G49" s="158">
        <f>F49</f>
        <v>53124</v>
      </c>
      <c r="H49" s="158">
        <v>0</v>
      </c>
      <c r="I49" s="159">
        <v>0</v>
      </c>
    </row>
    <row r="50" spans="1:9" ht="15" customHeight="1" thickBot="1">
      <c r="A50" s="137" t="s">
        <v>160</v>
      </c>
      <c r="B50" s="138" t="s">
        <v>138</v>
      </c>
      <c r="C50" s="168">
        <f aca="true" t="shared" si="3" ref="C50:I50">C34+C37+C38+C47+C44</f>
        <v>101526549</v>
      </c>
      <c r="D50" s="168">
        <f t="shared" si="3"/>
        <v>106761770</v>
      </c>
      <c r="E50" s="168">
        <f>E47+E44+E38+E37+E34</f>
        <v>6229955</v>
      </c>
      <c r="F50" s="168">
        <f t="shared" si="3"/>
        <v>112991725</v>
      </c>
      <c r="G50" s="140">
        <f t="shared" si="3"/>
        <v>112991725</v>
      </c>
      <c r="H50" s="168">
        <f t="shared" si="3"/>
        <v>0</v>
      </c>
      <c r="I50" s="141">
        <f t="shared" si="3"/>
        <v>0</v>
      </c>
    </row>
    <row r="51" spans="1:9" ht="16.5" thickTop="1">
      <c r="A51" s="142"/>
      <c r="B51" s="142"/>
      <c r="C51" s="142"/>
      <c r="D51" s="142"/>
      <c r="E51" s="142"/>
      <c r="F51" s="169"/>
      <c r="G51" s="100"/>
      <c r="H51" s="100"/>
      <c r="I51" s="100"/>
    </row>
    <row r="52" spans="1:9" ht="16.5" thickBot="1">
      <c r="A52" s="170"/>
      <c r="B52" s="171"/>
      <c r="C52" s="171"/>
      <c r="D52" s="171"/>
      <c r="E52" s="171"/>
      <c r="F52" s="171"/>
      <c r="G52" s="100"/>
      <c r="H52" s="100"/>
      <c r="I52" s="100"/>
    </row>
    <row r="53" spans="1:9" ht="15" thickBot="1">
      <c r="A53" s="172" t="s">
        <v>161</v>
      </c>
      <c r="B53" s="173"/>
      <c r="C53" s="207">
        <v>18</v>
      </c>
      <c r="D53" s="207">
        <v>18</v>
      </c>
      <c r="E53" s="207">
        <v>0</v>
      </c>
      <c r="F53" s="208">
        <v>18</v>
      </c>
      <c r="G53" s="100"/>
      <c r="H53" s="100"/>
      <c r="I53" s="100"/>
    </row>
    <row r="54" spans="1:9" ht="15" thickBot="1">
      <c r="A54" s="172" t="s">
        <v>162</v>
      </c>
      <c r="B54" s="173"/>
      <c r="C54" s="207">
        <v>0</v>
      </c>
      <c r="D54" s="207">
        <v>0</v>
      </c>
      <c r="E54" s="207">
        <v>0</v>
      </c>
      <c r="F54" s="208">
        <v>0</v>
      </c>
      <c r="G54" s="100"/>
      <c r="H54" s="100"/>
      <c r="I54" s="100"/>
    </row>
    <row r="55" spans="7:9" ht="12.75">
      <c r="G55" s="100"/>
      <c r="H55" s="100"/>
      <c r="I55" s="100"/>
    </row>
    <row r="56" spans="7:9" ht="12.75">
      <c r="G56" s="100"/>
      <c r="H56" s="100"/>
      <c r="I56" s="100"/>
    </row>
  </sheetData>
  <sheetProtection/>
  <mergeCells count="19">
    <mergeCell ref="D31:D32"/>
    <mergeCell ref="C31:C32"/>
    <mergeCell ref="A2:I3"/>
    <mergeCell ref="A4:I4"/>
    <mergeCell ref="G8:I8"/>
    <mergeCell ref="A6:B6"/>
    <mergeCell ref="A8:A9"/>
    <mergeCell ref="E8:E9"/>
    <mergeCell ref="B8:B9"/>
    <mergeCell ref="A7:B7"/>
    <mergeCell ref="D8:D9"/>
    <mergeCell ref="B31:B32"/>
    <mergeCell ref="H7:I7"/>
    <mergeCell ref="C8:C9"/>
    <mergeCell ref="F8:F9"/>
    <mergeCell ref="A31:A32"/>
    <mergeCell ref="F31:F32"/>
    <mergeCell ref="E31:E32"/>
    <mergeCell ref="G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70" zoomScaleNormal="70" zoomScaleSheetLayoutView="90" zoomScalePageLayoutView="0" workbookViewId="0" topLeftCell="A1">
      <selection activeCell="A4" sqref="A4"/>
    </sheetView>
  </sheetViews>
  <sheetFormatPr defaultColWidth="9.140625" defaultRowHeight="15"/>
  <cols>
    <col min="1" max="1" width="3.00390625" style="216" customWidth="1"/>
    <col min="2" max="2" width="35.00390625" style="216" customWidth="1"/>
    <col min="3" max="3" width="16.57421875" style="216" customWidth="1"/>
    <col min="4" max="4" width="15.7109375" style="216" bestFit="1" customWidth="1"/>
    <col min="5" max="5" width="15.8515625" style="216" bestFit="1" customWidth="1"/>
    <col min="6" max="6" width="15.7109375" style="216" bestFit="1" customWidth="1"/>
    <col min="7" max="8" width="15.28125" style="216" customWidth="1"/>
    <col min="9" max="9" width="16.00390625" style="216" customWidth="1"/>
    <col min="10" max="10" width="15.57421875" style="216" customWidth="1"/>
    <col min="11" max="11" width="15.140625" style="216" customWidth="1"/>
    <col min="12" max="12" width="16.00390625" style="216" customWidth="1"/>
    <col min="13" max="14" width="15.140625" style="216" customWidth="1"/>
    <col min="15" max="15" width="15.00390625" style="216" customWidth="1"/>
    <col min="16" max="20" width="9.140625" style="216" customWidth="1"/>
    <col min="21" max="21" width="14.57421875" style="216" bestFit="1" customWidth="1"/>
    <col min="22" max="16384" width="9.140625" style="216" customWidth="1"/>
  </cols>
  <sheetData>
    <row r="1" spans="1:20" s="197" customFormat="1" ht="15.75">
      <c r="A1" s="284" t="s">
        <v>194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09"/>
      <c r="Q1" s="209"/>
      <c r="R1" s="209"/>
      <c r="S1" s="209"/>
      <c r="T1" s="209"/>
    </row>
    <row r="2" s="197" customFormat="1" ht="14.25">
      <c r="O2" s="210"/>
    </row>
    <row r="3" s="197" customFormat="1" ht="14.25">
      <c r="O3" s="210"/>
    </row>
    <row r="4" spans="1:15" s="197" customFormat="1" ht="15">
      <c r="A4" s="211" t="s">
        <v>234</v>
      </c>
      <c r="B4" s="211"/>
      <c r="C4" s="211"/>
      <c r="O4" s="210"/>
    </row>
    <row r="5" spans="1:15" s="197" customFormat="1" ht="13.5" customHeight="1">
      <c r="A5" s="212" t="s">
        <v>195</v>
      </c>
      <c r="B5" s="212"/>
      <c r="C5" s="213"/>
      <c r="N5" s="285" t="s">
        <v>3</v>
      </c>
      <c r="O5" s="285"/>
    </row>
    <row r="6" spans="1:15" ht="27.75" customHeight="1">
      <c r="A6" s="214" t="s">
        <v>196</v>
      </c>
      <c r="B6" s="215" t="s">
        <v>171</v>
      </c>
      <c r="C6" s="215" t="s">
        <v>197</v>
      </c>
      <c r="D6" s="215" t="s">
        <v>198</v>
      </c>
      <c r="E6" s="215" t="s">
        <v>199</v>
      </c>
      <c r="F6" s="215" t="s">
        <v>200</v>
      </c>
      <c r="G6" s="215" t="s">
        <v>201</v>
      </c>
      <c r="H6" s="215" t="s">
        <v>202</v>
      </c>
      <c r="I6" s="215" t="s">
        <v>203</v>
      </c>
      <c r="J6" s="215" t="s">
        <v>204</v>
      </c>
      <c r="K6" s="215" t="s">
        <v>205</v>
      </c>
      <c r="L6" s="215" t="s">
        <v>206</v>
      </c>
      <c r="M6" s="215" t="s">
        <v>207</v>
      </c>
      <c r="N6" s="215" t="s">
        <v>208</v>
      </c>
      <c r="O6" s="215" t="s">
        <v>209</v>
      </c>
    </row>
    <row r="7" spans="1:15" ht="27.75" customHeight="1">
      <c r="A7" s="217"/>
      <c r="B7" s="218" t="s">
        <v>210</v>
      </c>
      <c r="C7" s="219">
        <v>98160037</v>
      </c>
      <c r="D7" s="219">
        <f>C33</f>
        <v>33957367</v>
      </c>
      <c r="E7" s="219">
        <f aca="true" t="shared" si="0" ref="E7:N7">D33</f>
        <v>598496</v>
      </c>
      <c r="F7" s="219">
        <f t="shared" si="0"/>
        <v>2581660</v>
      </c>
      <c r="G7" s="219">
        <f t="shared" si="0"/>
        <v>43688574</v>
      </c>
      <c r="H7" s="219">
        <f t="shared" si="0"/>
        <v>27655589</v>
      </c>
      <c r="I7" s="219">
        <f t="shared" si="0"/>
        <v>23260506</v>
      </c>
      <c r="J7" s="219">
        <f t="shared" si="0"/>
        <v>-17365078</v>
      </c>
      <c r="K7" s="219">
        <f t="shared" si="0"/>
        <v>-19230662</v>
      </c>
      <c r="L7" s="219">
        <f t="shared" si="0"/>
        <v>-6651011</v>
      </c>
      <c r="M7" s="219">
        <f t="shared" si="0"/>
        <v>39142608</v>
      </c>
      <c r="N7" s="219">
        <f t="shared" si="0"/>
        <v>32870911</v>
      </c>
      <c r="O7" s="220"/>
    </row>
    <row r="8" spans="1:15" ht="22.5" customHeight="1">
      <c r="A8" s="221" t="s">
        <v>172</v>
      </c>
      <c r="B8" s="222" t="s">
        <v>87</v>
      </c>
      <c r="C8" s="219">
        <v>2902750</v>
      </c>
      <c r="D8" s="219">
        <v>2902750</v>
      </c>
      <c r="E8" s="219">
        <v>2902750</v>
      </c>
      <c r="F8" s="219">
        <v>2902750</v>
      </c>
      <c r="G8" s="219">
        <v>2902750</v>
      </c>
      <c r="H8" s="219">
        <v>2902750</v>
      </c>
      <c r="I8" s="219">
        <v>2902750</v>
      </c>
      <c r="J8" s="219">
        <v>2902750</v>
      </c>
      <c r="K8" s="219">
        <v>3015854</v>
      </c>
      <c r="L8" s="219">
        <v>3015855</v>
      </c>
      <c r="M8" s="219">
        <v>3015855</v>
      </c>
      <c r="N8" s="219">
        <v>3015855</v>
      </c>
      <c r="O8" s="223">
        <f aca="true" t="shared" si="1" ref="O8:O17">SUM(C8:N8)</f>
        <v>35285419</v>
      </c>
    </row>
    <row r="9" spans="1:15" ht="21.75" customHeight="1">
      <c r="A9" s="221" t="s">
        <v>173</v>
      </c>
      <c r="B9" s="222" t="s">
        <v>85</v>
      </c>
      <c r="C9" s="219">
        <v>50000</v>
      </c>
      <c r="D9" s="219">
        <v>100000</v>
      </c>
      <c r="E9" s="219">
        <v>38000000</v>
      </c>
      <c r="F9" s="219">
        <v>2000000</v>
      </c>
      <c r="G9" s="219">
        <v>50000</v>
      </c>
      <c r="H9" s="219">
        <v>50000</v>
      </c>
      <c r="I9" s="219">
        <v>50000</v>
      </c>
      <c r="J9" s="219">
        <v>50000</v>
      </c>
      <c r="K9" s="219">
        <v>22032181</v>
      </c>
      <c r="L9" s="219">
        <v>1000000</v>
      </c>
      <c r="M9" s="219">
        <v>50000</v>
      </c>
      <c r="N9" s="219">
        <v>3584266</v>
      </c>
      <c r="O9" s="223">
        <f t="shared" si="1"/>
        <v>67016447</v>
      </c>
    </row>
    <row r="10" spans="1:15" ht="34.5" customHeight="1">
      <c r="A10" s="221" t="s">
        <v>174</v>
      </c>
      <c r="B10" s="222" t="s">
        <v>211</v>
      </c>
      <c r="C10" s="219">
        <v>16140837</v>
      </c>
      <c r="D10" s="219">
        <v>16140837</v>
      </c>
      <c r="E10" s="219">
        <v>16140837</v>
      </c>
      <c r="F10" s="219">
        <v>16140837</v>
      </c>
      <c r="G10" s="219">
        <v>16140838</v>
      </c>
      <c r="H10" s="219">
        <v>16140838</v>
      </c>
      <c r="I10" s="219">
        <v>16140837</v>
      </c>
      <c r="J10" s="219">
        <v>16140838</v>
      </c>
      <c r="K10" s="219">
        <v>18506800</v>
      </c>
      <c r="L10" s="219">
        <v>20583452</v>
      </c>
      <c r="M10" s="219">
        <v>20493451</v>
      </c>
      <c r="N10" s="219">
        <v>20673452</v>
      </c>
      <c r="O10" s="223">
        <f>SUM(C10:N10)</f>
        <v>209383854</v>
      </c>
    </row>
    <row r="11" spans="1:15" ht="33.75" customHeight="1">
      <c r="A11" s="221" t="s">
        <v>175</v>
      </c>
      <c r="B11" s="222" t="s">
        <v>98</v>
      </c>
      <c r="C11" s="219">
        <v>10000</v>
      </c>
      <c r="D11" s="219">
        <v>160000</v>
      </c>
      <c r="E11" s="219">
        <v>10000</v>
      </c>
      <c r="F11" s="219">
        <v>10000</v>
      </c>
      <c r="G11" s="219">
        <v>10000</v>
      </c>
      <c r="H11" s="219"/>
      <c r="I11" s="219"/>
      <c r="J11" s="219"/>
      <c r="K11" s="219"/>
      <c r="L11" s="219"/>
      <c r="M11" s="219"/>
      <c r="N11" s="219"/>
      <c r="O11" s="223">
        <f t="shared" si="1"/>
        <v>200000</v>
      </c>
    </row>
    <row r="12" spans="1:15" ht="33.75" customHeight="1">
      <c r="A12" s="221" t="s">
        <v>176</v>
      </c>
      <c r="B12" s="224" t="s">
        <v>97</v>
      </c>
      <c r="C12" s="219"/>
      <c r="D12" s="219"/>
      <c r="E12" s="219">
        <v>1000</v>
      </c>
      <c r="F12" s="219"/>
      <c r="G12" s="219">
        <v>7000000</v>
      </c>
      <c r="H12" s="219"/>
      <c r="I12" s="219"/>
      <c r="J12" s="219"/>
      <c r="K12" s="219"/>
      <c r="L12" s="219"/>
      <c r="M12" s="219"/>
      <c r="N12" s="219"/>
      <c r="O12" s="225">
        <f t="shared" si="1"/>
        <v>7001000</v>
      </c>
    </row>
    <row r="13" spans="1:15" ht="33.75" customHeight="1">
      <c r="A13" s="221" t="s">
        <v>177</v>
      </c>
      <c r="B13" s="224" t="s">
        <v>212</v>
      </c>
      <c r="C13" s="219"/>
      <c r="D13" s="219">
        <v>14528617</v>
      </c>
      <c r="E13" s="219"/>
      <c r="F13" s="219">
        <v>45000000</v>
      </c>
      <c r="G13" s="219"/>
      <c r="H13" s="219"/>
      <c r="I13" s="219"/>
      <c r="J13" s="219">
        <v>5000000</v>
      </c>
      <c r="K13" s="219"/>
      <c r="L13" s="219"/>
      <c r="M13" s="219"/>
      <c r="N13" s="219"/>
      <c r="O13" s="225">
        <f t="shared" si="1"/>
        <v>64528617</v>
      </c>
    </row>
    <row r="14" spans="1:15" ht="33" customHeight="1">
      <c r="A14" s="221" t="s">
        <v>178</v>
      </c>
      <c r="B14" s="224" t="s">
        <v>213</v>
      </c>
      <c r="C14" s="219">
        <f>54122434+445712+110713</f>
        <v>54678859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5">
        <f t="shared" si="1"/>
        <v>54678859</v>
      </c>
    </row>
    <row r="15" spans="1:15" ht="33" customHeight="1">
      <c r="A15" s="221" t="s">
        <v>179</v>
      </c>
      <c r="B15" s="224" t="s">
        <v>103</v>
      </c>
      <c r="C15" s="219"/>
      <c r="D15" s="219"/>
      <c r="E15" s="219">
        <v>12500000</v>
      </c>
      <c r="F15" s="219"/>
      <c r="G15" s="219"/>
      <c r="H15" s="219">
        <v>12500000</v>
      </c>
      <c r="I15" s="219"/>
      <c r="J15" s="219"/>
      <c r="K15" s="219"/>
      <c r="L15" s="219"/>
      <c r="M15" s="219"/>
      <c r="N15" s="219"/>
      <c r="O15" s="225">
        <f t="shared" si="1"/>
        <v>25000000</v>
      </c>
    </row>
    <row r="16" spans="1:15" ht="33" customHeight="1">
      <c r="A16" s="221" t="s">
        <v>180</v>
      </c>
      <c r="B16" s="224" t="s">
        <v>102</v>
      </c>
      <c r="C16" s="219"/>
      <c r="D16" s="219"/>
      <c r="E16" s="219"/>
      <c r="F16" s="219"/>
      <c r="G16" s="219"/>
      <c r="H16" s="219"/>
      <c r="I16" s="219">
        <v>50000000</v>
      </c>
      <c r="J16" s="219"/>
      <c r="K16" s="219"/>
      <c r="L16" s="219"/>
      <c r="M16" s="219"/>
      <c r="N16" s="219"/>
      <c r="O16" s="225">
        <f t="shared" si="1"/>
        <v>50000000</v>
      </c>
    </row>
    <row r="17" spans="1:15" ht="33" customHeight="1">
      <c r="A17" s="221" t="s">
        <v>181</v>
      </c>
      <c r="B17" s="224" t="s">
        <v>214</v>
      </c>
      <c r="C17" s="219">
        <v>150220</v>
      </c>
      <c r="D17" s="219">
        <v>141846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5">
        <f t="shared" si="1"/>
        <v>292066</v>
      </c>
    </row>
    <row r="18" spans="1:15" ht="33" customHeight="1">
      <c r="A18" s="221" t="s">
        <v>182</v>
      </c>
      <c r="B18" s="224" t="s">
        <v>167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>
        <v>54427819</v>
      </c>
      <c r="M18" s="219"/>
      <c r="N18" s="219"/>
      <c r="O18" s="225">
        <f>SUM(C18:N18)</f>
        <v>54427819</v>
      </c>
    </row>
    <row r="19" spans="1:15" s="230" customFormat="1" ht="27.75" customHeight="1">
      <c r="A19" s="226"/>
      <c r="B19" s="227" t="s">
        <v>215</v>
      </c>
      <c r="C19" s="228">
        <f>SUM(C8:C18)</f>
        <v>73932666</v>
      </c>
      <c r="D19" s="228">
        <f aca="true" t="shared" si="2" ref="D19:N19">SUM(D8:D18)</f>
        <v>33974050</v>
      </c>
      <c r="E19" s="228">
        <f t="shared" si="2"/>
        <v>69554587</v>
      </c>
      <c r="F19" s="228">
        <f t="shared" si="2"/>
        <v>66053587</v>
      </c>
      <c r="G19" s="228">
        <f t="shared" si="2"/>
        <v>26103588</v>
      </c>
      <c r="H19" s="228">
        <f t="shared" si="2"/>
        <v>31593588</v>
      </c>
      <c r="I19" s="228">
        <f t="shared" si="2"/>
        <v>69093587</v>
      </c>
      <c r="J19" s="228">
        <f t="shared" si="2"/>
        <v>24093588</v>
      </c>
      <c r="K19" s="228">
        <f t="shared" si="2"/>
        <v>43554835</v>
      </c>
      <c r="L19" s="228">
        <f t="shared" si="2"/>
        <v>79027126</v>
      </c>
      <c r="M19" s="228">
        <f t="shared" si="2"/>
        <v>23559306</v>
      </c>
      <c r="N19" s="228">
        <f t="shared" si="2"/>
        <v>27273573</v>
      </c>
      <c r="O19" s="229">
        <f>SUM(O8:O18)</f>
        <v>567814081</v>
      </c>
    </row>
    <row r="20" spans="1:15" ht="27.75" customHeight="1">
      <c r="A20" s="217"/>
      <c r="B20" s="218" t="s">
        <v>170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1:15" ht="27.75" customHeight="1">
      <c r="A21" s="221" t="s">
        <v>182</v>
      </c>
      <c r="B21" s="233" t="s">
        <v>108</v>
      </c>
      <c r="C21" s="234">
        <v>10081539</v>
      </c>
      <c r="D21" s="234">
        <v>10081539</v>
      </c>
      <c r="E21" s="234">
        <v>10081540</v>
      </c>
      <c r="F21" s="234">
        <v>10081540</v>
      </c>
      <c r="G21" s="234">
        <v>10081540</v>
      </c>
      <c r="H21" s="234">
        <v>10081539</v>
      </c>
      <c r="I21" s="234">
        <v>10081539</v>
      </c>
      <c r="J21" s="234">
        <v>10081539</v>
      </c>
      <c r="K21" s="234">
        <v>11325469</v>
      </c>
      <c r="L21" s="234">
        <v>12980658</v>
      </c>
      <c r="M21" s="234">
        <v>12980658</v>
      </c>
      <c r="N21" s="234">
        <v>12980658</v>
      </c>
      <c r="O21" s="225">
        <f aca="true" t="shared" si="3" ref="O21:O31">SUM(C21:N21)</f>
        <v>130919758</v>
      </c>
    </row>
    <row r="22" spans="1:15" ht="27.75" customHeight="1">
      <c r="A22" s="221" t="s">
        <v>183</v>
      </c>
      <c r="B22" s="233" t="s">
        <v>216</v>
      </c>
      <c r="C22" s="234">
        <v>1897956</v>
      </c>
      <c r="D22" s="234">
        <v>1897956</v>
      </c>
      <c r="E22" s="234">
        <v>1897957</v>
      </c>
      <c r="F22" s="234">
        <v>1897957</v>
      </c>
      <c r="G22" s="234">
        <v>1897957</v>
      </c>
      <c r="H22" s="234">
        <v>1897956</v>
      </c>
      <c r="I22" s="234">
        <v>1897956</v>
      </c>
      <c r="J22" s="234">
        <v>1897957</v>
      </c>
      <c r="K22" s="234">
        <v>2597957</v>
      </c>
      <c r="L22" s="234">
        <v>2548957</v>
      </c>
      <c r="M22" s="234">
        <v>2548957</v>
      </c>
      <c r="N22" s="234">
        <v>2548957</v>
      </c>
      <c r="O22" s="225">
        <f t="shared" si="3"/>
        <v>25428480</v>
      </c>
    </row>
    <row r="23" spans="1:15" ht="27.75" customHeight="1">
      <c r="A23" s="221" t="s">
        <v>184</v>
      </c>
      <c r="B23" s="235" t="s">
        <v>116</v>
      </c>
      <c r="C23" s="234">
        <v>8439406</v>
      </c>
      <c r="D23" s="234">
        <v>8439406</v>
      </c>
      <c r="E23" s="234">
        <v>8439406</v>
      </c>
      <c r="F23" s="234">
        <v>8439406</v>
      </c>
      <c r="G23" s="234">
        <v>8439406</v>
      </c>
      <c r="H23" s="234">
        <v>8439406</v>
      </c>
      <c r="I23" s="234">
        <v>8439406</v>
      </c>
      <c r="J23" s="234">
        <v>8439406</v>
      </c>
      <c r="K23" s="234">
        <v>8901407</v>
      </c>
      <c r="L23" s="234">
        <v>9348136</v>
      </c>
      <c r="M23" s="234">
        <v>9348136</v>
      </c>
      <c r="N23" s="234">
        <v>9348136</v>
      </c>
      <c r="O23" s="225">
        <f t="shared" si="3"/>
        <v>104461063</v>
      </c>
    </row>
    <row r="24" spans="1:21" ht="27.75" customHeight="1">
      <c r="A24" s="221" t="s">
        <v>185</v>
      </c>
      <c r="B24" s="236" t="s">
        <v>127</v>
      </c>
      <c r="C24" s="234">
        <v>125000</v>
      </c>
      <c r="D24" s="234">
        <v>125000</v>
      </c>
      <c r="E24" s="234">
        <v>125000</v>
      </c>
      <c r="F24" s="234">
        <v>125000</v>
      </c>
      <c r="G24" s="234">
        <v>125000</v>
      </c>
      <c r="H24" s="234">
        <v>125000</v>
      </c>
      <c r="I24" s="234">
        <v>125000</v>
      </c>
      <c r="J24" s="234">
        <v>1137500</v>
      </c>
      <c r="K24" s="234">
        <v>1000000</v>
      </c>
      <c r="L24" s="234">
        <v>1000000</v>
      </c>
      <c r="M24" s="234">
        <f>125000+137500</f>
        <v>262500</v>
      </c>
      <c r="N24" s="234">
        <v>1000000</v>
      </c>
      <c r="O24" s="225">
        <f t="shared" si="3"/>
        <v>5275000</v>
      </c>
      <c r="U24" s="242"/>
    </row>
    <row r="25" spans="1:15" ht="27.75" customHeight="1">
      <c r="A25" s="221" t="s">
        <v>186</v>
      </c>
      <c r="B25" s="236" t="s">
        <v>217</v>
      </c>
      <c r="C25" s="234">
        <f>4402770+224767</f>
        <v>4627537</v>
      </c>
      <c r="D25" s="234">
        <v>4402770</v>
      </c>
      <c r="E25" s="234">
        <v>4402770</v>
      </c>
      <c r="F25" s="234">
        <v>4402770</v>
      </c>
      <c r="G25" s="234">
        <v>4402770</v>
      </c>
      <c r="H25" s="234">
        <v>4402770</v>
      </c>
      <c r="I25" s="234">
        <v>4402770</v>
      </c>
      <c r="J25" s="234">
        <v>4402770</v>
      </c>
      <c r="K25" s="234">
        <v>4650351</v>
      </c>
      <c r="L25" s="234">
        <v>4690752</v>
      </c>
      <c r="M25" s="234">
        <v>4690752</v>
      </c>
      <c r="N25" s="234">
        <v>4690750</v>
      </c>
      <c r="O25" s="225">
        <f t="shared" si="3"/>
        <v>54169532</v>
      </c>
    </row>
    <row r="26" spans="1:15" ht="27.75" customHeight="1">
      <c r="A26" s="221" t="s">
        <v>187</v>
      </c>
      <c r="B26" s="224" t="s">
        <v>218</v>
      </c>
      <c r="C26" s="234">
        <v>1135050</v>
      </c>
      <c r="D26" s="234"/>
      <c r="E26" s="234"/>
      <c r="F26" s="234"/>
      <c r="G26" s="234">
        <v>2729900</v>
      </c>
      <c r="H26" s="234"/>
      <c r="I26" s="234"/>
      <c r="J26" s="234"/>
      <c r="K26" s="234"/>
      <c r="L26" s="234"/>
      <c r="M26" s="234"/>
      <c r="N26" s="234">
        <v>4575983</v>
      </c>
      <c r="O26" s="225">
        <f t="shared" si="3"/>
        <v>8440933</v>
      </c>
    </row>
    <row r="27" spans="1:15" ht="27.75" customHeight="1">
      <c r="A27" s="221" t="s">
        <v>188</v>
      </c>
      <c r="B27" s="235" t="s">
        <v>133</v>
      </c>
      <c r="C27" s="234"/>
      <c r="D27" s="234"/>
      <c r="E27" s="234">
        <v>238500</v>
      </c>
      <c r="F27" s="234"/>
      <c r="G27" s="234"/>
      <c r="H27" s="234">
        <v>4542000</v>
      </c>
      <c r="I27" s="234"/>
      <c r="J27" s="234"/>
      <c r="K27" s="234"/>
      <c r="L27" s="234">
        <v>125004</v>
      </c>
      <c r="M27" s="234"/>
      <c r="N27" s="234"/>
      <c r="O27" s="225">
        <f t="shared" si="3"/>
        <v>4905504</v>
      </c>
    </row>
    <row r="28" spans="1:15" ht="27.75" customHeight="1">
      <c r="A28" s="221" t="s">
        <v>189</v>
      </c>
      <c r="B28" s="235" t="s">
        <v>136</v>
      </c>
      <c r="C28" s="234">
        <v>8888000</v>
      </c>
      <c r="D28" s="234">
        <v>42386250</v>
      </c>
      <c r="E28" s="234">
        <v>42386250</v>
      </c>
      <c r="F28" s="234"/>
      <c r="G28" s="234">
        <v>14460000</v>
      </c>
      <c r="H28" s="234">
        <v>6000000</v>
      </c>
      <c r="I28" s="234">
        <v>84772500</v>
      </c>
      <c r="J28" s="234"/>
      <c r="K28" s="234">
        <v>2500000</v>
      </c>
      <c r="L28" s="234">
        <v>2540000</v>
      </c>
      <c r="M28" s="234"/>
      <c r="N28" s="234"/>
      <c r="O28" s="225">
        <f t="shared" si="3"/>
        <v>203933000</v>
      </c>
    </row>
    <row r="29" spans="1:15" ht="27.75" customHeight="1">
      <c r="A29" s="221" t="s">
        <v>190</v>
      </c>
      <c r="B29" s="235" t="s">
        <v>137</v>
      </c>
      <c r="C29" s="234"/>
      <c r="D29" s="234"/>
      <c r="E29" s="234"/>
      <c r="F29" s="234"/>
      <c r="G29" s="234"/>
      <c r="H29" s="234">
        <v>500000</v>
      </c>
      <c r="I29" s="234"/>
      <c r="J29" s="234"/>
      <c r="K29" s="234"/>
      <c r="L29" s="234"/>
      <c r="M29" s="234"/>
      <c r="N29" s="234"/>
      <c r="O29" s="225">
        <f t="shared" si="3"/>
        <v>500000</v>
      </c>
    </row>
    <row r="30" spans="1:15" ht="27.75" customHeight="1">
      <c r="A30" s="221" t="s">
        <v>191</v>
      </c>
      <c r="B30" s="224" t="s">
        <v>193</v>
      </c>
      <c r="C30" s="234">
        <f>4488745+292066</f>
        <v>4780811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25">
        <f t="shared" si="3"/>
        <v>4780811</v>
      </c>
    </row>
    <row r="31" spans="1:15" ht="34.5" customHeight="1">
      <c r="A31" s="221" t="s">
        <v>192</v>
      </c>
      <c r="B31" s="224" t="s">
        <v>219</v>
      </c>
      <c r="C31" s="234"/>
      <c r="D31" s="234"/>
      <c r="E31" s="234"/>
      <c r="F31" s="234">
        <v>12500000</v>
      </c>
      <c r="G31" s="234"/>
      <c r="H31" s="234"/>
      <c r="I31" s="234">
        <v>12500000</v>
      </c>
      <c r="J31" s="234"/>
      <c r="K31" s="234"/>
      <c r="L31" s="234"/>
      <c r="M31" s="234"/>
      <c r="N31" s="234"/>
      <c r="O31" s="225">
        <f t="shared" si="3"/>
        <v>25000000</v>
      </c>
    </row>
    <row r="32" spans="1:15" s="230" customFormat="1" ht="27.75" customHeight="1">
      <c r="A32" s="226"/>
      <c r="B32" s="227" t="s">
        <v>220</v>
      </c>
      <c r="C32" s="228">
        <f>SUM(C21:C31)</f>
        <v>39975299</v>
      </c>
      <c r="D32" s="228">
        <f aca="true" t="shared" si="4" ref="D32:N32">SUM(D21:D30)</f>
        <v>67332921</v>
      </c>
      <c r="E32" s="228">
        <f t="shared" si="4"/>
        <v>67571423</v>
      </c>
      <c r="F32" s="228">
        <f t="shared" si="4"/>
        <v>24946673</v>
      </c>
      <c r="G32" s="228">
        <f t="shared" si="4"/>
        <v>42136573</v>
      </c>
      <c r="H32" s="228">
        <f t="shared" si="4"/>
        <v>35988671</v>
      </c>
      <c r="I32" s="228">
        <f t="shared" si="4"/>
        <v>109719171</v>
      </c>
      <c r="J32" s="228">
        <f t="shared" si="4"/>
        <v>25959172</v>
      </c>
      <c r="K32" s="228">
        <f t="shared" si="4"/>
        <v>30975184</v>
      </c>
      <c r="L32" s="228">
        <f t="shared" si="4"/>
        <v>33233507</v>
      </c>
      <c r="M32" s="228">
        <f t="shared" si="4"/>
        <v>29831003</v>
      </c>
      <c r="N32" s="228">
        <f t="shared" si="4"/>
        <v>35144484</v>
      </c>
      <c r="O32" s="229">
        <f>SUM(O21:O31)</f>
        <v>567814081</v>
      </c>
    </row>
    <row r="33" spans="1:15" ht="15.75">
      <c r="A33" s="217"/>
      <c r="B33" s="218" t="s">
        <v>221</v>
      </c>
      <c r="C33" s="237">
        <f>C19-C32</f>
        <v>33957367</v>
      </c>
      <c r="D33" s="237">
        <f aca="true" t="shared" si="5" ref="D33:N33">D7+D19-D32</f>
        <v>598496</v>
      </c>
      <c r="E33" s="237">
        <f t="shared" si="5"/>
        <v>2581660</v>
      </c>
      <c r="F33" s="237">
        <f t="shared" si="5"/>
        <v>43688574</v>
      </c>
      <c r="G33" s="237">
        <f t="shared" si="5"/>
        <v>27655589</v>
      </c>
      <c r="H33" s="237">
        <f t="shared" si="5"/>
        <v>23260506</v>
      </c>
      <c r="I33" s="237">
        <f t="shared" si="5"/>
        <v>-17365078</v>
      </c>
      <c r="J33" s="237">
        <f t="shared" si="5"/>
        <v>-19230662</v>
      </c>
      <c r="K33" s="237">
        <f t="shared" si="5"/>
        <v>-6651011</v>
      </c>
      <c r="L33" s="237">
        <f t="shared" si="5"/>
        <v>39142608</v>
      </c>
      <c r="M33" s="237">
        <f t="shared" si="5"/>
        <v>32870911</v>
      </c>
      <c r="N33" s="237">
        <f t="shared" si="5"/>
        <v>25000000</v>
      </c>
      <c r="O33" s="217"/>
    </row>
    <row r="34" spans="1:15" ht="15.75">
      <c r="A34" s="238"/>
      <c r="B34" s="239"/>
      <c r="C34" s="240" t="s">
        <v>222</v>
      </c>
      <c r="D34" s="240" t="s">
        <v>223</v>
      </c>
      <c r="E34" s="240"/>
      <c r="F34" s="240"/>
      <c r="G34" s="240" t="s">
        <v>224</v>
      </c>
      <c r="H34" s="240" t="s">
        <v>225</v>
      </c>
      <c r="I34" s="240" t="s">
        <v>223</v>
      </c>
      <c r="J34" s="240"/>
      <c r="K34" s="240" t="s">
        <v>226</v>
      </c>
      <c r="L34" s="240" t="s">
        <v>227</v>
      </c>
      <c r="M34" s="240"/>
      <c r="N34" s="240"/>
      <c r="O34" s="238"/>
    </row>
    <row r="35" ht="12.75">
      <c r="H35" s="216" t="s">
        <v>228</v>
      </c>
    </row>
    <row r="38" ht="22.5" customHeight="1">
      <c r="B38" s="241"/>
    </row>
    <row r="61" ht="15.75" customHeight="1"/>
  </sheetData>
  <sheetProtection/>
  <mergeCells count="2">
    <mergeCell ref="A1:O1"/>
    <mergeCell ref="N5:O5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Tüskéné Balogh Anikó</cp:lastModifiedBy>
  <cp:lastPrinted>2019-12-10T07:20:08Z</cp:lastPrinted>
  <dcterms:created xsi:type="dcterms:W3CDTF">2019-09-17T11:24:04Z</dcterms:created>
  <dcterms:modified xsi:type="dcterms:W3CDTF">2019-12-10T07:20:11Z</dcterms:modified>
  <cp:category/>
  <cp:version/>
  <cp:contentType/>
  <cp:contentStatus/>
</cp:coreProperties>
</file>