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kumentumok\Regöly Önkormányzat\2020\11. 2020. 06. 29\2. napirend 2019. évi költségvetés 2. sz. módosítása\"/>
    </mc:Choice>
  </mc:AlternateContent>
  <xr:revisionPtr revIDLastSave="0" documentId="13_ncr:1_{CD6590D2-36B0-46C8-9F8C-EFEBE11B5B4F}" xr6:coauthVersionLast="45" xr6:coauthVersionMax="45" xr10:uidLastSave="{00000000-0000-0000-0000-000000000000}"/>
  <bookViews>
    <workbookView xWindow="-120" yWindow="-120" windowWidth="29040" windowHeight="15840" tabRatio="815" xr2:uid="{00000000-000D-0000-FFFF-FFFF00000000}"/>
  </bookViews>
  <sheets>
    <sheet name="1.sz.mell. Működési összevont" sheetId="3" r:id="rId1"/>
    <sheet name="2.sz.mell. Felhalm. összevont " sheetId="5" r:id="rId2"/>
    <sheet name="3.sz.mell. Kiem.előír.összevont" sheetId="6" r:id="rId3"/>
    <sheet name="4.sz.mell.Köt.Önk.Áll.összevont" sheetId="7" r:id="rId4"/>
    <sheet name="5.sz.mell. Kiemelt előir.Közös" sheetId="8" r:id="rId5"/>
    <sheet name="6.sz.mell.Köt.Önk.Áll.Közös" sheetId="9" r:id="rId6"/>
    <sheet name="7.sz.mell. Kiemelt előir.Önkorm" sheetId="10" r:id="rId7"/>
    <sheet name="8.sz.mell. Köt.Önk.Áll.Önkorm." sheetId="11" r:id="rId8"/>
  </sheets>
  <definedNames>
    <definedName name="_xlnm.Print_Area" localSheetId="0">'1.sz.mell. Működési összevont'!$A$1:$M$25</definedName>
    <definedName name="_xlnm.Print_Area" localSheetId="1">'2.sz.mell. Felhalm. összevont '!$A$1:$N$29</definedName>
    <definedName name="_xlnm.Print_Area" localSheetId="2">'3.sz.mell. Kiem.előír.összevont'!$A$1:$G$154</definedName>
    <definedName name="_xlnm.Print_Area" localSheetId="4">'5.sz.mell. Kiemelt előir.Közös'!$A$1:$G$147</definedName>
    <definedName name="_xlnm.Print_Area" localSheetId="5">'6.sz.mell.Köt.Önk.Áll.Közös'!$A$1:$I$154</definedName>
    <definedName name="_xlnm.Print_Area" localSheetId="6">'7.sz.mell. Kiemelt előir.Önkorm'!$A$1:$G$152</definedName>
    <definedName name="_xlnm.Print_Area" localSheetId="7">'8.sz.mell. Köt.Önk.Áll.Önkorm.'!$A$1:$M$153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141" i="7" l="1"/>
  <c r="L136" i="7"/>
  <c r="L131" i="7"/>
  <c r="L146" i="7" s="1"/>
  <c r="K127" i="7"/>
  <c r="L123" i="7"/>
  <c r="L109" i="7"/>
  <c r="L93" i="7"/>
  <c r="F141" i="7"/>
  <c r="F140" i="7"/>
  <c r="F139" i="7"/>
  <c r="F138" i="7"/>
  <c r="F137" i="7"/>
  <c r="G136" i="7"/>
  <c r="G146" i="7" s="1"/>
  <c r="F125" i="7"/>
  <c r="F124" i="7"/>
  <c r="G123" i="7"/>
  <c r="F122" i="7"/>
  <c r="F121" i="7"/>
  <c r="F120" i="7"/>
  <c r="F119" i="7"/>
  <c r="F117" i="7"/>
  <c r="F116" i="7"/>
  <c r="F115" i="7"/>
  <c r="F114" i="7"/>
  <c r="F113" i="7"/>
  <c r="F112" i="7"/>
  <c r="F111" i="7"/>
  <c r="F110" i="7"/>
  <c r="G109" i="7"/>
  <c r="F108" i="7"/>
  <c r="F107" i="7"/>
  <c r="F106" i="7"/>
  <c r="F105" i="7"/>
  <c r="F104" i="7"/>
  <c r="F103" i="7"/>
  <c r="F102" i="7"/>
  <c r="F101" i="7"/>
  <c r="F100" i="7"/>
  <c r="F99" i="7"/>
  <c r="F98" i="7"/>
  <c r="F97" i="7"/>
  <c r="F96" i="7"/>
  <c r="F95" i="7"/>
  <c r="F94" i="7"/>
  <c r="G93" i="7"/>
  <c r="L80" i="7"/>
  <c r="L75" i="7"/>
  <c r="L72" i="7"/>
  <c r="K67" i="7"/>
  <c r="L63" i="7"/>
  <c r="L57" i="7"/>
  <c r="L52" i="7"/>
  <c r="L46" i="7"/>
  <c r="K37" i="7"/>
  <c r="L35" i="7"/>
  <c r="L28" i="7"/>
  <c r="L21" i="7"/>
  <c r="L14" i="7"/>
  <c r="K10" i="7"/>
  <c r="L7" i="7"/>
  <c r="F80" i="7"/>
  <c r="F79" i="7"/>
  <c r="F78" i="7"/>
  <c r="F77" i="7"/>
  <c r="F76" i="7"/>
  <c r="G75" i="7"/>
  <c r="F74" i="7"/>
  <c r="F73" i="7"/>
  <c r="G72" i="7"/>
  <c r="F61" i="7"/>
  <c r="F60" i="7"/>
  <c r="F59" i="7"/>
  <c r="F58" i="7"/>
  <c r="G57" i="7"/>
  <c r="F52" i="7"/>
  <c r="F51" i="7"/>
  <c r="F50" i="7"/>
  <c r="F49" i="7"/>
  <c r="F48" i="7"/>
  <c r="F47" i="7"/>
  <c r="G46" i="7"/>
  <c r="F45" i="7"/>
  <c r="F44" i="7"/>
  <c r="F43" i="7"/>
  <c r="F42" i="7"/>
  <c r="F41" i="7"/>
  <c r="F40" i="7"/>
  <c r="F39" i="7"/>
  <c r="F38" i="7"/>
  <c r="F37" i="7"/>
  <c r="F36" i="7"/>
  <c r="G35" i="7"/>
  <c r="F34" i="7"/>
  <c r="F33" i="7"/>
  <c r="F32" i="7"/>
  <c r="F31" i="7"/>
  <c r="F30" i="7"/>
  <c r="F29" i="7"/>
  <c r="G28" i="7"/>
  <c r="F27" i="7"/>
  <c r="F26" i="7"/>
  <c r="F25" i="7"/>
  <c r="F24" i="7"/>
  <c r="F23" i="7"/>
  <c r="G21" i="7"/>
  <c r="F20" i="7"/>
  <c r="F19" i="7"/>
  <c r="F18" i="7"/>
  <c r="F17" i="7"/>
  <c r="F16" i="7"/>
  <c r="F15" i="7"/>
  <c r="G14" i="7"/>
  <c r="F13" i="7"/>
  <c r="F12" i="7"/>
  <c r="F11" i="7"/>
  <c r="F10" i="7"/>
  <c r="F9" i="7"/>
  <c r="F8" i="7"/>
  <c r="G7" i="7"/>
  <c r="G154" i="6"/>
  <c r="F154" i="6"/>
  <c r="F140" i="6"/>
  <c r="F139" i="6"/>
  <c r="F138" i="6"/>
  <c r="F137" i="6"/>
  <c r="F136" i="6"/>
  <c r="G135" i="6"/>
  <c r="G145" i="6" s="1"/>
  <c r="F124" i="6"/>
  <c r="F123" i="6"/>
  <c r="G122" i="6"/>
  <c r="F120" i="6"/>
  <c r="F119" i="6"/>
  <c r="F118" i="6"/>
  <c r="F117" i="6"/>
  <c r="F116" i="6"/>
  <c r="F115" i="6"/>
  <c r="F114" i="6"/>
  <c r="F113" i="6"/>
  <c r="F112" i="6"/>
  <c r="F111" i="6"/>
  <c r="F110" i="6"/>
  <c r="F109" i="6"/>
  <c r="G108" i="6"/>
  <c r="F107" i="6"/>
  <c r="F106" i="6"/>
  <c r="F105" i="6"/>
  <c r="F104" i="6"/>
  <c r="F103" i="6"/>
  <c r="F102" i="6"/>
  <c r="F101" i="6"/>
  <c r="F100" i="6"/>
  <c r="F99" i="6"/>
  <c r="F98" i="6"/>
  <c r="F97" i="6"/>
  <c r="F96" i="6"/>
  <c r="F95" i="6"/>
  <c r="F94" i="6"/>
  <c r="F93" i="6"/>
  <c r="G92" i="6"/>
  <c r="L62" i="7" l="1"/>
  <c r="L86" i="7"/>
  <c r="G126" i="7"/>
  <c r="G147" i="7" s="1"/>
  <c r="L126" i="7"/>
  <c r="G86" i="7"/>
  <c r="G62" i="7"/>
  <c r="G125" i="6"/>
  <c r="F83" i="6"/>
  <c r="F82" i="6"/>
  <c r="F81" i="6"/>
  <c r="F80" i="6"/>
  <c r="F79" i="6"/>
  <c r="F78" i="6"/>
  <c r="F77" i="6"/>
  <c r="F76" i="6"/>
  <c r="F75" i="6"/>
  <c r="G74" i="6"/>
  <c r="F73" i="6"/>
  <c r="F72" i="6"/>
  <c r="G71" i="6"/>
  <c r="F60" i="6"/>
  <c r="F59" i="6"/>
  <c r="F58" i="6"/>
  <c r="F57" i="6"/>
  <c r="G56" i="6"/>
  <c r="F51" i="6"/>
  <c r="F50" i="6"/>
  <c r="F49" i="6"/>
  <c r="F48" i="6"/>
  <c r="F47" i="6"/>
  <c r="F46" i="6"/>
  <c r="G45" i="6"/>
  <c r="F44" i="6"/>
  <c r="F43" i="6"/>
  <c r="F42" i="6"/>
  <c r="F41" i="6"/>
  <c r="F40" i="6"/>
  <c r="F39" i="6"/>
  <c r="F38" i="6"/>
  <c r="F37" i="6"/>
  <c r="F36" i="6"/>
  <c r="F35" i="6"/>
  <c r="G34" i="6"/>
  <c r="F33" i="6"/>
  <c r="F32" i="6"/>
  <c r="F31" i="6"/>
  <c r="F30" i="6"/>
  <c r="F29" i="6"/>
  <c r="G28" i="6"/>
  <c r="G27" i="6"/>
  <c r="F26" i="6"/>
  <c r="F25" i="6"/>
  <c r="F24" i="6"/>
  <c r="F23" i="6"/>
  <c r="F22" i="6"/>
  <c r="F21" i="6"/>
  <c r="G20" i="6"/>
  <c r="F19" i="6"/>
  <c r="F18" i="6"/>
  <c r="F17" i="6"/>
  <c r="F16" i="6"/>
  <c r="F15" i="6"/>
  <c r="F14" i="6"/>
  <c r="G13" i="6"/>
  <c r="F12" i="6"/>
  <c r="F11" i="6"/>
  <c r="F10" i="6"/>
  <c r="F9" i="6"/>
  <c r="F8" i="6"/>
  <c r="F7" i="6"/>
  <c r="G6" i="6"/>
  <c r="G14" i="3"/>
  <c r="G26" i="5"/>
  <c r="F15" i="5"/>
  <c r="F14" i="5"/>
  <c r="G13" i="5"/>
  <c r="F9" i="5"/>
  <c r="F8" i="5"/>
  <c r="F7" i="5"/>
  <c r="F6" i="5"/>
  <c r="M26" i="5"/>
  <c r="N13" i="5"/>
  <c r="N27" i="5" s="1"/>
  <c r="M27" i="5" s="1"/>
  <c r="M12" i="5"/>
  <c r="M11" i="5"/>
  <c r="M10" i="5"/>
  <c r="M9" i="5"/>
  <c r="M8" i="5"/>
  <c r="M7" i="5"/>
  <c r="M6" i="5"/>
  <c r="F18" i="3"/>
  <c r="F15" i="3"/>
  <c r="G22" i="3"/>
  <c r="G13" i="3"/>
  <c r="F12" i="3"/>
  <c r="F11" i="3"/>
  <c r="F10" i="3"/>
  <c r="F9" i="3"/>
  <c r="F8" i="3"/>
  <c r="F7" i="3"/>
  <c r="F6" i="3"/>
  <c r="M22" i="3"/>
  <c r="L21" i="3"/>
  <c r="L20" i="3"/>
  <c r="L19" i="3"/>
  <c r="L18" i="3"/>
  <c r="L17" i="3"/>
  <c r="L16" i="3"/>
  <c r="L15" i="3"/>
  <c r="L14" i="3"/>
  <c r="M13" i="3"/>
  <c r="L12" i="3"/>
  <c r="L11" i="3"/>
  <c r="L10" i="3"/>
  <c r="L9" i="3"/>
  <c r="L8" i="3"/>
  <c r="L7" i="3"/>
  <c r="L6" i="3"/>
  <c r="K138" i="11"/>
  <c r="K137" i="11"/>
  <c r="K136" i="11"/>
  <c r="K135" i="11"/>
  <c r="K123" i="11"/>
  <c r="K122" i="11"/>
  <c r="K120" i="11"/>
  <c r="K119" i="11"/>
  <c r="K118" i="11"/>
  <c r="K117" i="11"/>
  <c r="K116" i="11"/>
  <c r="K115" i="11"/>
  <c r="K114" i="11"/>
  <c r="K113" i="11"/>
  <c r="K112" i="11"/>
  <c r="K111" i="11"/>
  <c r="K110" i="11"/>
  <c r="K109" i="11"/>
  <c r="K108" i="11"/>
  <c r="K106" i="11"/>
  <c r="K105" i="11"/>
  <c r="K104" i="11"/>
  <c r="K103" i="11"/>
  <c r="K102" i="11"/>
  <c r="K101" i="11"/>
  <c r="K100" i="11"/>
  <c r="K99" i="11"/>
  <c r="K98" i="11"/>
  <c r="K97" i="11"/>
  <c r="K96" i="11"/>
  <c r="K95" i="11"/>
  <c r="K94" i="11"/>
  <c r="K93" i="11"/>
  <c r="K92" i="11"/>
  <c r="L139" i="11"/>
  <c r="L134" i="11"/>
  <c r="L129" i="11"/>
  <c r="L144" i="11" s="1"/>
  <c r="L125" i="11"/>
  <c r="L121" i="11"/>
  <c r="L107" i="11"/>
  <c r="L91" i="11"/>
  <c r="F138" i="11"/>
  <c r="F137" i="11"/>
  <c r="F136" i="11"/>
  <c r="F135" i="11"/>
  <c r="G134" i="11"/>
  <c r="F122" i="11"/>
  <c r="G121" i="11"/>
  <c r="F111" i="11"/>
  <c r="F110" i="11"/>
  <c r="F109" i="11"/>
  <c r="F108" i="11"/>
  <c r="G107" i="11"/>
  <c r="F106" i="11"/>
  <c r="F105" i="11"/>
  <c r="F104" i="11"/>
  <c r="F103" i="11"/>
  <c r="F102" i="11"/>
  <c r="F101" i="11"/>
  <c r="F100" i="11"/>
  <c r="F99" i="11"/>
  <c r="F98" i="11"/>
  <c r="F97" i="11"/>
  <c r="F96" i="11"/>
  <c r="F95" i="11"/>
  <c r="F94" i="11"/>
  <c r="F93" i="11"/>
  <c r="F92" i="11"/>
  <c r="G91" i="11"/>
  <c r="G34" i="11"/>
  <c r="G13" i="11"/>
  <c r="K83" i="11"/>
  <c r="K78" i="11"/>
  <c r="K74" i="11"/>
  <c r="L71" i="11"/>
  <c r="K56" i="11"/>
  <c r="K51" i="11"/>
  <c r="L45" i="11"/>
  <c r="K36" i="11"/>
  <c r="L34" i="11"/>
  <c r="L27" i="11"/>
  <c r="L20" i="11"/>
  <c r="L13" i="11"/>
  <c r="K12" i="11"/>
  <c r="K11" i="11"/>
  <c r="K10" i="11"/>
  <c r="K9" i="11"/>
  <c r="L6" i="11"/>
  <c r="F72" i="11"/>
  <c r="G71" i="11"/>
  <c r="G84" i="11" s="1"/>
  <c r="F50" i="11"/>
  <c r="F49" i="11"/>
  <c r="F48" i="11"/>
  <c r="F47" i="11"/>
  <c r="F46" i="11"/>
  <c r="G45" i="11"/>
  <c r="F44" i="11"/>
  <c r="F43" i="11"/>
  <c r="F42" i="11"/>
  <c r="F41" i="11"/>
  <c r="F40" i="11"/>
  <c r="F39" i="11"/>
  <c r="F38" i="11"/>
  <c r="F37" i="11"/>
  <c r="F33" i="11"/>
  <c r="F32" i="11"/>
  <c r="F31" i="11"/>
  <c r="F30" i="11"/>
  <c r="F29" i="11"/>
  <c r="F28" i="11"/>
  <c r="G27" i="11"/>
  <c r="F26" i="11"/>
  <c r="F25" i="11"/>
  <c r="F24" i="11"/>
  <c r="F23" i="11"/>
  <c r="G20" i="11"/>
  <c r="F18" i="11"/>
  <c r="F12" i="11"/>
  <c r="F10" i="11"/>
  <c r="F9" i="11"/>
  <c r="F8" i="11"/>
  <c r="F7" i="11"/>
  <c r="G6" i="11"/>
  <c r="F138" i="10"/>
  <c r="F137" i="10"/>
  <c r="F136" i="10"/>
  <c r="F135" i="10"/>
  <c r="G133" i="10"/>
  <c r="F121" i="10"/>
  <c r="G120" i="10"/>
  <c r="F119" i="10"/>
  <c r="F118" i="10"/>
  <c r="F117" i="10"/>
  <c r="F116" i="10"/>
  <c r="F115" i="10"/>
  <c r="F114" i="10"/>
  <c r="F113" i="10"/>
  <c r="F112" i="10"/>
  <c r="F111" i="10"/>
  <c r="F110" i="10"/>
  <c r="F109" i="10"/>
  <c r="G106" i="10"/>
  <c r="F105" i="10"/>
  <c r="F104" i="10"/>
  <c r="F103" i="10"/>
  <c r="F102" i="10"/>
  <c r="F101" i="10"/>
  <c r="F100" i="10"/>
  <c r="F99" i="10"/>
  <c r="F98" i="10"/>
  <c r="F97" i="10"/>
  <c r="F96" i="10"/>
  <c r="F95" i="10"/>
  <c r="F94" i="10"/>
  <c r="F93" i="10"/>
  <c r="F92" i="10"/>
  <c r="F91" i="10"/>
  <c r="G90" i="10"/>
  <c r="F81" i="10"/>
  <c r="F80" i="10"/>
  <c r="F79" i="10"/>
  <c r="F78" i="10"/>
  <c r="F76" i="10"/>
  <c r="F75" i="10"/>
  <c r="F74" i="10"/>
  <c r="F72" i="10"/>
  <c r="F71" i="10"/>
  <c r="G70" i="10"/>
  <c r="G83" i="10" s="1"/>
  <c r="F49" i="10"/>
  <c r="F48" i="10"/>
  <c r="F47" i="10"/>
  <c r="F46" i="10"/>
  <c r="F45" i="10"/>
  <c r="G44" i="10"/>
  <c r="F43" i="10"/>
  <c r="F42" i="10"/>
  <c r="F41" i="10"/>
  <c r="F40" i="10"/>
  <c r="F39" i="10"/>
  <c r="F38" i="10"/>
  <c r="F37" i="10"/>
  <c r="F36" i="10"/>
  <c r="F35" i="10"/>
  <c r="F34" i="10"/>
  <c r="G33" i="10"/>
  <c r="F32" i="10"/>
  <c r="F31" i="10"/>
  <c r="F30" i="10"/>
  <c r="F29" i="10"/>
  <c r="F28" i="10"/>
  <c r="G27" i="10"/>
  <c r="G26" i="10" s="1"/>
  <c r="F25" i="10"/>
  <c r="F24" i="10"/>
  <c r="F23" i="10"/>
  <c r="F22" i="10"/>
  <c r="F21" i="10"/>
  <c r="F20" i="10"/>
  <c r="G19" i="10"/>
  <c r="F18" i="10"/>
  <c r="F17" i="10"/>
  <c r="F16" i="10"/>
  <c r="F15" i="10"/>
  <c r="F14" i="10"/>
  <c r="F13" i="10"/>
  <c r="G12" i="10"/>
  <c r="F11" i="10"/>
  <c r="F10" i="10"/>
  <c r="F9" i="10"/>
  <c r="F8" i="10"/>
  <c r="F6" i="10"/>
  <c r="G5" i="10"/>
  <c r="G144" i="11" l="1"/>
  <c r="G27" i="5"/>
  <c r="L61" i="11"/>
  <c r="L152" i="11" s="1"/>
  <c r="G85" i="6"/>
  <c r="L87" i="7"/>
  <c r="L147" i="7"/>
  <c r="G87" i="7"/>
  <c r="G146" i="6"/>
  <c r="G61" i="6"/>
  <c r="G86" i="6" s="1"/>
  <c r="M23" i="3"/>
  <c r="M13" i="5"/>
  <c r="G23" i="3"/>
  <c r="L124" i="11"/>
  <c r="L145" i="11" s="1"/>
  <c r="G124" i="11"/>
  <c r="G61" i="11"/>
  <c r="G85" i="11" s="1"/>
  <c r="L84" i="11"/>
  <c r="G143" i="10"/>
  <c r="G123" i="10"/>
  <c r="G60" i="10"/>
  <c r="G151" i="10" s="1"/>
  <c r="F117" i="9"/>
  <c r="F116" i="9"/>
  <c r="F115" i="9"/>
  <c r="F114" i="9"/>
  <c r="F113" i="9"/>
  <c r="G108" i="9"/>
  <c r="F95" i="9"/>
  <c r="F94" i="9"/>
  <c r="F93" i="9"/>
  <c r="G92" i="9"/>
  <c r="G74" i="9"/>
  <c r="G71" i="9"/>
  <c r="G56" i="9"/>
  <c r="G45" i="9"/>
  <c r="G34" i="9"/>
  <c r="G27" i="9"/>
  <c r="G20" i="9"/>
  <c r="G13" i="9"/>
  <c r="G6" i="9"/>
  <c r="F78" i="9"/>
  <c r="F72" i="9"/>
  <c r="F59" i="9"/>
  <c r="F51" i="9"/>
  <c r="F18" i="9"/>
  <c r="G138" i="8"/>
  <c r="F138" i="8"/>
  <c r="G128" i="8"/>
  <c r="F128" i="8"/>
  <c r="F120" i="8"/>
  <c r="F115" i="8"/>
  <c r="F111" i="8"/>
  <c r="G106" i="8"/>
  <c r="F93" i="8"/>
  <c r="F92" i="8"/>
  <c r="F91" i="8"/>
  <c r="G90" i="8"/>
  <c r="G123" i="8" s="1"/>
  <c r="F79" i="8"/>
  <c r="G75" i="8"/>
  <c r="F73" i="8"/>
  <c r="G72" i="8"/>
  <c r="G67" i="8"/>
  <c r="F67" i="8"/>
  <c r="G63" i="8"/>
  <c r="F63" i="8"/>
  <c r="F60" i="8"/>
  <c r="G57" i="8"/>
  <c r="G52" i="8"/>
  <c r="F52" i="8"/>
  <c r="G46" i="8"/>
  <c r="F46" i="8"/>
  <c r="G21" i="8"/>
  <c r="F21" i="8"/>
  <c r="F19" i="8"/>
  <c r="G14" i="8"/>
  <c r="F13" i="8"/>
  <c r="G7" i="8"/>
  <c r="G85" i="9" l="1"/>
  <c r="G153" i="6"/>
  <c r="G143" i="8"/>
  <c r="G144" i="8" s="1"/>
  <c r="G125" i="9"/>
  <c r="G152" i="10"/>
  <c r="L153" i="11"/>
  <c r="G145" i="11"/>
  <c r="L85" i="11"/>
  <c r="G144" i="10"/>
  <c r="G84" i="10"/>
  <c r="G146" i="9"/>
  <c r="G61" i="9"/>
  <c r="G62" i="8"/>
  <c r="G87" i="8" s="1"/>
  <c r="G86" i="8"/>
  <c r="D15" i="5"/>
  <c r="D12" i="3"/>
  <c r="G154" i="9" l="1"/>
  <c r="G86" i="9"/>
  <c r="G153" i="9"/>
  <c r="E14" i="8"/>
  <c r="D19" i="8"/>
  <c r="D14" i="8" l="1"/>
  <c r="F14" i="8"/>
  <c r="E109" i="7"/>
  <c r="F109" i="7" s="1"/>
  <c r="H123" i="7"/>
  <c r="I123" i="7" s="1"/>
  <c r="J123" i="7"/>
  <c r="K123" i="7" s="1"/>
  <c r="J141" i="7"/>
  <c r="K141" i="7" s="1"/>
  <c r="J136" i="7"/>
  <c r="K136" i="7" s="1"/>
  <c r="J131" i="7"/>
  <c r="J109" i="7"/>
  <c r="K109" i="7" s="1"/>
  <c r="J93" i="7"/>
  <c r="K93" i="7" s="1"/>
  <c r="E136" i="7"/>
  <c r="E123" i="7"/>
  <c r="F123" i="7" s="1"/>
  <c r="E93" i="7"/>
  <c r="F93" i="7" s="1"/>
  <c r="D140" i="7"/>
  <c r="D139" i="7"/>
  <c r="D138" i="7"/>
  <c r="D137" i="7"/>
  <c r="D125" i="7"/>
  <c r="D124" i="7"/>
  <c r="D122" i="7"/>
  <c r="D121" i="7"/>
  <c r="D120" i="7"/>
  <c r="D119" i="7"/>
  <c r="D117" i="7"/>
  <c r="D116" i="7"/>
  <c r="D115" i="7"/>
  <c r="D114" i="7"/>
  <c r="D113" i="7"/>
  <c r="D112" i="7"/>
  <c r="D111" i="7"/>
  <c r="D110" i="7"/>
  <c r="D108" i="7"/>
  <c r="D107" i="7"/>
  <c r="D106" i="7"/>
  <c r="D105" i="7"/>
  <c r="D104" i="7"/>
  <c r="D103" i="7"/>
  <c r="D102" i="7"/>
  <c r="D101" i="7"/>
  <c r="D100" i="7"/>
  <c r="D99" i="7"/>
  <c r="D98" i="7"/>
  <c r="D97" i="7"/>
  <c r="D96" i="7"/>
  <c r="D95" i="7"/>
  <c r="D94" i="7"/>
  <c r="J63" i="7"/>
  <c r="J57" i="7"/>
  <c r="K57" i="7" s="1"/>
  <c r="J52" i="7"/>
  <c r="K52" i="7" s="1"/>
  <c r="J46" i="7"/>
  <c r="K46" i="7" s="1"/>
  <c r="I37" i="7"/>
  <c r="I10" i="7"/>
  <c r="J80" i="7"/>
  <c r="K80" i="7" s="1"/>
  <c r="J75" i="7"/>
  <c r="K75" i="7" s="1"/>
  <c r="J72" i="7"/>
  <c r="K72" i="7" s="1"/>
  <c r="J35" i="7"/>
  <c r="K35" i="7" s="1"/>
  <c r="J28" i="7"/>
  <c r="K28" i="7" s="1"/>
  <c r="J21" i="7"/>
  <c r="K21" i="7" s="1"/>
  <c r="J14" i="7"/>
  <c r="K14" i="7" s="1"/>
  <c r="J7" i="7"/>
  <c r="K7" i="7" s="1"/>
  <c r="C29" i="7"/>
  <c r="J146" i="7" l="1"/>
  <c r="K146" i="7" s="1"/>
  <c r="E146" i="7"/>
  <c r="F146" i="7" s="1"/>
  <c r="F136" i="7"/>
  <c r="J62" i="7"/>
  <c r="J86" i="7"/>
  <c r="K86" i="7" s="1"/>
  <c r="E126" i="7"/>
  <c r="F126" i="7" s="1"/>
  <c r="J126" i="7"/>
  <c r="K126" i="7" s="1"/>
  <c r="D18" i="9"/>
  <c r="E13" i="9"/>
  <c r="F13" i="9" s="1"/>
  <c r="D79" i="7"/>
  <c r="D78" i="7"/>
  <c r="D77" i="7"/>
  <c r="D76" i="7"/>
  <c r="D74" i="7"/>
  <c r="D73" i="7"/>
  <c r="D61" i="7"/>
  <c r="D60" i="7"/>
  <c r="D59" i="7"/>
  <c r="D58" i="7"/>
  <c r="D51" i="7"/>
  <c r="D50" i="7"/>
  <c r="D49" i="7"/>
  <c r="D48" i="7"/>
  <c r="D47" i="7"/>
  <c r="D45" i="7"/>
  <c r="D44" i="7"/>
  <c r="D43" i="7"/>
  <c r="D42" i="7"/>
  <c r="D41" i="7"/>
  <c r="D40" i="7"/>
  <c r="D39" i="7"/>
  <c r="D38" i="7"/>
  <c r="D37" i="7"/>
  <c r="D36" i="7"/>
  <c r="D34" i="7"/>
  <c r="D33" i="7"/>
  <c r="D32" i="7"/>
  <c r="D31" i="7"/>
  <c r="D30" i="7"/>
  <c r="D27" i="7"/>
  <c r="D26" i="7"/>
  <c r="D25" i="7"/>
  <c r="D24" i="7"/>
  <c r="D23" i="7"/>
  <c r="D20" i="7"/>
  <c r="D19" i="7"/>
  <c r="D18" i="7"/>
  <c r="D17" i="7"/>
  <c r="D16" i="7"/>
  <c r="D15" i="7"/>
  <c r="D13" i="7"/>
  <c r="D12" i="7"/>
  <c r="D11" i="7"/>
  <c r="D9" i="7"/>
  <c r="D8" i="7"/>
  <c r="D10" i="7"/>
  <c r="E75" i="7"/>
  <c r="F75" i="7" s="1"/>
  <c r="E72" i="7"/>
  <c r="F72" i="7" s="1"/>
  <c r="E57" i="7"/>
  <c r="F57" i="7" s="1"/>
  <c r="E46" i="7"/>
  <c r="F46" i="7" s="1"/>
  <c r="E35" i="7"/>
  <c r="F35" i="7" s="1"/>
  <c r="E28" i="7"/>
  <c r="F28" i="7" s="1"/>
  <c r="E21" i="7"/>
  <c r="F21" i="7" s="1"/>
  <c r="E14" i="7"/>
  <c r="F14" i="7" s="1"/>
  <c r="E7" i="7"/>
  <c r="F7" i="7" s="1"/>
  <c r="D154" i="6"/>
  <c r="E154" i="6"/>
  <c r="D140" i="6"/>
  <c r="D139" i="6"/>
  <c r="D138" i="6"/>
  <c r="D137" i="6"/>
  <c r="D136" i="6"/>
  <c r="D124" i="6"/>
  <c r="D123" i="6"/>
  <c r="D120" i="6"/>
  <c r="D119" i="6"/>
  <c r="D118" i="6"/>
  <c r="D117" i="6"/>
  <c r="D116" i="6"/>
  <c r="D115" i="6"/>
  <c r="D114" i="6"/>
  <c r="D113" i="6"/>
  <c r="D112" i="6"/>
  <c r="D111" i="6"/>
  <c r="D110" i="6"/>
  <c r="D109" i="6"/>
  <c r="D107" i="6"/>
  <c r="D106" i="6"/>
  <c r="D105" i="6"/>
  <c r="D104" i="6"/>
  <c r="D103" i="6"/>
  <c r="D102" i="6"/>
  <c r="D101" i="6"/>
  <c r="D100" i="6"/>
  <c r="D99" i="6"/>
  <c r="D98" i="6"/>
  <c r="D97" i="6"/>
  <c r="D96" i="6"/>
  <c r="D95" i="6"/>
  <c r="D94" i="6"/>
  <c r="D93" i="6"/>
  <c r="D83" i="6"/>
  <c r="D82" i="6"/>
  <c r="D81" i="6"/>
  <c r="D80" i="6"/>
  <c r="D78" i="6"/>
  <c r="D77" i="6"/>
  <c r="D76" i="6"/>
  <c r="D75" i="6"/>
  <c r="D73" i="6"/>
  <c r="D72" i="6"/>
  <c r="D60" i="6"/>
  <c r="D59" i="6"/>
  <c r="D58" i="6"/>
  <c r="D57" i="6"/>
  <c r="D50" i="6"/>
  <c r="D49" i="6"/>
  <c r="D48" i="6"/>
  <c r="D47" i="6"/>
  <c r="D46" i="6"/>
  <c r="D44" i="6"/>
  <c r="D43" i="6"/>
  <c r="D42" i="6"/>
  <c r="D41" i="6"/>
  <c r="D40" i="6"/>
  <c r="D39" i="6"/>
  <c r="D38" i="6"/>
  <c r="D37" i="6"/>
  <c r="D36" i="6"/>
  <c r="D35" i="6"/>
  <c r="D33" i="6"/>
  <c r="D32" i="6"/>
  <c r="D31" i="6"/>
  <c r="D30" i="6"/>
  <c r="D29" i="6"/>
  <c r="D26" i="6"/>
  <c r="D25" i="6"/>
  <c r="D24" i="6"/>
  <c r="D23" i="6"/>
  <c r="D22" i="6"/>
  <c r="D21" i="6"/>
  <c r="D19" i="6"/>
  <c r="D18" i="6"/>
  <c r="D17" i="6"/>
  <c r="D16" i="6"/>
  <c r="D15" i="6"/>
  <c r="D14" i="6"/>
  <c r="D79" i="6"/>
  <c r="D51" i="6"/>
  <c r="D12" i="6"/>
  <c r="D11" i="6"/>
  <c r="D10" i="6"/>
  <c r="D9" i="6"/>
  <c r="D8" i="6"/>
  <c r="D7" i="6"/>
  <c r="E135" i="6"/>
  <c r="E122" i="6"/>
  <c r="F122" i="6" s="1"/>
  <c r="E108" i="6"/>
  <c r="F108" i="6" s="1"/>
  <c r="E92" i="6"/>
  <c r="F92" i="6" s="1"/>
  <c r="E85" i="6"/>
  <c r="F85" i="6" s="1"/>
  <c r="E74" i="6"/>
  <c r="F74" i="6" s="1"/>
  <c r="E71" i="6"/>
  <c r="F71" i="6" s="1"/>
  <c r="E56" i="6"/>
  <c r="F56" i="6" s="1"/>
  <c r="E45" i="6"/>
  <c r="F45" i="6" s="1"/>
  <c r="E34" i="6"/>
  <c r="F34" i="6" s="1"/>
  <c r="E28" i="6"/>
  <c r="F28" i="6" s="1"/>
  <c r="E27" i="6"/>
  <c r="F27" i="6" s="1"/>
  <c r="E20" i="6"/>
  <c r="F20" i="6" s="1"/>
  <c r="E13" i="6"/>
  <c r="F13" i="6" s="1"/>
  <c r="E6" i="6"/>
  <c r="F6" i="6" s="1"/>
  <c r="D138" i="11"/>
  <c r="D137" i="11"/>
  <c r="D136" i="11"/>
  <c r="D135" i="11"/>
  <c r="D122" i="11"/>
  <c r="D111" i="11"/>
  <c r="D110" i="11"/>
  <c r="D109" i="11"/>
  <c r="D108" i="11"/>
  <c r="D106" i="11"/>
  <c r="D105" i="11"/>
  <c r="D104" i="11"/>
  <c r="D103" i="11"/>
  <c r="D102" i="11"/>
  <c r="D101" i="11"/>
  <c r="D100" i="11"/>
  <c r="D99" i="11"/>
  <c r="D98" i="11"/>
  <c r="D97" i="11"/>
  <c r="D96" i="11"/>
  <c r="D95" i="11"/>
  <c r="D94" i="11"/>
  <c r="D93" i="11"/>
  <c r="D92" i="11"/>
  <c r="J139" i="11"/>
  <c r="K139" i="11" s="1"/>
  <c r="J134" i="11"/>
  <c r="K134" i="11" s="1"/>
  <c r="J129" i="11"/>
  <c r="J125" i="11"/>
  <c r="J121" i="11"/>
  <c r="K121" i="11" s="1"/>
  <c r="J107" i="11"/>
  <c r="K107" i="11" s="1"/>
  <c r="J91" i="11"/>
  <c r="K91" i="11" s="1"/>
  <c r="E134" i="11"/>
  <c r="E121" i="11"/>
  <c r="F121" i="11" s="1"/>
  <c r="E107" i="11"/>
  <c r="F107" i="11" s="1"/>
  <c r="E91" i="11"/>
  <c r="F91" i="11" s="1"/>
  <c r="I36" i="11"/>
  <c r="E144" i="11" l="1"/>
  <c r="F144" i="11" s="1"/>
  <c r="F134" i="11"/>
  <c r="E145" i="6"/>
  <c r="F145" i="6" s="1"/>
  <c r="F135" i="6"/>
  <c r="J87" i="7"/>
  <c r="K87" i="7" s="1"/>
  <c r="K62" i="7"/>
  <c r="J144" i="11"/>
  <c r="K144" i="11" s="1"/>
  <c r="E124" i="11"/>
  <c r="E86" i="7"/>
  <c r="F86" i="7" s="1"/>
  <c r="J155" i="7"/>
  <c r="E147" i="7"/>
  <c r="F147" i="7" s="1"/>
  <c r="J147" i="7"/>
  <c r="K147" i="7" s="1"/>
  <c r="J154" i="7"/>
  <c r="E62" i="7"/>
  <c r="F62" i="7" s="1"/>
  <c r="E125" i="6"/>
  <c r="F125" i="6" s="1"/>
  <c r="E61" i="6"/>
  <c r="F61" i="6" s="1"/>
  <c r="J124" i="11"/>
  <c r="K124" i="11" s="1"/>
  <c r="I83" i="11"/>
  <c r="I12" i="11"/>
  <c r="I11" i="11"/>
  <c r="I10" i="11"/>
  <c r="I9" i="11"/>
  <c r="D72" i="11"/>
  <c r="D50" i="11"/>
  <c r="D49" i="11"/>
  <c r="D48" i="11"/>
  <c r="D47" i="11"/>
  <c r="D46" i="11"/>
  <c r="D44" i="11"/>
  <c r="D43" i="11"/>
  <c r="D42" i="11"/>
  <c r="D41" i="11"/>
  <c r="D40" i="11"/>
  <c r="D39" i="11"/>
  <c r="D38" i="11"/>
  <c r="D37" i="11"/>
  <c r="D33" i="11"/>
  <c r="D32" i="11"/>
  <c r="D31" i="11"/>
  <c r="D30" i="11"/>
  <c r="D29" i="11"/>
  <c r="D28" i="11"/>
  <c r="D26" i="11"/>
  <c r="D25" i="11"/>
  <c r="D24" i="11"/>
  <c r="D23" i="11"/>
  <c r="D18" i="11"/>
  <c r="D12" i="11"/>
  <c r="D10" i="11"/>
  <c r="D8" i="11"/>
  <c r="D7" i="11"/>
  <c r="D9" i="11"/>
  <c r="J71" i="11"/>
  <c r="J45" i="11"/>
  <c r="K45" i="11" s="1"/>
  <c r="J34" i="11"/>
  <c r="J27" i="11"/>
  <c r="K27" i="11" s="1"/>
  <c r="J20" i="11"/>
  <c r="K20" i="11" s="1"/>
  <c r="J13" i="11"/>
  <c r="K13" i="11" s="1"/>
  <c r="J6" i="11"/>
  <c r="K6" i="11" s="1"/>
  <c r="E71" i="11"/>
  <c r="J61" i="11" l="1"/>
  <c r="K61" i="11" s="1"/>
  <c r="K152" i="11" s="1"/>
  <c r="K34" i="11"/>
  <c r="F153" i="6"/>
  <c r="E84" i="11"/>
  <c r="F84" i="11" s="1"/>
  <c r="F71" i="11"/>
  <c r="E145" i="11"/>
  <c r="F145" i="11" s="1"/>
  <c r="F124" i="11"/>
  <c r="J84" i="11"/>
  <c r="K84" i="11" s="1"/>
  <c r="K153" i="11" s="1"/>
  <c r="K71" i="11"/>
  <c r="J85" i="11"/>
  <c r="K85" i="11" s="1"/>
  <c r="J152" i="11"/>
  <c r="J145" i="11"/>
  <c r="K145" i="11" s="1"/>
  <c r="E155" i="7"/>
  <c r="E87" i="7"/>
  <c r="F87" i="7" s="1"/>
  <c r="E154" i="7"/>
  <c r="E86" i="6"/>
  <c r="F86" i="6" s="1"/>
  <c r="E146" i="6"/>
  <c r="F146" i="6" s="1"/>
  <c r="E153" i="6"/>
  <c r="E45" i="11"/>
  <c r="F45" i="11" s="1"/>
  <c r="E34" i="11"/>
  <c r="F34" i="11" s="1"/>
  <c r="E27" i="11"/>
  <c r="F27" i="11" s="1"/>
  <c r="E20" i="11"/>
  <c r="F20" i="11" s="1"/>
  <c r="E13" i="11"/>
  <c r="F13" i="11" s="1"/>
  <c r="E6" i="11"/>
  <c r="F6" i="11" s="1"/>
  <c r="E153" i="11" l="1"/>
  <c r="J153" i="11"/>
  <c r="E61" i="11"/>
  <c r="D120" i="8"/>
  <c r="D115" i="8"/>
  <c r="D111" i="8"/>
  <c r="D93" i="8"/>
  <c r="D92" i="8"/>
  <c r="D91" i="8"/>
  <c r="D13" i="8"/>
  <c r="E7" i="8"/>
  <c r="D73" i="8"/>
  <c r="D79" i="8"/>
  <c r="D60" i="8"/>
  <c r="E138" i="8"/>
  <c r="E128" i="8"/>
  <c r="E106" i="8"/>
  <c r="F106" i="8" s="1"/>
  <c r="E90" i="8"/>
  <c r="F90" i="8" s="1"/>
  <c r="D138" i="8"/>
  <c r="D128" i="8"/>
  <c r="D117" i="9"/>
  <c r="D116" i="9"/>
  <c r="D115" i="9"/>
  <c r="D114" i="9"/>
  <c r="D113" i="9"/>
  <c r="D95" i="9"/>
  <c r="D94" i="9"/>
  <c r="D93" i="9"/>
  <c r="E108" i="9"/>
  <c r="F108" i="9" s="1"/>
  <c r="E92" i="9"/>
  <c r="F92" i="9" s="1"/>
  <c r="E56" i="9"/>
  <c r="F56" i="9" s="1"/>
  <c r="E71" i="9"/>
  <c r="F71" i="9" s="1"/>
  <c r="E74" i="9"/>
  <c r="E45" i="9"/>
  <c r="F45" i="9" s="1"/>
  <c r="E34" i="9"/>
  <c r="F34" i="9" s="1"/>
  <c r="E27" i="9"/>
  <c r="F27" i="9" s="1"/>
  <c r="E20" i="9"/>
  <c r="F20" i="9" s="1"/>
  <c r="E6" i="9"/>
  <c r="D78" i="9"/>
  <c r="D72" i="9"/>
  <c r="D59" i="9"/>
  <c r="E75" i="8"/>
  <c r="F75" i="8" s="1"/>
  <c r="E72" i="8"/>
  <c r="F72" i="8" s="1"/>
  <c r="E67" i="8"/>
  <c r="E63" i="8"/>
  <c r="E57" i="8"/>
  <c r="F57" i="8" s="1"/>
  <c r="E52" i="8"/>
  <c r="E46" i="8"/>
  <c r="E21" i="8"/>
  <c r="D67" i="8"/>
  <c r="D63" i="8"/>
  <c r="D52" i="8"/>
  <c r="D46" i="8"/>
  <c r="D21" i="8"/>
  <c r="J21" i="3"/>
  <c r="J20" i="3"/>
  <c r="J19" i="3"/>
  <c r="J18" i="3"/>
  <c r="J17" i="3"/>
  <c r="J16" i="3"/>
  <c r="J15" i="3"/>
  <c r="J14" i="3"/>
  <c r="J12" i="3"/>
  <c r="J11" i="3"/>
  <c r="J10" i="3"/>
  <c r="J9" i="3"/>
  <c r="J8" i="3"/>
  <c r="J7" i="3"/>
  <c r="J6" i="3"/>
  <c r="D18" i="3"/>
  <c r="D15" i="3"/>
  <c r="D11" i="3"/>
  <c r="D10" i="3"/>
  <c r="D9" i="3"/>
  <c r="D8" i="3"/>
  <c r="D7" i="3"/>
  <c r="D6" i="3"/>
  <c r="E14" i="3"/>
  <c r="F14" i="3" s="1"/>
  <c r="K22" i="3"/>
  <c r="K13" i="3"/>
  <c r="E13" i="3"/>
  <c r="J26" i="5"/>
  <c r="J12" i="5"/>
  <c r="J11" i="5"/>
  <c r="J10" i="5"/>
  <c r="J9" i="5"/>
  <c r="J8" i="5"/>
  <c r="J7" i="5"/>
  <c r="J6" i="5"/>
  <c r="D9" i="5"/>
  <c r="D8" i="5"/>
  <c r="D7" i="5"/>
  <c r="D6" i="5"/>
  <c r="K13" i="5"/>
  <c r="K27" i="5" s="1"/>
  <c r="E26" i="5"/>
  <c r="E13" i="5"/>
  <c r="F13" i="5" s="1"/>
  <c r="D138" i="10"/>
  <c r="D137" i="10"/>
  <c r="D136" i="10"/>
  <c r="D135" i="10"/>
  <c r="D121" i="10"/>
  <c r="D119" i="10"/>
  <c r="D118" i="10"/>
  <c r="D117" i="10"/>
  <c r="D116" i="10"/>
  <c r="D115" i="10"/>
  <c r="D114" i="10"/>
  <c r="D113" i="10"/>
  <c r="D112" i="10"/>
  <c r="D111" i="10"/>
  <c r="D110" i="10"/>
  <c r="D109" i="10"/>
  <c r="D105" i="10"/>
  <c r="D104" i="10"/>
  <c r="D103" i="10"/>
  <c r="D102" i="10"/>
  <c r="D101" i="10"/>
  <c r="D100" i="10"/>
  <c r="D99" i="10"/>
  <c r="D98" i="10"/>
  <c r="D97" i="10"/>
  <c r="D96" i="10"/>
  <c r="D95" i="10"/>
  <c r="D94" i="10"/>
  <c r="D93" i="10"/>
  <c r="D92" i="10"/>
  <c r="D91" i="10"/>
  <c r="E133" i="10"/>
  <c r="E120" i="10"/>
  <c r="F120" i="10" s="1"/>
  <c r="E106" i="10"/>
  <c r="F106" i="10" s="1"/>
  <c r="E90" i="10"/>
  <c r="F90" i="10" s="1"/>
  <c r="D81" i="10"/>
  <c r="D80" i="10"/>
  <c r="D79" i="10"/>
  <c r="D78" i="10"/>
  <c r="D76" i="10"/>
  <c r="D75" i="10"/>
  <c r="D74" i="10"/>
  <c r="D72" i="10"/>
  <c r="D71" i="10"/>
  <c r="D46" i="10"/>
  <c r="D49" i="10"/>
  <c r="D48" i="10"/>
  <c r="D47" i="10"/>
  <c r="D45" i="10"/>
  <c r="D43" i="10"/>
  <c r="D42" i="10"/>
  <c r="D41" i="10"/>
  <c r="D40" i="10"/>
  <c r="D39" i="10"/>
  <c r="D38" i="10"/>
  <c r="D37" i="10"/>
  <c r="D36" i="10"/>
  <c r="D35" i="10"/>
  <c r="D34" i="10"/>
  <c r="D32" i="10"/>
  <c r="D31" i="10"/>
  <c r="D30" i="10"/>
  <c r="D29" i="10"/>
  <c r="D28" i="10"/>
  <c r="D25" i="10"/>
  <c r="D24" i="10"/>
  <c r="D23" i="10"/>
  <c r="D22" i="10"/>
  <c r="D21" i="10"/>
  <c r="D20" i="10"/>
  <c r="D18" i="10"/>
  <c r="D17" i="10"/>
  <c r="D16" i="10"/>
  <c r="D15" i="10"/>
  <c r="D14" i="10"/>
  <c r="D13" i="10"/>
  <c r="D11" i="10"/>
  <c r="D10" i="10"/>
  <c r="D9" i="10"/>
  <c r="D8" i="10"/>
  <c r="D6" i="10"/>
  <c r="E143" i="8" l="1"/>
  <c r="F143" i="8" s="1"/>
  <c r="L13" i="3"/>
  <c r="F13" i="3"/>
  <c r="E61" i="9"/>
  <c r="F61" i="9" s="1"/>
  <c r="F6" i="9"/>
  <c r="L22" i="3"/>
  <c r="E152" i="11"/>
  <c r="F61" i="11"/>
  <c r="F26" i="5"/>
  <c r="E143" i="10"/>
  <c r="F133" i="10"/>
  <c r="E27" i="5"/>
  <c r="E22" i="3"/>
  <c r="E85" i="9"/>
  <c r="F74" i="9"/>
  <c r="E62" i="8"/>
  <c r="F62" i="8" s="1"/>
  <c r="E86" i="8"/>
  <c r="F86" i="8" s="1"/>
  <c r="E85" i="11"/>
  <c r="F85" i="11" s="1"/>
  <c r="E123" i="8"/>
  <c r="F123" i="8" s="1"/>
  <c r="E125" i="9"/>
  <c r="K23" i="3"/>
  <c r="E123" i="10"/>
  <c r="E70" i="10"/>
  <c r="E44" i="10"/>
  <c r="E33" i="10"/>
  <c r="E27" i="10"/>
  <c r="E26" i="10"/>
  <c r="E19" i="10"/>
  <c r="E12" i="10"/>
  <c r="E5" i="10"/>
  <c r="E146" i="9" l="1"/>
  <c r="F146" i="9" s="1"/>
  <c r="F125" i="9"/>
  <c r="E154" i="9"/>
  <c r="F85" i="9"/>
  <c r="F154" i="9" s="1"/>
  <c r="E83" i="10"/>
  <c r="F70" i="10"/>
  <c r="F22" i="3"/>
  <c r="F27" i="10"/>
  <c r="F19" i="10"/>
  <c r="F44" i="10"/>
  <c r="F26" i="10"/>
  <c r="E23" i="3"/>
  <c r="F5" i="10"/>
  <c r="E144" i="10"/>
  <c r="F123" i="10"/>
  <c r="F12" i="10"/>
  <c r="F33" i="10"/>
  <c r="L23" i="3"/>
  <c r="E86" i="9"/>
  <c r="F86" i="9" s="1"/>
  <c r="F27" i="5"/>
  <c r="F143" i="10"/>
  <c r="F153" i="9"/>
  <c r="E153" i="9"/>
  <c r="E144" i="8"/>
  <c r="F144" i="8" s="1"/>
  <c r="E87" i="8"/>
  <c r="F87" i="8" s="1"/>
  <c r="E60" i="10"/>
  <c r="F60" i="10" s="1"/>
  <c r="F151" i="10" s="1"/>
  <c r="F83" i="10" l="1"/>
  <c r="F152" i="10" s="1"/>
  <c r="E152" i="10"/>
  <c r="F23" i="3"/>
  <c r="F144" i="10"/>
  <c r="E84" i="10"/>
  <c r="E151" i="10"/>
  <c r="F84" i="10" l="1"/>
  <c r="M139" i="11" l="1"/>
  <c r="H139" i="11"/>
  <c r="I139" i="11" s="1"/>
  <c r="C139" i="11"/>
  <c r="M134" i="11"/>
  <c r="H134" i="11"/>
  <c r="I134" i="11" s="1"/>
  <c r="C134" i="11"/>
  <c r="D134" i="11" s="1"/>
  <c r="M129" i="11"/>
  <c r="H129" i="11"/>
  <c r="C129" i="11"/>
  <c r="M125" i="11"/>
  <c r="H125" i="11"/>
  <c r="C125" i="11"/>
  <c r="M121" i="11"/>
  <c r="H121" i="11"/>
  <c r="I121" i="11" s="1"/>
  <c r="C121" i="11"/>
  <c r="D121" i="11" s="1"/>
  <c r="M107" i="11"/>
  <c r="H107" i="11"/>
  <c r="I107" i="11" s="1"/>
  <c r="C107" i="11"/>
  <c r="D107" i="11" s="1"/>
  <c r="M91" i="11"/>
  <c r="H91" i="11"/>
  <c r="C91" i="11"/>
  <c r="D91" i="11" s="1"/>
  <c r="M78" i="11"/>
  <c r="H78" i="11"/>
  <c r="I78" i="11" s="1"/>
  <c r="C78" i="11"/>
  <c r="M74" i="11"/>
  <c r="H74" i="11"/>
  <c r="I74" i="11" s="1"/>
  <c r="C74" i="11"/>
  <c r="M71" i="11"/>
  <c r="H71" i="11"/>
  <c r="I71" i="11" s="1"/>
  <c r="C71" i="11"/>
  <c r="D71" i="11" s="1"/>
  <c r="M66" i="11"/>
  <c r="H66" i="11"/>
  <c r="C66" i="11"/>
  <c r="M62" i="11"/>
  <c r="H62" i="11"/>
  <c r="C62" i="11"/>
  <c r="M56" i="11"/>
  <c r="H56" i="11"/>
  <c r="I56" i="11" s="1"/>
  <c r="C56" i="11"/>
  <c r="M51" i="11"/>
  <c r="H51" i="11"/>
  <c r="I51" i="11" s="1"/>
  <c r="C51" i="11"/>
  <c r="M45" i="11"/>
  <c r="H45" i="11"/>
  <c r="I45" i="11" s="1"/>
  <c r="C45" i="11"/>
  <c r="D45" i="11" s="1"/>
  <c r="M34" i="11"/>
  <c r="H34" i="11"/>
  <c r="I34" i="11" s="1"/>
  <c r="C34" i="11"/>
  <c r="D34" i="11" s="1"/>
  <c r="C27" i="11"/>
  <c r="D27" i="11" s="1"/>
  <c r="M27" i="11"/>
  <c r="H27" i="11"/>
  <c r="I27" i="11" s="1"/>
  <c r="M20" i="11"/>
  <c r="H20" i="11"/>
  <c r="I20" i="11" s="1"/>
  <c r="C20" i="11"/>
  <c r="D20" i="11" s="1"/>
  <c r="M13" i="11"/>
  <c r="H13" i="11"/>
  <c r="I13" i="11" s="1"/>
  <c r="C13" i="11"/>
  <c r="D13" i="11" s="1"/>
  <c r="M6" i="11"/>
  <c r="H6" i="11"/>
  <c r="I6" i="11" s="1"/>
  <c r="C6" i="11"/>
  <c r="D6" i="11" s="1"/>
  <c r="C133" i="10"/>
  <c r="C120" i="10"/>
  <c r="D120" i="10" s="1"/>
  <c r="C106" i="10"/>
  <c r="D106" i="10" s="1"/>
  <c r="C90" i="10"/>
  <c r="D90" i="10" s="1"/>
  <c r="C70" i="10"/>
  <c r="C44" i="10"/>
  <c r="D44" i="10" s="1"/>
  <c r="C33" i="10"/>
  <c r="D33" i="10" s="1"/>
  <c r="C27" i="10"/>
  <c r="C19" i="10"/>
  <c r="D19" i="10" s="1"/>
  <c r="C12" i="10"/>
  <c r="D12" i="10" s="1"/>
  <c r="C5" i="10"/>
  <c r="D5" i="10" s="1"/>
  <c r="I140" i="9"/>
  <c r="H140" i="9"/>
  <c r="C140" i="9"/>
  <c r="I135" i="9"/>
  <c r="H135" i="9"/>
  <c r="C135" i="9"/>
  <c r="I130" i="9"/>
  <c r="H130" i="9"/>
  <c r="C130" i="9"/>
  <c r="I126" i="9"/>
  <c r="H126" i="9"/>
  <c r="C126" i="9"/>
  <c r="I122" i="9"/>
  <c r="H122" i="9"/>
  <c r="C122" i="9"/>
  <c r="I108" i="9"/>
  <c r="H108" i="9"/>
  <c r="C108" i="9"/>
  <c r="D108" i="9" s="1"/>
  <c r="I92" i="9"/>
  <c r="H92" i="9"/>
  <c r="C92" i="9"/>
  <c r="D92" i="9" s="1"/>
  <c r="I79" i="9"/>
  <c r="H79" i="9"/>
  <c r="C79" i="9"/>
  <c r="I74" i="9"/>
  <c r="H74" i="9"/>
  <c r="C74" i="9"/>
  <c r="D74" i="9" s="1"/>
  <c r="I71" i="9"/>
  <c r="H71" i="9"/>
  <c r="C71" i="9"/>
  <c r="D71" i="9" s="1"/>
  <c r="I66" i="9"/>
  <c r="H66" i="9"/>
  <c r="C66" i="9"/>
  <c r="I62" i="9"/>
  <c r="H62" i="9"/>
  <c r="C62" i="9"/>
  <c r="I56" i="9"/>
  <c r="H56" i="9"/>
  <c r="C56" i="9"/>
  <c r="D56" i="9" s="1"/>
  <c r="I51" i="9"/>
  <c r="H51" i="9"/>
  <c r="C51" i="9"/>
  <c r="D51" i="9" s="1"/>
  <c r="I45" i="9"/>
  <c r="H45" i="9"/>
  <c r="C45" i="9"/>
  <c r="D45" i="9" s="1"/>
  <c r="I34" i="9"/>
  <c r="H34" i="9"/>
  <c r="C34" i="9"/>
  <c r="D34" i="9" s="1"/>
  <c r="I27" i="9"/>
  <c r="H27" i="9"/>
  <c r="C27" i="9"/>
  <c r="D27" i="9" s="1"/>
  <c r="I20" i="9"/>
  <c r="H20" i="9"/>
  <c r="C20" i="9"/>
  <c r="D20" i="9" s="1"/>
  <c r="I13" i="9"/>
  <c r="H13" i="9"/>
  <c r="C13" i="9"/>
  <c r="D13" i="9" s="1"/>
  <c r="I6" i="9"/>
  <c r="H6" i="9"/>
  <c r="C6" i="9"/>
  <c r="D6" i="9" s="1"/>
  <c r="C138" i="8"/>
  <c r="C128" i="8"/>
  <c r="C106" i="8"/>
  <c r="D106" i="8" s="1"/>
  <c r="C90" i="8"/>
  <c r="D90" i="8" s="1"/>
  <c r="C75" i="8"/>
  <c r="D75" i="8" s="1"/>
  <c r="C72" i="8"/>
  <c r="D72" i="8" s="1"/>
  <c r="C67" i="8"/>
  <c r="C63" i="8"/>
  <c r="C57" i="8"/>
  <c r="D57" i="8" s="1"/>
  <c r="C52" i="8"/>
  <c r="C46" i="8"/>
  <c r="C21" i="8"/>
  <c r="M141" i="7"/>
  <c r="H141" i="7"/>
  <c r="I141" i="7" s="1"/>
  <c r="C141" i="7"/>
  <c r="D141" i="7" s="1"/>
  <c r="M136" i="7"/>
  <c r="H136" i="7"/>
  <c r="I136" i="7" s="1"/>
  <c r="C136" i="7"/>
  <c r="D136" i="7" s="1"/>
  <c r="M131" i="7"/>
  <c r="H131" i="7"/>
  <c r="C131" i="7"/>
  <c r="M127" i="7"/>
  <c r="H127" i="7"/>
  <c r="I127" i="7" s="1"/>
  <c r="C127" i="7"/>
  <c r="M123" i="7"/>
  <c r="C123" i="7"/>
  <c r="D123" i="7" s="1"/>
  <c r="M109" i="7"/>
  <c r="H109" i="7"/>
  <c r="I109" i="7" s="1"/>
  <c r="C109" i="7"/>
  <c r="D109" i="7" s="1"/>
  <c r="H93" i="7"/>
  <c r="I93" i="7" s="1"/>
  <c r="C93" i="7"/>
  <c r="D93" i="7" s="1"/>
  <c r="M80" i="7"/>
  <c r="H80" i="7"/>
  <c r="I80" i="7" s="1"/>
  <c r="C80" i="7"/>
  <c r="D80" i="7" s="1"/>
  <c r="M75" i="7"/>
  <c r="H75" i="7"/>
  <c r="I75" i="7" s="1"/>
  <c r="C75" i="7"/>
  <c r="D75" i="7" s="1"/>
  <c r="M72" i="7"/>
  <c r="H72" i="7"/>
  <c r="I72" i="7" s="1"/>
  <c r="C72" i="7"/>
  <c r="D72" i="7" s="1"/>
  <c r="M67" i="7"/>
  <c r="H67" i="7"/>
  <c r="I67" i="7" s="1"/>
  <c r="C67" i="7"/>
  <c r="M63" i="7"/>
  <c r="H63" i="7"/>
  <c r="C63" i="7"/>
  <c r="M57" i="7"/>
  <c r="H57" i="7"/>
  <c r="I57" i="7" s="1"/>
  <c r="C57" i="7"/>
  <c r="D57" i="7" s="1"/>
  <c r="M52" i="7"/>
  <c r="H52" i="7"/>
  <c r="I52" i="7" s="1"/>
  <c r="C52" i="7"/>
  <c r="D52" i="7" s="1"/>
  <c r="M46" i="7"/>
  <c r="H46" i="7"/>
  <c r="I46" i="7" s="1"/>
  <c r="C46" i="7"/>
  <c r="D46" i="7" s="1"/>
  <c r="M35" i="7"/>
  <c r="H35" i="7"/>
  <c r="I35" i="7" s="1"/>
  <c r="C35" i="7"/>
  <c r="D35" i="7" s="1"/>
  <c r="M28" i="7"/>
  <c r="H28" i="7"/>
  <c r="I28" i="7" s="1"/>
  <c r="M21" i="7"/>
  <c r="H21" i="7"/>
  <c r="I21" i="7" s="1"/>
  <c r="C21" i="7"/>
  <c r="D21" i="7" s="1"/>
  <c r="M14" i="7"/>
  <c r="H14" i="7"/>
  <c r="I14" i="7" s="1"/>
  <c r="C14" i="7"/>
  <c r="D14" i="7" s="1"/>
  <c r="M7" i="7"/>
  <c r="H7" i="7"/>
  <c r="I7" i="7" s="1"/>
  <c r="C7" i="7"/>
  <c r="D7" i="7" s="1"/>
  <c r="C135" i="6"/>
  <c r="C122" i="6"/>
  <c r="D122" i="6" s="1"/>
  <c r="C108" i="6"/>
  <c r="D108" i="6" s="1"/>
  <c r="C92" i="6"/>
  <c r="D92" i="6" s="1"/>
  <c r="C74" i="6"/>
  <c r="D74" i="6" s="1"/>
  <c r="C71" i="6"/>
  <c r="D71" i="6" s="1"/>
  <c r="C56" i="6"/>
  <c r="D56" i="6" s="1"/>
  <c r="C45" i="6"/>
  <c r="D45" i="6" s="1"/>
  <c r="C34" i="6"/>
  <c r="D34" i="6" s="1"/>
  <c r="C28" i="6"/>
  <c r="C20" i="6"/>
  <c r="D20" i="6" s="1"/>
  <c r="C13" i="6"/>
  <c r="D13" i="6" s="1"/>
  <c r="C6" i="6"/>
  <c r="D6" i="6" s="1"/>
  <c r="C14" i="5"/>
  <c r="I13" i="5"/>
  <c r="C13" i="5"/>
  <c r="D13" i="5" s="1"/>
  <c r="I22" i="3"/>
  <c r="J22" i="3" s="1"/>
  <c r="C19" i="3"/>
  <c r="C14" i="3"/>
  <c r="D14" i="3" s="1"/>
  <c r="I13" i="3"/>
  <c r="J13" i="3" s="1"/>
  <c r="C13" i="3"/>
  <c r="D13" i="3" s="1"/>
  <c r="C85" i="9" l="1"/>
  <c r="D85" i="9" s="1"/>
  <c r="D154" i="9" s="1"/>
  <c r="C143" i="8"/>
  <c r="D143" i="8" s="1"/>
  <c r="I27" i="5"/>
  <c r="J27" i="5" s="1"/>
  <c r="J13" i="5"/>
  <c r="C83" i="10"/>
  <c r="D83" i="10" s="1"/>
  <c r="D152" i="10" s="1"/>
  <c r="D70" i="10"/>
  <c r="C143" i="10"/>
  <c r="D143" i="10" s="1"/>
  <c r="D133" i="10"/>
  <c r="C26" i="5"/>
  <c r="D26" i="5" s="1"/>
  <c r="D14" i="5"/>
  <c r="C26" i="10"/>
  <c r="D26" i="10" s="1"/>
  <c r="D27" i="10"/>
  <c r="H124" i="11"/>
  <c r="I124" i="11" s="1"/>
  <c r="I91" i="11"/>
  <c r="C145" i="6"/>
  <c r="D145" i="6" s="1"/>
  <c r="D135" i="6"/>
  <c r="C27" i="6"/>
  <c r="D27" i="6" s="1"/>
  <c r="D28" i="6"/>
  <c r="C28" i="7"/>
  <c r="D29" i="7"/>
  <c r="I23" i="3"/>
  <c r="J23" i="3" s="1"/>
  <c r="C62" i="8"/>
  <c r="D62" i="8" s="1"/>
  <c r="C22" i="3"/>
  <c r="C125" i="6"/>
  <c r="C85" i="6"/>
  <c r="C86" i="8"/>
  <c r="D86" i="8" s="1"/>
  <c r="C123" i="8"/>
  <c r="C123" i="10"/>
  <c r="H61" i="11"/>
  <c r="M124" i="11"/>
  <c r="M145" i="11" s="1"/>
  <c r="H144" i="11"/>
  <c r="I144" i="11" s="1"/>
  <c r="M144" i="11"/>
  <c r="M61" i="11"/>
  <c r="M152" i="11" s="1"/>
  <c r="C84" i="11"/>
  <c r="D84" i="11" s="1"/>
  <c r="H84" i="11"/>
  <c r="C124" i="11"/>
  <c r="D124" i="11" s="1"/>
  <c r="C61" i="11"/>
  <c r="D61" i="11" s="1"/>
  <c r="M84" i="11"/>
  <c r="C144" i="11"/>
  <c r="D144" i="11" s="1"/>
  <c r="C60" i="10"/>
  <c r="D60" i="10" s="1"/>
  <c r="C61" i="9"/>
  <c r="D61" i="9" s="1"/>
  <c r="C145" i="9"/>
  <c r="H85" i="9"/>
  <c r="H145" i="9"/>
  <c r="I61" i="9"/>
  <c r="I145" i="9"/>
  <c r="H61" i="9"/>
  <c r="I85" i="9"/>
  <c r="I125" i="9"/>
  <c r="C125" i="9"/>
  <c r="D125" i="9" s="1"/>
  <c r="H125" i="9"/>
  <c r="C126" i="7"/>
  <c r="D126" i="7" s="1"/>
  <c r="H62" i="7"/>
  <c r="I62" i="7" s="1"/>
  <c r="C86" i="7"/>
  <c r="D86" i="7" s="1"/>
  <c r="H126" i="7"/>
  <c r="I126" i="7" s="1"/>
  <c r="C146" i="7"/>
  <c r="D146" i="7" s="1"/>
  <c r="M62" i="7"/>
  <c r="H86" i="7"/>
  <c r="I86" i="7" s="1"/>
  <c r="M86" i="7"/>
  <c r="M126" i="7"/>
  <c r="H146" i="7"/>
  <c r="I146" i="7" s="1"/>
  <c r="M146" i="7"/>
  <c r="I153" i="9" l="1"/>
  <c r="C23" i="3"/>
  <c r="D23" i="3" s="1"/>
  <c r="D22" i="3"/>
  <c r="I154" i="9"/>
  <c r="D151" i="10"/>
  <c r="H145" i="11"/>
  <c r="I145" i="11" s="1"/>
  <c r="C144" i="10"/>
  <c r="D144" i="10" s="1"/>
  <c r="D123" i="10"/>
  <c r="C27" i="5"/>
  <c r="D27" i="5" s="1"/>
  <c r="C61" i="6"/>
  <c r="D61" i="6" s="1"/>
  <c r="I154" i="7"/>
  <c r="H153" i="9"/>
  <c r="H154" i="9"/>
  <c r="C152" i="10"/>
  <c r="D153" i="9"/>
  <c r="M85" i="11"/>
  <c r="H153" i="11"/>
  <c r="I84" i="11"/>
  <c r="I153" i="11" s="1"/>
  <c r="D153" i="11"/>
  <c r="D152" i="11"/>
  <c r="C144" i="8"/>
  <c r="D144" i="8" s="1"/>
  <c r="D123" i="8"/>
  <c r="D155" i="7"/>
  <c r="I155" i="7"/>
  <c r="C146" i="6"/>
  <c r="D146" i="6" s="1"/>
  <c r="D125" i="6"/>
  <c r="D153" i="6" s="1"/>
  <c r="C154" i="6"/>
  <c r="D85" i="6"/>
  <c r="C62" i="7"/>
  <c r="D62" i="7" s="1"/>
  <c r="D154" i="7" s="1"/>
  <c r="D28" i="7"/>
  <c r="H152" i="11"/>
  <c r="I61" i="11"/>
  <c r="I152" i="11" s="1"/>
  <c r="C146" i="9"/>
  <c r="D146" i="9" s="1"/>
  <c r="C87" i="8"/>
  <c r="D87" i="8" s="1"/>
  <c r="I146" i="9"/>
  <c r="H85" i="11"/>
  <c r="I85" i="11" s="1"/>
  <c r="C153" i="6"/>
  <c r="M155" i="7"/>
  <c r="H154" i="7"/>
  <c r="C147" i="7"/>
  <c r="D147" i="7" s="1"/>
  <c r="C153" i="9"/>
  <c r="C153" i="11"/>
  <c r="C85" i="11"/>
  <c r="D85" i="11" s="1"/>
  <c r="C152" i="11"/>
  <c r="M153" i="11"/>
  <c r="C145" i="11"/>
  <c r="D145" i="11" s="1"/>
  <c r="C151" i="10"/>
  <c r="C84" i="10"/>
  <c r="D84" i="10" s="1"/>
  <c r="H146" i="9"/>
  <c r="C86" i="9"/>
  <c r="D86" i="9" s="1"/>
  <c r="I86" i="9"/>
  <c r="C154" i="9"/>
  <c r="H86" i="9"/>
  <c r="M87" i="7"/>
  <c r="H87" i="7"/>
  <c r="I87" i="7" s="1"/>
  <c r="M147" i="7"/>
  <c r="M154" i="7"/>
  <c r="H147" i="7"/>
  <c r="I147" i="7" s="1"/>
  <c r="H155" i="7"/>
  <c r="C155" i="7"/>
  <c r="C86" i="6"/>
  <c r="D86" i="6" s="1"/>
  <c r="C87" i="7" l="1"/>
  <c r="D87" i="7" s="1"/>
  <c r="C154" i="7"/>
</calcChain>
</file>

<file path=xl/sharedStrings.xml><?xml version="1.0" encoding="utf-8"?>
<sst xmlns="http://schemas.openxmlformats.org/spreadsheetml/2006/main" count="1978" uniqueCount="374">
  <si>
    <t>I. Működési célú bevételek és kiadások mérlege</t>
  </si>
  <si>
    <t>Regöly Község Önkormányzata</t>
  </si>
  <si>
    <t>Forintban!</t>
  </si>
  <si>
    <t>Sor-
szám</t>
  </si>
  <si>
    <t>Bevételek</t>
  </si>
  <si>
    <t>Kiadások</t>
  </si>
  <si>
    <t>Megnevezés</t>
  </si>
  <si>
    <t>3.</t>
  </si>
  <si>
    <t>4.</t>
  </si>
  <si>
    <t>5.</t>
  </si>
  <si>
    <t>1.</t>
  </si>
  <si>
    <t>Önkormányzatok működési támogatásai</t>
  </si>
  <si>
    <t>Személyi juttatások</t>
  </si>
  <si>
    <t>2.</t>
  </si>
  <si>
    <t>Működési célú támogatások államháztartáson belülről</t>
  </si>
  <si>
    <t>Munkaadókat terhelő járulékok és szociális hozzájárulási adó</t>
  </si>
  <si>
    <t>2.-ból EU-s támogatás</t>
  </si>
  <si>
    <t xml:space="preserve">Dologi kiadások </t>
  </si>
  <si>
    <t>Közhatalmi bevételek</t>
  </si>
  <si>
    <t>Ellátottak pénzbeli juttatásai</t>
  </si>
  <si>
    <t>Működési célú átvett pénzeszközök</t>
  </si>
  <si>
    <t>Egyéb működési célú kiadások</t>
  </si>
  <si>
    <t>6.</t>
  </si>
  <si>
    <t>4.-ből EU-s támogatás</t>
  </si>
  <si>
    <t>Tartalékok</t>
  </si>
  <si>
    <t>7.</t>
  </si>
  <si>
    <t>Egyéb működési bevételek</t>
  </si>
  <si>
    <t>8.</t>
  </si>
  <si>
    <t>Költségvetési bevételek összesen (1.+2.+4.+5.+7.)</t>
  </si>
  <si>
    <t>Költségvetési kiadások összesen (1.+...+7.)</t>
  </si>
  <si>
    <t>9.</t>
  </si>
  <si>
    <t>Hiány belső finanszírozásának bevételei (10.+…+13. )</t>
  </si>
  <si>
    <t>Értékpapír vásárlása, visszavásárlása</t>
  </si>
  <si>
    <t>10.</t>
  </si>
  <si>
    <t xml:space="preserve">   Költségvetési maradvány igénybevétele </t>
  </si>
  <si>
    <t>Likviditási célú hitelek törlesztése</t>
  </si>
  <si>
    <t>11.</t>
  </si>
  <si>
    <t xml:space="preserve">   Vállalkozási maradvány igénybevétele </t>
  </si>
  <si>
    <t>Rövid lejáratú hitelek törlesztése</t>
  </si>
  <si>
    <t>12.</t>
  </si>
  <si>
    <t xml:space="preserve">   Betét visszavonásából származó bevétel </t>
  </si>
  <si>
    <t>Hosszú lejáratú hitelek törlesztése</t>
  </si>
  <si>
    <t>13.</t>
  </si>
  <si>
    <t>Irányítószervi támogatás (intézményfinanszírozás)</t>
  </si>
  <si>
    <t>Kölcsön törlesztése</t>
  </si>
  <si>
    <t>14.</t>
  </si>
  <si>
    <t xml:space="preserve">Hiány külső finanszírozásának bevételei (15.+16.) </t>
  </si>
  <si>
    <t>Forgatási célú belföldi, külföldi értékpapírok vásárlása</t>
  </si>
  <si>
    <t>15.</t>
  </si>
  <si>
    <t xml:space="preserve">   Likviditási célú hitelek, kölcsönök felvétele</t>
  </si>
  <si>
    <t>AHB megelőlegezések visszafizetése</t>
  </si>
  <si>
    <t>16.</t>
  </si>
  <si>
    <t xml:space="preserve">   Értékpapírok bevételei</t>
  </si>
  <si>
    <t>Központi,irányítószervi támogatások folyósítása</t>
  </si>
  <si>
    <t>17.</t>
  </si>
  <si>
    <t>Működési célú finanszírozási bevételek összesen (9.+14.)</t>
  </si>
  <si>
    <t>Működési célú finanszírozási kiadások összesen (9.+...+16.)</t>
  </si>
  <si>
    <t>18.</t>
  </si>
  <si>
    <t>BEVÉTEL ÖSSZESEN (8.+17.)</t>
  </si>
  <si>
    <t>KIADÁSOK ÖSSZESEN (8.+17.)</t>
  </si>
  <si>
    <t>19.</t>
  </si>
  <si>
    <t>Költségvetési hiány:</t>
  </si>
  <si>
    <t>Költségvetési többlet:</t>
  </si>
  <si>
    <t>20.</t>
  </si>
  <si>
    <t>Tárgyévi  hiány:</t>
  </si>
  <si>
    <t>Tárgyévi  többlet:</t>
  </si>
  <si>
    <t>2019. évi előirányzat</t>
  </si>
  <si>
    <t>Felhalmozási célú támogatások államháztartáson belülről</t>
  </si>
  <si>
    <t>Beruházások</t>
  </si>
  <si>
    <t>1.-ből EU-s támogatás</t>
  </si>
  <si>
    <t>1.-ből EU-s forrásból megvalósuló beruházás</t>
  </si>
  <si>
    <t>Felhalmozási bevételek</t>
  </si>
  <si>
    <t>Felújítások</t>
  </si>
  <si>
    <t>Felhalmozási célú átvett pénzeszközök átvétele</t>
  </si>
  <si>
    <t>3.-ból EU-s forrásból megvalósuló felújítás</t>
  </si>
  <si>
    <t>4.-ből EU-s támogatás (közvetlen)</t>
  </si>
  <si>
    <t>Egyéb felhalmozási kiadások</t>
  </si>
  <si>
    <t>Egyéb felhalmozási célú bevételek</t>
  </si>
  <si>
    <t>AHB felhalmozási célú kiadások</t>
  </si>
  <si>
    <t>Költségvetési bevételek összesen: (1.+3.+4.+6.+7.)</t>
  </si>
  <si>
    <t>Költségvetési kiadások összesen: (1.+3.+5.+...+7.)</t>
  </si>
  <si>
    <t>Hiány belső finanszírozás bevételei ( 10.+…+14.)</t>
  </si>
  <si>
    <t>Költségvetési maradvány igénybevétele</t>
  </si>
  <si>
    <t>Hitelek törlesztése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</si>
  <si>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</si>
  <si>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</si>
  <si>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</si>
  <si>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</si>
  <si>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Befektetési célú belföldi, külföldi értékpapírok vásárlása</t>
  </si>
  <si>
    <t>Hiány külső finanszírozásának bevételei (16.+…+20.)</t>
  </si>
  <si>
    <t>Betét elhelyezése</t>
  </si>
  <si>
    <t>Hosszú lejáratú hitelek, kölcsönök felvétele</t>
  </si>
  <si>
    <t>Pénzügyi lízing kiadásai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</si>
  <si>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</si>
  <si>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</si>
  <si>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</si>
  <si>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</si>
  <si>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21.</t>
  </si>
  <si>
    <t>Felhalmozási célú finanszírozási bevételek összesen (9.+15..)</t>
  </si>
  <si>
    <t>Felhalmozási célú finanszírozási kiadások összesen (9.+…20.)</t>
  </si>
  <si>
    <t>22.</t>
  </si>
  <si>
    <t>BEVÉTEL ÖSSZESEN (8.+21.)</t>
  </si>
  <si>
    <t>KIADÁSOK ÖSSZESEN (8.+21.)</t>
  </si>
  <si>
    <t>23.</t>
  </si>
  <si>
    <t>24.</t>
  </si>
  <si>
    <t>B E V É T E L E K</t>
  </si>
  <si>
    <t>Bevételi jogcím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</si>
  <si>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</si>
  <si>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</si>
  <si>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</si>
  <si>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</si>
  <si>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</si>
  <si>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</si>
  <si>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</si>
  <si>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</si>
  <si>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</si>
  <si>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</si>
  <si>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központosított előirányzatok</t>
  </si>
  <si>
    <t>1.6.</t>
  </si>
  <si>
    <t>Helyi önkormányzatok kiegészítő támogatásai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</si>
  <si>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</si>
  <si>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</si>
  <si>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</si>
  <si>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</si>
  <si>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</si>
  <si>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</si>
  <si>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</si>
  <si>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</si>
  <si>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</si>
  <si>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</si>
  <si>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</si>
  <si>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</si>
  <si>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</si>
  <si>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</si>
  <si>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</si>
  <si>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</si>
  <si>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</si>
  <si>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</si>
  <si>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</si>
  <si>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</si>
  <si>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</si>
  <si>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</si>
  <si>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</si>
  <si>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</si>
  <si>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</si>
  <si>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</si>
  <si>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</si>
  <si>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</si>
  <si>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</si>
  <si>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Helyi adók  (4.1.1.+4.1.2.)</t>
  </si>
  <si>
    <t>4.1.1.</t>
  </si>
  <si>
    <t>- Vagyoni típusú adók</t>
  </si>
  <si>
    <t>4.1.2.</t>
  </si>
  <si>
    <t>- Termékek és szolgáltatások adói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</si>
  <si>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</si>
  <si>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</si>
  <si>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</si>
  <si>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</si>
  <si>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</si>
  <si>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</si>
  <si>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Működési bevételek (5.1.+…+ 5.10.)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</si>
  <si>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</si>
  <si>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</si>
  <si>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</si>
  <si>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</si>
  <si>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</si>
  <si>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</si>
  <si>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</si>
  <si>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</si>
  <si>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</si>
  <si>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</si>
  <si>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</si>
  <si>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</si>
  <si>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</si>
  <si>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</si>
  <si>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</si>
  <si>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</si>
  <si>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</si>
  <si>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</si>
  <si>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</si>
  <si>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</si>
  <si>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</si>
  <si>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</si>
  <si>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</si>
  <si>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</si>
  <si>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</si>
  <si>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</si>
  <si>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</si>
  <si>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</si>
  <si>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</si>
  <si>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</si>
  <si>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</si>
  <si>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</si>
  <si>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</si>
  <si>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</si>
  <si>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</si>
  <si>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</si>
  <si>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</si>
  <si>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</si>
  <si>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</si>
  <si>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</si>
  <si>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</si>
  <si>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</si>
  <si>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</si>
  <si>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</si>
  <si>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</si>
  <si>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</si>
  <si>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</si>
  <si>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</si>
  <si>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</si>
  <si>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>KÖLTSÉGVETÉSI BEVÉTELEK ÖSSZESEN: (1+…+8)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</si>
  <si>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</si>
  <si>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</si>
  <si>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</si>
  <si>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</si>
  <si>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</si>
  <si>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</si>
  <si>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</si>
  <si>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</si>
  <si>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</si>
  <si>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</si>
  <si>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</si>
  <si>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</si>
  <si>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</si>
  <si>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</si>
  <si>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</si>
  <si>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</si>
  <si>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</si>
  <si>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</si>
  <si>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</si>
  <si>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</si>
  <si>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</si>
  <si>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</si>
  <si>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</si>
  <si>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</si>
  <si>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</si>
  <si>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</si>
  <si>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</t>
  </si>
  <si>
    <t>Betétek megszüntetése</t>
  </si>
  <si>
    <t>13.4.</t>
  </si>
  <si>
    <t>irányítószervi támogatás (intézményfinanszírozás)</t>
  </si>
  <si>
    <t>Külföldi finanszírozás bevételei (14.1.+…14.4.)</t>
  </si>
  <si>
    <t>14.1.</t>
  </si>
  <si>
    <t>Forgatási célú külföldi értékpapírok beváltása,  értékesítése</t>
  </si>
  <si>
    <t>14.2.</t>
  </si>
  <si>
    <t>Befektetési célú külföldi értékpapírok beváltása,  értékesítése</t>
  </si>
  <si>
    <t>14.3.</t>
  </si>
  <si>
    <t>Külföldi értékpapírok kibocsátása</t>
  </si>
  <si>
    <t>14.4.</t>
  </si>
  <si>
    <t>Külföldi hitelek, kölcsönök felvétele</t>
  </si>
  <si>
    <t>Adóssághoz nem kapcsolódó származékos ügyletek bevételei</t>
  </si>
  <si>
    <t>FINANSZÍROZÁSI BEVÉTELEK ÖSSZESEN: (10. + … +15.)</t>
  </si>
  <si>
    <t>KÖLTSÉGVETÉSI ÉS FINANSZÍROZÁSI BEVÉTELEK ÖSSZESEN: (9.+16.)</t>
  </si>
  <si>
    <t>K I A D Á S O K</t>
  </si>
  <si>
    <t xml:space="preserve"> </t>
  </si>
  <si>
    <t xml:space="preserve"> Forintban!</t>
  </si>
  <si>
    <t>Kiadási jogcímek</t>
  </si>
  <si>
    <r>
      <t xml:space="preserve">   Működési költségvetés kiadásai </t>
    </r>
    <r>
      <rPr>
        <sz val="12"/>
        <rFont val="Times New Roman CE"/>
        <charset val="238"/>
      </rPr>
      <t>(1.1.+…+1.5.)</t>
    </r>
  </si>
  <si>
    <t>Személyi  juttatások</t>
  </si>
  <si>
    <t>Dologi  kiadások</t>
  </si>
  <si>
    <t>1.5</t>
  </si>
  <si>
    <t xml:space="preserve"> - az 1.5-ből: - Elvonások és befizetések</t>
  </si>
  <si>
    <t>1.7.</t>
  </si>
  <si>
    <t xml:space="preserve">   - Garancia- és kezességvállalásból kifizetés ÁH-n belülre</t>
  </si>
  <si>
    <t>1.8.</t>
  </si>
  <si>
    <t xml:space="preserve">   -Visszatérítendő támogatások, kölcsönök nyújtása ÁH-n belülre</t>
  </si>
  <si>
    <t>1.9.</t>
  </si>
  <si>
    <t xml:space="preserve">   - Visszatérítendő támogatások, kölcsönök törlesztése ÁH-n belülre</t>
  </si>
  <si>
    <t>1.10.</t>
  </si>
  <si>
    <t xml:space="preserve">   - Egyéb működési célú támogatások ÁH-n belülre</t>
  </si>
  <si>
    <t>1.11.</t>
  </si>
  <si>
    <t xml:space="preserve">   - Garancia és kezességvállalásból kifizetés ÁH-n kívülre</t>
  </si>
  <si>
    <t>1.12.</t>
  </si>
  <si>
    <t xml:space="preserve">   - Visszatérítendő támogatások, kölcsönök nyújtása ÁH-n kívülre</t>
  </si>
  <si>
    <t>1.13.</t>
  </si>
  <si>
    <t xml:space="preserve">   - Árkiegészítések, ártámogatások</t>
  </si>
  <si>
    <t>1.14.</t>
  </si>
  <si>
    <t xml:space="preserve">   - Kamattámogatások</t>
  </si>
  <si>
    <t>1.15.</t>
  </si>
  <si>
    <t xml:space="preserve">   - Egyéb működési célú támogatások államháztartáson kívülre</t>
  </si>
  <si>
    <r>
      <t xml:space="preserve">   Felhalmozási költségvetés kiadásai </t>
    </r>
    <r>
      <rPr>
        <sz val="12"/>
        <rFont val="Times New Roman CE"/>
        <charset val="238"/>
      </rPr>
      <t>(2.1.+2.3.+2.5.)</t>
    </r>
  </si>
  <si>
    <t>2.1.-ből EU-s forrásból megvalósuló beruházás</t>
  </si>
  <si>
    <t>2.3.-ból EU-s forrásból megvalósuló felújítás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</si>
  <si>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</si>
  <si>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</si>
  <si>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</si>
  <si>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</si>
  <si>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</si>
  <si>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</si>
  <si>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</si>
  <si>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</si>
  <si>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</si>
  <si>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</si>
  <si>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</si>
  <si>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</si>
  <si>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</si>
  <si>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Tartalékok (3.1.+3.2.)</t>
  </si>
  <si>
    <t>Általános tartalék</t>
  </si>
  <si>
    <t>Céltartalék</t>
  </si>
  <si>
    <t>KÖLTSÉGVETÉSI KIADÁSOK ÖSSZESEN (1.+2.+3.)</t>
  </si>
  <si>
    <t>Hitel-, kölcsöntörlesztés államháztartáson kívülre (5.1. + … + 5.3.)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</si>
  <si>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</si>
  <si>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</si>
  <si>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</si>
  <si>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>Belföldi értékpapírok kiadásai (6.1. + … + 6.4.)</t>
  </si>
  <si>
    <t xml:space="preserve">   Forgatási célú belföldi értékpapírok vásárlása</t>
  </si>
  <si>
    <t xml:space="preserve">   Forgatási célú belföldi értékpapírok beváltása</t>
  </si>
  <si>
    <t xml:space="preserve">   Befektetési célú belföldi értékpapírok vásárlása</t>
  </si>
  <si>
    <t xml:space="preserve">   Befektetési célú belföldi értékpapírok beváltása</t>
  </si>
  <si>
    <t>Belföldi finanszírozás kiadásai (7.1. + … + 7.4.)</t>
  </si>
  <si>
    <t>Államháztartáson belüli megelőlegezések folyósítása</t>
  </si>
  <si>
    <t>Államháztartáson belüli megelőlegezések visszafizetése</t>
  </si>
  <si>
    <t xml:space="preserve"> Pénzeszközök betétként elhelyezése </t>
  </si>
  <si>
    <t>Központi, irányítószervi támogatások folyósítása</t>
  </si>
  <si>
    <t>Külföldi finanszírozás kiadásai (8.1. + … + 8.4.)</t>
  </si>
  <si>
    <t xml:space="preserve"> Forgatási célú külföldi értékpapírok vásárlása</t>
  </si>
  <si>
    <t xml:space="preserve"> Befektetési célú külföldi értékpapírok beváltása</t>
  </si>
  <si>
    <t xml:space="preserve"> Külföldi értékpapírok beváltása</t>
  </si>
  <si>
    <t xml:space="preserve"> Külföldi hitelek, kölcsönök törlesztése</t>
  </si>
  <si>
    <t>FINANSZÍROZÁSI KIADÁSOK ÖSSZESEN: (5.+…+8.)</t>
  </si>
  <si>
    <t>KIADÁSOK ÖSSZESEN: (4.+9.)</t>
  </si>
  <si>
    <t>Éves engedélyezett létszám előirányzat ( fő )</t>
  </si>
  <si>
    <t>Közfoglalkoztatottak létszáma</t>
  </si>
  <si>
    <t>KÖLTSÉGVETÉSI, FINANSZÍROZÁSI BEVÉTELEK ÉS KIADÁSOK EGYENLEGE</t>
  </si>
  <si>
    <t>Forintban</t>
  </si>
  <si>
    <t>Költségvetési hiány, többlet ( költségvetési bevételek 9. sor - költségvetési kiadások 4. sor) (+/-)</t>
  </si>
  <si>
    <t>Finanszírozási bevételek, kiadások egyenlege (finanszírozási bevételek 16. sor - finanszírozási kiadások 9. sor) (+/-)</t>
  </si>
  <si>
    <t xml:space="preserve">Összesített </t>
  </si>
  <si>
    <t>Feladat megnevezése</t>
  </si>
  <si>
    <t>Kötelező feladatok bevétele, kiadása</t>
  </si>
  <si>
    <t>Önként vállalt feladatok bevétele, kiadása</t>
  </si>
  <si>
    <t>Államigazgatási feladatok bevétele, kiadása</t>
  </si>
  <si>
    <t>Sor-szám</t>
  </si>
  <si>
    <t>Előirányzat-csoport, kiemelt előirányzat megnevezése</t>
  </si>
  <si>
    <t>KÖLTSÉGVETÉSI BEVÉTELEK ÖSSZESEN: (1.+…+8.)</t>
  </si>
  <si>
    <t>Rövid lejáratú  hitelek, kölcsönök felvétele</t>
  </si>
  <si>
    <t>13.3.</t>
  </si>
  <si>
    <t>13.4</t>
  </si>
  <si>
    <t>Irányítószevi támogatás (intézményfinanszíozás)</t>
  </si>
  <si>
    <r>
      <t xml:space="preserve">   Működési költségvetés kiadásai </t>
    </r>
    <r>
      <rPr>
        <sz val="11"/>
        <rFont val="Times New Roman"/>
        <family val="1"/>
        <charset val="238"/>
      </rPr>
      <t>(1.1.+…+1.5.)</t>
    </r>
  </si>
  <si>
    <r>
      <t xml:space="preserve">   Felhalmozási költségvetés kiadásai </t>
    </r>
    <r>
      <rPr>
        <sz val="11"/>
        <rFont val="Times New Roman"/>
        <family val="1"/>
        <charset val="238"/>
      </rPr>
      <t>(2.1.+2.3.+2.5.)</t>
    </r>
  </si>
  <si>
    <t>2.5.-ből   - Garancia- és kezességvállalásból kifizetés ÁH-n belülre</t>
  </si>
  <si>
    <t>Regölyi Közös Önkormányzati Hivatal</t>
  </si>
  <si>
    <t>Összes bevétel, kiadás</t>
  </si>
  <si>
    <t>Sorszáma</t>
  </si>
  <si>
    <t>Előirányzat</t>
  </si>
  <si>
    <t>Működési c.támogatások államháztart. belülről (2.1.+…+.2.5.)</t>
  </si>
  <si>
    <t>Felhalmozási c.támogatások államháztart. belülről (3.1.+…+3.5.)</t>
  </si>
  <si>
    <t>Felhalmozási c.visszatérítendő támogatások, kölcsönök visszatérülése</t>
  </si>
  <si>
    <t>Felhalmozási c.visszatérítendő támogatások, kölcsönök igénybevétele</t>
  </si>
  <si>
    <t>Belföldi finanszírozás bevételei (13.1. + … + 13.4.)</t>
  </si>
  <si>
    <t>BEVÉTELEK ÖSSZESEN: (9.+16.)</t>
  </si>
  <si>
    <r>
      <t xml:space="preserve">   Működési költségvetés kiadásai </t>
    </r>
    <r>
      <rPr>
        <sz val="11"/>
        <rFont val="Times New Roman CE"/>
        <charset val="238"/>
      </rPr>
      <t>(1.1.+…+1.5.)</t>
    </r>
  </si>
  <si>
    <t xml:space="preserve"> 1.5-ből: - Elvonások és befizetések</t>
  </si>
  <si>
    <r>
      <t xml:space="preserve">   Felhalmozási költségvetés kiadásai </t>
    </r>
    <r>
      <rPr>
        <sz val="11"/>
        <rFont val="Times New Roman CE"/>
        <charset val="238"/>
      </rPr>
      <t>(2.1.+2.3.+2.5.)</t>
    </r>
  </si>
  <si>
    <t>2.5.-ből - Garancia- és kezességvállalásból kifizetés ÁH-n belülre</t>
  </si>
  <si>
    <t xml:space="preserve"> Pénzügyi lízing kiadásai</t>
  </si>
  <si>
    <t>Éves engedélyezett létszám előirányzat (fő)</t>
  </si>
  <si>
    <t>Közfoglalkoztatottak létszáma (fő)</t>
  </si>
  <si>
    <t>14.1</t>
  </si>
  <si>
    <t>KÖLTSÉGVETÉSI ÉS FINANSZÍROZÁSI BEVÉTELEK ÖSSZESEN: (9+16)</t>
  </si>
  <si>
    <r>
      <t xml:space="preserve">   Működési költségvetés kiadásai </t>
    </r>
    <r>
      <rPr>
        <sz val="11"/>
        <rFont val="Times New Roman"/>
        <family val="1"/>
        <charset val="238"/>
      </rPr>
      <t>(1.1+…+1.5.)</t>
    </r>
  </si>
  <si>
    <t>KÖLTSÉGVETÉSI KIADÁSOK ÖSSZESEN (1+2+3)</t>
  </si>
  <si>
    <t>KIADÁSOK ÖSSZESEN: (4+9)</t>
  </si>
  <si>
    <t>Módosítás I.</t>
  </si>
  <si>
    <t>Módosított ei. 10.03.</t>
  </si>
  <si>
    <t>Módosított 10.03.</t>
  </si>
  <si>
    <t>Módosított ei.10.03.</t>
  </si>
  <si>
    <t>Módosított ei.10.01.</t>
  </si>
  <si>
    <t>Módosítás II.</t>
  </si>
  <si>
    <t>Módosított 12.31.</t>
  </si>
  <si>
    <t>Módosított ei. 12.31.</t>
  </si>
  <si>
    <t>Módosított ei.12.31.</t>
  </si>
  <si>
    <t>II. Felhalmozási célú bevételek és kiadások mérlege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</si>
</sst>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32" x14ac:knownFonts="1">
    <font>
      <sz val="11"/>
      <color theme="1"/>
      <name val="Calibri"/>
      <family val="2"/>
      <charset val="238"/>
      <scheme val="minor"/>
    </font>
    <font>
      <b/>
      <sz val="12"/>
      <name val="Times New Roman CE"/>
      <family val="1"/>
      <charset val="238"/>
    </font>
    <font>
      <b/>
      <sz val="12"/>
      <name val="Times New Roman CE"/>
      <charset val="238"/>
    </font>
    <font>
      <i/>
      <sz val="10"/>
      <name val="Times New Roman CE"/>
      <charset val="238"/>
    </font>
    <font>
      <b/>
      <sz val="10"/>
      <name val="Times New Roman CE"/>
      <charset val="238"/>
    </font>
    <font>
      <b/>
      <sz val="10"/>
      <name val="Times New Roman CE"/>
      <family val="1"/>
      <charset val="238"/>
    </font>
    <font>
      <b/>
      <sz val="8"/>
      <name val="Times New Roman CE"/>
      <charset val="238"/>
    </font>
    <font>
      <sz val="10"/>
      <name val="Times New Roman CE"/>
      <charset val="238"/>
    </font>
    <font>
      <b/>
      <sz val="14"/>
      <color indexed="10"/>
      <name val="Times New Roman CE"/>
      <charset val="238"/>
    </font>
    <font>
      <sz val="11"/>
      <color theme="1"/>
      <name val="Times New Roman CE"/>
      <charset val="238"/>
    </font>
    <font>
      <sz val="12"/>
      <name val="Times New Roman CE"/>
      <charset val="238"/>
    </font>
    <font>
      <b/>
      <i/>
      <sz val="9"/>
      <name val="Times New Roman CE"/>
      <charset val="238"/>
    </font>
    <font>
      <i/>
      <sz val="12"/>
      <name val="Times New Roman CE"/>
      <charset val="238"/>
    </font>
    <font>
      <sz val="10"/>
      <name val="Times New Roman CE"/>
      <family val="1"/>
      <charset val="238"/>
    </font>
    <font>
      <sz val="12"/>
      <name val="Times New Roman CE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8"/>
      <name val="Times New Roman CE"/>
      <family val="1"/>
      <charset val="238"/>
    </font>
    <font>
      <b/>
      <sz val="12"/>
      <color indexed="10"/>
      <name val="Times New Roman CE"/>
      <charset val="238"/>
    </font>
    <font>
      <b/>
      <i/>
      <sz val="10"/>
      <name val="Times New Roman CE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i/>
      <sz val="12"/>
      <name val="Times New Roman CE"/>
      <family val="1"/>
      <charset val="238"/>
    </font>
    <font>
      <sz val="11"/>
      <color indexed="10"/>
      <name val="Times New Roman CE"/>
      <family val="1"/>
      <charset val="238"/>
    </font>
    <font>
      <b/>
      <sz val="11"/>
      <name val="Times New Roman CE"/>
      <charset val="238"/>
    </font>
    <font>
      <sz val="11"/>
      <name val="Times New Roman CE"/>
      <charset val="238"/>
    </font>
    <font>
      <b/>
      <sz val="11"/>
      <color indexed="10"/>
      <name val="Times New Roman"/>
      <family val="1"/>
      <charset val="238"/>
    </font>
    <font>
      <i/>
      <sz val="11"/>
      <name val="Times New Roman CE"/>
      <charset val="238"/>
    </font>
    <font>
      <b/>
      <sz val="14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</fills>
  <borders count="5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424">
    <xf numFmtId="0" fontId="0" fillId="0" borderId="0" xfId="0"/>
    <xf numFmtId="164" fontId="3" fillId="0" borderId="0" xfId="0" applyNumberFormat="1" applyFont="1" applyAlignment="1">
      <alignment horizontal="right" vertical="center"/>
    </xf>
    <xf numFmtId="164" fontId="4" fillId="0" borderId="7" xfId="0" applyNumberFormat="1" applyFont="1" applyBorder="1" applyAlignment="1">
      <alignment horizontal="center" vertical="center" wrapText="1"/>
    </xf>
    <xf numFmtId="164" fontId="6" fillId="0" borderId="0" xfId="0" applyNumberFormat="1" applyFont="1" applyAlignment="1">
      <alignment horizontal="center" vertical="center" wrapText="1"/>
    </xf>
    <xf numFmtId="164" fontId="7" fillId="0" borderId="8" xfId="0" applyNumberFormat="1" applyFont="1" applyBorder="1" applyAlignment="1">
      <alignment horizontal="center" vertical="center" wrapText="1"/>
    </xf>
    <xf numFmtId="164" fontId="7" fillId="0" borderId="11" xfId="0" applyNumberFormat="1" applyFont="1" applyBorder="1" applyAlignment="1">
      <alignment horizontal="center" vertical="center" wrapText="1"/>
    </xf>
    <xf numFmtId="164" fontId="9" fillId="0" borderId="0" xfId="0" applyNumberFormat="1" applyFont="1" applyAlignment="1">
      <alignment vertical="center" wrapText="1"/>
    </xf>
    <xf numFmtId="164" fontId="4" fillId="0" borderId="0" xfId="0" applyNumberFormat="1" applyFont="1" applyAlignment="1">
      <alignment horizontal="center" vertical="center" wrapText="1"/>
    </xf>
    <xf numFmtId="164" fontId="9" fillId="0" borderId="16" xfId="0" applyNumberFormat="1" applyFont="1" applyBorder="1" applyAlignment="1">
      <alignment horizontal="center" vertical="center" wrapText="1"/>
    </xf>
    <xf numFmtId="164" fontId="9" fillId="0" borderId="0" xfId="0" applyNumberFormat="1" applyFont="1" applyAlignment="1">
      <alignment horizontal="center" vertical="center" wrapText="1"/>
    </xf>
    <xf numFmtId="164" fontId="3" fillId="0" borderId="0" xfId="0" applyNumberFormat="1" applyFont="1" applyAlignment="1">
      <alignment textRotation="180" wrapText="1"/>
    </xf>
    <xf numFmtId="0" fontId="10" fillId="0" borderId="0" xfId="1"/>
    <xf numFmtId="0" fontId="12" fillId="0" borderId="1" xfId="0" applyFont="1" applyBorder="1" applyAlignment="1">
      <alignment horizontal="right" vertical="center"/>
    </xf>
    <xf numFmtId="0" fontId="13" fillId="0" borderId="0" xfId="1" applyFont="1"/>
    <xf numFmtId="0" fontId="12" fillId="0" borderId="1" xfId="0" applyFont="1" applyBorder="1" applyAlignment="1">
      <alignment horizontal="right"/>
    </xf>
    <xf numFmtId="0" fontId="17" fillId="0" borderId="0" xfId="1" applyFont="1"/>
    <xf numFmtId="0" fontId="18" fillId="0" borderId="0" xfId="1" applyFont="1"/>
    <xf numFmtId="0" fontId="2" fillId="0" borderId="0" xfId="1" applyFont="1"/>
    <xf numFmtId="49" fontId="16" fillId="0" borderId="0" xfId="0" applyNumberFormat="1" applyFont="1" applyAlignment="1">
      <alignment horizontal="center" vertical="center" wrapText="1"/>
    </xf>
    <xf numFmtId="0" fontId="16" fillId="0" borderId="0" xfId="0" applyFont="1" applyAlignment="1">
      <alignment horizontal="left" vertical="center" wrapText="1" indent="1"/>
    </xf>
    <xf numFmtId="164" fontId="16" fillId="0" borderId="0" xfId="0" quotePrefix="1" applyNumberFormat="1" applyFont="1" applyAlignment="1">
      <alignment horizontal="right" vertical="center" wrapText="1" indent="1"/>
    </xf>
    <xf numFmtId="49" fontId="10" fillId="0" borderId="0" xfId="1" applyNumberFormat="1" applyAlignment="1">
      <alignment horizontal="center" vertical="center"/>
    </xf>
    <xf numFmtId="0" fontId="10" fillId="0" borderId="0" xfId="1" applyAlignment="1">
      <alignment horizontal="right" vertical="center" indent="1"/>
    </xf>
    <xf numFmtId="0" fontId="2" fillId="0" borderId="7" xfId="1" applyFont="1" applyBorder="1" applyAlignment="1">
      <alignment horizontal="center"/>
    </xf>
    <xf numFmtId="49" fontId="2" fillId="0" borderId="0" xfId="1" applyNumberFormat="1" applyFont="1" applyAlignment="1">
      <alignment horizontal="center" vertical="center"/>
    </xf>
    <xf numFmtId="0" fontId="2" fillId="0" borderId="0" xfId="1" applyFont="1" applyAlignment="1">
      <alignment horizontal="center"/>
    </xf>
    <xf numFmtId="0" fontId="19" fillId="0" borderId="1" xfId="0" applyFont="1" applyBorder="1" applyAlignment="1">
      <alignment horizontal="right" vertical="center"/>
    </xf>
    <xf numFmtId="49" fontId="5" fillId="0" borderId="3" xfId="1" applyNumberFormat="1" applyFont="1" applyBorder="1" applyAlignment="1">
      <alignment horizontal="center" vertical="center" wrapText="1"/>
    </xf>
    <xf numFmtId="0" fontId="5" fillId="0" borderId="4" xfId="1" applyFont="1" applyBorder="1" applyAlignment="1">
      <alignment vertical="center" wrapText="1"/>
    </xf>
    <xf numFmtId="164" fontId="5" fillId="0" borderId="5" xfId="1" applyNumberFormat="1" applyFont="1" applyBorder="1" applyAlignment="1">
      <alignment horizontal="right" vertical="center" wrapText="1" indent="1"/>
    </xf>
    <xf numFmtId="164" fontId="2" fillId="0" borderId="0" xfId="1" applyNumberFormat="1" applyFont="1" applyAlignment="1">
      <alignment horizontal="right" vertical="center" wrapText="1"/>
    </xf>
    <xf numFmtId="49" fontId="20" fillId="0" borderId="0" xfId="1" applyNumberFormat="1" applyFont="1" applyAlignment="1">
      <alignment horizontal="center" vertical="center"/>
    </xf>
    <xf numFmtId="0" fontId="20" fillId="0" borderId="0" xfId="1" applyFont="1" applyAlignment="1">
      <alignment horizontal="right" vertical="center"/>
    </xf>
    <xf numFmtId="0" fontId="20" fillId="0" borderId="0" xfId="1" applyFont="1"/>
    <xf numFmtId="0" fontId="21" fillId="0" borderId="0" xfId="1" applyFont="1" applyAlignment="1">
      <alignment horizontal="center" vertical="center" wrapText="1"/>
    </xf>
    <xf numFmtId="0" fontId="20" fillId="0" borderId="0" xfId="1" applyFont="1" applyAlignment="1">
      <alignment wrapText="1"/>
    </xf>
    <xf numFmtId="49" fontId="21" fillId="0" borderId="0" xfId="1" applyNumberFormat="1" applyFont="1" applyAlignment="1">
      <alignment horizontal="left" vertical="center" wrapText="1"/>
    </xf>
    <xf numFmtId="0" fontId="22" fillId="0" borderId="1" xfId="0" applyFont="1" applyBorder="1" applyAlignment="1">
      <alignment horizontal="right" vertical="center"/>
    </xf>
    <xf numFmtId="49" fontId="21" fillId="0" borderId="3" xfId="1" applyNumberFormat="1" applyFont="1" applyBorder="1" applyAlignment="1">
      <alignment horizontal="center" vertical="center" wrapText="1"/>
    </xf>
    <xf numFmtId="0" fontId="21" fillId="0" borderId="35" xfId="1" applyFont="1" applyBorder="1" applyAlignment="1">
      <alignment horizontal="center" vertical="center" wrapText="1"/>
    </xf>
    <xf numFmtId="0" fontId="21" fillId="0" borderId="33" xfId="1" applyFont="1" applyBorder="1" applyAlignment="1">
      <alignment horizontal="center" vertical="center" wrapText="1"/>
    </xf>
    <xf numFmtId="0" fontId="21" fillId="0" borderId="7" xfId="1" applyFont="1" applyBorder="1" applyAlignment="1">
      <alignment horizontal="center" vertical="center" wrapText="1"/>
    </xf>
    <xf numFmtId="0" fontId="21" fillId="0" borderId="18" xfId="1" applyFont="1" applyBorder="1" applyAlignment="1">
      <alignment horizontal="center" vertical="center" wrapText="1"/>
    </xf>
    <xf numFmtId="49" fontId="21" fillId="0" borderId="23" xfId="1" applyNumberFormat="1" applyFont="1" applyBorder="1" applyAlignment="1">
      <alignment horizontal="center" vertical="center" wrapText="1"/>
    </xf>
    <xf numFmtId="0" fontId="21" fillId="0" borderId="36" xfId="1" applyFont="1" applyBorder="1" applyAlignment="1">
      <alignment horizontal="center" vertical="center" wrapText="1"/>
    </xf>
    <xf numFmtId="0" fontId="21" fillId="0" borderId="37" xfId="1" applyFont="1" applyBorder="1" applyAlignment="1">
      <alignment horizontal="center" vertical="center" wrapText="1"/>
    </xf>
    <xf numFmtId="0" fontId="21" fillId="0" borderId="2" xfId="1" applyFont="1" applyBorder="1" applyAlignment="1">
      <alignment horizontal="center" vertical="center" wrapText="1"/>
    </xf>
    <xf numFmtId="0" fontId="21" fillId="0" borderId="38" xfId="1" applyFont="1" applyBorder="1" applyAlignment="1">
      <alignment horizontal="center" vertical="center" wrapText="1"/>
    </xf>
    <xf numFmtId="0" fontId="20" fillId="0" borderId="0" xfId="1" applyFont="1" applyAlignment="1">
      <alignment horizontal="center"/>
    </xf>
    <xf numFmtId="0" fontId="21" fillId="0" borderId="35" xfId="1" applyFont="1" applyBorder="1" applyAlignment="1">
      <alignment horizontal="left" vertical="center" wrapText="1" indent="1"/>
    </xf>
    <xf numFmtId="164" fontId="21" fillId="0" borderId="33" xfId="1" applyNumberFormat="1" applyFont="1" applyBorder="1" applyAlignment="1">
      <alignment horizontal="right" vertical="center" wrapText="1"/>
    </xf>
    <xf numFmtId="164" fontId="21" fillId="0" borderId="7" xfId="1" applyNumberFormat="1" applyFont="1" applyBorder="1" applyAlignment="1">
      <alignment horizontal="right" vertical="center" wrapText="1"/>
    </xf>
    <xf numFmtId="164" fontId="21" fillId="0" borderId="18" xfId="1" applyNumberFormat="1" applyFont="1" applyBorder="1" applyAlignment="1">
      <alignment horizontal="right" vertical="center" wrapText="1"/>
    </xf>
    <xf numFmtId="49" fontId="20" fillId="0" borderId="9" xfId="1" applyNumberFormat="1" applyFont="1" applyBorder="1" applyAlignment="1">
      <alignment horizontal="center" vertical="center" wrapText="1"/>
    </xf>
    <xf numFmtId="0" fontId="20" fillId="0" borderId="39" xfId="0" applyFont="1" applyBorder="1" applyAlignment="1">
      <alignment horizontal="left" vertical="center" wrapText="1" indent="1"/>
    </xf>
    <xf numFmtId="164" fontId="20" fillId="0" borderId="40" xfId="1" applyNumberFormat="1" applyFont="1" applyBorder="1" applyAlignment="1" applyProtection="1">
      <alignment horizontal="right" vertical="center" wrapText="1"/>
      <protection locked="0"/>
    </xf>
    <xf numFmtId="164" fontId="20" fillId="0" borderId="8" xfId="1" applyNumberFormat="1" applyFont="1" applyBorder="1" applyAlignment="1" applyProtection="1">
      <alignment horizontal="right" vertical="center" wrapText="1"/>
      <protection locked="0"/>
    </xf>
    <xf numFmtId="164" fontId="20" fillId="0" borderId="41" xfId="1" applyNumberFormat="1" applyFont="1" applyBorder="1" applyAlignment="1" applyProtection="1">
      <alignment horizontal="right" vertical="center" wrapText="1"/>
      <protection locked="0"/>
    </xf>
    <xf numFmtId="49" fontId="20" fillId="0" borderId="12" xfId="1" applyNumberFormat="1" applyFont="1" applyBorder="1" applyAlignment="1">
      <alignment horizontal="center" vertical="center" wrapText="1"/>
    </xf>
    <xf numFmtId="0" fontId="20" fillId="0" borderId="15" xfId="0" applyFont="1" applyBorder="1" applyAlignment="1">
      <alignment horizontal="left" vertical="center" wrapText="1" indent="1"/>
    </xf>
    <xf numFmtId="164" fontId="20" fillId="0" borderId="42" xfId="1" applyNumberFormat="1" applyFont="1" applyBorder="1" applyAlignment="1" applyProtection="1">
      <alignment horizontal="right" vertical="center" wrapText="1"/>
      <protection locked="0"/>
    </xf>
    <xf numFmtId="164" fontId="20" fillId="0" borderId="11" xfId="1" applyNumberFormat="1" applyFont="1" applyBorder="1" applyAlignment="1" applyProtection="1">
      <alignment horizontal="right" vertical="center" wrapText="1"/>
      <protection locked="0"/>
    </xf>
    <xf numFmtId="164" fontId="20" fillId="0" borderId="31" xfId="1" applyNumberFormat="1" applyFont="1" applyBorder="1" applyAlignment="1" applyProtection="1">
      <alignment horizontal="right" vertical="center" wrapText="1"/>
      <protection locked="0"/>
    </xf>
    <xf numFmtId="49" fontId="20" fillId="0" borderId="22" xfId="1" applyNumberFormat="1" applyFont="1" applyBorder="1" applyAlignment="1">
      <alignment horizontal="center" vertical="center" wrapText="1"/>
    </xf>
    <xf numFmtId="0" fontId="20" fillId="0" borderId="43" xfId="0" applyFont="1" applyBorder="1" applyAlignment="1">
      <alignment horizontal="left" vertical="center" wrapText="1" indent="1"/>
    </xf>
    <xf numFmtId="0" fontId="21" fillId="0" borderId="35" xfId="0" applyFont="1" applyBorder="1" applyAlignment="1">
      <alignment horizontal="left" vertical="center" wrapText="1" indent="1"/>
    </xf>
    <xf numFmtId="164" fontId="20" fillId="0" borderId="44" xfId="1" applyNumberFormat="1" applyFont="1" applyBorder="1" applyAlignment="1" applyProtection="1">
      <alignment horizontal="right" vertical="center" wrapText="1"/>
      <protection locked="0"/>
    </xf>
    <xf numFmtId="164" fontId="20" fillId="0" borderId="45" xfId="1" applyNumberFormat="1" applyFont="1" applyBorder="1" applyAlignment="1" applyProtection="1">
      <alignment horizontal="right" vertical="center" wrapText="1"/>
      <protection locked="0"/>
    </xf>
    <xf numFmtId="164" fontId="20" fillId="0" borderId="32" xfId="1" applyNumberFormat="1" applyFont="1" applyBorder="1" applyAlignment="1" applyProtection="1">
      <alignment horizontal="right" vertical="center" wrapText="1"/>
      <protection locked="0"/>
    </xf>
    <xf numFmtId="164" fontId="20" fillId="0" borderId="40" xfId="1" applyNumberFormat="1" applyFont="1" applyBorder="1" applyAlignment="1">
      <alignment horizontal="right" vertical="center" wrapText="1"/>
    </xf>
    <xf numFmtId="164" fontId="20" fillId="0" borderId="8" xfId="1" applyNumberFormat="1" applyFont="1" applyBorder="1" applyAlignment="1">
      <alignment horizontal="right" vertical="center" wrapText="1"/>
    </xf>
    <xf numFmtId="164" fontId="20" fillId="0" borderId="41" xfId="1" applyNumberFormat="1" applyFont="1" applyBorder="1" applyAlignment="1">
      <alignment horizontal="right" vertical="center" wrapText="1"/>
    </xf>
    <xf numFmtId="49" fontId="20" fillId="0" borderId="26" xfId="1" applyNumberFormat="1" applyFont="1" applyBorder="1" applyAlignment="1">
      <alignment horizontal="center" vertical="center" wrapText="1"/>
    </xf>
    <xf numFmtId="0" fontId="20" fillId="0" borderId="46" xfId="0" applyFont="1" applyBorder="1" applyAlignment="1">
      <alignment horizontal="left" vertical="center" wrapText="1" indent="1"/>
    </xf>
    <xf numFmtId="164" fontId="20" fillId="0" borderId="47" xfId="1" applyNumberFormat="1" applyFont="1" applyBorder="1" applyAlignment="1" applyProtection="1">
      <alignment horizontal="right" vertical="center" wrapText="1"/>
      <protection locked="0"/>
    </xf>
    <xf numFmtId="164" fontId="20" fillId="0" borderId="6" xfId="1" applyNumberFormat="1" applyFont="1" applyBorder="1" applyAlignment="1" applyProtection="1">
      <alignment horizontal="right" vertical="center" wrapText="1"/>
      <protection locked="0"/>
    </xf>
    <xf numFmtId="164" fontId="20" fillId="0" borderId="48" xfId="1" applyNumberFormat="1" applyFont="1" applyBorder="1" applyAlignment="1" applyProtection="1">
      <alignment horizontal="right" vertical="center" wrapText="1"/>
      <protection locked="0"/>
    </xf>
    <xf numFmtId="49" fontId="21" fillId="0" borderId="33" xfId="1" applyNumberFormat="1" applyFont="1" applyBorder="1" applyAlignment="1">
      <alignment horizontal="center" vertical="center" wrapText="1"/>
    </xf>
    <xf numFmtId="0" fontId="21" fillId="0" borderId="5" xfId="1" applyFont="1" applyBorder="1" applyAlignment="1">
      <alignment horizontal="left" vertical="center" wrapText="1" indent="1"/>
    </xf>
    <xf numFmtId="49" fontId="21" fillId="0" borderId="3" xfId="0" applyNumberFormat="1" applyFont="1" applyBorder="1" applyAlignment="1">
      <alignment horizontal="center" vertical="center" wrapText="1"/>
    </xf>
    <xf numFmtId="49" fontId="20" fillId="0" borderId="17" xfId="1" applyNumberFormat="1" applyFont="1" applyBorder="1" applyAlignment="1">
      <alignment horizontal="center" vertical="center" wrapText="1"/>
    </xf>
    <xf numFmtId="0" fontId="20" fillId="0" borderId="49" xfId="0" applyFont="1" applyBorder="1" applyAlignment="1">
      <alignment horizontal="left" vertical="center" wrapText="1" indent="1"/>
    </xf>
    <xf numFmtId="164" fontId="20" fillId="0" borderId="14" xfId="1" applyNumberFormat="1" applyFont="1" applyBorder="1" applyAlignment="1" applyProtection="1">
      <alignment horizontal="right" vertical="center" wrapText="1"/>
      <protection locked="0"/>
    </xf>
    <xf numFmtId="164" fontId="20" fillId="0" borderId="16" xfId="1" applyNumberFormat="1" applyFont="1" applyBorder="1" applyAlignment="1" applyProtection="1">
      <alignment horizontal="right" vertical="center" wrapText="1"/>
      <protection locked="0"/>
    </xf>
    <xf numFmtId="164" fontId="20" fillId="0" borderId="50" xfId="1" applyNumberFormat="1" applyFont="1" applyBorder="1" applyAlignment="1" applyProtection="1">
      <alignment horizontal="right" vertical="center" wrapText="1"/>
      <protection locked="0"/>
    </xf>
    <xf numFmtId="49" fontId="20" fillId="0" borderId="9" xfId="0" applyNumberFormat="1" applyFont="1" applyBorder="1" applyAlignment="1">
      <alignment horizontal="center" vertical="center" wrapText="1"/>
    </xf>
    <xf numFmtId="164" fontId="21" fillId="0" borderId="33" xfId="1" applyNumberFormat="1" applyFont="1" applyBorder="1" applyAlignment="1" applyProtection="1">
      <alignment horizontal="right" vertical="center" wrapText="1"/>
      <protection locked="0"/>
    </xf>
    <xf numFmtId="164" fontId="21" fillId="0" borderId="7" xfId="1" applyNumberFormat="1" applyFont="1" applyBorder="1" applyAlignment="1" applyProtection="1">
      <alignment horizontal="right" vertical="center" wrapText="1"/>
      <protection locked="0"/>
    </xf>
    <xf numFmtId="164" fontId="21" fillId="0" borderId="18" xfId="1" applyNumberFormat="1" applyFont="1" applyBorder="1" applyAlignment="1" applyProtection="1">
      <alignment horizontal="right" vertical="center" wrapText="1"/>
      <protection locked="0"/>
    </xf>
    <xf numFmtId="49" fontId="21" fillId="0" borderId="26" xfId="0" applyNumberFormat="1" applyFont="1" applyBorder="1" applyAlignment="1">
      <alignment horizontal="center" vertical="center" wrapText="1"/>
    </xf>
    <xf numFmtId="0" fontId="21" fillId="0" borderId="46" xfId="0" applyFont="1" applyBorder="1" applyAlignment="1">
      <alignment horizontal="left" vertical="center" wrapText="1" indent="1"/>
    </xf>
    <xf numFmtId="49" fontId="21" fillId="0" borderId="0" xfId="0" applyNumberFormat="1" applyFont="1" applyAlignment="1">
      <alignment horizontal="center" vertical="center" wrapText="1"/>
    </xf>
    <xf numFmtId="0" fontId="21" fillId="0" borderId="0" xfId="0" applyFont="1" applyAlignment="1">
      <alignment horizontal="left" vertical="center" wrapText="1" indent="1"/>
    </xf>
    <xf numFmtId="164" fontId="21" fillId="0" borderId="0" xfId="1" applyNumberFormat="1" applyFont="1" applyAlignment="1">
      <alignment horizontal="right" vertical="center" wrapText="1"/>
    </xf>
    <xf numFmtId="0" fontId="21" fillId="0" borderId="5" xfId="1" applyFont="1" applyBorder="1" applyAlignment="1">
      <alignment horizontal="center" vertical="center" wrapText="1"/>
    </xf>
    <xf numFmtId="0" fontId="21" fillId="0" borderId="36" xfId="1" applyFont="1" applyBorder="1" applyAlignment="1">
      <alignment vertical="center" wrapText="1"/>
    </xf>
    <xf numFmtId="164" fontId="21" fillId="0" borderId="37" xfId="1" applyNumberFormat="1" applyFont="1" applyBorder="1" applyAlignment="1">
      <alignment horizontal="right" vertical="center" wrapText="1"/>
    </xf>
    <xf numFmtId="164" fontId="21" fillId="0" borderId="2" xfId="1" applyNumberFormat="1" applyFont="1" applyBorder="1" applyAlignment="1">
      <alignment horizontal="right" vertical="center" wrapText="1"/>
    </xf>
    <xf numFmtId="164" fontId="21" fillId="0" borderId="24" xfId="1" applyNumberFormat="1" applyFont="1" applyBorder="1" applyAlignment="1">
      <alignment horizontal="right" vertical="center" wrapText="1"/>
    </xf>
    <xf numFmtId="49" fontId="20" fillId="0" borderId="27" xfId="1" applyNumberFormat="1" applyFont="1" applyBorder="1" applyAlignment="1">
      <alignment horizontal="center" vertical="center" wrapText="1"/>
    </xf>
    <xf numFmtId="0" fontId="20" fillId="0" borderId="51" xfId="1" applyFont="1" applyBorder="1" applyAlignment="1">
      <alignment horizontal="left" vertical="center" wrapText="1" indent="1"/>
    </xf>
    <xf numFmtId="164" fontId="20" fillId="0" borderId="52" xfId="1" applyNumberFormat="1" applyFont="1" applyBorder="1" applyAlignment="1" applyProtection="1">
      <alignment horizontal="right" vertical="center" wrapText="1"/>
      <protection locked="0"/>
    </xf>
    <xf numFmtId="164" fontId="20" fillId="0" borderId="20" xfId="1" applyNumberFormat="1" applyFont="1" applyBorder="1" applyAlignment="1" applyProtection="1">
      <alignment horizontal="right" vertical="center" wrapText="1"/>
      <protection locked="0"/>
    </xf>
    <xf numFmtId="164" fontId="20" fillId="0" borderId="28" xfId="1" applyNumberFormat="1" applyFont="1" applyBorder="1" applyAlignment="1" applyProtection="1">
      <alignment horizontal="right" vertical="center" wrapText="1"/>
      <protection locked="0"/>
    </xf>
    <xf numFmtId="0" fontId="20" fillId="0" borderId="15" xfId="1" applyFont="1" applyBorder="1" applyAlignment="1">
      <alignment horizontal="left" vertical="center" wrapText="1" indent="1"/>
    </xf>
    <xf numFmtId="164" fontId="20" fillId="0" borderId="13" xfId="1" applyNumberFormat="1" applyFont="1" applyBorder="1" applyAlignment="1" applyProtection="1">
      <alignment horizontal="right" vertical="center" wrapText="1"/>
      <protection locked="0"/>
    </xf>
    <xf numFmtId="164" fontId="20" fillId="0" borderId="25" xfId="1" applyNumberFormat="1" applyFont="1" applyBorder="1" applyAlignment="1" applyProtection="1">
      <alignment horizontal="right" vertical="center" wrapText="1"/>
      <protection locked="0"/>
    </xf>
    <xf numFmtId="0" fontId="20" fillId="0" borderId="53" xfId="1" applyFont="1" applyBorder="1" applyAlignment="1">
      <alignment horizontal="left" vertical="center" wrapText="1" indent="1"/>
    </xf>
    <xf numFmtId="0" fontId="20" fillId="0" borderId="0" xfId="1" applyFont="1" applyAlignment="1">
      <alignment horizontal="left" vertical="center" wrapText="1" indent="1"/>
    </xf>
    <xf numFmtId="0" fontId="20" fillId="0" borderId="15" xfId="1" applyFont="1" applyBorder="1" applyAlignment="1">
      <alignment horizontal="left" indent="6"/>
    </xf>
    <xf numFmtId="0" fontId="20" fillId="0" borderId="15" xfId="1" applyFont="1" applyBorder="1" applyAlignment="1">
      <alignment horizontal="left" vertical="center" wrapText="1" indent="6"/>
    </xf>
    <xf numFmtId="0" fontId="20" fillId="0" borderId="43" xfId="1" applyFont="1" applyBorder="1" applyAlignment="1">
      <alignment horizontal="left" vertical="center" wrapText="1" indent="6"/>
    </xf>
    <xf numFmtId="49" fontId="20" fillId="0" borderId="29" xfId="1" applyNumberFormat="1" applyFont="1" applyBorder="1" applyAlignment="1">
      <alignment horizontal="center" vertical="center" wrapText="1"/>
    </xf>
    <xf numFmtId="0" fontId="20" fillId="0" borderId="54" xfId="1" applyFont="1" applyBorder="1" applyAlignment="1">
      <alignment horizontal="left" vertical="center" wrapText="1" indent="6"/>
    </xf>
    <xf numFmtId="164" fontId="20" fillId="0" borderId="55" xfId="1" applyNumberFormat="1" applyFont="1" applyBorder="1" applyAlignment="1" applyProtection="1">
      <alignment horizontal="right" vertical="center" wrapText="1"/>
      <protection locked="0"/>
    </xf>
    <xf numFmtId="164" fontId="20" fillId="0" borderId="21" xfId="1" applyNumberFormat="1" applyFont="1" applyBorder="1" applyAlignment="1" applyProtection="1">
      <alignment horizontal="right" vertical="center" wrapText="1"/>
      <protection locked="0"/>
    </xf>
    <xf numFmtId="164" fontId="20" fillId="0" borderId="30" xfId="1" applyNumberFormat="1" applyFont="1" applyBorder="1" applyAlignment="1" applyProtection="1">
      <alignment horizontal="right" vertical="center" wrapText="1"/>
      <protection locked="0"/>
    </xf>
    <xf numFmtId="0" fontId="21" fillId="0" borderId="35" xfId="1" applyFont="1" applyBorder="1" applyAlignment="1">
      <alignment vertical="center" wrapText="1"/>
    </xf>
    <xf numFmtId="164" fontId="21" fillId="0" borderId="5" xfId="1" applyNumberFormat="1" applyFont="1" applyBorder="1" applyAlignment="1">
      <alignment horizontal="right" vertical="center" wrapText="1"/>
    </xf>
    <xf numFmtId="164" fontId="20" fillId="0" borderId="10" xfId="1" applyNumberFormat="1" applyFont="1" applyBorder="1" applyAlignment="1" applyProtection="1">
      <alignment horizontal="right" vertical="center" wrapText="1"/>
      <protection locked="0"/>
    </xf>
    <xf numFmtId="0" fontId="20" fillId="0" borderId="43" xfId="1" applyFont="1" applyBorder="1" applyAlignment="1">
      <alignment horizontal="left" vertical="center" wrapText="1" indent="1"/>
    </xf>
    <xf numFmtId="0" fontId="20" fillId="0" borderId="39" xfId="1" applyFont="1" applyBorder="1" applyAlignment="1">
      <alignment horizontal="left" vertical="center" wrapText="1" indent="6"/>
    </xf>
    <xf numFmtId="0" fontId="20" fillId="0" borderId="39" xfId="1" applyFont="1" applyBorder="1" applyAlignment="1">
      <alignment horizontal="left" vertical="center" wrapText="1" indent="1"/>
    </xf>
    <xf numFmtId="0" fontId="21" fillId="0" borderId="18" xfId="1" applyFont="1" applyBorder="1" applyAlignment="1">
      <alignment horizontal="left" vertical="center" wrapText="1" indent="1"/>
    </xf>
    <xf numFmtId="0" fontId="20" fillId="0" borderId="49" xfId="1" applyFont="1" applyBorder="1" applyAlignment="1">
      <alignment horizontal="left" vertical="center" wrapText="1" indent="1"/>
    </xf>
    <xf numFmtId="164" fontId="21" fillId="0" borderId="33" xfId="0" applyNumberFormat="1" applyFont="1" applyBorder="1" applyAlignment="1">
      <alignment horizontal="right" vertical="center" wrapText="1"/>
    </xf>
    <xf numFmtId="164" fontId="21" fillId="0" borderId="7" xfId="0" applyNumberFormat="1" applyFont="1" applyBorder="1" applyAlignment="1">
      <alignment horizontal="right" vertical="center" wrapText="1"/>
    </xf>
    <xf numFmtId="164" fontId="21" fillId="0" borderId="5" xfId="0" applyNumberFormat="1" applyFont="1" applyBorder="1" applyAlignment="1">
      <alignment horizontal="right" vertical="center" wrapText="1"/>
    </xf>
    <xf numFmtId="164" fontId="21" fillId="0" borderId="33" xfId="0" quotePrefix="1" applyNumberFormat="1" applyFont="1" applyBorder="1" applyAlignment="1">
      <alignment horizontal="right" vertical="center" wrapText="1"/>
    </xf>
    <xf numFmtId="164" fontId="21" fillId="0" borderId="7" xfId="0" quotePrefix="1" applyNumberFormat="1" applyFont="1" applyBorder="1" applyAlignment="1">
      <alignment horizontal="right" vertical="center" wrapText="1"/>
    </xf>
    <xf numFmtId="164" fontId="21" fillId="0" borderId="5" xfId="0" quotePrefix="1" applyNumberFormat="1" applyFont="1" applyBorder="1" applyAlignment="1">
      <alignment horizontal="right" vertical="center" wrapText="1"/>
    </xf>
    <xf numFmtId="164" fontId="21" fillId="0" borderId="0" xfId="0" quotePrefix="1" applyNumberFormat="1" applyFont="1" applyAlignment="1">
      <alignment horizontal="right" vertical="center" wrapText="1"/>
    </xf>
    <xf numFmtId="0" fontId="21" fillId="0" borderId="7" xfId="1" applyFont="1" applyBorder="1" applyAlignment="1">
      <alignment horizontal="right"/>
    </xf>
    <xf numFmtId="49" fontId="21" fillId="0" borderId="0" xfId="1" applyNumberFormat="1" applyFont="1" applyAlignment="1">
      <alignment horizontal="center" vertical="center"/>
    </xf>
    <xf numFmtId="0" fontId="21" fillId="0" borderId="0" xfId="1" applyFont="1" applyAlignment="1">
      <alignment horizontal="center"/>
    </xf>
    <xf numFmtId="0" fontId="21" fillId="0" borderId="0" xfId="1" applyFont="1" applyAlignment="1">
      <alignment horizontal="right"/>
    </xf>
    <xf numFmtId="0" fontId="21" fillId="0" borderId="3" xfId="1" applyFont="1" applyBorder="1" applyAlignment="1">
      <alignment vertical="center" wrapText="1"/>
    </xf>
    <xf numFmtId="164" fontId="21" fillId="0" borderId="5" xfId="1" applyNumberFormat="1" applyFont="1" applyBorder="1" applyAlignment="1">
      <alignment horizontal="right" vertical="center" wrapText="1" indent="1"/>
    </xf>
    <xf numFmtId="49" fontId="20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25" fillId="0" borderId="0" xfId="0" applyFont="1" applyAlignment="1">
      <alignment vertical="center" wrapText="1"/>
    </xf>
    <xf numFmtId="0" fontId="14" fillId="0" borderId="0" xfId="0" applyFont="1" applyAlignment="1">
      <alignment vertical="center" wrapText="1"/>
    </xf>
    <xf numFmtId="0" fontId="14" fillId="0" borderId="56" xfId="0" applyFont="1" applyBorder="1" applyAlignment="1">
      <alignment vertical="center" wrapText="1"/>
    </xf>
    <xf numFmtId="164" fontId="1" fillId="0" borderId="0" xfId="0" applyNumberFormat="1" applyFont="1" applyAlignment="1">
      <alignment horizontal="right" vertical="center" wrapText="1" indent="1"/>
    </xf>
    <xf numFmtId="16" fontId="10" fillId="0" borderId="0" xfId="0" applyNumberFormat="1" applyFont="1" applyAlignment="1">
      <alignment vertical="center" wrapText="1"/>
    </xf>
    <xf numFmtId="0" fontId="10" fillId="0" borderId="0" xfId="0" applyFont="1" applyAlignment="1">
      <alignment horizontal="right" vertical="center" wrapText="1" indent="1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right" vertical="center" wrapText="1" indent="1"/>
    </xf>
    <xf numFmtId="0" fontId="0" fillId="0" borderId="0" xfId="0" applyAlignment="1">
      <alignment vertical="center" wrapText="1"/>
    </xf>
    <xf numFmtId="0" fontId="29" fillId="0" borderId="0" xfId="1" applyFont="1"/>
    <xf numFmtId="0" fontId="21" fillId="0" borderId="0" xfId="1" applyFont="1"/>
    <xf numFmtId="0" fontId="30" fillId="0" borderId="1" xfId="0" applyFont="1" applyBorder="1" applyAlignment="1">
      <alignment horizontal="right" vertical="center"/>
    </xf>
    <xf numFmtId="0" fontId="30" fillId="0" borderId="1" xfId="0" applyFont="1" applyBorder="1" applyAlignment="1">
      <alignment horizontal="right"/>
    </xf>
    <xf numFmtId="0" fontId="2" fillId="0" borderId="0" xfId="1" applyFont="1" applyAlignment="1">
      <alignment horizontal="center"/>
    </xf>
    <xf numFmtId="164" fontId="21" fillId="0" borderId="0" xfId="1" applyNumberFormat="1" applyFont="1" applyAlignment="1">
      <alignment horizontal="center" vertical="center"/>
    </xf>
    <xf numFmtId="0" fontId="30" fillId="0" borderId="0" xfId="0" applyFont="1" applyBorder="1" applyAlignment="1">
      <alignment horizontal="right" vertical="center"/>
    </xf>
    <xf numFmtId="0" fontId="30" fillId="0" borderId="0" xfId="0" applyFont="1" applyBorder="1" applyAlignment="1">
      <alignment horizontal="right"/>
    </xf>
    <xf numFmtId="164" fontId="14" fillId="0" borderId="7" xfId="1" applyNumberFormat="1" applyFont="1" applyBorder="1" applyAlignment="1" applyProtection="1">
      <alignment horizontal="right" vertical="center" wrapText="1"/>
      <protection locked="0"/>
    </xf>
    <xf numFmtId="164" fontId="2" fillId="0" borderId="7" xfId="1" applyNumberFormat="1" applyFont="1" applyBorder="1" applyAlignment="1" applyProtection="1">
      <alignment horizontal="right" vertical="center" wrapText="1"/>
      <protection locked="0"/>
    </xf>
    <xf numFmtId="164" fontId="4" fillId="0" borderId="7" xfId="0" applyNumberFormat="1" applyFont="1" applyBorder="1" applyAlignment="1">
      <alignment horizontal="right" vertical="center" wrapText="1" indent="1"/>
    </xf>
    <xf numFmtId="164" fontId="4" fillId="0" borderId="7" xfId="0" applyNumberFormat="1" applyFont="1" applyBorder="1" applyAlignment="1" applyProtection="1">
      <alignment horizontal="right" vertical="center" wrapText="1" indent="1"/>
      <protection locked="0"/>
    </xf>
    <xf numFmtId="164" fontId="7" fillId="0" borderId="7" xfId="0" applyNumberFormat="1" applyFont="1" applyBorder="1" applyAlignment="1" applyProtection="1">
      <alignment horizontal="right" vertical="center" wrapText="1" indent="1"/>
      <protection locked="0"/>
    </xf>
    <xf numFmtId="164" fontId="4" fillId="0" borderId="6" xfId="0" applyNumberFormat="1" applyFont="1" applyBorder="1" applyAlignment="1" applyProtection="1">
      <alignment horizontal="right" vertical="center" wrapText="1" indent="1"/>
      <protection locked="0"/>
    </xf>
    <xf numFmtId="164" fontId="20" fillId="0" borderId="7" xfId="1" applyNumberFormat="1" applyFont="1" applyBorder="1" applyAlignment="1" applyProtection="1">
      <alignment horizontal="right" vertical="center" wrapText="1"/>
      <protection locked="0"/>
    </xf>
    <xf numFmtId="164" fontId="28" fillId="0" borderId="11" xfId="1" applyNumberFormat="1" applyFont="1" applyBorder="1" applyAlignment="1">
      <alignment horizontal="right" vertical="center" wrapText="1" indent="1"/>
    </xf>
    <xf numFmtId="164" fontId="28" fillId="0" borderId="7" xfId="1" applyNumberFormat="1" applyFont="1" applyBorder="1" applyAlignment="1">
      <alignment horizontal="right" vertical="center" wrapText="1" indent="1"/>
    </xf>
    <xf numFmtId="164" fontId="28" fillId="0" borderId="8" xfId="1" applyNumberFormat="1" applyFont="1" applyBorder="1" applyAlignment="1">
      <alignment horizontal="right" vertical="center" wrapText="1" indent="1"/>
    </xf>
    <xf numFmtId="164" fontId="27" fillId="0" borderId="7" xfId="1" applyNumberFormat="1" applyFont="1" applyBorder="1" applyAlignment="1">
      <alignment horizontal="right" vertical="center" wrapText="1" indent="1"/>
    </xf>
    <xf numFmtId="0" fontId="2" fillId="0" borderId="0" xfId="1" applyFont="1" applyAlignment="1">
      <alignment horizontal="center"/>
    </xf>
    <xf numFmtId="164" fontId="21" fillId="0" borderId="0" xfId="1" applyNumberFormat="1" applyFont="1" applyAlignment="1">
      <alignment horizontal="center" vertical="center"/>
    </xf>
    <xf numFmtId="0" fontId="12" fillId="0" borderId="0" xfId="0" applyFont="1" applyBorder="1" applyAlignment="1">
      <alignment horizontal="right" vertical="center"/>
    </xf>
    <xf numFmtId="0" fontId="12" fillId="0" borderId="0" xfId="0" applyFont="1" applyBorder="1" applyAlignment="1">
      <alignment horizontal="right"/>
    </xf>
    <xf numFmtId="0" fontId="19" fillId="0" borderId="0" xfId="0" applyFont="1" applyBorder="1" applyAlignment="1">
      <alignment horizontal="right" vertical="center"/>
    </xf>
    <xf numFmtId="0" fontId="2" fillId="0" borderId="19" xfId="1" applyFont="1" applyBorder="1" applyAlignment="1">
      <alignment horizontal="center"/>
    </xf>
    <xf numFmtId="164" fontId="23" fillId="0" borderId="21" xfId="1" applyNumberFormat="1" applyFont="1" applyBorder="1" applyAlignment="1">
      <alignment horizontal="right" vertical="center" wrapText="1" indent="1"/>
    </xf>
    <xf numFmtId="164" fontId="23" fillId="0" borderId="11" xfId="1" applyNumberFormat="1" applyFont="1" applyBorder="1" applyAlignment="1">
      <alignment horizontal="right" vertical="center" wrapText="1" indent="1"/>
    </xf>
    <xf numFmtId="164" fontId="28" fillId="0" borderId="21" xfId="1" applyNumberFormat="1" applyFont="1" applyBorder="1" applyAlignment="1" applyProtection="1">
      <alignment horizontal="right" vertical="center" wrapText="1" indent="1"/>
      <protection locked="0"/>
    </xf>
    <xf numFmtId="164" fontId="21" fillId="0" borderId="0" xfId="1" applyNumberFormat="1" applyFont="1" applyAlignment="1">
      <alignment horizontal="center" vertical="center"/>
    </xf>
    <xf numFmtId="164" fontId="4" fillId="0" borderId="7" xfId="0" applyNumberFormat="1" applyFont="1" applyBorder="1" applyAlignment="1">
      <alignment horizontal="centerContinuous" vertical="center" wrapText="1"/>
    </xf>
    <xf numFmtId="164" fontId="7" fillId="0" borderId="8" xfId="0" applyNumberFormat="1" applyFont="1" applyBorder="1" applyAlignment="1">
      <alignment horizontal="left" vertical="center" wrapText="1" indent="1"/>
    </xf>
    <xf numFmtId="164" fontId="7" fillId="0" borderId="8" xfId="0" applyNumberFormat="1" applyFont="1" applyBorder="1" applyAlignment="1" applyProtection="1">
      <alignment horizontal="right" vertical="center" wrapText="1" indent="1"/>
      <protection locked="0"/>
    </xf>
    <xf numFmtId="164" fontId="7" fillId="0" borderId="11" xfId="0" applyNumberFormat="1" applyFont="1" applyBorder="1" applyAlignment="1">
      <alignment horizontal="left" vertical="center" wrapText="1" indent="1"/>
    </xf>
    <xf numFmtId="164" fontId="7" fillId="0" borderId="11" xfId="0" applyNumberFormat="1" applyFont="1" applyBorder="1" applyAlignment="1" applyProtection="1">
      <alignment horizontal="right" vertical="center" wrapText="1" indent="1"/>
      <protection locked="0"/>
    </xf>
    <xf numFmtId="164" fontId="7" fillId="0" borderId="16" xfId="0" applyNumberFormat="1" applyFont="1" applyBorder="1" applyAlignment="1">
      <alignment horizontal="left" vertical="center" wrapText="1" indent="1"/>
    </xf>
    <xf numFmtId="164" fontId="7" fillId="0" borderId="11" xfId="0" applyNumberFormat="1" applyFont="1" applyBorder="1" applyAlignment="1" applyProtection="1">
      <alignment horizontal="left" vertical="center" wrapText="1" indent="1"/>
      <protection locked="0"/>
    </xf>
    <xf numFmtId="164" fontId="7" fillId="0" borderId="16" xfId="0" applyNumberFormat="1" applyFont="1" applyBorder="1" applyAlignment="1" applyProtection="1">
      <alignment horizontal="right" vertical="center" wrapText="1" indent="1"/>
      <protection locked="0"/>
    </xf>
    <xf numFmtId="164" fontId="4" fillId="0" borderId="7" xfId="0" applyNumberFormat="1" applyFont="1" applyBorder="1" applyAlignment="1">
      <alignment horizontal="left" vertical="center" wrapText="1" indent="1"/>
    </xf>
    <xf numFmtId="164" fontId="4" fillId="0" borderId="8" xfId="0" applyNumberFormat="1" applyFont="1" applyBorder="1" applyAlignment="1" applyProtection="1">
      <alignment horizontal="right" vertical="center" wrapText="1" indent="1"/>
      <protection locked="0"/>
    </xf>
    <xf numFmtId="164" fontId="3" fillId="0" borderId="16" xfId="0" applyNumberFormat="1" applyFont="1" applyBorder="1" applyAlignment="1">
      <alignment horizontal="left" vertical="center" wrapText="1" indent="1"/>
    </xf>
    <xf numFmtId="164" fontId="3" fillId="0" borderId="16" xfId="0" applyNumberFormat="1" applyFont="1" applyBorder="1" applyAlignment="1">
      <alignment horizontal="right" vertical="center" wrapText="1" indent="1"/>
    </xf>
    <xf numFmtId="164" fontId="3" fillId="0" borderId="11" xfId="0" applyNumberFormat="1" applyFont="1" applyBorder="1" applyAlignment="1">
      <alignment horizontal="left" vertical="center" wrapText="1" indent="1"/>
    </xf>
    <xf numFmtId="164" fontId="3" fillId="0" borderId="11" xfId="0" applyNumberFormat="1" applyFont="1" applyBorder="1" applyAlignment="1">
      <alignment horizontal="right" vertical="center" wrapText="1" indent="1"/>
    </xf>
    <xf numFmtId="164" fontId="7" fillId="0" borderId="45" xfId="0" applyNumberFormat="1" applyFont="1" applyBorder="1" applyAlignment="1" applyProtection="1">
      <alignment horizontal="right" vertical="center" wrapText="1" indent="1"/>
      <protection locked="0"/>
    </xf>
    <xf numFmtId="164" fontId="9" fillId="0" borderId="11" xfId="0" applyNumberFormat="1" applyFont="1" applyBorder="1" applyAlignment="1" applyProtection="1">
      <alignment horizontal="left" vertical="center" wrapText="1" indent="1"/>
      <protection locked="0"/>
    </xf>
    <xf numFmtId="164" fontId="7" fillId="0" borderId="45" xfId="0" applyNumberFormat="1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right" vertical="center" wrapText="1" indent="1"/>
    </xf>
    <xf numFmtId="164" fontId="3" fillId="0" borderId="8" xfId="0" applyNumberFormat="1" applyFont="1" applyBorder="1" applyAlignment="1">
      <alignment horizontal="right" vertical="center" wrapText="1" indent="1"/>
    </xf>
    <xf numFmtId="164" fontId="7" fillId="0" borderId="11" xfId="0" applyNumberFormat="1" applyFont="1" applyBorder="1" applyAlignment="1">
      <alignment horizontal="left" vertical="center" wrapText="1" indent="2"/>
    </xf>
    <xf numFmtId="164" fontId="7" fillId="0" borderId="8" xfId="0" applyNumberFormat="1" applyFont="1" applyBorder="1" applyAlignment="1" applyProtection="1">
      <alignment horizontal="left" vertical="center" wrapText="1" indent="1"/>
      <protection locked="0"/>
    </xf>
    <xf numFmtId="164" fontId="7" fillId="0" borderId="8" xfId="0" applyNumberFormat="1" applyFont="1" applyBorder="1" applyAlignment="1">
      <alignment horizontal="left" vertical="center" wrapText="1" indent="2"/>
    </xf>
    <xf numFmtId="164" fontId="7" fillId="0" borderId="45" xfId="0" applyNumberFormat="1" applyFont="1" applyBorder="1" applyAlignment="1">
      <alignment horizontal="left" vertical="center" wrapText="1" indent="2"/>
    </xf>
    <xf numFmtId="164" fontId="9" fillId="0" borderId="8" xfId="0" applyNumberFormat="1" applyFont="1" applyBorder="1" applyAlignment="1">
      <alignment horizontal="center" vertical="center" wrapText="1"/>
    </xf>
    <xf numFmtId="49" fontId="1" fillId="0" borderId="7" xfId="1" applyNumberFormat="1" applyFont="1" applyBorder="1" applyAlignment="1">
      <alignment horizontal="center" vertical="center" wrapText="1"/>
    </xf>
    <xf numFmtId="0" fontId="1" fillId="0" borderId="7" xfId="1" applyFont="1" applyBorder="1" applyAlignment="1">
      <alignment horizontal="center" vertical="center" wrapText="1"/>
    </xf>
    <xf numFmtId="49" fontId="1" fillId="0" borderId="2" xfId="1" applyNumberFormat="1" applyFont="1" applyBorder="1" applyAlignment="1">
      <alignment horizontal="center" vertical="center" wrapText="1"/>
    </xf>
    <xf numFmtId="0" fontId="1" fillId="0" borderId="2" xfId="1" applyFont="1" applyBorder="1" applyAlignment="1">
      <alignment horizontal="center" vertical="center" wrapText="1"/>
    </xf>
    <xf numFmtId="0" fontId="1" fillId="0" borderId="7" xfId="1" applyFont="1" applyBorder="1" applyAlignment="1">
      <alignment horizontal="left" vertical="center" wrapText="1" indent="1"/>
    </xf>
    <xf numFmtId="164" fontId="1" fillId="0" borderId="7" xfId="1" applyNumberFormat="1" applyFont="1" applyBorder="1" applyAlignment="1">
      <alignment horizontal="right" vertical="center" wrapText="1"/>
    </xf>
    <xf numFmtId="49" fontId="14" fillId="0" borderId="8" xfId="1" applyNumberFormat="1" applyFont="1" applyBorder="1" applyAlignment="1">
      <alignment horizontal="center" vertical="center" wrapText="1"/>
    </xf>
    <xf numFmtId="0" fontId="15" fillId="0" borderId="8" xfId="0" applyFont="1" applyBorder="1" applyAlignment="1">
      <alignment horizontal="left" vertical="center" wrapText="1" indent="1"/>
    </xf>
    <xf numFmtId="164" fontId="14" fillId="0" borderId="8" xfId="1" applyNumberFormat="1" applyFont="1" applyBorder="1" applyAlignment="1" applyProtection="1">
      <alignment horizontal="right" vertical="center" wrapText="1"/>
      <protection locked="0"/>
    </xf>
    <xf numFmtId="49" fontId="14" fillId="0" borderId="11" xfId="1" applyNumberFormat="1" applyFont="1" applyBorder="1" applyAlignment="1">
      <alignment horizontal="center" vertical="center" wrapText="1"/>
    </xf>
    <xf numFmtId="0" fontId="15" fillId="0" borderId="11" xfId="0" applyFont="1" applyBorder="1" applyAlignment="1">
      <alignment horizontal="left" vertical="center" wrapText="1" indent="1"/>
    </xf>
    <xf numFmtId="164" fontId="14" fillId="0" borderId="11" xfId="1" applyNumberFormat="1" applyFont="1" applyBorder="1" applyAlignment="1" applyProtection="1">
      <alignment horizontal="right" vertical="center" wrapText="1"/>
      <protection locked="0"/>
    </xf>
    <xf numFmtId="49" fontId="14" fillId="0" borderId="45" xfId="1" applyNumberFormat="1" applyFont="1" applyBorder="1" applyAlignment="1">
      <alignment horizontal="center" vertical="center" wrapText="1"/>
    </xf>
    <xf numFmtId="0" fontId="15" fillId="0" borderId="45" xfId="0" applyFont="1" applyBorder="1" applyAlignment="1">
      <alignment horizontal="left" vertical="center" wrapText="1" indent="1"/>
    </xf>
    <xf numFmtId="0" fontId="16" fillId="0" borderId="7" xfId="0" applyFont="1" applyBorder="1" applyAlignment="1">
      <alignment horizontal="left" vertical="center" wrapText="1" indent="1"/>
    </xf>
    <xf numFmtId="164" fontId="14" fillId="0" borderId="45" xfId="1" applyNumberFormat="1" applyFont="1" applyBorder="1" applyAlignment="1" applyProtection="1">
      <alignment horizontal="right" vertical="center" wrapText="1"/>
      <protection locked="0"/>
    </xf>
    <xf numFmtId="164" fontId="2" fillId="0" borderId="7" xfId="1" applyNumberFormat="1" applyFont="1" applyBorder="1" applyAlignment="1">
      <alignment horizontal="right" vertical="center" wrapText="1"/>
    </xf>
    <xf numFmtId="164" fontId="14" fillId="0" borderId="8" xfId="1" applyNumberFormat="1" applyFont="1" applyBorder="1" applyAlignment="1">
      <alignment horizontal="right" vertical="center" wrapText="1"/>
    </xf>
    <xf numFmtId="164" fontId="10" fillId="0" borderId="11" xfId="1" applyNumberFormat="1" applyBorder="1" applyAlignment="1" applyProtection="1">
      <alignment horizontal="right" vertical="center" wrapText="1"/>
      <protection locked="0"/>
    </xf>
    <xf numFmtId="164" fontId="10" fillId="0" borderId="45" xfId="1" applyNumberFormat="1" applyBorder="1" applyAlignment="1" applyProtection="1">
      <alignment horizontal="right" vertical="center" wrapText="1"/>
      <protection locked="0"/>
    </xf>
    <xf numFmtId="164" fontId="10" fillId="0" borderId="8" xfId="1" applyNumberFormat="1" applyBorder="1" applyAlignment="1" applyProtection="1">
      <alignment horizontal="right" vertical="center" wrapText="1"/>
      <protection locked="0"/>
    </xf>
    <xf numFmtId="49" fontId="16" fillId="0" borderId="7" xfId="0" applyNumberFormat="1" applyFont="1" applyBorder="1" applyAlignment="1">
      <alignment horizontal="center" vertical="center" wrapText="1"/>
    </xf>
    <xf numFmtId="49" fontId="15" fillId="0" borderId="8" xfId="0" applyNumberFormat="1" applyFont="1" applyBorder="1" applyAlignment="1">
      <alignment horizontal="center" vertical="center" wrapText="1"/>
    </xf>
    <xf numFmtId="49" fontId="15" fillId="0" borderId="11" xfId="0" applyNumberFormat="1" applyFont="1" applyBorder="1" applyAlignment="1">
      <alignment horizontal="center" vertical="center" wrapText="1"/>
    </xf>
    <xf numFmtId="49" fontId="15" fillId="0" borderId="45" xfId="0" applyNumberFormat="1" applyFont="1" applyBorder="1" applyAlignment="1">
      <alignment horizontal="center" vertical="center" wrapText="1"/>
    </xf>
    <xf numFmtId="164" fontId="1" fillId="0" borderId="7" xfId="1" applyNumberFormat="1" applyFont="1" applyBorder="1" applyAlignment="1" applyProtection="1">
      <alignment horizontal="right" vertical="center" wrapText="1"/>
      <protection locked="0"/>
    </xf>
    <xf numFmtId="49" fontId="16" fillId="0" borderId="6" xfId="0" applyNumberFormat="1" applyFont="1" applyBorder="1" applyAlignment="1">
      <alignment horizontal="center" vertical="center" wrapText="1"/>
    </xf>
    <xf numFmtId="0" fontId="16" fillId="0" borderId="6" xfId="0" applyFont="1" applyBorder="1" applyAlignment="1">
      <alignment horizontal="left" vertical="center" wrapText="1" indent="1"/>
    </xf>
    <xf numFmtId="0" fontId="1" fillId="0" borderId="2" xfId="1" applyFont="1" applyBorder="1" applyAlignment="1">
      <alignment vertical="center" wrapText="1"/>
    </xf>
    <xf numFmtId="164" fontId="1" fillId="0" borderId="2" xfId="1" applyNumberFormat="1" applyFont="1" applyBorder="1" applyAlignment="1">
      <alignment horizontal="right" vertical="center" wrapText="1" indent="1"/>
    </xf>
    <xf numFmtId="49" fontId="14" fillId="0" borderId="20" xfId="1" applyNumberFormat="1" applyFont="1" applyBorder="1" applyAlignment="1">
      <alignment horizontal="center" vertical="center" wrapText="1"/>
    </xf>
    <xf numFmtId="0" fontId="14" fillId="0" borderId="20" xfId="1" applyFont="1" applyBorder="1" applyAlignment="1">
      <alignment horizontal="left" vertical="center" wrapText="1" indent="1"/>
    </xf>
    <xf numFmtId="164" fontId="14" fillId="0" borderId="20" xfId="1" applyNumberFormat="1" applyFont="1" applyBorder="1" applyAlignment="1" applyProtection="1">
      <alignment horizontal="right" vertical="center" wrapText="1" indent="1"/>
      <protection locked="0"/>
    </xf>
    <xf numFmtId="0" fontId="14" fillId="0" borderId="11" xfId="1" applyFont="1" applyBorder="1" applyAlignment="1">
      <alignment horizontal="left" vertical="center" wrapText="1" indent="1"/>
    </xf>
    <xf numFmtId="164" fontId="14" fillId="0" borderId="11" xfId="1" applyNumberFormat="1" applyFont="1" applyBorder="1" applyAlignment="1" applyProtection="1">
      <alignment horizontal="right" vertical="center" wrapText="1" indent="1"/>
      <protection locked="0"/>
    </xf>
    <xf numFmtId="164" fontId="14" fillId="0" borderId="45" xfId="1" applyNumberFormat="1" applyFont="1" applyBorder="1" applyAlignment="1" applyProtection="1">
      <alignment horizontal="right" vertical="center" wrapText="1" indent="1"/>
      <protection locked="0"/>
    </xf>
    <xf numFmtId="0" fontId="14" fillId="0" borderId="16" xfId="1" applyFont="1" applyBorder="1" applyAlignment="1">
      <alignment horizontal="left" vertical="center" wrapText="1" indent="1"/>
    </xf>
    <xf numFmtId="0" fontId="14" fillId="0" borderId="11" xfId="1" applyFont="1" applyBorder="1" applyAlignment="1">
      <alignment horizontal="left" indent="6"/>
    </xf>
    <xf numFmtId="0" fontId="14" fillId="0" borderId="11" xfId="1" applyFont="1" applyBorder="1" applyAlignment="1">
      <alignment horizontal="left" vertical="center" wrapText="1" indent="6"/>
    </xf>
    <xf numFmtId="49" fontId="14" fillId="0" borderId="16" xfId="1" applyNumberFormat="1" applyFont="1" applyBorder="1" applyAlignment="1">
      <alignment horizontal="center" vertical="center" wrapText="1"/>
    </xf>
    <xf numFmtId="0" fontId="14" fillId="0" borderId="45" xfId="1" applyFont="1" applyBorder="1" applyAlignment="1">
      <alignment horizontal="left" vertical="center" wrapText="1" indent="6"/>
    </xf>
    <xf numFmtId="49" fontId="14" fillId="0" borderId="21" xfId="1" applyNumberFormat="1" applyFont="1" applyBorder="1" applyAlignment="1">
      <alignment horizontal="center" vertical="center" wrapText="1"/>
    </xf>
    <xf numFmtId="0" fontId="14" fillId="0" borderId="21" xfId="1" applyFont="1" applyBorder="1" applyAlignment="1">
      <alignment horizontal="left" vertical="center" wrapText="1" indent="6"/>
    </xf>
    <xf numFmtId="164" fontId="14" fillId="0" borderId="21" xfId="1" applyNumberFormat="1" applyFont="1" applyBorder="1" applyAlignment="1" applyProtection="1">
      <alignment horizontal="right" vertical="center" wrapText="1" indent="1"/>
      <protection locked="0"/>
    </xf>
    <xf numFmtId="0" fontId="1" fillId="0" borderId="7" xfId="1" applyFont="1" applyBorder="1" applyAlignment="1">
      <alignment vertical="center" wrapText="1"/>
    </xf>
    <xf numFmtId="164" fontId="1" fillId="0" borderId="7" xfId="1" applyNumberFormat="1" applyFont="1" applyBorder="1" applyAlignment="1">
      <alignment horizontal="right" vertical="center" wrapText="1" indent="1"/>
    </xf>
    <xf numFmtId="164" fontId="14" fillId="0" borderId="8" xfId="1" applyNumberFormat="1" applyFont="1" applyBorder="1" applyAlignment="1" applyProtection="1">
      <alignment horizontal="right" vertical="center" wrapText="1" indent="1"/>
      <protection locked="0"/>
    </xf>
    <xf numFmtId="0" fontId="14" fillId="0" borderId="45" xfId="1" applyFont="1" applyBorder="1" applyAlignment="1">
      <alignment horizontal="left" vertical="center" wrapText="1" indent="1"/>
    </xf>
    <xf numFmtId="0" fontId="14" fillId="0" borderId="8" xfId="1" applyFont="1" applyBorder="1" applyAlignment="1">
      <alignment horizontal="left" vertical="center" wrapText="1" indent="6"/>
    </xf>
    <xf numFmtId="0" fontId="2" fillId="0" borderId="7" xfId="1" applyFont="1" applyBorder="1" applyAlignment="1">
      <alignment horizontal="left" vertical="center" wrapText="1" indent="1"/>
    </xf>
    <xf numFmtId="0" fontId="14" fillId="0" borderId="8" xfId="1" applyFont="1" applyBorder="1" applyAlignment="1">
      <alignment horizontal="left" vertical="center" wrapText="1" indent="1"/>
    </xf>
    <xf numFmtId="164" fontId="2" fillId="0" borderId="7" xfId="1" applyNumberFormat="1" applyFont="1" applyBorder="1" applyAlignment="1">
      <alignment horizontal="right" vertical="center" wrapText="1" indent="1"/>
    </xf>
    <xf numFmtId="0" fontId="10" fillId="0" borderId="16" xfId="1" applyBorder="1" applyAlignment="1">
      <alignment horizontal="right" vertical="center" indent="1"/>
    </xf>
    <xf numFmtId="164" fontId="16" fillId="0" borderId="7" xfId="0" applyNumberFormat="1" applyFont="1" applyBorder="1" applyAlignment="1">
      <alignment horizontal="right" vertical="center" wrapText="1" indent="1"/>
    </xf>
    <xf numFmtId="164" fontId="16" fillId="0" borderId="7" xfId="0" quotePrefix="1" applyNumberFormat="1" applyFont="1" applyBorder="1" applyAlignment="1">
      <alignment horizontal="right" vertical="center" wrapText="1" indent="1"/>
    </xf>
    <xf numFmtId="49" fontId="5" fillId="0" borderId="7" xfId="1" applyNumberFormat="1" applyFont="1" applyBorder="1" applyAlignment="1">
      <alignment horizontal="center" vertical="center" wrapText="1"/>
    </xf>
    <xf numFmtId="0" fontId="5" fillId="0" borderId="7" xfId="1" applyFont="1" applyBorder="1" applyAlignment="1">
      <alignment vertical="center" wrapText="1"/>
    </xf>
    <xf numFmtId="164" fontId="5" fillId="0" borderId="7" xfId="1" applyNumberFormat="1" applyFont="1" applyBorder="1" applyAlignment="1">
      <alignment horizontal="right" vertical="center" wrapText="1" indent="1"/>
    </xf>
    <xf numFmtId="49" fontId="21" fillId="0" borderId="7" xfId="1" applyNumberFormat="1" applyFont="1" applyBorder="1" applyAlignment="1">
      <alignment horizontal="center" vertical="center" wrapText="1"/>
    </xf>
    <xf numFmtId="49" fontId="21" fillId="0" borderId="2" xfId="1" applyNumberFormat="1" applyFont="1" applyBorder="1" applyAlignment="1">
      <alignment horizontal="center" vertical="center" wrapText="1"/>
    </xf>
    <xf numFmtId="0" fontId="21" fillId="0" borderId="7" xfId="1" applyFont="1" applyBorder="1" applyAlignment="1">
      <alignment horizontal="left" vertical="center" wrapText="1" indent="1"/>
    </xf>
    <xf numFmtId="49" fontId="20" fillId="0" borderId="8" xfId="1" applyNumberFormat="1" applyFont="1" applyBorder="1" applyAlignment="1">
      <alignment horizontal="center" vertical="center" wrapText="1"/>
    </xf>
    <xf numFmtId="0" fontId="20" fillId="0" borderId="8" xfId="0" applyFont="1" applyBorder="1" applyAlignment="1">
      <alignment horizontal="left" vertical="center" wrapText="1" indent="1"/>
    </xf>
    <xf numFmtId="49" fontId="20" fillId="0" borderId="11" xfId="1" applyNumberFormat="1" applyFont="1" applyBorder="1" applyAlignment="1">
      <alignment horizontal="center" vertical="center" wrapText="1"/>
    </xf>
    <xf numFmtId="0" fontId="20" fillId="0" borderId="11" xfId="0" applyFont="1" applyBorder="1" applyAlignment="1">
      <alignment horizontal="left" vertical="center" wrapText="1" indent="1"/>
    </xf>
    <xf numFmtId="49" fontId="20" fillId="0" borderId="45" xfId="1" applyNumberFormat="1" applyFont="1" applyBorder="1" applyAlignment="1">
      <alignment horizontal="center" vertical="center" wrapText="1"/>
    </xf>
    <xf numFmtId="0" fontId="20" fillId="0" borderId="45" xfId="0" applyFont="1" applyBorder="1" applyAlignment="1">
      <alignment horizontal="left" vertical="center" wrapText="1" indent="1"/>
    </xf>
    <xf numFmtId="0" fontId="21" fillId="0" borderId="7" xfId="0" applyFont="1" applyBorder="1" applyAlignment="1">
      <alignment horizontal="left" vertical="center" wrapText="1" indent="1"/>
    </xf>
    <xf numFmtId="49" fontId="20" fillId="0" borderId="6" xfId="1" applyNumberFormat="1" applyFont="1" applyBorder="1" applyAlignment="1">
      <alignment horizontal="center" vertical="center" wrapText="1"/>
    </xf>
    <xf numFmtId="0" fontId="20" fillId="0" borderId="6" xfId="0" applyFont="1" applyBorder="1" applyAlignment="1">
      <alignment horizontal="left" vertical="center" wrapText="1" indent="1"/>
    </xf>
    <xf numFmtId="49" fontId="21" fillId="0" borderId="7" xfId="0" applyNumberFormat="1" applyFont="1" applyBorder="1" applyAlignment="1">
      <alignment horizontal="center" vertical="center" wrapText="1"/>
    </xf>
    <xf numFmtId="49" fontId="20" fillId="0" borderId="16" xfId="1" applyNumberFormat="1" applyFont="1" applyBorder="1" applyAlignment="1">
      <alignment horizontal="center" vertical="center" wrapText="1"/>
    </xf>
    <xf numFmtId="0" fontId="20" fillId="0" borderId="16" xfId="0" applyFont="1" applyBorder="1" applyAlignment="1">
      <alignment horizontal="left" vertical="center" wrapText="1" indent="1"/>
    </xf>
    <xf numFmtId="49" fontId="20" fillId="0" borderId="8" xfId="0" applyNumberFormat="1" applyFont="1" applyBorder="1" applyAlignment="1">
      <alignment horizontal="center" vertical="center" wrapText="1"/>
    </xf>
    <xf numFmtId="49" fontId="21" fillId="0" borderId="6" xfId="0" applyNumberFormat="1" applyFont="1" applyBorder="1" applyAlignment="1">
      <alignment horizontal="center" vertical="center" wrapText="1"/>
    </xf>
    <xf numFmtId="0" fontId="21" fillId="0" borderId="6" xfId="0" applyFont="1" applyBorder="1" applyAlignment="1">
      <alignment horizontal="left" vertical="center" wrapText="1" indent="1"/>
    </xf>
    <xf numFmtId="0" fontId="21" fillId="0" borderId="2" xfId="1" applyFont="1" applyBorder="1" applyAlignment="1">
      <alignment vertical="center" wrapText="1"/>
    </xf>
    <xf numFmtId="49" fontId="20" fillId="0" borderId="20" xfId="1" applyNumberFormat="1" applyFont="1" applyBorder="1" applyAlignment="1">
      <alignment horizontal="center" vertical="center" wrapText="1"/>
    </xf>
    <xf numFmtId="0" fontId="20" fillId="0" borderId="20" xfId="1" applyFont="1" applyBorder="1" applyAlignment="1">
      <alignment horizontal="left" vertical="center" wrapText="1" indent="1"/>
    </xf>
    <xf numFmtId="0" fontId="20" fillId="0" borderId="11" xfId="1" applyFont="1" applyBorder="1" applyAlignment="1">
      <alignment horizontal="left" vertical="center" wrapText="1" indent="1"/>
    </xf>
    <xf numFmtId="0" fontId="20" fillId="0" borderId="16" xfId="1" applyFont="1" applyBorder="1" applyAlignment="1">
      <alignment horizontal="left" vertical="center" wrapText="1" indent="1"/>
    </xf>
    <xf numFmtId="0" fontId="20" fillId="0" borderId="11" xfId="1" applyFont="1" applyBorder="1" applyAlignment="1">
      <alignment horizontal="left" indent="6"/>
    </xf>
    <xf numFmtId="0" fontId="20" fillId="0" borderId="11" xfId="1" applyFont="1" applyBorder="1" applyAlignment="1">
      <alignment horizontal="left" vertical="center" wrapText="1" indent="6"/>
    </xf>
    <xf numFmtId="0" fontId="20" fillId="0" borderId="45" xfId="1" applyFont="1" applyBorder="1" applyAlignment="1">
      <alignment horizontal="left" vertical="center" wrapText="1" indent="6"/>
    </xf>
    <xf numFmtId="49" fontId="20" fillId="0" borderId="21" xfId="1" applyNumberFormat="1" applyFont="1" applyBorder="1" applyAlignment="1">
      <alignment horizontal="center" vertical="center" wrapText="1"/>
    </xf>
    <xf numFmtId="0" fontId="20" fillId="0" borderId="21" xfId="1" applyFont="1" applyBorder="1" applyAlignment="1">
      <alignment horizontal="left" vertical="center" wrapText="1" indent="6"/>
    </xf>
    <xf numFmtId="0" fontId="21" fillId="0" borderId="7" xfId="1" applyFont="1" applyBorder="1" applyAlignment="1">
      <alignment vertical="center" wrapText="1"/>
    </xf>
    <xf numFmtId="0" fontId="20" fillId="0" borderId="45" xfId="1" applyFont="1" applyBorder="1" applyAlignment="1">
      <alignment horizontal="left" vertical="center" wrapText="1" indent="1"/>
    </xf>
    <xf numFmtId="0" fontId="20" fillId="0" borderId="8" xfId="1" applyFont="1" applyBorder="1" applyAlignment="1">
      <alignment horizontal="left" vertical="center" wrapText="1" indent="6"/>
    </xf>
    <xf numFmtId="0" fontId="20" fillId="0" borderId="8" xfId="1" applyFont="1" applyBorder="1" applyAlignment="1">
      <alignment horizontal="left" vertical="center" wrapText="1" indent="1"/>
    </xf>
    <xf numFmtId="49" fontId="21" fillId="0" borderId="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 wrapText="1"/>
    </xf>
    <xf numFmtId="3" fontId="1" fillId="0" borderId="7" xfId="0" applyNumberFormat="1" applyFont="1" applyBorder="1" applyAlignment="1" applyProtection="1">
      <alignment horizontal="right" vertical="center" wrapText="1" indent="1"/>
      <protection locked="0"/>
    </xf>
    <xf numFmtId="0" fontId="1" fillId="0" borderId="7" xfId="0" applyFont="1" applyBorder="1" applyAlignment="1">
      <alignment horizontal="center" vertical="center" wrapText="1"/>
    </xf>
    <xf numFmtId="0" fontId="23" fillId="0" borderId="2" xfId="1" applyFont="1" applyBorder="1" applyAlignment="1">
      <alignment vertical="center" wrapText="1"/>
    </xf>
    <xf numFmtId="164" fontId="23" fillId="0" borderId="2" xfId="1" applyNumberFormat="1" applyFont="1" applyBorder="1" applyAlignment="1">
      <alignment horizontal="right" vertical="center" wrapText="1" indent="1"/>
    </xf>
    <xf numFmtId="164" fontId="24" fillId="0" borderId="20" xfId="1" applyNumberFormat="1" applyFont="1" applyBorder="1" applyAlignment="1" applyProtection="1">
      <alignment horizontal="right" vertical="center" wrapText="1" indent="1"/>
      <protection locked="0"/>
    </xf>
    <xf numFmtId="164" fontId="24" fillId="0" borderId="11" xfId="1" applyNumberFormat="1" applyFont="1" applyBorder="1" applyAlignment="1" applyProtection="1">
      <alignment horizontal="right" vertical="center" wrapText="1" indent="1"/>
      <protection locked="0"/>
    </xf>
    <xf numFmtId="164" fontId="24" fillId="0" borderId="45" xfId="1" applyNumberFormat="1" applyFont="1" applyBorder="1" applyAlignment="1" applyProtection="1">
      <alignment horizontal="right" vertical="center" wrapText="1" indent="1"/>
      <protection locked="0"/>
    </xf>
    <xf numFmtId="164" fontId="24" fillId="0" borderId="16" xfId="1" applyNumberFormat="1" applyFont="1" applyBorder="1" applyAlignment="1" applyProtection="1">
      <alignment horizontal="right" vertical="center" wrapText="1" indent="1"/>
      <protection locked="0"/>
    </xf>
    <xf numFmtId="164" fontId="24" fillId="0" borderId="21" xfId="1" applyNumberFormat="1" applyFont="1" applyBorder="1" applyAlignment="1" applyProtection="1">
      <alignment horizontal="right" vertical="center" wrapText="1" indent="1"/>
      <protection locked="0"/>
    </xf>
    <xf numFmtId="0" fontId="23" fillId="0" borderId="7" xfId="1" applyFont="1" applyBorder="1" applyAlignment="1">
      <alignment vertical="center" wrapText="1"/>
    </xf>
    <xf numFmtId="164" fontId="23" fillId="0" borderId="7" xfId="1" applyNumberFormat="1" applyFont="1" applyBorder="1" applyAlignment="1">
      <alignment horizontal="right" vertical="center" wrapText="1" indent="1"/>
    </xf>
    <xf numFmtId="164" fontId="24" fillId="0" borderId="8" xfId="1" applyNumberFormat="1" applyFont="1" applyBorder="1" applyAlignment="1" applyProtection="1">
      <alignment horizontal="right" vertical="center" wrapText="1" indent="1"/>
      <protection locked="0"/>
    </xf>
    <xf numFmtId="164" fontId="21" fillId="0" borderId="7" xfId="0" applyNumberFormat="1" applyFont="1" applyBorder="1" applyAlignment="1">
      <alignment horizontal="right" vertical="center" wrapText="1" indent="1"/>
    </xf>
    <xf numFmtId="164" fontId="21" fillId="0" borderId="7" xfId="0" quotePrefix="1" applyNumberFormat="1" applyFont="1" applyBorder="1" applyAlignment="1">
      <alignment horizontal="right" vertical="center" wrapText="1" indent="1"/>
    </xf>
    <xf numFmtId="164" fontId="26" fillId="2" borderId="11" xfId="1" applyNumberFormat="1" applyFont="1" applyFill="1" applyBorder="1" applyAlignment="1">
      <alignment horizontal="right" vertical="center" wrapText="1" indent="1"/>
    </xf>
    <xf numFmtId="164" fontId="26" fillId="2" borderId="45" xfId="1" applyNumberFormat="1" applyFont="1" applyFill="1" applyBorder="1" applyAlignment="1">
      <alignment horizontal="right" vertical="center" wrapText="1" indent="1"/>
    </xf>
    <xf numFmtId="164" fontId="24" fillId="2" borderId="45" xfId="1" applyNumberFormat="1" applyFont="1" applyFill="1" applyBorder="1" applyAlignment="1">
      <alignment horizontal="right" vertical="center" wrapText="1" indent="1"/>
    </xf>
    <xf numFmtId="164" fontId="24" fillId="0" borderId="8" xfId="1" applyNumberFormat="1" applyFont="1" applyBorder="1" applyAlignment="1">
      <alignment horizontal="right" vertical="center" wrapText="1" indent="1"/>
    </xf>
    <xf numFmtId="164" fontId="28" fillId="0" borderId="11" xfId="1" applyNumberFormat="1" applyFont="1" applyBorder="1" applyAlignment="1" applyProtection="1">
      <alignment horizontal="right" vertical="center" wrapText="1" indent="1"/>
      <protection locked="0"/>
    </xf>
    <xf numFmtId="164" fontId="28" fillId="0" borderId="45" xfId="1" applyNumberFormat="1" applyFont="1" applyBorder="1" applyAlignment="1" applyProtection="1">
      <alignment horizontal="right" vertical="center" wrapText="1" indent="1"/>
      <protection locked="0"/>
    </xf>
    <xf numFmtId="164" fontId="28" fillId="0" borderId="8" xfId="1" applyNumberFormat="1" applyFont="1" applyBorder="1" applyAlignment="1" applyProtection="1">
      <alignment horizontal="right" vertical="center" wrapText="1" indent="1"/>
      <protection locked="0"/>
    </xf>
    <xf numFmtId="49" fontId="21" fillId="0" borderId="7" xfId="0" applyNumberFormat="1" applyFont="1" applyBorder="1" applyAlignment="1">
      <alignment horizontal="center" wrapText="1"/>
    </xf>
    <xf numFmtId="0" fontId="20" fillId="0" borderId="45" xfId="0" applyFont="1" applyBorder="1" applyAlignment="1">
      <alignment wrapText="1"/>
    </xf>
    <xf numFmtId="164" fontId="28" fillId="0" borderId="16" xfId="1" applyNumberFormat="1" applyFont="1" applyBorder="1" applyAlignment="1" applyProtection="1">
      <alignment horizontal="right" vertical="center" wrapText="1" indent="1"/>
      <protection locked="0"/>
    </xf>
    <xf numFmtId="49" fontId="20" fillId="0" borderId="8" xfId="0" applyNumberFormat="1" applyFont="1" applyBorder="1" applyAlignment="1">
      <alignment horizontal="center" wrapText="1"/>
    </xf>
    <xf numFmtId="49" fontId="20" fillId="0" borderId="11" xfId="0" applyNumberFormat="1" applyFont="1" applyBorder="1" applyAlignment="1">
      <alignment horizontal="center" wrapText="1"/>
    </xf>
    <xf numFmtId="49" fontId="20" fillId="0" borderId="45" xfId="0" applyNumberFormat="1" applyFont="1" applyBorder="1" applyAlignment="1">
      <alignment horizontal="center" wrapText="1"/>
    </xf>
    <xf numFmtId="164" fontId="23" fillId="0" borderId="7" xfId="1" applyNumberFormat="1" applyFont="1" applyBorder="1" applyAlignment="1" applyProtection="1">
      <alignment horizontal="right" vertical="center" wrapText="1" indent="1"/>
      <protection locked="0"/>
    </xf>
    <xf numFmtId="0" fontId="21" fillId="0" borderId="7" xfId="0" applyFont="1" applyBorder="1" applyAlignment="1">
      <alignment wrapText="1"/>
    </xf>
    <xf numFmtId="49" fontId="21" fillId="0" borderId="6" xfId="0" applyNumberFormat="1" applyFont="1" applyBorder="1" applyAlignment="1">
      <alignment horizontal="center" wrapText="1"/>
    </xf>
    <xf numFmtId="0" fontId="21" fillId="0" borderId="6" xfId="0" applyFont="1" applyBorder="1" applyAlignment="1">
      <alignment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right" vertical="center" wrapText="1" indent="1"/>
    </xf>
    <xf numFmtId="49" fontId="21" fillId="0" borderId="0" xfId="0" applyNumberFormat="1" applyFont="1" applyBorder="1" applyAlignment="1">
      <alignment horizontal="center" vertical="center" wrapText="1"/>
    </xf>
    <xf numFmtId="49" fontId="21" fillId="0" borderId="0" xfId="0" applyNumberFormat="1" applyFont="1" applyBorder="1" applyAlignment="1">
      <alignment horizontal="left" vertical="center" wrapText="1"/>
    </xf>
    <xf numFmtId="164" fontId="21" fillId="0" borderId="45" xfId="1" applyNumberFormat="1" applyFont="1" applyBorder="1" applyAlignment="1" applyProtection="1">
      <alignment horizontal="right" vertical="center" wrapText="1"/>
      <protection locked="0"/>
    </xf>
    <xf numFmtId="164" fontId="21" fillId="0" borderId="7" xfId="1" applyNumberFormat="1" applyFont="1" applyBorder="1" applyAlignment="1">
      <alignment horizontal="right" vertical="center" wrapText="1" indent="1"/>
    </xf>
    <xf numFmtId="164" fontId="21" fillId="0" borderId="0" xfId="1" applyNumberFormat="1" applyFont="1" applyAlignment="1">
      <alignment horizontal="center" vertical="center"/>
    </xf>
    <xf numFmtId="164" fontId="9" fillId="0" borderId="34" xfId="0" applyNumberFormat="1" applyFont="1" applyBorder="1" applyAlignment="1">
      <alignment vertical="center" wrapText="1"/>
    </xf>
    <xf numFmtId="164" fontId="9" fillId="0" borderId="18" xfId="0" applyNumberFormat="1" applyFont="1" applyBorder="1" applyAlignment="1">
      <alignment vertical="center" wrapText="1"/>
    </xf>
    <xf numFmtId="164" fontId="21" fillId="0" borderId="0" xfId="1" applyNumberFormat="1" applyFont="1" applyAlignment="1">
      <alignment horizontal="center" vertical="center"/>
    </xf>
    <xf numFmtId="0" fontId="22" fillId="0" borderId="0" xfId="0" applyFont="1" applyBorder="1" applyAlignment="1">
      <alignment horizontal="right" vertical="center"/>
    </xf>
    <xf numFmtId="164" fontId="4" fillId="0" borderId="6" xfId="0" applyNumberFormat="1" applyFont="1" applyBorder="1" applyAlignment="1">
      <alignment horizontal="center" vertical="center" wrapText="1"/>
    </xf>
    <xf numFmtId="164" fontId="7" fillId="0" borderId="8" xfId="0" applyNumberFormat="1" applyFont="1" applyBorder="1" applyAlignment="1">
      <alignment horizontal="left" vertical="center" wrapText="1"/>
    </xf>
    <xf numFmtId="164" fontId="7" fillId="0" borderId="11" xfId="0" applyNumberFormat="1" applyFont="1" applyBorder="1" applyAlignment="1">
      <alignment horizontal="left" vertical="center" wrapText="1"/>
    </xf>
    <xf numFmtId="164" fontId="7" fillId="0" borderId="16" xfId="0" applyNumberFormat="1" applyFont="1" applyBorder="1" applyAlignment="1">
      <alignment horizontal="left" vertical="center" wrapText="1"/>
    </xf>
    <xf numFmtId="164" fontId="7" fillId="0" borderId="45" xfId="0" applyNumberFormat="1" applyFont="1" applyBorder="1" applyAlignment="1">
      <alignment horizontal="left" vertical="center" wrapText="1"/>
    </xf>
    <xf numFmtId="164" fontId="4" fillId="0" borderId="7" xfId="0" applyNumberFormat="1" applyFont="1" applyBorder="1" applyAlignment="1">
      <alignment horizontal="left" vertical="center" wrapText="1"/>
    </xf>
    <xf numFmtId="164" fontId="3" fillId="0" borderId="16" xfId="0" applyNumberFormat="1" applyFont="1" applyBorder="1" applyAlignment="1">
      <alignment horizontal="left" vertical="center" wrapText="1"/>
    </xf>
    <xf numFmtId="164" fontId="9" fillId="0" borderId="11" xfId="0" applyNumberFormat="1" applyFont="1" applyBorder="1" applyAlignment="1">
      <alignment horizontal="left" vertical="center" wrapText="1"/>
    </xf>
    <xf numFmtId="164" fontId="3" fillId="0" borderId="11" xfId="0" applyNumberFormat="1" applyFont="1" applyBorder="1" applyAlignment="1">
      <alignment horizontal="left" vertical="center" wrapText="1"/>
    </xf>
    <xf numFmtId="164" fontId="4" fillId="0" borderId="6" xfId="0" applyNumberFormat="1" applyFont="1" applyBorder="1" applyAlignment="1">
      <alignment horizontal="left" vertical="center" wrapText="1"/>
    </xf>
    <xf numFmtId="164" fontId="7" fillId="0" borderId="45" xfId="0" applyNumberFormat="1" applyFont="1" applyBorder="1" applyAlignment="1" applyProtection="1">
      <alignment horizontal="left" vertical="center" wrapText="1"/>
      <protection locked="0"/>
    </xf>
    <xf numFmtId="164" fontId="9" fillId="0" borderId="8" xfId="0" applyNumberFormat="1" applyFont="1" applyBorder="1" applyAlignment="1">
      <alignment horizontal="left" vertical="center" wrapText="1"/>
    </xf>
    <xf numFmtId="164" fontId="9" fillId="0" borderId="11" xfId="0" applyNumberFormat="1" applyFont="1" applyBorder="1" applyAlignment="1" applyProtection="1">
      <alignment horizontal="left" vertical="center" wrapText="1"/>
      <protection locked="0"/>
    </xf>
    <xf numFmtId="0" fontId="1" fillId="0" borderId="7" xfId="1" applyFont="1" applyBorder="1" applyAlignment="1">
      <alignment horizontal="left" vertical="center" wrapText="1"/>
    </xf>
    <xf numFmtId="0" fontId="15" fillId="0" borderId="8" xfId="0" applyFont="1" applyBorder="1" applyAlignment="1">
      <alignment horizontal="left" vertical="center" wrapText="1"/>
    </xf>
    <xf numFmtId="0" fontId="15" fillId="0" borderId="11" xfId="0" applyFont="1" applyBorder="1" applyAlignment="1">
      <alignment horizontal="left" vertical="center" wrapText="1"/>
    </xf>
    <xf numFmtId="0" fontId="15" fillId="0" borderId="45" xfId="0" applyFont="1" applyBorder="1" applyAlignment="1">
      <alignment horizontal="left" vertical="center" wrapText="1"/>
    </xf>
    <xf numFmtId="0" fontId="16" fillId="0" borderId="7" xfId="0" applyFont="1" applyBorder="1" applyAlignment="1">
      <alignment horizontal="left" vertical="center" wrapText="1"/>
    </xf>
    <xf numFmtId="0" fontId="16" fillId="0" borderId="6" xfId="0" applyFont="1" applyBorder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14" fillId="0" borderId="20" xfId="1" applyFont="1" applyBorder="1" applyAlignment="1">
      <alignment horizontal="left" vertical="center" wrapText="1"/>
    </xf>
    <xf numFmtId="0" fontId="14" fillId="0" borderId="11" xfId="1" applyFont="1" applyBorder="1" applyAlignment="1">
      <alignment horizontal="left" vertical="center" wrapText="1"/>
    </xf>
    <xf numFmtId="0" fontId="14" fillId="0" borderId="16" xfId="1" applyFont="1" applyBorder="1" applyAlignment="1">
      <alignment horizontal="left" vertical="center" wrapText="1"/>
    </xf>
    <xf numFmtId="0" fontId="14" fillId="0" borderId="11" xfId="1" applyFont="1" applyBorder="1" applyAlignment="1">
      <alignment horizontal="left" wrapText="1"/>
    </xf>
    <xf numFmtId="0" fontId="14" fillId="0" borderId="45" xfId="1" applyFont="1" applyBorder="1" applyAlignment="1">
      <alignment horizontal="left" vertical="center" wrapText="1"/>
    </xf>
    <xf numFmtId="0" fontId="14" fillId="0" borderId="21" xfId="1" applyFont="1" applyBorder="1" applyAlignment="1">
      <alignment horizontal="left" vertical="center" wrapText="1"/>
    </xf>
    <xf numFmtId="0" fontId="14" fillId="0" borderId="8" xfId="1" applyFont="1" applyBorder="1" applyAlignment="1">
      <alignment horizontal="left" vertical="center" wrapText="1"/>
    </xf>
    <xf numFmtId="0" fontId="2" fillId="0" borderId="7" xfId="1" applyFont="1" applyBorder="1" applyAlignment="1">
      <alignment horizontal="left" vertical="center" wrapText="1"/>
    </xf>
    <xf numFmtId="0" fontId="2" fillId="0" borderId="0" xfId="1" applyFont="1" applyAlignment="1">
      <alignment horizontal="center" wrapText="1"/>
    </xf>
    <xf numFmtId="0" fontId="10" fillId="0" borderId="0" xfId="1" applyAlignment="1">
      <alignment wrapText="1"/>
    </xf>
    <xf numFmtId="164" fontId="14" fillId="0" borderId="21" xfId="1" applyNumberFormat="1" applyFont="1" applyBorder="1" applyAlignment="1" applyProtection="1">
      <alignment horizontal="right" vertical="center" wrapText="1"/>
      <protection locked="0"/>
    </xf>
    <xf numFmtId="0" fontId="12" fillId="0" borderId="0" xfId="0" applyFont="1" applyAlignment="1">
      <alignment horizontal="right" vertical="center"/>
    </xf>
    <xf numFmtId="0" fontId="23" fillId="0" borderId="7" xfId="1" applyFont="1" applyBorder="1" applyAlignment="1">
      <alignment horizontal="left" vertical="center" wrapText="1"/>
    </xf>
    <xf numFmtId="0" fontId="20" fillId="0" borderId="8" xfId="0" applyFont="1" applyBorder="1" applyAlignment="1">
      <alignment horizontal="left" wrapText="1"/>
    </xf>
    <xf numFmtId="0" fontId="20" fillId="0" borderId="11" xfId="0" applyFont="1" applyBorder="1" applyAlignment="1">
      <alignment horizontal="left" wrapText="1"/>
    </xf>
    <xf numFmtId="0" fontId="20" fillId="0" borderId="45" xfId="0" applyFont="1" applyBorder="1" applyAlignment="1">
      <alignment horizontal="left" wrapText="1"/>
    </xf>
    <xf numFmtId="0" fontId="21" fillId="0" borderId="7" xfId="0" applyFont="1" applyBorder="1" applyAlignment="1">
      <alignment horizontal="left" vertical="center" wrapText="1"/>
    </xf>
    <xf numFmtId="0" fontId="20" fillId="0" borderId="16" xfId="0" applyFont="1" applyBorder="1" applyAlignment="1">
      <alignment horizontal="left" wrapText="1"/>
    </xf>
    <xf numFmtId="0" fontId="1" fillId="0" borderId="0" xfId="0" applyFont="1" applyAlignment="1">
      <alignment horizontal="left" vertical="center" wrapText="1"/>
    </xf>
    <xf numFmtId="0" fontId="24" fillId="0" borderId="20" xfId="1" applyFont="1" applyBorder="1" applyAlignment="1">
      <alignment horizontal="left" vertical="center" wrapText="1"/>
    </xf>
    <xf numFmtId="0" fontId="24" fillId="0" borderId="11" xfId="1" applyFont="1" applyBorder="1" applyAlignment="1">
      <alignment horizontal="left" vertical="center" wrapText="1"/>
    </xf>
    <xf numFmtId="0" fontId="24" fillId="0" borderId="16" xfId="1" applyFont="1" applyBorder="1" applyAlignment="1">
      <alignment horizontal="left" vertical="center" wrapText="1"/>
    </xf>
    <xf numFmtId="0" fontId="24" fillId="0" borderId="11" xfId="1" applyFont="1" applyBorder="1" applyAlignment="1">
      <alignment horizontal="left" wrapText="1"/>
    </xf>
    <xf numFmtId="0" fontId="24" fillId="0" borderId="45" xfId="1" applyFont="1" applyBorder="1" applyAlignment="1">
      <alignment horizontal="left" vertical="center" wrapText="1"/>
    </xf>
    <xf numFmtId="0" fontId="24" fillId="0" borderId="21" xfId="1" applyFont="1" applyBorder="1" applyAlignment="1">
      <alignment horizontal="left" vertical="center" wrapText="1"/>
    </xf>
    <xf numFmtId="0" fontId="20" fillId="0" borderId="45" xfId="0" applyFont="1" applyBorder="1" applyAlignment="1">
      <alignment horizontal="left" vertical="center" wrapText="1"/>
    </xf>
    <xf numFmtId="0" fontId="20" fillId="0" borderId="11" xfId="0" applyFont="1" applyBorder="1" applyAlignment="1">
      <alignment horizontal="left" vertical="center" wrapText="1"/>
    </xf>
    <xf numFmtId="0" fontId="24" fillId="0" borderId="8" xfId="1" applyFont="1" applyBorder="1" applyAlignment="1">
      <alignment horizontal="left" vertical="center" wrapText="1"/>
    </xf>
    <xf numFmtId="0" fontId="27" fillId="0" borderId="7" xfId="1" applyFont="1" applyBorder="1" applyAlignment="1">
      <alignment horizontal="left" vertical="center" wrapText="1"/>
    </xf>
    <xf numFmtId="0" fontId="21" fillId="0" borderId="6" xfId="0" applyFont="1" applyBorder="1" applyAlignment="1">
      <alignment horizontal="left" vertical="center" wrapText="1"/>
    </xf>
    <xf numFmtId="164" fontId="14" fillId="3" borderId="45" xfId="1" applyNumberFormat="1" applyFont="1" applyFill="1" applyBorder="1" applyAlignment="1" applyProtection="1">
      <alignment horizontal="right" vertical="center" wrapText="1" indent="1"/>
      <protection locked="0"/>
    </xf>
    <xf numFmtId="49" fontId="20" fillId="0" borderId="7" xfId="1" applyNumberFormat="1" applyFont="1" applyBorder="1" applyAlignment="1">
      <alignment horizontal="center" vertical="center" wrapText="1"/>
    </xf>
    <xf numFmtId="0" fontId="20" fillId="0" borderId="7" xfId="1" applyFont="1" applyBorder="1" applyAlignment="1">
      <alignment horizontal="left" vertical="center" wrapText="1" indent="6"/>
    </xf>
    <xf numFmtId="0" fontId="20" fillId="0" borderId="21" xfId="0" applyFont="1" applyBorder="1" applyAlignment="1">
      <alignment horizontal="left" vertical="center" wrapText="1" indent="1"/>
    </xf>
    <xf numFmtId="164" fontId="2" fillId="0" borderId="0" xfId="0" applyNumberFormat="1" applyFont="1" applyAlignment="1">
      <alignment horizontal="center" vertical="center" wrapText="1"/>
    </xf>
    <xf numFmtId="164" fontId="2" fillId="0" borderId="0" xfId="0" applyNumberFormat="1" applyFont="1" applyAlignment="1">
      <alignment horizontal="left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164" fontId="8" fillId="0" borderId="19" xfId="0" applyNumberFormat="1" applyFont="1" applyBorder="1" applyAlignment="1">
      <alignment horizontal="center" vertical="center" wrapText="1"/>
    </xf>
    <xf numFmtId="164" fontId="4" fillId="0" borderId="33" xfId="0" applyNumberFormat="1" applyFont="1" applyBorder="1" applyAlignment="1">
      <alignment horizontal="center" vertical="center" wrapText="1"/>
    </xf>
    <xf numFmtId="164" fontId="4" fillId="0" borderId="34" xfId="0" applyNumberFormat="1" applyFont="1" applyBorder="1" applyAlignment="1">
      <alignment horizontal="center" vertical="center" wrapText="1"/>
    </xf>
    <xf numFmtId="164" fontId="4" fillId="0" borderId="18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left" vertical="center" wrapText="1"/>
    </xf>
    <xf numFmtId="164" fontId="4" fillId="0" borderId="20" xfId="0" applyNumberFormat="1" applyFont="1" applyBorder="1" applyAlignment="1">
      <alignment horizontal="center" vertical="center" wrapText="1"/>
    </xf>
    <xf numFmtId="164" fontId="4" fillId="0" borderId="21" xfId="0" applyNumberFormat="1" applyFont="1" applyBorder="1" applyAlignment="1">
      <alignment horizontal="center" vertical="center" wrapText="1"/>
    </xf>
    <xf numFmtId="164" fontId="11" fillId="0" borderId="1" xfId="1" applyNumberFormat="1" applyFont="1" applyBorder="1" applyAlignment="1">
      <alignment horizontal="left" vertical="center"/>
    </xf>
    <xf numFmtId="164" fontId="11" fillId="0" borderId="1" xfId="1" applyNumberFormat="1" applyFont="1" applyBorder="1" applyAlignment="1">
      <alignment horizontal="left"/>
    </xf>
    <xf numFmtId="0" fontId="2" fillId="0" borderId="7" xfId="1" applyFont="1" applyBorder="1" applyAlignment="1">
      <alignment horizontal="left"/>
    </xf>
    <xf numFmtId="0" fontId="2" fillId="0" borderId="0" xfId="1" applyFont="1" applyAlignment="1">
      <alignment horizontal="center"/>
    </xf>
    <xf numFmtId="164" fontId="1" fillId="0" borderId="0" xfId="1" applyNumberFormat="1" applyFont="1" applyAlignment="1">
      <alignment horizontal="center" vertical="center"/>
    </xf>
    <xf numFmtId="0" fontId="31" fillId="0" borderId="0" xfId="1" applyFont="1" applyAlignment="1">
      <alignment horizontal="center" vertical="center"/>
    </xf>
    <xf numFmtId="0" fontId="21" fillId="0" borderId="0" xfId="1" applyFont="1" applyAlignment="1">
      <alignment horizontal="center"/>
    </xf>
    <xf numFmtId="164" fontId="22" fillId="0" borderId="1" xfId="1" applyNumberFormat="1" applyFont="1" applyBorder="1" applyAlignment="1">
      <alignment horizontal="left" vertical="center"/>
    </xf>
    <xf numFmtId="49" fontId="21" fillId="0" borderId="0" xfId="1" applyNumberFormat="1" applyFont="1" applyAlignment="1">
      <alignment horizontal="left" vertical="center" wrapText="1"/>
    </xf>
    <xf numFmtId="164" fontId="21" fillId="0" borderId="0" xfId="1" applyNumberFormat="1" applyFont="1" applyAlignment="1">
      <alignment horizontal="center" vertical="center"/>
    </xf>
    <xf numFmtId="164" fontId="22" fillId="0" borderId="1" xfId="1" applyNumberFormat="1" applyFont="1" applyBorder="1" applyAlignment="1">
      <alignment horizontal="left"/>
    </xf>
    <xf numFmtId="0" fontId="21" fillId="0" borderId="33" xfId="1" applyFont="1" applyBorder="1" applyAlignment="1">
      <alignment horizontal="left"/>
    </xf>
    <xf numFmtId="0" fontId="21" fillId="0" borderId="34" xfId="1" applyFont="1" applyBorder="1" applyAlignment="1">
      <alignment horizontal="left"/>
    </xf>
    <xf numFmtId="0" fontId="12" fillId="0" borderId="1" xfId="0" applyFont="1" applyBorder="1" applyAlignment="1">
      <alignment horizontal="right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2" fillId="0" borderId="33" xfId="1" applyFont="1" applyBorder="1" applyAlignment="1">
      <alignment horizontal="left"/>
    </xf>
    <xf numFmtId="0" fontId="2" fillId="0" borderId="34" xfId="1" applyFont="1" applyBorder="1" applyAlignment="1">
      <alignment horizontal="left"/>
    </xf>
  </cellXfs>
  <cellStyles count="2">
    <cellStyle name="Normál" xfId="0" builtinId="0"/>
    <cellStyle name="Normál_KVRENMUNKA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 tint="0.79998168889431442"/>
  </sheetPr>
  <dimension ref="A1:M26"/>
  <sheetViews>
    <sheetView tabSelected="1" zoomScale="96" zoomScaleNormal="96" workbookViewId="0">
      <selection activeCell="A2" sqref="A2:B2"/>
    </sheetView>
  </sheetViews>
  <sheetFormatPr defaultRowHeight="15" x14ac:dyDescent="0.25"/>
  <cols>
    <col min="1" max="1" width="5.85546875" style="6" customWidth="1"/>
    <col min="2" max="2" width="38" style="9" customWidth="1"/>
    <col min="3" max="7" width="14" style="6" customWidth="1"/>
    <col min="8" max="8" width="39.85546875" style="6" customWidth="1"/>
    <col min="9" max="11" width="14" style="6" customWidth="1"/>
    <col min="12" max="12" width="13" style="6" customWidth="1"/>
    <col min="13" max="13" width="13.7109375" style="6" customWidth="1"/>
    <col min="14" max="262" width="9.140625" style="6"/>
    <col min="263" max="263" width="5.85546875" style="6" customWidth="1"/>
    <col min="264" max="264" width="47.28515625" style="6" customWidth="1"/>
    <col min="265" max="265" width="14" style="6" customWidth="1"/>
    <col min="266" max="266" width="47.28515625" style="6" customWidth="1"/>
    <col min="267" max="267" width="14" style="6" customWidth="1"/>
    <col min="268" max="518" width="9.140625" style="6"/>
    <col min="519" max="519" width="5.85546875" style="6" customWidth="1"/>
    <col min="520" max="520" width="47.28515625" style="6" customWidth="1"/>
    <col min="521" max="521" width="14" style="6" customWidth="1"/>
    <col min="522" max="522" width="47.28515625" style="6" customWidth="1"/>
    <col min="523" max="523" width="14" style="6" customWidth="1"/>
    <col min="524" max="774" width="9.140625" style="6"/>
    <col min="775" max="775" width="5.85546875" style="6" customWidth="1"/>
    <col min="776" max="776" width="47.28515625" style="6" customWidth="1"/>
    <col min="777" max="777" width="14" style="6" customWidth="1"/>
    <col min="778" max="778" width="47.28515625" style="6" customWidth="1"/>
    <col min="779" max="779" width="14" style="6" customWidth="1"/>
    <col min="780" max="1030" width="9.140625" style="6"/>
    <col min="1031" max="1031" width="5.85546875" style="6" customWidth="1"/>
    <col min="1032" max="1032" width="47.28515625" style="6" customWidth="1"/>
    <col min="1033" max="1033" width="14" style="6" customWidth="1"/>
    <col min="1034" max="1034" width="47.28515625" style="6" customWidth="1"/>
    <col min="1035" max="1035" width="14" style="6" customWidth="1"/>
    <col min="1036" max="1286" width="9.140625" style="6"/>
    <col min="1287" max="1287" width="5.85546875" style="6" customWidth="1"/>
    <col min="1288" max="1288" width="47.28515625" style="6" customWidth="1"/>
    <col min="1289" max="1289" width="14" style="6" customWidth="1"/>
    <col min="1290" max="1290" width="47.28515625" style="6" customWidth="1"/>
    <col min="1291" max="1291" width="14" style="6" customWidth="1"/>
    <col min="1292" max="1542" width="9.140625" style="6"/>
    <col min="1543" max="1543" width="5.85546875" style="6" customWidth="1"/>
    <col min="1544" max="1544" width="47.28515625" style="6" customWidth="1"/>
    <col min="1545" max="1545" width="14" style="6" customWidth="1"/>
    <col min="1546" max="1546" width="47.28515625" style="6" customWidth="1"/>
    <col min="1547" max="1547" width="14" style="6" customWidth="1"/>
    <col min="1548" max="1798" width="9.140625" style="6"/>
    <col min="1799" max="1799" width="5.85546875" style="6" customWidth="1"/>
    <col min="1800" max="1800" width="47.28515625" style="6" customWidth="1"/>
    <col min="1801" max="1801" width="14" style="6" customWidth="1"/>
    <col min="1802" max="1802" width="47.28515625" style="6" customWidth="1"/>
    <col min="1803" max="1803" width="14" style="6" customWidth="1"/>
    <col min="1804" max="2054" width="9.140625" style="6"/>
    <col min="2055" max="2055" width="5.85546875" style="6" customWidth="1"/>
    <col min="2056" max="2056" width="47.28515625" style="6" customWidth="1"/>
    <col min="2057" max="2057" width="14" style="6" customWidth="1"/>
    <col min="2058" max="2058" width="47.28515625" style="6" customWidth="1"/>
    <col min="2059" max="2059" width="14" style="6" customWidth="1"/>
    <col min="2060" max="2310" width="9.140625" style="6"/>
    <col min="2311" max="2311" width="5.85546875" style="6" customWidth="1"/>
    <col min="2312" max="2312" width="47.28515625" style="6" customWidth="1"/>
    <col min="2313" max="2313" width="14" style="6" customWidth="1"/>
    <col min="2314" max="2314" width="47.28515625" style="6" customWidth="1"/>
    <col min="2315" max="2315" width="14" style="6" customWidth="1"/>
    <col min="2316" max="2566" width="9.140625" style="6"/>
    <col min="2567" max="2567" width="5.85546875" style="6" customWidth="1"/>
    <col min="2568" max="2568" width="47.28515625" style="6" customWidth="1"/>
    <col min="2569" max="2569" width="14" style="6" customWidth="1"/>
    <col min="2570" max="2570" width="47.28515625" style="6" customWidth="1"/>
    <col min="2571" max="2571" width="14" style="6" customWidth="1"/>
    <col min="2572" max="2822" width="9.140625" style="6"/>
    <col min="2823" max="2823" width="5.85546875" style="6" customWidth="1"/>
    <col min="2824" max="2824" width="47.28515625" style="6" customWidth="1"/>
    <col min="2825" max="2825" width="14" style="6" customWidth="1"/>
    <col min="2826" max="2826" width="47.28515625" style="6" customWidth="1"/>
    <col min="2827" max="2827" width="14" style="6" customWidth="1"/>
    <col min="2828" max="3078" width="9.140625" style="6"/>
    <col min="3079" max="3079" width="5.85546875" style="6" customWidth="1"/>
    <col min="3080" max="3080" width="47.28515625" style="6" customWidth="1"/>
    <col min="3081" max="3081" width="14" style="6" customWidth="1"/>
    <col min="3082" max="3082" width="47.28515625" style="6" customWidth="1"/>
    <col min="3083" max="3083" width="14" style="6" customWidth="1"/>
    <col min="3084" max="3334" width="9.140625" style="6"/>
    <col min="3335" max="3335" width="5.85546875" style="6" customWidth="1"/>
    <col min="3336" max="3336" width="47.28515625" style="6" customWidth="1"/>
    <col min="3337" max="3337" width="14" style="6" customWidth="1"/>
    <col min="3338" max="3338" width="47.28515625" style="6" customWidth="1"/>
    <col min="3339" max="3339" width="14" style="6" customWidth="1"/>
    <col min="3340" max="3590" width="9.140625" style="6"/>
    <col min="3591" max="3591" width="5.85546875" style="6" customWidth="1"/>
    <col min="3592" max="3592" width="47.28515625" style="6" customWidth="1"/>
    <col min="3593" max="3593" width="14" style="6" customWidth="1"/>
    <col min="3594" max="3594" width="47.28515625" style="6" customWidth="1"/>
    <col min="3595" max="3595" width="14" style="6" customWidth="1"/>
    <col min="3596" max="3846" width="9.140625" style="6"/>
    <col min="3847" max="3847" width="5.85546875" style="6" customWidth="1"/>
    <col min="3848" max="3848" width="47.28515625" style="6" customWidth="1"/>
    <col min="3849" max="3849" width="14" style="6" customWidth="1"/>
    <col min="3850" max="3850" width="47.28515625" style="6" customWidth="1"/>
    <col min="3851" max="3851" width="14" style="6" customWidth="1"/>
    <col min="3852" max="4102" width="9.140625" style="6"/>
    <col min="4103" max="4103" width="5.85546875" style="6" customWidth="1"/>
    <col min="4104" max="4104" width="47.28515625" style="6" customWidth="1"/>
    <col min="4105" max="4105" width="14" style="6" customWidth="1"/>
    <col min="4106" max="4106" width="47.28515625" style="6" customWidth="1"/>
    <col min="4107" max="4107" width="14" style="6" customWidth="1"/>
    <col min="4108" max="4358" width="9.140625" style="6"/>
    <col min="4359" max="4359" width="5.85546875" style="6" customWidth="1"/>
    <col min="4360" max="4360" width="47.28515625" style="6" customWidth="1"/>
    <col min="4361" max="4361" width="14" style="6" customWidth="1"/>
    <col min="4362" max="4362" width="47.28515625" style="6" customWidth="1"/>
    <col min="4363" max="4363" width="14" style="6" customWidth="1"/>
    <col min="4364" max="4614" width="9.140625" style="6"/>
    <col min="4615" max="4615" width="5.85546875" style="6" customWidth="1"/>
    <col min="4616" max="4616" width="47.28515625" style="6" customWidth="1"/>
    <col min="4617" max="4617" width="14" style="6" customWidth="1"/>
    <col min="4618" max="4618" width="47.28515625" style="6" customWidth="1"/>
    <col min="4619" max="4619" width="14" style="6" customWidth="1"/>
    <col min="4620" max="4870" width="9.140625" style="6"/>
    <col min="4871" max="4871" width="5.85546875" style="6" customWidth="1"/>
    <col min="4872" max="4872" width="47.28515625" style="6" customWidth="1"/>
    <col min="4873" max="4873" width="14" style="6" customWidth="1"/>
    <col min="4874" max="4874" width="47.28515625" style="6" customWidth="1"/>
    <col min="4875" max="4875" width="14" style="6" customWidth="1"/>
    <col min="4876" max="5126" width="9.140625" style="6"/>
    <col min="5127" max="5127" width="5.85546875" style="6" customWidth="1"/>
    <col min="5128" max="5128" width="47.28515625" style="6" customWidth="1"/>
    <col min="5129" max="5129" width="14" style="6" customWidth="1"/>
    <col min="5130" max="5130" width="47.28515625" style="6" customWidth="1"/>
    <col min="5131" max="5131" width="14" style="6" customWidth="1"/>
    <col min="5132" max="5382" width="9.140625" style="6"/>
    <col min="5383" max="5383" width="5.85546875" style="6" customWidth="1"/>
    <col min="5384" max="5384" width="47.28515625" style="6" customWidth="1"/>
    <col min="5385" max="5385" width="14" style="6" customWidth="1"/>
    <col min="5386" max="5386" width="47.28515625" style="6" customWidth="1"/>
    <col min="5387" max="5387" width="14" style="6" customWidth="1"/>
    <col min="5388" max="5638" width="9.140625" style="6"/>
    <col min="5639" max="5639" width="5.85546875" style="6" customWidth="1"/>
    <col min="5640" max="5640" width="47.28515625" style="6" customWidth="1"/>
    <col min="5641" max="5641" width="14" style="6" customWidth="1"/>
    <col min="5642" max="5642" width="47.28515625" style="6" customWidth="1"/>
    <col min="5643" max="5643" width="14" style="6" customWidth="1"/>
    <col min="5644" max="5894" width="9.140625" style="6"/>
    <col min="5895" max="5895" width="5.85546875" style="6" customWidth="1"/>
    <col min="5896" max="5896" width="47.28515625" style="6" customWidth="1"/>
    <col min="5897" max="5897" width="14" style="6" customWidth="1"/>
    <col min="5898" max="5898" width="47.28515625" style="6" customWidth="1"/>
    <col min="5899" max="5899" width="14" style="6" customWidth="1"/>
    <col min="5900" max="6150" width="9.140625" style="6"/>
    <col min="6151" max="6151" width="5.85546875" style="6" customWidth="1"/>
    <col min="6152" max="6152" width="47.28515625" style="6" customWidth="1"/>
    <col min="6153" max="6153" width="14" style="6" customWidth="1"/>
    <col min="6154" max="6154" width="47.28515625" style="6" customWidth="1"/>
    <col min="6155" max="6155" width="14" style="6" customWidth="1"/>
    <col min="6156" max="6406" width="9.140625" style="6"/>
    <col min="6407" max="6407" width="5.85546875" style="6" customWidth="1"/>
    <col min="6408" max="6408" width="47.28515625" style="6" customWidth="1"/>
    <col min="6409" max="6409" width="14" style="6" customWidth="1"/>
    <col min="6410" max="6410" width="47.28515625" style="6" customWidth="1"/>
    <col min="6411" max="6411" width="14" style="6" customWidth="1"/>
    <col min="6412" max="6662" width="9.140625" style="6"/>
    <col min="6663" max="6663" width="5.85546875" style="6" customWidth="1"/>
    <col min="6664" max="6664" width="47.28515625" style="6" customWidth="1"/>
    <col min="6665" max="6665" width="14" style="6" customWidth="1"/>
    <col min="6666" max="6666" width="47.28515625" style="6" customWidth="1"/>
    <col min="6667" max="6667" width="14" style="6" customWidth="1"/>
    <col min="6668" max="6918" width="9.140625" style="6"/>
    <col min="6919" max="6919" width="5.85546875" style="6" customWidth="1"/>
    <col min="6920" max="6920" width="47.28515625" style="6" customWidth="1"/>
    <col min="6921" max="6921" width="14" style="6" customWidth="1"/>
    <col min="6922" max="6922" width="47.28515625" style="6" customWidth="1"/>
    <col min="6923" max="6923" width="14" style="6" customWidth="1"/>
    <col min="6924" max="7174" width="9.140625" style="6"/>
    <col min="7175" max="7175" width="5.85546875" style="6" customWidth="1"/>
    <col min="7176" max="7176" width="47.28515625" style="6" customWidth="1"/>
    <col min="7177" max="7177" width="14" style="6" customWidth="1"/>
    <col min="7178" max="7178" width="47.28515625" style="6" customWidth="1"/>
    <col min="7179" max="7179" width="14" style="6" customWidth="1"/>
    <col min="7180" max="7430" width="9.140625" style="6"/>
    <col min="7431" max="7431" width="5.85546875" style="6" customWidth="1"/>
    <col min="7432" max="7432" width="47.28515625" style="6" customWidth="1"/>
    <col min="7433" max="7433" width="14" style="6" customWidth="1"/>
    <col min="7434" max="7434" width="47.28515625" style="6" customWidth="1"/>
    <col min="7435" max="7435" width="14" style="6" customWidth="1"/>
    <col min="7436" max="7686" width="9.140625" style="6"/>
    <col min="7687" max="7687" width="5.85546875" style="6" customWidth="1"/>
    <col min="7688" max="7688" width="47.28515625" style="6" customWidth="1"/>
    <col min="7689" max="7689" width="14" style="6" customWidth="1"/>
    <col min="7690" max="7690" width="47.28515625" style="6" customWidth="1"/>
    <col min="7691" max="7691" width="14" style="6" customWidth="1"/>
    <col min="7692" max="7942" width="9.140625" style="6"/>
    <col min="7943" max="7943" width="5.85546875" style="6" customWidth="1"/>
    <col min="7944" max="7944" width="47.28515625" style="6" customWidth="1"/>
    <col min="7945" max="7945" width="14" style="6" customWidth="1"/>
    <col min="7946" max="7946" width="47.28515625" style="6" customWidth="1"/>
    <col min="7947" max="7947" width="14" style="6" customWidth="1"/>
    <col min="7948" max="8198" width="9.140625" style="6"/>
    <col min="8199" max="8199" width="5.85546875" style="6" customWidth="1"/>
    <col min="8200" max="8200" width="47.28515625" style="6" customWidth="1"/>
    <col min="8201" max="8201" width="14" style="6" customWidth="1"/>
    <col min="8202" max="8202" width="47.28515625" style="6" customWidth="1"/>
    <col min="8203" max="8203" width="14" style="6" customWidth="1"/>
    <col min="8204" max="8454" width="9.140625" style="6"/>
    <col min="8455" max="8455" width="5.85546875" style="6" customWidth="1"/>
    <col min="8456" max="8456" width="47.28515625" style="6" customWidth="1"/>
    <col min="8457" max="8457" width="14" style="6" customWidth="1"/>
    <col min="8458" max="8458" width="47.28515625" style="6" customWidth="1"/>
    <col min="8459" max="8459" width="14" style="6" customWidth="1"/>
    <col min="8460" max="8710" width="9.140625" style="6"/>
    <col min="8711" max="8711" width="5.85546875" style="6" customWidth="1"/>
    <col min="8712" max="8712" width="47.28515625" style="6" customWidth="1"/>
    <col min="8713" max="8713" width="14" style="6" customWidth="1"/>
    <col min="8714" max="8714" width="47.28515625" style="6" customWidth="1"/>
    <col min="8715" max="8715" width="14" style="6" customWidth="1"/>
    <col min="8716" max="8966" width="9.140625" style="6"/>
    <col min="8967" max="8967" width="5.85546875" style="6" customWidth="1"/>
    <col min="8968" max="8968" width="47.28515625" style="6" customWidth="1"/>
    <col min="8969" max="8969" width="14" style="6" customWidth="1"/>
    <col min="8970" max="8970" width="47.28515625" style="6" customWidth="1"/>
    <col min="8971" max="8971" width="14" style="6" customWidth="1"/>
    <col min="8972" max="9222" width="9.140625" style="6"/>
    <col min="9223" max="9223" width="5.85546875" style="6" customWidth="1"/>
    <col min="9224" max="9224" width="47.28515625" style="6" customWidth="1"/>
    <col min="9225" max="9225" width="14" style="6" customWidth="1"/>
    <col min="9226" max="9226" width="47.28515625" style="6" customWidth="1"/>
    <col min="9227" max="9227" width="14" style="6" customWidth="1"/>
    <col min="9228" max="9478" width="9.140625" style="6"/>
    <col min="9479" max="9479" width="5.85546875" style="6" customWidth="1"/>
    <col min="9480" max="9480" width="47.28515625" style="6" customWidth="1"/>
    <col min="9481" max="9481" width="14" style="6" customWidth="1"/>
    <col min="9482" max="9482" width="47.28515625" style="6" customWidth="1"/>
    <col min="9483" max="9483" width="14" style="6" customWidth="1"/>
    <col min="9484" max="9734" width="9.140625" style="6"/>
    <col min="9735" max="9735" width="5.85546875" style="6" customWidth="1"/>
    <col min="9736" max="9736" width="47.28515625" style="6" customWidth="1"/>
    <col min="9737" max="9737" width="14" style="6" customWidth="1"/>
    <col min="9738" max="9738" width="47.28515625" style="6" customWidth="1"/>
    <col min="9739" max="9739" width="14" style="6" customWidth="1"/>
    <col min="9740" max="9990" width="9.140625" style="6"/>
    <col min="9991" max="9991" width="5.85546875" style="6" customWidth="1"/>
    <col min="9992" max="9992" width="47.28515625" style="6" customWidth="1"/>
    <col min="9993" max="9993" width="14" style="6" customWidth="1"/>
    <col min="9994" max="9994" width="47.28515625" style="6" customWidth="1"/>
    <col min="9995" max="9995" width="14" style="6" customWidth="1"/>
    <col min="9996" max="10246" width="9.140625" style="6"/>
    <col min="10247" max="10247" width="5.85546875" style="6" customWidth="1"/>
    <col min="10248" max="10248" width="47.28515625" style="6" customWidth="1"/>
    <col min="10249" max="10249" width="14" style="6" customWidth="1"/>
    <col min="10250" max="10250" width="47.28515625" style="6" customWidth="1"/>
    <col min="10251" max="10251" width="14" style="6" customWidth="1"/>
    <col min="10252" max="10502" width="9.140625" style="6"/>
    <col min="10503" max="10503" width="5.85546875" style="6" customWidth="1"/>
    <col min="10504" max="10504" width="47.28515625" style="6" customWidth="1"/>
    <col min="10505" max="10505" width="14" style="6" customWidth="1"/>
    <col min="10506" max="10506" width="47.28515625" style="6" customWidth="1"/>
    <col min="10507" max="10507" width="14" style="6" customWidth="1"/>
    <col min="10508" max="10758" width="9.140625" style="6"/>
    <col min="10759" max="10759" width="5.85546875" style="6" customWidth="1"/>
    <col min="10760" max="10760" width="47.28515625" style="6" customWidth="1"/>
    <col min="10761" max="10761" width="14" style="6" customWidth="1"/>
    <col min="10762" max="10762" width="47.28515625" style="6" customWidth="1"/>
    <col min="10763" max="10763" width="14" style="6" customWidth="1"/>
    <col min="10764" max="11014" width="9.140625" style="6"/>
    <col min="11015" max="11015" width="5.85546875" style="6" customWidth="1"/>
    <col min="11016" max="11016" width="47.28515625" style="6" customWidth="1"/>
    <col min="11017" max="11017" width="14" style="6" customWidth="1"/>
    <col min="11018" max="11018" width="47.28515625" style="6" customWidth="1"/>
    <col min="11019" max="11019" width="14" style="6" customWidth="1"/>
    <col min="11020" max="11270" width="9.140625" style="6"/>
    <col min="11271" max="11271" width="5.85546875" style="6" customWidth="1"/>
    <col min="11272" max="11272" width="47.28515625" style="6" customWidth="1"/>
    <col min="11273" max="11273" width="14" style="6" customWidth="1"/>
    <col min="11274" max="11274" width="47.28515625" style="6" customWidth="1"/>
    <col min="11275" max="11275" width="14" style="6" customWidth="1"/>
    <col min="11276" max="11526" width="9.140625" style="6"/>
    <col min="11527" max="11527" width="5.85546875" style="6" customWidth="1"/>
    <col min="11528" max="11528" width="47.28515625" style="6" customWidth="1"/>
    <col min="11529" max="11529" width="14" style="6" customWidth="1"/>
    <col min="11530" max="11530" width="47.28515625" style="6" customWidth="1"/>
    <col min="11531" max="11531" width="14" style="6" customWidth="1"/>
    <col min="11532" max="11782" width="9.140625" style="6"/>
    <col min="11783" max="11783" width="5.85546875" style="6" customWidth="1"/>
    <col min="11784" max="11784" width="47.28515625" style="6" customWidth="1"/>
    <col min="11785" max="11785" width="14" style="6" customWidth="1"/>
    <col min="11786" max="11786" width="47.28515625" style="6" customWidth="1"/>
    <col min="11787" max="11787" width="14" style="6" customWidth="1"/>
    <col min="11788" max="12038" width="9.140625" style="6"/>
    <col min="12039" max="12039" width="5.85546875" style="6" customWidth="1"/>
    <col min="12040" max="12040" width="47.28515625" style="6" customWidth="1"/>
    <col min="12041" max="12041" width="14" style="6" customWidth="1"/>
    <col min="12042" max="12042" width="47.28515625" style="6" customWidth="1"/>
    <col min="12043" max="12043" width="14" style="6" customWidth="1"/>
    <col min="12044" max="12294" width="9.140625" style="6"/>
    <col min="12295" max="12295" width="5.85546875" style="6" customWidth="1"/>
    <col min="12296" max="12296" width="47.28515625" style="6" customWidth="1"/>
    <col min="12297" max="12297" width="14" style="6" customWidth="1"/>
    <col min="12298" max="12298" width="47.28515625" style="6" customWidth="1"/>
    <col min="12299" max="12299" width="14" style="6" customWidth="1"/>
    <col min="12300" max="12550" width="9.140625" style="6"/>
    <col min="12551" max="12551" width="5.85546875" style="6" customWidth="1"/>
    <col min="12552" max="12552" width="47.28515625" style="6" customWidth="1"/>
    <col min="12553" max="12553" width="14" style="6" customWidth="1"/>
    <col min="12554" max="12554" width="47.28515625" style="6" customWidth="1"/>
    <col min="12555" max="12555" width="14" style="6" customWidth="1"/>
    <col min="12556" max="12806" width="9.140625" style="6"/>
    <col min="12807" max="12807" width="5.85546875" style="6" customWidth="1"/>
    <col min="12808" max="12808" width="47.28515625" style="6" customWidth="1"/>
    <col min="12809" max="12809" width="14" style="6" customWidth="1"/>
    <col min="12810" max="12810" width="47.28515625" style="6" customWidth="1"/>
    <col min="12811" max="12811" width="14" style="6" customWidth="1"/>
    <col min="12812" max="13062" width="9.140625" style="6"/>
    <col min="13063" max="13063" width="5.85546875" style="6" customWidth="1"/>
    <col min="13064" max="13064" width="47.28515625" style="6" customWidth="1"/>
    <col min="13065" max="13065" width="14" style="6" customWidth="1"/>
    <col min="13066" max="13066" width="47.28515625" style="6" customWidth="1"/>
    <col min="13067" max="13067" width="14" style="6" customWidth="1"/>
    <col min="13068" max="13318" width="9.140625" style="6"/>
    <col min="13319" max="13319" width="5.85546875" style="6" customWidth="1"/>
    <col min="13320" max="13320" width="47.28515625" style="6" customWidth="1"/>
    <col min="13321" max="13321" width="14" style="6" customWidth="1"/>
    <col min="13322" max="13322" width="47.28515625" style="6" customWidth="1"/>
    <col min="13323" max="13323" width="14" style="6" customWidth="1"/>
    <col min="13324" max="13574" width="9.140625" style="6"/>
    <col min="13575" max="13575" width="5.85546875" style="6" customWidth="1"/>
    <col min="13576" max="13576" width="47.28515625" style="6" customWidth="1"/>
    <col min="13577" max="13577" width="14" style="6" customWidth="1"/>
    <col min="13578" max="13578" width="47.28515625" style="6" customWidth="1"/>
    <col min="13579" max="13579" width="14" style="6" customWidth="1"/>
    <col min="13580" max="13830" width="9.140625" style="6"/>
    <col min="13831" max="13831" width="5.85546875" style="6" customWidth="1"/>
    <col min="13832" max="13832" width="47.28515625" style="6" customWidth="1"/>
    <col min="13833" max="13833" width="14" style="6" customWidth="1"/>
    <col min="13834" max="13834" width="47.28515625" style="6" customWidth="1"/>
    <col min="13835" max="13835" width="14" style="6" customWidth="1"/>
    <col min="13836" max="14086" width="9.140625" style="6"/>
    <col min="14087" max="14087" width="5.85546875" style="6" customWidth="1"/>
    <col min="14088" max="14088" width="47.28515625" style="6" customWidth="1"/>
    <col min="14089" max="14089" width="14" style="6" customWidth="1"/>
    <col min="14090" max="14090" width="47.28515625" style="6" customWidth="1"/>
    <col min="14091" max="14091" width="14" style="6" customWidth="1"/>
    <col min="14092" max="14342" width="9.140625" style="6"/>
    <col min="14343" max="14343" width="5.85546875" style="6" customWidth="1"/>
    <col min="14344" max="14344" width="47.28515625" style="6" customWidth="1"/>
    <col min="14345" max="14345" width="14" style="6" customWidth="1"/>
    <col min="14346" max="14346" width="47.28515625" style="6" customWidth="1"/>
    <col min="14347" max="14347" width="14" style="6" customWidth="1"/>
    <col min="14348" max="14598" width="9.140625" style="6"/>
    <col min="14599" max="14599" width="5.85546875" style="6" customWidth="1"/>
    <col min="14600" max="14600" width="47.28515625" style="6" customWidth="1"/>
    <col min="14601" max="14601" width="14" style="6" customWidth="1"/>
    <col min="14602" max="14602" width="47.28515625" style="6" customWidth="1"/>
    <col min="14603" max="14603" width="14" style="6" customWidth="1"/>
    <col min="14604" max="14854" width="9.140625" style="6"/>
    <col min="14855" max="14855" width="5.85546875" style="6" customWidth="1"/>
    <col min="14856" max="14856" width="47.28515625" style="6" customWidth="1"/>
    <col min="14857" max="14857" width="14" style="6" customWidth="1"/>
    <col min="14858" max="14858" width="47.28515625" style="6" customWidth="1"/>
    <col min="14859" max="14859" width="14" style="6" customWidth="1"/>
    <col min="14860" max="15110" width="9.140625" style="6"/>
    <col min="15111" max="15111" width="5.85546875" style="6" customWidth="1"/>
    <col min="15112" max="15112" width="47.28515625" style="6" customWidth="1"/>
    <col min="15113" max="15113" width="14" style="6" customWidth="1"/>
    <col min="15114" max="15114" width="47.28515625" style="6" customWidth="1"/>
    <col min="15115" max="15115" width="14" style="6" customWidth="1"/>
    <col min="15116" max="15366" width="9.140625" style="6"/>
    <col min="15367" max="15367" width="5.85546875" style="6" customWidth="1"/>
    <col min="15368" max="15368" width="47.28515625" style="6" customWidth="1"/>
    <col min="15369" max="15369" width="14" style="6" customWidth="1"/>
    <col min="15370" max="15370" width="47.28515625" style="6" customWidth="1"/>
    <col min="15371" max="15371" width="14" style="6" customWidth="1"/>
    <col min="15372" max="15622" width="9.140625" style="6"/>
    <col min="15623" max="15623" width="5.85546875" style="6" customWidth="1"/>
    <col min="15624" max="15624" width="47.28515625" style="6" customWidth="1"/>
    <col min="15625" max="15625" width="14" style="6" customWidth="1"/>
    <col min="15626" max="15626" width="47.28515625" style="6" customWidth="1"/>
    <col min="15627" max="15627" width="14" style="6" customWidth="1"/>
    <col min="15628" max="15878" width="9.140625" style="6"/>
    <col min="15879" max="15879" width="5.85546875" style="6" customWidth="1"/>
    <col min="15880" max="15880" width="47.28515625" style="6" customWidth="1"/>
    <col min="15881" max="15881" width="14" style="6" customWidth="1"/>
    <col min="15882" max="15882" width="47.28515625" style="6" customWidth="1"/>
    <col min="15883" max="15883" width="14" style="6" customWidth="1"/>
    <col min="15884" max="16134" width="9.140625" style="6"/>
    <col min="16135" max="16135" width="5.85546875" style="6" customWidth="1"/>
    <col min="16136" max="16136" width="47.28515625" style="6" customWidth="1"/>
    <col min="16137" max="16137" width="14" style="6" customWidth="1"/>
    <col min="16138" max="16138" width="47.28515625" style="6" customWidth="1"/>
    <col min="16139" max="16139" width="14" style="6" customWidth="1"/>
    <col min="16140" max="16384" width="9.140625" style="6"/>
  </cols>
  <sheetData>
    <row r="1" spans="1:13" ht="15.75" customHeight="1" x14ac:dyDescent="0.25">
      <c r="A1" s="392" t="s">
        <v>0</v>
      </c>
      <c r="B1" s="392"/>
      <c r="C1" s="392"/>
      <c r="D1" s="392"/>
      <c r="E1" s="392"/>
      <c r="F1" s="392"/>
      <c r="G1" s="392"/>
      <c r="H1" s="392"/>
      <c r="I1" s="392"/>
      <c r="J1" s="392"/>
      <c r="K1" s="392"/>
      <c r="L1" s="392"/>
      <c r="M1" s="392"/>
    </row>
    <row r="2" spans="1:13" ht="30.75" customHeight="1" thickBot="1" x14ac:dyDescent="0.3">
      <c r="A2" s="393" t="s">
        <v>1</v>
      </c>
      <c r="B2" s="393"/>
      <c r="J2" s="1"/>
      <c r="K2" s="1"/>
      <c r="M2" s="1" t="s">
        <v>2</v>
      </c>
    </row>
    <row r="3" spans="1:13" ht="15.75" thickBot="1" x14ac:dyDescent="0.3">
      <c r="A3" s="394" t="s">
        <v>3</v>
      </c>
      <c r="B3" s="397" t="s">
        <v>4</v>
      </c>
      <c r="C3" s="398"/>
      <c r="D3" s="398"/>
      <c r="E3" s="398"/>
      <c r="F3" s="398"/>
      <c r="G3" s="399"/>
      <c r="H3" s="397" t="s">
        <v>5</v>
      </c>
      <c r="I3" s="398"/>
      <c r="J3" s="398"/>
      <c r="K3" s="398"/>
      <c r="L3" s="398"/>
      <c r="M3" s="399"/>
    </row>
    <row r="4" spans="1:13" s="7" customFormat="1" ht="26.25" thickBot="1" x14ac:dyDescent="0.3">
      <c r="A4" s="395"/>
      <c r="B4" s="2" t="s">
        <v>6</v>
      </c>
      <c r="C4" s="2" t="s">
        <v>66</v>
      </c>
      <c r="D4" s="2" t="s">
        <v>364</v>
      </c>
      <c r="E4" s="2" t="s">
        <v>366</v>
      </c>
      <c r="F4" s="2" t="s">
        <v>369</v>
      </c>
      <c r="G4" s="2" t="s">
        <v>370</v>
      </c>
      <c r="H4" s="2" t="s">
        <v>6</v>
      </c>
      <c r="I4" s="2" t="s">
        <v>66</v>
      </c>
      <c r="J4" s="2" t="s">
        <v>364</v>
      </c>
      <c r="K4" s="2" t="s">
        <v>366</v>
      </c>
      <c r="L4" s="2" t="s">
        <v>369</v>
      </c>
      <c r="M4" s="2" t="s">
        <v>370</v>
      </c>
    </row>
    <row r="5" spans="1:13" s="3" customFormat="1" ht="13.5" thickBot="1" x14ac:dyDescent="0.3">
      <c r="A5" s="2">
        <v>1</v>
      </c>
      <c r="B5" s="2">
        <v>2</v>
      </c>
      <c r="C5" s="2">
        <v>3</v>
      </c>
      <c r="D5" s="2">
        <v>4</v>
      </c>
      <c r="E5" s="2">
        <v>5</v>
      </c>
      <c r="F5" s="2">
        <v>6</v>
      </c>
      <c r="G5" s="2">
        <v>7</v>
      </c>
      <c r="H5" s="2">
        <v>8</v>
      </c>
      <c r="I5" s="2">
        <v>9</v>
      </c>
      <c r="J5" s="2">
        <v>10</v>
      </c>
      <c r="K5" s="2">
        <v>11</v>
      </c>
      <c r="L5" s="2">
        <v>12</v>
      </c>
      <c r="M5" s="2">
        <v>13</v>
      </c>
    </row>
    <row r="6" spans="1:13" ht="22.5" customHeight="1" x14ac:dyDescent="0.25">
      <c r="A6" s="4" t="s">
        <v>10</v>
      </c>
      <c r="B6" s="339" t="s">
        <v>11</v>
      </c>
      <c r="C6" s="182">
        <v>70535612</v>
      </c>
      <c r="D6" s="182">
        <f>SUM(E6-C6)</f>
        <v>9721742</v>
      </c>
      <c r="E6" s="182">
        <v>80257354</v>
      </c>
      <c r="F6" s="182">
        <f>SUM(G6-E6)</f>
        <v>2405999</v>
      </c>
      <c r="G6" s="182">
        <v>82663353</v>
      </c>
      <c r="H6" s="339" t="s">
        <v>12</v>
      </c>
      <c r="I6" s="182">
        <v>68074692</v>
      </c>
      <c r="J6" s="182">
        <f t="shared" ref="J6:J12" si="0">SUM(K6-I6)</f>
        <v>16832436</v>
      </c>
      <c r="K6" s="182">
        <v>84907128</v>
      </c>
      <c r="L6" s="182">
        <f t="shared" ref="L6:L12" si="1">SUM(M6-K6)</f>
        <v>1910759</v>
      </c>
      <c r="M6" s="182">
        <v>86817887</v>
      </c>
    </row>
    <row r="7" spans="1:13" ht="32.25" customHeight="1" x14ac:dyDescent="0.25">
      <c r="A7" s="5" t="s">
        <v>13</v>
      </c>
      <c r="B7" s="340" t="s">
        <v>14</v>
      </c>
      <c r="C7" s="184">
        <v>38080381</v>
      </c>
      <c r="D7" s="182">
        <f t="shared" ref="D7:D13" si="2">SUM(E7-C7)</f>
        <v>12587764</v>
      </c>
      <c r="E7" s="184">
        <v>50668145</v>
      </c>
      <c r="F7" s="182">
        <f t="shared" ref="F7:F15" si="3">SUM(G7-E7)</f>
        <v>1216750</v>
      </c>
      <c r="G7" s="184">
        <v>51884895</v>
      </c>
      <c r="H7" s="340" t="s">
        <v>15</v>
      </c>
      <c r="I7" s="184">
        <v>12398898</v>
      </c>
      <c r="J7" s="182">
        <f t="shared" si="0"/>
        <v>2773586</v>
      </c>
      <c r="K7" s="184">
        <v>15172484</v>
      </c>
      <c r="L7" s="182">
        <f t="shared" si="1"/>
        <v>679472</v>
      </c>
      <c r="M7" s="184">
        <v>15851956</v>
      </c>
    </row>
    <row r="8" spans="1:13" ht="20.25" customHeight="1" x14ac:dyDescent="0.25">
      <c r="A8" s="5" t="s">
        <v>7</v>
      </c>
      <c r="B8" s="340" t="s">
        <v>16</v>
      </c>
      <c r="C8" s="184"/>
      <c r="D8" s="182">
        <f t="shared" si="2"/>
        <v>0</v>
      </c>
      <c r="E8" s="184"/>
      <c r="F8" s="182">
        <f t="shared" si="3"/>
        <v>0</v>
      </c>
      <c r="G8" s="184"/>
      <c r="H8" s="340" t="s">
        <v>17</v>
      </c>
      <c r="I8" s="184">
        <v>45071918</v>
      </c>
      <c r="J8" s="182">
        <f t="shared" si="0"/>
        <v>24221682</v>
      </c>
      <c r="K8" s="184">
        <v>69293600</v>
      </c>
      <c r="L8" s="182">
        <f t="shared" si="1"/>
        <v>1491700</v>
      </c>
      <c r="M8" s="184">
        <v>70785300</v>
      </c>
    </row>
    <row r="9" spans="1:13" ht="21.75" customHeight="1" x14ac:dyDescent="0.25">
      <c r="A9" s="5" t="s">
        <v>8</v>
      </c>
      <c r="B9" s="340" t="s">
        <v>18</v>
      </c>
      <c r="C9" s="184">
        <v>22600000</v>
      </c>
      <c r="D9" s="182">
        <f t="shared" si="2"/>
        <v>0</v>
      </c>
      <c r="E9" s="184">
        <v>22600000</v>
      </c>
      <c r="F9" s="182">
        <f t="shared" si="3"/>
        <v>0</v>
      </c>
      <c r="G9" s="184">
        <v>22600000</v>
      </c>
      <c r="H9" s="340" t="s">
        <v>19</v>
      </c>
      <c r="I9" s="184">
        <v>4870000</v>
      </c>
      <c r="J9" s="182">
        <f t="shared" si="0"/>
        <v>194590</v>
      </c>
      <c r="K9" s="184">
        <v>5064590</v>
      </c>
      <c r="L9" s="182">
        <f t="shared" si="1"/>
        <v>1431331</v>
      </c>
      <c r="M9" s="184">
        <v>6495921</v>
      </c>
    </row>
    <row r="10" spans="1:13" ht="20.25" customHeight="1" x14ac:dyDescent="0.25">
      <c r="A10" s="5" t="s">
        <v>9</v>
      </c>
      <c r="B10" s="341" t="s">
        <v>20</v>
      </c>
      <c r="C10" s="184"/>
      <c r="D10" s="182">
        <f t="shared" si="2"/>
        <v>0</v>
      </c>
      <c r="E10" s="184"/>
      <c r="F10" s="182">
        <f t="shared" si="3"/>
        <v>0</v>
      </c>
      <c r="G10" s="184"/>
      <c r="H10" s="340" t="s">
        <v>21</v>
      </c>
      <c r="I10" s="184">
        <v>9244205</v>
      </c>
      <c r="J10" s="182">
        <f t="shared" si="0"/>
        <v>254580</v>
      </c>
      <c r="K10" s="184">
        <v>9498785</v>
      </c>
      <c r="L10" s="182">
        <f t="shared" si="1"/>
        <v>150000</v>
      </c>
      <c r="M10" s="184">
        <v>9648785</v>
      </c>
    </row>
    <row r="11" spans="1:13" ht="18.75" customHeight="1" x14ac:dyDescent="0.25">
      <c r="A11" s="5" t="s">
        <v>22</v>
      </c>
      <c r="B11" s="340" t="s">
        <v>23</v>
      </c>
      <c r="C11" s="184"/>
      <c r="D11" s="182">
        <f t="shared" si="2"/>
        <v>0</v>
      </c>
      <c r="E11" s="184"/>
      <c r="F11" s="182">
        <f t="shared" si="3"/>
        <v>0</v>
      </c>
      <c r="G11" s="184"/>
      <c r="H11" s="340" t="s">
        <v>24</v>
      </c>
      <c r="I11" s="184">
        <v>30629196</v>
      </c>
      <c r="J11" s="182">
        <f t="shared" si="0"/>
        <v>-11019669</v>
      </c>
      <c r="K11" s="184">
        <v>19609527</v>
      </c>
      <c r="L11" s="182">
        <f t="shared" si="1"/>
        <v>1958333</v>
      </c>
      <c r="M11" s="184">
        <v>21567860</v>
      </c>
    </row>
    <row r="12" spans="1:13" ht="22.5" customHeight="1" thickBot="1" x14ac:dyDescent="0.3">
      <c r="A12" s="196" t="s">
        <v>25</v>
      </c>
      <c r="B12" s="342" t="s">
        <v>26</v>
      </c>
      <c r="C12" s="194">
        <v>9457300</v>
      </c>
      <c r="D12" s="187">
        <f t="shared" si="2"/>
        <v>1710912</v>
      </c>
      <c r="E12" s="194">
        <v>11168212</v>
      </c>
      <c r="F12" s="187">
        <f t="shared" si="3"/>
        <v>2998846</v>
      </c>
      <c r="G12" s="194">
        <v>14167058</v>
      </c>
      <c r="H12" s="348"/>
      <c r="I12" s="194"/>
      <c r="J12" s="187">
        <f t="shared" si="0"/>
        <v>0</v>
      </c>
      <c r="K12" s="194"/>
      <c r="L12" s="187">
        <f t="shared" si="1"/>
        <v>0</v>
      </c>
      <c r="M12" s="194"/>
    </row>
    <row r="13" spans="1:13" ht="22.5" customHeight="1" thickBot="1" x14ac:dyDescent="0.3">
      <c r="A13" s="2" t="s">
        <v>27</v>
      </c>
      <c r="B13" s="343" t="s">
        <v>28</v>
      </c>
      <c r="C13" s="161">
        <f>SUM(C6+C7+C9+C10+C12)</f>
        <v>140673293</v>
      </c>
      <c r="D13" s="162">
        <f t="shared" si="2"/>
        <v>24020418</v>
      </c>
      <c r="E13" s="161">
        <f>SUM(E6+E7+E9+E10+E12)</f>
        <v>164693711</v>
      </c>
      <c r="F13" s="162">
        <f t="shared" si="3"/>
        <v>6621595</v>
      </c>
      <c r="G13" s="161">
        <f>SUM(G6+G7+G9+G10+G12)</f>
        <v>171315306</v>
      </c>
      <c r="H13" s="343" t="s">
        <v>29</v>
      </c>
      <c r="I13" s="161">
        <f>SUM(I6:I12)</f>
        <v>170288909</v>
      </c>
      <c r="J13" s="162">
        <f>SUM(K13-I13)</f>
        <v>33257205</v>
      </c>
      <c r="K13" s="161">
        <f>SUM(K6:K12)</f>
        <v>203546114</v>
      </c>
      <c r="L13" s="162">
        <f>SUM(M13-K13)</f>
        <v>7621595</v>
      </c>
      <c r="M13" s="161">
        <f>SUM(M6:M12)</f>
        <v>211167709</v>
      </c>
    </row>
    <row r="14" spans="1:13" ht="30.75" customHeight="1" x14ac:dyDescent="0.25">
      <c r="A14" s="8" t="s">
        <v>30</v>
      </c>
      <c r="B14" s="344" t="s">
        <v>31</v>
      </c>
      <c r="C14" s="191">
        <f>SUM(C15:C18)</f>
        <v>76116640</v>
      </c>
      <c r="D14" s="182">
        <f t="shared" ref="D14:D15" si="4">SUM(E14-C14)</f>
        <v>15838542</v>
      </c>
      <c r="E14" s="191">
        <f>SUM(E15:E18)</f>
        <v>91955182</v>
      </c>
      <c r="F14" s="182">
        <f t="shared" si="3"/>
        <v>-5471962</v>
      </c>
      <c r="G14" s="191">
        <f>SUM(G15:G18)</f>
        <v>86483220</v>
      </c>
      <c r="H14" s="339" t="s">
        <v>32</v>
      </c>
      <c r="I14" s="187"/>
      <c r="J14" s="182">
        <f t="shared" ref="J14:J21" si="5">SUM(K14-I14)</f>
        <v>0</v>
      </c>
      <c r="K14" s="191"/>
      <c r="L14" s="182">
        <f t="shared" ref="L14:L21" si="6">SUM(M14-K14)</f>
        <v>0</v>
      </c>
      <c r="M14" s="191"/>
    </row>
    <row r="15" spans="1:13" ht="18" customHeight="1" x14ac:dyDescent="0.25">
      <c r="A15" s="8" t="s">
        <v>33</v>
      </c>
      <c r="B15" s="340" t="s">
        <v>34</v>
      </c>
      <c r="C15" s="184">
        <v>32431040</v>
      </c>
      <c r="D15" s="182">
        <f t="shared" si="4"/>
        <v>9236787</v>
      </c>
      <c r="E15" s="184">
        <v>41667827</v>
      </c>
      <c r="F15" s="182">
        <f t="shared" si="3"/>
        <v>1000000</v>
      </c>
      <c r="G15" s="184">
        <v>42667827</v>
      </c>
      <c r="H15" s="340" t="s">
        <v>35</v>
      </c>
      <c r="I15" s="184"/>
      <c r="J15" s="182">
        <f t="shared" si="5"/>
        <v>0</v>
      </c>
      <c r="K15" s="184"/>
      <c r="L15" s="182">
        <f t="shared" si="6"/>
        <v>0</v>
      </c>
      <c r="M15" s="184"/>
    </row>
    <row r="16" spans="1:13" ht="19.5" customHeight="1" x14ac:dyDescent="0.25">
      <c r="A16" s="8" t="s">
        <v>36</v>
      </c>
      <c r="B16" s="340" t="s">
        <v>37</v>
      </c>
      <c r="C16" s="184"/>
      <c r="D16" s="184"/>
      <c r="E16" s="184"/>
      <c r="F16" s="184"/>
      <c r="G16" s="184"/>
      <c r="H16" s="340" t="s">
        <v>38</v>
      </c>
      <c r="I16" s="184"/>
      <c r="J16" s="182">
        <f t="shared" si="5"/>
        <v>0</v>
      </c>
      <c r="K16" s="184"/>
      <c r="L16" s="182">
        <f t="shared" si="6"/>
        <v>0</v>
      </c>
      <c r="M16" s="184"/>
    </row>
    <row r="17" spans="1:13" ht="17.25" customHeight="1" x14ac:dyDescent="0.25">
      <c r="A17" s="8" t="s">
        <v>39</v>
      </c>
      <c r="B17" s="340" t="s">
        <v>40</v>
      </c>
      <c r="C17" s="184"/>
      <c r="D17" s="184"/>
      <c r="E17" s="184"/>
      <c r="F17" s="184"/>
      <c r="G17" s="184"/>
      <c r="H17" s="340" t="s">
        <v>41</v>
      </c>
      <c r="I17" s="184"/>
      <c r="J17" s="182">
        <f t="shared" si="5"/>
        <v>0</v>
      </c>
      <c r="K17" s="184"/>
      <c r="L17" s="182">
        <f t="shared" si="6"/>
        <v>0</v>
      </c>
      <c r="M17" s="184"/>
    </row>
    <row r="18" spans="1:13" ht="30" x14ac:dyDescent="0.25">
      <c r="A18" s="8" t="s">
        <v>42</v>
      </c>
      <c r="B18" s="345" t="s">
        <v>43</v>
      </c>
      <c r="C18" s="184">
        <v>43685600</v>
      </c>
      <c r="D18" s="182">
        <f>SUM(E18-C18)</f>
        <v>6601755</v>
      </c>
      <c r="E18" s="187">
        <v>50287355</v>
      </c>
      <c r="F18" s="182">
        <f>SUM(G18-E18)</f>
        <v>-6471962</v>
      </c>
      <c r="G18" s="187">
        <v>43815393</v>
      </c>
      <c r="H18" s="341" t="s">
        <v>44</v>
      </c>
      <c r="I18" s="184"/>
      <c r="J18" s="182">
        <f t="shared" si="5"/>
        <v>0</v>
      </c>
      <c r="K18" s="187"/>
      <c r="L18" s="182">
        <f t="shared" si="6"/>
        <v>0</v>
      </c>
      <c r="M18" s="187"/>
    </row>
    <row r="19" spans="1:13" ht="30.75" customHeight="1" x14ac:dyDescent="0.25">
      <c r="A19" s="8" t="s">
        <v>45</v>
      </c>
      <c r="B19" s="346" t="s">
        <v>46</v>
      </c>
      <c r="C19" s="193">
        <f>SUM(C20:C21)</f>
        <v>0</v>
      </c>
      <c r="D19" s="193"/>
      <c r="E19" s="193"/>
      <c r="F19" s="193"/>
      <c r="G19" s="193"/>
      <c r="H19" s="340" t="s">
        <v>47</v>
      </c>
      <c r="I19" s="184"/>
      <c r="J19" s="182">
        <f t="shared" si="5"/>
        <v>0</v>
      </c>
      <c r="K19" s="193"/>
      <c r="L19" s="182">
        <f t="shared" si="6"/>
        <v>0</v>
      </c>
      <c r="M19" s="193"/>
    </row>
    <row r="20" spans="1:13" x14ac:dyDescent="0.25">
      <c r="A20" s="8" t="s">
        <v>48</v>
      </c>
      <c r="B20" s="341" t="s">
        <v>49</v>
      </c>
      <c r="C20" s="187"/>
      <c r="D20" s="187"/>
      <c r="E20" s="187"/>
      <c r="F20" s="187"/>
      <c r="G20" s="187"/>
      <c r="H20" s="349" t="s">
        <v>50</v>
      </c>
      <c r="I20" s="187">
        <v>2815424</v>
      </c>
      <c r="J20" s="182">
        <f t="shared" si="5"/>
        <v>0</v>
      </c>
      <c r="K20" s="187">
        <v>2815424</v>
      </c>
      <c r="L20" s="182">
        <f t="shared" si="6"/>
        <v>0</v>
      </c>
      <c r="M20" s="187">
        <v>2815424</v>
      </c>
    </row>
    <row r="21" spans="1:13" ht="30.75" thickBot="1" x14ac:dyDescent="0.3">
      <c r="A21" s="8" t="s">
        <v>51</v>
      </c>
      <c r="B21" s="340" t="s">
        <v>52</v>
      </c>
      <c r="C21" s="184"/>
      <c r="D21" s="194"/>
      <c r="E21" s="184"/>
      <c r="F21" s="194"/>
      <c r="G21" s="184"/>
      <c r="H21" s="350" t="s">
        <v>53</v>
      </c>
      <c r="I21" s="184">
        <v>43685600</v>
      </c>
      <c r="J21" s="187">
        <f t="shared" si="5"/>
        <v>6601755</v>
      </c>
      <c r="K21" s="184">
        <v>50287355</v>
      </c>
      <c r="L21" s="187">
        <f t="shared" si="6"/>
        <v>-6471962</v>
      </c>
      <c r="M21" s="184">
        <v>43815393</v>
      </c>
    </row>
    <row r="22" spans="1:13" ht="31.5" customHeight="1" thickBot="1" x14ac:dyDescent="0.3">
      <c r="A22" s="2" t="s">
        <v>54</v>
      </c>
      <c r="B22" s="343" t="s">
        <v>55</v>
      </c>
      <c r="C22" s="161">
        <f>SUM(C14,C19)</f>
        <v>76116640</v>
      </c>
      <c r="D22" s="162">
        <f>SUM(E22-C22)</f>
        <v>15838542</v>
      </c>
      <c r="E22" s="161">
        <f>SUM(E14,E19)</f>
        <v>91955182</v>
      </c>
      <c r="F22" s="162">
        <f>SUM(G22-E22)</f>
        <v>-5471962</v>
      </c>
      <c r="G22" s="161">
        <f>SUM(G14,G19)</f>
        <v>86483220</v>
      </c>
      <c r="H22" s="343" t="s">
        <v>56</v>
      </c>
      <c r="I22" s="161">
        <f>SUM(I14:I21)</f>
        <v>46501024</v>
      </c>
      <c r="J22" s="162">
        <f>SUM(K22-I22)</f>
        <v>6601755</v>
      </c>
      <c r="K22" s="161">
        <f>SUM(K14:K21)</f>
        <v>53102779</v>
      </c>
      <c r="L22" s="162">
        <f>SUM(M22-K22)</f>
        <v>-6471962</v>
      </c>
      <c r="M22" s="161">
        <f>SUM(M14:M21)</f>
        <v>46630817</v>
      </c>
    </row>
    <row r="23" spans="1:13" ht="25.5" customHeight="1" thickBot="1" x14ac:dyDescent="0.3">
      <c r="A23" s="338" t="s">
        <v>57</v>
      </c>
      <c r="B23" s="347" t="s">
        <v>58</v>
      </c>
      <c r="C23" s="197">
        <f>SUM(C13,C22)</f>
        <v>216789933</v>
      </c>
      <c r="D23" s="164">
        <f>SUM(E23-C23)</f>
        <v>39858960</v>
      </c>
      <c r="E23" s="197">
        <f>SUM(E13,E22)</f>
        <v>256648893</v>
      </c>
      <c r="F23" s="164">
        <f>SUM(G23-E23)</f>
        <v>1149633</v>
      </c>
      <c r="G23" s="197">
        <f>SUM(G13,G22)</f>
        <v>257798526</v>
      </c>
      <c r="H23" s="347" t="s">
        <v>59</v>
      </c>
      <c r="I23" s="197">
        <f>SUM(I13,I22)</f>
        <v>216789933</v>
      </c>
      <c r="J23" s="189">
        <f>SUM(K23-I23)</f>
        <v>39858960</v>
      </c>
      <c r="K23" s="197">
        <f>SUM(K13,K22)</f>
        <v>256648893</v>
      </c>
      <c r="L23" s="189">
        <f>SUM(M23-K23)</f>
        <v>1149633</v>
      </c>
      <c r="M23" s="197">
        <f>SUM(M13,M22)</f>
        <v>257798526</v>
      </c>
    </row>
    <row r="24" spans="1:13" ht="20.25" customHeight="1" thickBot="1" x14ac:dyDescent="0.3">
      <c r="A24" s="2" t="s">
        <v>60</v>
      </c>
      <c r="B24" s="343" t="s">
        <v>61</v>
      </c>
      <c r="C24" s="161"/>
      <c r="D24" s="161"/>
      <c r="E24" s="161"/>
      <c r="F24" s="161"/>
      <c r="G24" s="161"/>
      <c r="H24" s="343" t="s">
        <v>62</v>
      </c>
      <c r="I24" s="161"/>
      <c r="J24" s="161"/>
      <c r="K24" s="161"/>
      <c r="L24" s="161"/>
      <c r="M24" s="161"/>
    </row>
    <row r="25" spans="1:13" ht="19.5" customHeight="1" thickBot="1" x14ac:dyDescent="0.3">
      <c r="A25" s="2" t="s">
        <v>63</v>
      </c>
      <c r="B25" s="343" t="s">
        <v>64</v>
      </c>
      <c r="C25" s="161"/>
      <c r="D25" s="161"/>
      <c r="E25" s="161"/>
      <c r="F25" s="161"/>
      <c r="G25" s="161"/>
      <c r="H25" s="343" t="s">
        <v>65</v>
      </c>
      <c r="I25" s="161"/>
      <c r="J25" s="161"/>
      <c r="K25" s="161"/>
      <c r="L25" s="161"/>
      <c r="M25" s="161"/>
    </row>
    <row r="26" spans="1:13" ht="18.75" x14ac:dyDescent="0.25">
      <c r="B26" s="396"/>
      <c r="C26" s="396"/>
      <c r="D26" s="396"/>
      <c r="E26" s="396"/>
      <c r="F26" s="396"/>
      <c r="G26" s="396"/>
      <c r="H26" s="396"/>
    </row>
  </sheetData>
  <mergeCells count="6">
    <mergeCell ref="A1:M1"/>
    <mergeCell ref="A2:B2"/>
    <mergeCell ref="A3:A4"/>
    <mergeCell ref="B26:H26"/>
    <mergeCell ref="H3:M3"/>
    <mergeCell ref="B3:G3"/>
  </mergeCells>
  <printOptions horizontalCentered="1"/>
  <pageMargins left="0.31496062992125984" right="0.27559055118110237" top="0.94488188976377963" bottom="0.74803149606299213" header="0.31496062992125984" footer="0.31496062992125984"/>
  <pageSetup paperSize="9" scale="58" orientation="landscape" r:id="rId1"/>
  <headerFooter>
    <oddHeader>&amp;C&amp;"Times New Roman,Félkövér"&amp;14Összesített&amp;R&amp;"Times New Roman,Félkövér dőlt"1. sz. melléklet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8" tint="0.59999389629810485"/>
  </sheetPr>
  <dimension ref="A1:N29"/>
  <sheetViews>
    <sheetView topLeftCell="B1" zoomScaleNormal="100" workbookViewId="0">
      <selection activeCell="H28" sqref="H28"/>
    </sheetView>
  </sheetViews>
  <sheetFormatPr defaultRowHeight="15" x14ac:dyDescent="0.25"/>
  <cols>
    <col min="1" max="1" width="5.85546875" style="6" customWidth="1"/>
    <col min="2" max="2" width="43.85546875" style="9" customWidth="1"/>
    <col min="3" max="7" width="12.7109375" style="6" customWidth="1"/>
    <col min="8" max="8" width="44.28515625" style="6" customWidth="1"/>
    <col min="9" max="10" width="14" style="6" customWidth="1"/>
    <col min="11" max="11" width="13.85546875" style="6" customWidth="1"/>
    <col min="12" max="12" width="17.5703125" style="6" hidden="1" customWidth="1"/>
    <col min="13" max="13" width="14.42578125" style="6" customWidth="1"/>
    <col min="14" max="14" width="15.7109375" style="6" customWidth="1"/>
    <col min="15" max="262" width="9.140625" style="6"/>
    <col min="263" max="263" width="5.85546875" style="6" customWidth="1"/>
    <col min="264" max="264" width="50.42578125" style="6" customWidth="1"/>
    <col min="265" max="265" width="12.7109375" style="6" customWidth="1"/>
    <col min="266" max="266" width="51.85546875" style="6" customWidth="1"/>
    <col min="267" max="267" width="14" style="6" customWidth="1"/>
    <col min="268" max="268" width="4.140625" style="6" customWidth="1"/>
    <col min="269" max="518" width="9.140625" style="6"/>
    <col min="519" max="519" width="5.85546875" style="6" customWidth="1"/>
    <col min="520" max="520" width="50.42578125" style="6" customWidth="1"/>
    <col min="521" max="521" width="12.7109375" style="6" customWidth="1"/>
    <col min="522" max="522" width="51.85546875" style="6" customWidth="1"/>
    <col min="523" max="523" width="14" style="6" customWidth="1"/>
    <col min="524" max="524" width="4.140625" style="6" customWidth="1"/>
    <col min="525" max="774" width="9.140625" style="6"/>
    <col min="775" max="775" width="5.85546875" style="6" customWidth="1"/>
    <col min="776" max="776" width="50.42578125" style="6" customWidth="1"/>
    <col min="777" max="777" width="12.7109375" style="6" customWidth="1"/>
    <col min="778" max="778" width="51.85546875" style="6" customWidth="1"/>
    <col min="779" max="779" width="14" style="6" customWidth="1"/>
    <col min="780" max="780" width="4.140625" style="6" customWidth="1"/>
    <col min="781" max="1030" width="9.140625" style="6"/>
    <col min="1031" max="1031" width="5.85546875" style="6" customWidth="1"/>
    <col min="1032" max="1032" width="50.42578125" style="6" customWidth="1"/>
    <col min="1033" max="1033" width="12.7109375" style="6" customWidth="1"/>
    <col min="1034" max="1034" width="51.85546875" style="6" customWidth="1"/>
    <col min="1035" max="1035" width="14" style="6" customWidth="1"/>
    <col min="1036" max="1036" width="4.140625" style="6" customWidth="1"/>
    <col min="1037" max="1286" width="9.140625" style="6"/>
    <col min="1287" max="1287" width="5.85546875" style="6" customWidth="1"/>
    <col min="1288" max="1288" width="50.42578125" style="6" customWidth="1"/>
    <col min="1289" max="1289" width="12.7109375" style="6" customWidth="1"/>
    <col min="1290" max="1290" width="51.85546875" style="6" customWidth="1"/>
    <col min="1291" max="1291" width="14" style="6" customWidth="1"/>
    <col min="1292" max="1292" width="4.140625" style="6" customWidth="1"/>
    <col min="1293" max="1542" width="9.140625" style="6"/>
    <col min="1543" max="1543" width="5.85546875" style="6" customWidth="1"/>
    <col min="1544" max="1544" width="50.42578125" style="6" customWidth="1"/>
    <col min="1545" max="1545" width="12.7109375" style="6" customWidth="1"/>
    <col min="1546" max="1546" width="51.85546875" style="6" customWidth="1"/>
    <col min="1547" max="1547" width="14" style="6" customWidth="1"/>
    <col min="1548" max="1548" width="4.140625" style="6" customWidth="1"/>
    <col min="1549" max="1798" width="9.140625" style="6"/>
    <col min="1799" max="1799" width="5.85546875" style="6" customWidth="1"/>
    <col min="1800" max="1800" width="50.42578125" style="6" customWidth="1"/>
    <col min="1801" max="1801" width="12.7109375" style="6" customWidth="1"/>
    <col min="1802" max="1802" width="51.85546875" style="6" customWidth="1"/>
    <col min="1803" max="1803" width="14" style="6" customWidth="1"/>
    <col min="1804" max="1804" width="4.140625" style="6" customWidth="1"/>
    <col min="1805" max="2054" width="9.140625" style="6"/>
    <col min="2055" max="2055" width="5.85546875" style="6" customWidth="1"/>
    <col min="2056" max="2056" width="50.42578125" style="6" customWidth="1"/>
    <col min="2057" max="2057" width="12.7109375" style="6" customWidth="1"/>
    <col min="2058" max="2058" width="51.85546875" style="6" customWidth="1"/>
    <col min="2059" max="2059" width="14" style="6" customWidth="1"/>
    <col min="2060" max="2060" width="4.140625" style="6" customWidth="1"/>
    <col min="2061" max="2310" width="9.140625" style="6"/>
    <col min="2311" max="2311" width="5.85546875" style="6" customWidth="1"/>
    <col min="2312" max="2312" width="50.42578125" style="6" customWidth="1"/>
    <col min="2313" max="2313" width="12.7109375" style="6" customWidth="1"/>
    <col min="2314" max="2314" width="51.85546875" style="6" customWidth="1"/>
    <col min="2315" max="2315" width="14" style="6" customWidth="1"/>
    <col min="2316" max="2316" width="4.140625" style="6" customWidth="1"/>
    <col min="2317" max="2566" width="9.140625" style="6"/>
    <col min="2567" max="2567" width="5.85546875" style="6" customWidth="1"/>
    <col min="2568" max="2568" width="50.42578125" style="6" customWidth="1"/>
    <col min="2569" max="2569" width="12.7109375" style="6" customWidth="1"/>
    <col min="2570" max="2570" width="51.85546875" style="6" customWidth="1"/>
    <col min="2571" max="2571" width="14" style="6" customWidth="1"/>
    <col min="2572" max="2572" width="4.140625" style="6" customWidth="1"/>
    <col min="2573" max="2822" width="9.140625" style="6"/>
    <col min="2823" max="2823" width="5.85546875" style="6" customWidth="1"/>
    <col min="2824" max="2824" width="50.42578125" style="6" customWidth="1"/>
    <col min="2825" max="2825" width="12.7109375" style="6" customWidth="1"/>
    <col min="2826" max="2826" width="51.85546875" style="6" customWidth="1"/>
    <col min="2827" max="2827" width="14" style="6" customWidth="1"/>
    <col min="2828" max="2828" width="4.140625" style="6" customWidth="1"/>
    <col min="2829" max="3078" width="9.140625" style="6"/>
    <col min="3079" max="3079" width="5.85546875" style="6" customWidth="1"/>
    <col min="3080" max="3080" width="50.42578125" style="6" customWidth="1"/>
    <col min="3081" max="3081" width="12.7109375" style="6" customWidth="1"/>
    <col min="3082" max="3082" width="51.85546875" style="6" customWidth="1"/>
    <col min="3083" max="3083" width="14" style="6" customWidth="1"/>
    <col min="3084" max="3084" width="4.140625" style="6" customWidth="1"/>
    <col min="3085" max="3334" width="9.140625" style="6"/>
    <col min="3335" max="3335" width="5.85546875" style="6" customWidth="1"/>
    <col min="3336" max="3336" width="50.42578125" style="6" customWidth="1"/>
    <col min="3337" max="3337" width="12.7109375" style="6" customWidth="1"/>
    <col min="3338" max="3338" width="51.85546875" style="6" customWidth="1"/>
    <col min="3339" max="3339" width="14" style="6" customWidth="1"/>
    <col min="3340" max="3340" width="4.140625" style="6" customWidth="1"/>
    <col min="3341" max="3590" width="9.140625" style="6"/>
    <col min="3591" max="3591" width="5.85546875" style="6" customWidth="1"/>
    <col min="3592" max="3592" width="50.42578125" style="6" customWidth="1"/>
    <col min="3593" max="3593" width="12.7109375" style="6" customWidth="1"/>
    <col min="3594" max="3594" width="51.85546875" style="6" customWidth="1"/>
    <col min="3595" max="3595" width="14" style="6" customWidth="1"/>
    <col min="3596" max="3596" width="4.140625" style="6" customWidth="1"/>
    <col min="3597" max="3846" width="9.140625" style="6"/>
    <col min="3847" max="3847" width="5.85546875" style="6" customWidth="1"/>
    <col min="3848" max="3848" width="50.42578125" style="6" customWidth="1"/>
    <col min="3849" max="3849" width="12.7109375" style="6" customWidth="1"/>
    <col min="3850" max="3850" width="51.85546875" style="6" customWidth="1"/>
    <col min="3851" max="3851" width="14" style="6" customWidth="1"/>
    <col min="3852" max="3852" width="4.140625" style="6" customWidth="1"/>
    <col min="3853" max="4102" width="9.140625" style="6"/>
    <col min="4103" max="4103" width="5.85546875" style="6" customWidth="1"/>
    <col min="4104" max="4104" width="50.42578125" style="6" customWidth="1"/>
    <col min="4105" max="4105" width="12.7109375" style="6" customWidth="1"/>
    <col min="4106" max="4106" width="51.85546875" style="6" customWidth="1"/>
    <col min="4107" max="4107" width="14" style="6" customWidth="1"/>
    <col min="4108" max="4108" width="4.140625" style="6" customWidth="1"/>
    <col min="4109" max="4358" width="9.140625" style="6"/>
    <col min="4359" max="4359" width="5.85546875" style="6" customWidth="1"/>
    <col min="4360" max="4360" width="50.42578125" style="6" customWidth="1"/>
    <col min="4361" max="4361" width="12.7109375" style="6" customWidth="1"/>
    <col min="4362" max="4362" width="51.85546875" style="6" customWidth="1"/>
    <col min="4363" max="4363" width="14" style="6" customWidth="1"/>
    <col min="4364" max="4364" width="4.140625" style="6" customWidth="1"/>
    <col min="4365" max="4614" width="9.140625" style="6"/>
    <col min="4615" max="4615" width="5.85546875" style="6" customWidth="1"/>
    <col min="4616" max="4616" width="50.42578125" style="6" customWidth="1"/>
    <col min="4617" max="4617" width="12.7109375" style="6" customWidth="1"/>
    <col min="4618" max="4618" width="51.85546875" style="6" customWidth="1"/>
    <col min="4619" max="4619" width="14" style="6" customWidth="1"/>
    <col min="4620" max="4620" width="4.140625" style="6" customWidth="1"/>
    <col min="4621" max="4870" width="9.140625" style="6"/>
    <col min="4871" max="4871" width="5.85546875" style="6" customWidth="1"/>
    <col min="4872" max="4872" width="50.42578125" style="6" customWidth="1"/>
    <col min="4873" max="4873" width="12.7109375" style="6" customWidth="1"/>
    <col min="4874" max="4874" width="51.85546875" style="6" customWidth="1"/>
    <col min="4875" max="4875" width="14" style="6" customWidth="1"/>
    <col min="4876" max="4876" width="4.140625" style="6" customWidth="1"/>
    <col min="4877" max="5126" width="9.140625" style="6"/>
    <col min="5127" max="5127" width="5.85546875" style="6" customWidth="1"/>
    <col min="5128" max="5128" width="50.42578125" style="6" customWidth="1"/>
    <col min="5129" max="5129" width="12.7109375" style="6" customWidth="1"/>
    <col min="5130" max="5130" width="51.85546875" style="6" customWidth="1"/>
    <col min="5131" max="5131" width="14" style="6" customWidth="1"/>
    <col min="5132" max="5132" width="4.140625" style="6" customWidth="1"/>
    <col min="5133" max="5382" width="9.140625" style="6"/>
    <col min="5383" max="5383" width="5.85546875" style="6" customWidth="1"/>
    <col min="5384" max="5384" width="50.42578125" style="6" customWidth="1"/>
    <col min="5385" max="5385" width="12.7109375" style="6" customWidth="1"/>
    <col min="5386" max="5386" width="51.85546875" style="6" customWidth="1"/>
    <col min="5387" max="5387" width="14" style="6" customWidth="1"/>
    <col min="5388" max="5388" width="4.140625" style="6" customWidth="1"/>
    <col min="5389" max="5638" width="9.140625" style="6"/>
    <col min="5639" max="5639" width="5.85546875" style="6" customWidth="1"/>
    <col min="5640" max="5640" width="50.42578125" style="6" customWidth="1"/>
    <col min="5641" max="5641" width="12.7109375" style="6" customWidth="1"/>
    <col min="5642" max="5642" width="51.85546875" style="6" customWidth="1"/>
    <col min="5643" max="5643" width="14" style="6" customWidth="1"/>
    <col min="5644" max="5644" width="4.140625" style="6" customWidth="1"/>
    <col min="5645" max="5894" width="9.140625" style="6"/>
    <col min="5895" max="5895" width="5.85546875" style="6" customWidth="1"/>
    <col min="5896" max="5896" width="50.42578125" style="6" customWidth="1"/>
    <col min="5897" max="5897" width="12.7109375" style="6" customWidth="1"/>
    <col min="5898" max="5898" width="51.85546875" style="6" customWidth="1"/>
    <col min="5899" max="5899" width="14" style="6" customWidth="1"/>
    <col min="5900" max="5900" width="4.140625" style="6" customWidth="1"/>
    <col min="5901" max="6150" width="9.140625" style="6"/>
    <col min="6151" max="6151" width="5.85546875" style="6" customWidth="1"/>
    <col min="6152" max="6152" width="50.42578125" style="6" customWidth="1"/>
    <col min="6153" max="6153" width="12.7109375" style="6" customWidth="1"/>
    <col min="6154" max="6154" width="51.85546875" style="6" customWidth="1"/>
    <col min="6155" max="6155" width="14" style="6" customWidth="1"/>
    <col min="6156" max="6156" width="4.140625" style="6" customWidth="1"/>
    <col min="6157" max="6406" width="9.140625" style="6"/>
    <col min="6407" max="6407" width="5.85546875" style="6" customWidth="1"/>
    <col min="6408" max="6408" width="50.42578125" style="6" customWidth="1"/>
    <col min="6409" max="6409" width="12.7109375" style="6" customWidth="1"/>
    <col min="6410" max="6410" width="51.85546875" style="6" customWidth="1"/>
    <col min="6411" max="6411" width="14" style="6" customWidth="1"/>
    <col min="6412" max="6412" width="4.140625" style="6" customWidth="1"/>
    <col min="6413" max="6662" width="9.140625" style="6"/>
    <col min="6663" max="6663" width="5.85546875" style="6" customWidth="1"/>
    <col min="6664" max="6664" width="50.42578125" style="6" customWidth="1"/>
    <col min="6665" max="6665" width="12.7109375" style="6" customWidth="1"/>
    <col min="6666" max="6666" width="51.85546875" style="6" customWidth="1"/>
    <col min="6667" max="6667" width="14" style="6" customWidth="1"/>
    <col min="6668" max="6668" width="4.140625" style="6" customWidth="1"/>
    <col min="6669" max="6918" width="9.140625" style="6"/>
    <col min="6919" max="6919" width="5.85546875" style="6" customWidth="1"/>
    <col min="6920" max="6920" width="50.42578125" style="6" customWidth="1"/>
    <col min="6921" max="6921" width="12.7109375" style="6" customWidth="1"/>
    <col min="6922" max="6922" width="51.85546875" style="6" customWidth="1"/>
    <col min="6923" max="6923" width="14" style="6" customWidth="1"/>
    <col min="6924" max="6924" width="4.140625" style="6" customWidth="1"/>
    <col min="6925" max="7174" width="9.140625" style="6"/>
    <col min="7175" max="7175" width="5.85546875" style="6" customWidth="1"/>
    <col min="7176" max="7176" width="50.42578125" style="6" customWidth="1"/>
    <col min="7177" max="7177" width="12.7109375" style="6" customWidth="1"/>
    <col min="7178" max="7178" width="51.85546875" style="6" customWidth="1"/>
    <col min="7179" max="7179" width="14" style="6" customWidth="1"/>
    <col min="7180" max="7180" width="4.140625" style="6" customWidth="1"/>
    <col min="7181" max="7430" width="9.140625" style="6"/>
    <col min="7431" max="7431" width="5.85546875" style="6" customWidth="1"/>
    <col min="7432" max="7432" width="50.42578125" style="6" customWidth="1"/>
    <col min="7433" max="7433" width="12.7109375" style="6" customWidth="1"/>
    <col min="7434" max="7434" width="51.85546875" style="6" customWidth="1"/>
    <col min="7435" max="7435" width="14" style="6" customWidth="1"/>
    <col min="7436" max="7436" width="4.140625" style="6" customWidth="1"/>
    <col min="7437" max="7686" width="9.140625" style="6"/>
    <col min="7687" max="7687" width="5.85546875" style="6" customWidth="1"/>
    <col min="7688" max="7688" width="50.42578125" style="6" customWidth="1"/>
    <col min="7689" max="7689" width="12.7109375" style="6" customWidth="1"/>
    <col min="7690" max="7690" width="51.85546875" style="6" customWidth="1"/>
    <col min="7691" max="7691" width="14" style="6" customWidth="1"/>
    <col min="7692" max="7692" width="4.140625" style="6" customWidth="1"/>
    <col min="7693" max="7942" width="9.140625" style="6"/>
    <col min="7943" max="7943" width="5.85546875" style="6" customWidth="1"/>
    <col min="7944" max="7944" width="50.42578125" style="6" customWidth="1"/>
    <col min="7945" max="7945" width="12.7109375" style="6" customWidth="1"/>
    <col min="7946" max="7946" width="51.85546875" style="6" customWidth="1"/>
    <col min="7947" max="7947" width="14" style="6" customWidth="1"/>
    <col min="7948" max="7948" width="4.140625" style="6" customWidth="1"/>
    <col min="7949" max="8198" width="9.140625" style="6"/>
    <col min="8199" max="8199" width="5.85546875" style="6" customWidth="1"/>
    <col min="8200" max="8200" width="50.42578125" style="6" customWidth="1"/>
    <col min="8201" max="8201" width="12.7109375" style="6" customWidth="1"/>
    <col min="8202" max="8202" width="51.85546875" style="6" customWidth="1"/>
    <col min="8203" max="8203" width="14" style="6" customWidth="1"/>
    <col min="8204" max="8204" width="4.140625" style="6" customWidth="1"/>
    <col min="8205" max="8454" width="9.140625" style="6"/>
    <col min="8455" max="8455" width="5.85546875" style="6" customWidth="1"/>
    <col min="8456" max="8456" width="50.42578125" style="6" customWidth="1"/>
    <col min="8457" max="8457" width="12.7109375" style="6" customWidth="1"/>
    <col min="8458" max="8458" width="51.85546875" style="6" customWidth="1"/>
    <col min="8459" max="8459" width="14" style="6" customWidth="1"/>
    <col min="8460" max="8460" width="4.140625" style="6" customWidth="1"/>
    <col min="8461" max="8710" width="9.140625" style="6"/>
    <col min="8711" max="8711" width="5.85546875" style="6" customWidth="1"/>
    <col min="8712" max="8712" width="50.42578125" style="6" customWidth="1"/>
    <col min="8713" max="8713" width="12.7109375" style="6" customWidth="1"/>
    <col min="8714" max="8714" width="51.85546875" style="6" customWidth="1"/>
    <col min="8715" max="8715" width="14" style="6" customWidth="1"/>
    <col min="8716" max="8716" width="4.140625" style="6" customWidth="1"/>
    <col min="8717" max="8966" width="9.140625" style="6"/>
    <col min="8967" max="8967" width="5.85546875" style="6" customWidth="1"/>
    <col min="8968" max="8968" width="50.42578125" style="6" customWidth="1"/>
    <col min="8969" max="8969" width="12.7109375" style="6" customWidth="1"/>
    <col min="8970" max="8970" width="51.85546875" style="6" customWidth="1"/>
    <col min="8971" max="8971" width="14" style="6" customWidth="1"/>
    <col min="8972" max="8972" width="4.140625" style="6" customWidth="1"/>
    <col min="8973" max="9222" width="9.140625" style="6"/>
    <col min="9223" max="9223" width="5.85546875" style="6" customWidth="1"/>
    <col min="9224" max="9224" width="50.42578125" style="6" customWidth="1"/>
    <col min="9225" max="9225" width="12.7109375" style="6" customWidth="1"/>
    <col min="9226" max="9226" width="51.85546875" style="6" customWidth="1"/>
    <col min="9227" max="9227" width="14" style="6" customWidth="1"/>
    <col min="9228" max="9228" width="4.140625" style="6" customWidth="1"/>
    <col min="9229" max="9478" width="9.140625" style="6"/>
    <col min="9479" max="9479" width="5.85546875" style="6" customWidth="1"/>
    <col min="9480" max="9480" width="50.42578125" style="6" customWidth="1"/>
    <col min="9481" max="9481" width="12.7109375" style="6" customWidth="1"/>
    <col min="9482" max="9482" width="51.85546875" style="6" customWidth="1"/>
    <col min="9483" max="9483" width="14" style="6" customWidth="1"/>
    <col min="9484" max="9484" width="4.140625" style="6" customWidth="1"/>
    <col min="9485" max="9734" width="9.140625" style="6"/>
    <col min="9735" max="9735" width="5.85546875" style="6" customWidth="1"/>
    <col min="9736" max="9736" width="50.42578125" style="6" customWidth="1"/>
    <col min="9737" max="9737" width="12.7109375" style="6" customWidth="1"/>
    <col min="9738" max="9738" width="51.85546875" style="6" customWidth="1"/>
    <col min="9739" max="9739" width="14" style="6" customWidth="1"/>
    <col min="9740" max="9740" width="4.140625" style="6" customWidth="1"/>
    <col min="9741" max="9990" width="9.140625" style="6"/>
    <col min="9991" max="9991" width="5.85546875" style="6" customWidth="1"/>
    <col min="9992" max="9992" width="50.42578125" style="6" customWidth="1"/>
    <col min="9993" max="9993" width="12.7109375" style="6" customWidth="1"/>
    <col min="9994" max="9994" width="51.85546875" style="6" customWidth="1"/>
    <col min="9995" max="9995" width="14" style="6" customWidth="1"/>
    <col min="9996" max="9996" width="4.140625" style="6" customWidth="1"/>
    <col min="9997" max="10246" width="9.140625" style="6"/>
    <col min="10247" max="10247" width="5.85546875" style="6" customWidth="1"/>
    <col min="10248" max="10248" width="50.42578125" style="6" customWidth="1"/>
    <col min="10249" max="10249" width="12.7109375" style="6" customWidth="1"/>
    <col min="10250" max="10250" width="51.85546875" style="6" customWidth="1"/>
    <col min="10251" max="10251" width="14" style="6" customWidth="1"/>
    <col min="10252" max="10252" width="4.140625" style="6" customWidth="1"/>
    <col min="10253" max="10502" width="9.140625" style="6"/>
    <col min="10503" max="10503" width="5.85546875" style="6" customWidth="1"/>
    <col min="10504" max="10504" width="50.42578125" style="6" customWidth="1"/>
    <col min="10505" max="10505" width="12.7109375" style="6" customWidth="1"/>
    <col min="10506" max="10506" width="51.85546875" style="6" customWidth="1"/>
    <col min="10507" max="10507" width="14" style="6" customWidth="1"/>
    <col min="10508" max="10508" width="4.140625" style="6" customWidth="1"/>
    <col min="10509" max="10758" width="9.140625" style="6"/>
    <col min="10759" max="10759" width="5.85546875" style="6" customWidth="1"/>
    <col min="10760" max="10760" width="50.42578125" style="6" customWidth="1"/>
    <col min="10761" max="10761" width="12.7109375" style="6" customWidth="1"/>
    <col min="10762" max="10762" width="51.85546875" style="6" customWidth="1"/>
    <col min="10763" max="10763" width="14" style="6" customWidth="1"/>
    <col min="10764" max="10764" width="4.140625" style="6" customWidth="1"/>
    <col min="10765" max="11014" width="9.140625" style="6"/>
    <col min="11015" max="11015" width="5.85546875" style="6" customWidth="1"/>
    <col min="11016" max="11016" width="50.42578125" style="6" customWidth="1"/>
    <col min="11017" max="11017" width="12.7109375" style="6" customWidth="1"/>
    <col min="11018" max="11018" width="51.85546875" style="6" customWidth="1"/>
    <col min="11019" max="11019" width="14" style="6" customWidth="1"/>
    <col min="11020" max="11020" width="4.140625" style="6" customWidth="1"/>
    <col min="11021" max="11270" width="9.140625" style="6"/>
    <col min="11271" max="11271" width="5.85546875" style="6" customWidth="1"/>
    <col min="11272" max="11272" width="50.42578125" style="6" customWidth="1"/>
    <col min="11273" max="11273" width="12.7109375" style="6" customWidth="1"/>
    <col min="11274" max="11274" width="51.85546875" style="6" customWidth="1"/>
    <col min="11275" max="11275" width="14" style="6" customWidth="1"/>
    <col min="11276" max="11276" width="4.140625" style="6" customWidth="1"/>
    <col min="11277" max="11526" width="9.140625" style="6"/>
    <col min="11527" max="11527" width="5.85546875" style="6" customWidth="1"/>
    <col min="11528" max="11528" width="50.42578125" style="6" customWidth="1"/>
    <col min="11529" max="11529" width="12.7109375" style="6" customWidth="1"/>
    <col min="11530" max="11530" width="51.85546875" style="6" customWidth="1"/>
    <col min="11531" max="11531" width="14" style="6" customWidth="1"/>
    <col min="11532" max="11532" width="4.140625" style="6" customWidth="1"/>
    <col min="11533" max="11782" width="9.140625" style="6"/>
    <col min="11783" max="11783" width="5.85546875" style="6" customWidth="1"/>
    <col min="11784" max="11784" width="50.42578125" style="6" customWidth="1"/>
    <col min="11785" max="11785" width="12.7109375" style="6" customWidth="1"/>
    <col min="11786" max="11786" width="51.85546875" style="6" customWidth="1"/>
    <col min="11787" max="11787" width="14" style="6" customWidth="1"/>
    <col min="11788" max="11788" width="4.140625" style="6" customWidth="1"/>
    <col min="11789" max="12038" width="9.140625" style="6"/>
    <col min="12039" max="12039" width="5.85546875" style="6" customWidth="1"/>
    <col min="12040" max="12040" width="50.42578125" style="6" customWidth="1"/>
    <col min="12041" max="12041" width="12.7109375" style="6" customWidth="1"/>
    <col min="12042" max="12042" width="51.85546875" style="6" customWidth="1"/>
    <col min="12043" max="12043" width="14" style="6" customWidth="1"/>
    <col min="12044" max="12044" width="4.140625" style="6" customWidth="1"/>
    <col min="12045" max="12294" width="9.140625" style="6"/>
    <col min="12295" max="12295" width="5.85546875" style="6" customWidth="1"/>
    <col min="12296" max="12296" width="50.42578125" style="6" customWidth="1"/>
    <col min="12297" max="12297" width="12.7109375" style="6" customWidth="1"/>
    <col min="12298" max="12298" width="51.85546875" style="6" customWidth="1"/>
    <col min="12299" max="12299" width="14" style="6" customWidth="1"/>
    <col min="12300" max="12300" width="4.140625" style="6" customWidth="1"/>
    <col min="12301" max="12550" width="9.140625" style="6"/>
    <col min="12551" max="12551" width="5.85546875" style="6" customWidth="1"/>
    <col min="12552" max="12552" width="50.42578125" style="6" customWidth="1"/>
    <col min="12553" max="12553" width="12.7109375" style="6" customWidth="1"/>
    <col min="12554" max="12554" width="51.85546875" style="6" customWidth="1"/>
    <col min="12555" max="12555" width="14" style="6" customWidth="1"/>
    <col min="12556" max="12556" width="4.140625" style="6" customWidth="1"/>
    <col min="12557" max="12806" width="9.140625" style="6"/>
    <col min="12807" max="12807" width="5.85546875" style="6" customWidth="1"/>
    <col min="12808" max="12808" width="50.42578125" style="6" customWidth="1"/>
    <col min="12809" max="12809" width="12.7109375" style="6" customWidth="1"/>
    <col min="12810" max="12810" width="51.85546875" style="6" customWidth="1"/>
    <col min="12811" max="12811" width="14" style="6" customWidth="1"/>
    <col min="12812" max="12812" width="4.140625" style="6" customWidth="1"/>
    <col min="12813" max="13062" width="9.140625" style="6"/>
    <col min="13063" max="13063" width="5.85546875" style="6" customWidth="1"/>
    <col min="13064" max="13064" width="50.42578125" style="6" customWidth="1"/>
    <col min="13065" max="13065" width="12.7109375" style="6" customWidth="1"/>
    <col min="13066" max="13066" width="51.85546875" style="6" customWidth="1"/>
    <col min="13067" max="13067" width="14" style="6" customWidth="1"/>
    <col min="13068" max="13068" width="4.140625" style="6" customWidth="1"/>
    <col min="13069" max="13318" width="9.140625" style="6"/>
    <col min="13319" max="13319" width="5.85546875" style="6" customWidth="1"/>
    <col min="13320" max="13320" width="50.42578125" style="6" customWidth="1"/>
    <col min="13321" max="13321" width="12.7109375" style="6" customWidth="1"/>
    <col min="13322" max="13322" width="51.85546875" style="6" customWidth="1"/>
    <col min="13323" max="13323" width="14" style="6" customWidth="1"/>
    <col min="13324" max="13324" width="4.140625" style="6" customWidth="1"/>
    <col min="13325" max="13574" width="9.140625" style="6"/>
    <col min="13575" max="13575" width="5.85546875" style="6" customWidth="1"/>
    <col min="13576" max="13576" width="50.42578125" style="6" customWidth="1"/>
    <col min="13577" max="13577" width="12.7109375" style="6" customWidth="1"/>
    <col min="13578" max="13578" width="51.85546875" style="6" customWidth="1"/>
    <col min="13579" max="13579" width="14" style="6" customWidth="1"/>
    <col min="13580" max="13580" width="4.140625" style="6" customWidth="1"/>
    <col min="13581" max="13830" width="9.140625" style="6"/>
    <col min="13831" max="13831" width="5.85546875" style="6" customWidth="1"/>
    <col min="13832" max="13832" width="50.42578125" style="6" customWidth="1"/>
    <col min="13833" max="13833" width="12.7109375" style="6" customWidth="1"/>
    <col min="13834" max="13834" width="51.85546875" style="6" customWidth="1"/>
    <col min="13835" max="13835" width="14" style="6" customWidth="1"/>
    <col min="13836" max="13836" width="4.140625" style="6" customWidth="1"/>
    <col min="13837" max="14086" width="9.140625" style="6"/>
    <col min="14087" max="14087" width="5.85546875" style="6" customWidth="1"/>
    <col min="14088" max="14088" width="50.42578125" style="6" customWidth="1"/>
    <col min="14089" max="14089" width="12.7109375" style="6" customWidth="1"/>
    <col min="14090" max="14090" width="51.85546875" style="6" customWidth="1"/>
    <col min="14091" max="14091" width="14" style="6" customWidth="1"/>
    <col min="14092" max="14092" width="4.140625" style="6" customWidth="1"/>
    <col min="14093" max="14342" width="9.140625" style="6"/>
    <col min="14343" max="14343" width="5.85546875" style="6" customWidth="1"/>
    <col min="14344" max="14344" width="50.42578125" style="6" customWidth="1"/>
    <col min="14345" max="14345" width="12.7109375" style="6" customWidth="1"/>
    <col min="14346" max="14346" width="51.85546875" style="6" customWidth="1"/>
    <col min="14347" max="14347" width="14" style="6" customWidth="1"/>
    <col min="14348" max="14348" width="4.140625" style="6" customWidth="1"/>
    <col min="14349" max="14598" width="9.140625" style="6"/>
    <col min="14599" max="14599" width="5.85546875" style="6" customWidth="1"/>
    <col min="14600" max="14600" width="50.42578125" style="6" customWidth="1"/>
    <col min="14601" max="14601" width="12.7109375" style="6" customWidth="1"/>
    <col min="14602" max="14602" width="51.85546875" style="6" customWidth="1"/>
    <col min="14603" max="14603" width="14" style="6" customWidth="1"/>
    <col min="14604" max="14604" width="4.140625" style="6" customWidth="1"/>
    <col min="14605" max="14854" width="9.140625" style="6"/>
    <col min="14855" max="14855" width="5.85546875" style="6" customWidth="1"/>
    <col min="14856" max="14856" width="50.42578125" style="6" customWidth="1"/>
    <col min="14857" max="14857" width="12.7109375" style="6" customWidth="1"/>
    <col min="14858" max="14858" width="51.85546875" style="6" customWidth="1"/>
    <col min="14859" max="14859" width="14" style="6" customWidth="1"/>
    <col min="14860" max="14860" width="4.140625" style="6" customWidth="1"/>
    <col min="14861" max="15110" width="9.140625" style="6"/>
    <col min="15111" max="15111" width="5.85546875" style="6" customWidth="1"/>
    <col min="15112" max="15112" width="50.42578125" style="6" customWidth="1"/>
    <col min="15113" max="15113" width="12.7109375" style="6" customWidth="1"/>
    <col min="15114" max="15114" width="51.85546875" style="6" customWidth="1"/>
    <col min="15115" max="15115" width="14" style="6" customWidth="1"/>
    <col min="15116" max="15116" width="4.140625" style="6" customWidth="1"/>
    <col min="15117" max="15366" width="9.140625" style="6"/>
    <col min="15367" max="15367" width="5.85546875" style="6" customWidth="1"/>
    <col min="15368" max="15368" width="50.42578125" style="6" customWidth="1"/>
    <col min="15369" max="15369" width="12.7109375" style="6" customWidth="1"/>
    <col min="15370" max="15370" width="51.85546875" style="6" customWidth="1"/>
    <col min="15371" max="15371" width="14" style="6" customWidth="1"/>
    <col min="15372" max="15372" width="4.140625" style="6" customWidth="1"/>
    <col min="15373" max="15622" width="9.140625" style="6"/>
    <col min="15623" max="15623" width="5.85546875" style="6" customWidth="1"/>
    <col min="15624" max="15624" width="50.42578125" style="6" customWidth="1"/>
    <col min="15625" max="15625" width="12.7109375" style="6" customWidth="1"/>
    <col min="15626" max="15626" width="51.85546875" style="6" customWidth="1"/>
    <col min="15627" max="15627" width="14" style="6" customWidth="1"/>
    <col min="15628" max="15628" width="4.140625" style="6" customWidth="1"/>
    <col min="15629" max="15878" width="9.140625" style="6"/>
    <col min="15879" max="15879" width="5.85546875" style="6" customWidth="1"/>
    <col min="15880" max="15880" width="50.42578125" style="6" customWidth="1"/>
    <col min="15881" max="15881" width="12.7109375" style="6" customWidth="1"/>
    <col min="15882" max="15882" width="51.85546875" style="6" customWidth="1"/>
    <col min="15883" max="15883" width="14" style="6" customWidth="1"/>
    <col min="15884" max="15884" width="4.140625" style="6" customWidth="1"/>
    <col min="15885" max="16134" width="9.140625" style="6"/>
    <col min="16135" max="16135" width="5.85546875" style="6" customWidth="1"/>
    <col min="16136" max="16136" width="50.42578125" style="6" customWidth="1"/>
    <col min="16137" max="16137" width="12.7109375" style="6" customWidth="1"/>
    <col min="16138" max="16138" width="51.85546875" style="6" customWidth="1"/>
    <col min="16139" max="16139" width="14" style="6" customWidth="1"/>
    <col min="16140" max="16140" width="4.140625" style="6" customWidth="1"/>
    <col min="16141" max="16384" width="9.140625" style="6"/>
  </cols>
  <sheetData>
    <row r="1" spans="1:14" ht="36.75" customHeight="1" x14ac:dyDescent="0.25">
      <c r="A1" s="392" t="s">
        <v>373</v>
      </c>
      <c r="B1" s="392"/>
      <c r="C1" s="392"/>
      <c r="D1" s="392"/>
      <c r="E1" s="392"/>
      <c r="F1" s="392"/>
      <c r="G1" s="392"/>
      <c r="H1" s="392"/>
      <c r="I1" s="392"/>
      <c r="J1" s="392"/>
      <c r="K1" s="392"/>
      <c r="L1" s="392"/>
      <c r="M1" s="392"/>
      <c r="N1" s="392"/>
    </row>
    <row r="2" spans="1:14" ht="26.25" customHeight="1" thickBot="1" x14ac:dyDescent="0.3">
      <c r="A2" s="400" t="s">
        <v>1</v>
      </c>
      <c r="B2" s="400"/>
      <c r="J2" s="1"/>
      <c r="L2" s="10"/>
      <c r="N2" s="1" t="s">
        <v>2</v>
      </c>
    </row>
    <row r="3" spans="1:14" ht="15.75" thickBot="1" x14ac:dyDescent="0.3">
      <c r="A3" s="401" t="s">
        <v>3</v>
      </c>
      <c r="B3" s="180" t="s">
        <v>4</v>
      </c>
      <c r="C3" s="180"/>
      <c r="D3" s="180"/>
      <c r="E3" s="180"/>
      <c r="F3" s="180"/>
      <c r="G3" s="180"/>
      <c r="H3" s="180" t="s">
        <v>5</v>
      </c>
      <c r="I3" s="180"/>
      <c r="J3" s="180"/>
      <c r="K3" s="180"/>
      <c r="L3" s="10"/>
      <c r="M3" s="334"/>
      <c r="N3" s="335"/>
    </row>
    <row r="4" spans="1:14" s="7" customFormat="1" ht="26.25" thickBot="1" x14ac:dyDescent="0.3">
      <c r="A4" s="402"/>
      <c r="B4" s="2" t="s">
        <v>6</v>
      </c>
      <c r="C4" s="2" t="s">
        <v>66</v>
      </c>
      <c r="D4" s="2" t="s">
        <v>364</v>
      </c>
      <c r="E4" s="2" t="s">
        <v>367</v>
      </c>
      <c r="F4" s="2" t="s">
        <v>369</v>
      </c>
      <c r="G4" s="2" t="s">
        <v>372</v>
      </c>
      <c r="H4" s="2" t="s">
        <v>6</v>
      </c>
      <c r="I4" s="2" t="s">
        <v>66</v>
      </c>
      <c r="J4" s="2" t="s">
        <v>364</v>
      </c>
      <c r="K4" s="2" t="s">
        <v>367</v>
      </c>
      <c r="L4" s="10"/>
      <c r="M4" s="2" t="s">
        <v>369</v>
      </c>
      <c r="N4" s="2" t="s">
        <v>372</v>
      </c>
    </row>
    <row r="5" spans="1:14" s="7" customFormat="1" ht="13.5" thickBot="1" x14ac:dyDescent="0.3">
      <c r="A5" s="2">
        <v>1</v>
      </c>
      <c r="B5" s="2">
        <v>2</v>
      </c>
      <c r="C5" s="2">
        <v>3</v>
      </c>
      <c r="D5" s="2">
        <v>4</v>
      </c>
      <c r="E5" s="2">
        <v>5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10"/>
      <c r="M5" s="2">
        <v>8</v>
      </c>
      <c r="N5" s="2">
        <v>9</v>
      </c>
    </row>
    <row r="6" spans="1:14" ht="25.5" x14ac:dyDescent="0.25">
      <c r="A6" s="4" t="s">
        <v>10</v>
      </c>
      <c r="B6" s="181" t="s">
        <v>67</v>
      </c>
      <c r="C6" s="182">
        <v>137014774</v>
      </c>
      <c r="D6" s="182">
        <f>SUM(E6-C6)</f>
        <v>110347340</v>
      </c>
      <c r="E6" s="182">
        <v>247362114</v>
      </c>
      <c r="F6" s="182">
        <f>SUM(G6-E6)</f>
        <v>25705998</v>
      </c>
      <c r="G6" s="182">
        <v>273068112</v>
      </c>
      <c r="H6" s="181" t="s">
        <v>68</v>
      </c>
      <c r="I6" s="182">
        <v>22297356</v>
      </c>
      <c r="J6" s="182">
        <f t="shared" ref="J6:J12" si="0">SUM(K6-I6)</f>
        <v>56550954</v>
      </c>
      <c r="K6" s="182">
        <v>78848310</v>
      </c>
      <c r="L6" s="10"/>
      <c r="M6" s="182">
        <f t="shared" ref="M6:M13" si="1">SUM(N6-L6)</f>
        <v>78848310</v>
      </c>
      <c r="N6" s="182">
        <v>78848310</v>
      </c>
    </row>
    <row r="7" spans="1:14" x14ac:dyDescent="0.25">
      <c r="A7" s="5" t="s">
        <v>13</v>
      </c>
      <c r="B7" s="183" t="s">
        <v>69</v>
      </c>
      <c r="C7" s="184">
        <v>135871774</v>
      </c>
      <c r="D7" s="182">
        <f t="shared" ref="D7:D9" si="2">SUM(E7-C7)</f>
        <v>109921320</v>
      </c>
      <c r="E7" s="184">
        <v>245793094</v>
      </c>
      <c r="F7" s="182">
        <f t="shared" ref="F7:F9" si="3">SUM(G7-E7)</f>
        <v>0</v>
      </c>
      <c r="G7" s="184">
        <v>245793094</v>
      </c>
      <c r="H7" s="183" t="s">
        <v>70</v>
      </c>
      <c r="I7" s="184"/>
      <c r="J7" s="182">
        <f t="shared" si="0"/>
        <v>0</v>
      </c>
      <c r="K7" s="184"/>
      <c r="L7" s="10"/>
      <c r="M7" s="182">
        <f t="shared" si="1"/>
        <v>0</v>
      </c>
      <c r="N7" s="184"/>
    </row>
    <row r="8" spans="1:14" x14ac:dyDescent="0.25">
      <c r="A8" s="5" t="s">
        <v>7</v>
      </c>
      <c r="B8" s="183" t="s">
        <v>71</v>
      </c>
      <c r="C8" s="184">
        <v>3300000</v>
      </c>
      <c r="D8" s="182">
        <f t="shared" si="2"/>
        <v>0</v>
      </c>
      <c r="E8" s="184">
        <v>3300000</v>
      </c>
      <c r="F8" s="182">
        <f t="shared" si="3"/>
        <v>0</v>
      </c>
      <c r="G8" s="184">
        <v>3300000</v>
      </c>
      <c r="H8" s="183" t="s">
        <v>72</v>
      </c>
      <c r="I8" s="184">
        <v>152125214</v>
      </c>
      <c r="J8" s="182">
        <f t="shared" si="0"/>
        <v>49050507</v>
      </c>
      <c r="K8" s="184">
        <v>201175721</v>
      </c>
      <c r="L8" s="10"/>
      <c r="M8" s="182">
        <f t="shared" si="1"/>
        <v>225881719</v>
      </c>
      <c r="N8" s="184">
        <v>225881719</v>
      </c>
    </row>
    <row r="9" spans="1:14" x14ac:dyDescent="0.25">
      <c r="A9" s="5" t="s">
        <v>8</v>
      </c>
      <c r="B9" s="183" t="s">
        <v>73</v>
      </c>
      <c r="C9" s="184">
        <v>264000</v>
      </c>
      <c r="D9" s="182">
        <f t="shared" si="2"/>
        <v>0</v>
      </c>
      <c r="E9" s="184">
        <v>264000</v>
      </c>
      <c r="F9" s="182">
        <f t="shared" si="3"/>
        <v>0</v>
      </c>
      <c r="G9" s="184">
        <v>264000</v>
      </c>
      <c r="H9" s="183" t="s">
        <v>74</v>
      </c>
      <c r="I9" s="184">
        <v>148188214</v>
      </c>
      <c r="J9" s="182">
        <f t="shared" si="0"/>
        <v>0</v>
      </c>
      <c r="K9" s="184">
        <v>148188214</v>
      </c>
      <c r="L9" s="10"/>
      <c r="M9" s="182">
        <f t="shared" si="1"/>
        <v>216980371</v>
      </c>
      <c r="N9" s="184">
        <v>216980371</v>
      </c>
    </row>
    <row r="10" spans="1:14" x14ac:dyDescent="0.25">
      <c r="A10" s="5" t="s">
        <v>9</v>
      </c>
      <c r="B10" s="183" t="s">
        <v>75</v>
      </c>
      <c r="C10" s="184"/>
      <c r="D10" s="184"/>
      <c r="E10" s="184"/>
      <c r="F10" s="184"/>
      <c r="G10" s="184"/>
      <c r="H10" s="183" t="s">
        <v>76</v>
      </c>
      <c r="I10" s="184"/>
      <c r="J10" s="182">
        <f t="shared" si="0"/>
        <v>0</v>
      </c>
      <c r="K10" s="184"/>
      <c r="L10" s="10"/>
      <c r="M10" s="182">
        <f t="shared" si="1"/>
        <v>0</v>
      </c>
      <c r="N10" s="184"/>
    </row>
    <row r="11" spans="1:14" x14ac:dyDescent="0.25">
      <c r="A11" s="5" t="s">
        <v>22</v>
      </c>
      <c r="B11" s="183" t="s">
        <v>77</v>
      </c>
      <c r="C11" s="184"/>
      <c r="D11" s="184"/>
      <c r="E11" s="184"/>
      <c r="F11" s="184"/>
      <c r="G11" s="184"/>
      <c r="H11" s="195" t="s">
        <v>78</v>
      </c>
      <c r="I11" s="184">
        <v>264000</v>
      </c>
      <c r="J11" s="182">
        <f t="shared" si="0"/>
        <v>0</v>
      </c>
      <c r="K11" s="184">
        <v>264000</v>
      </c>
      <c r="L11" s="10"/>
      <c r="M11" s="182">
        <f t="shared" si="1"/>
        <v>264000</v>
      </c>
      <c r="N11" s="184">
        <v>264000</v>
      </c>
    </row>
    <row r="12" spans="1:14" ht="15.75" thickBot="1" x14ac:dyDescent="0.3">
      <c r="A12" s="5" t="s">
        <v>25</v>
      </c>
      <c r="B12" s="186"/>
      <c r="C12" s="184"/>
      <c r="D12" s="194"/>
      <c r="E12" s="184"/>
      <c r="F12" s="194"/>
      <c r="G12" s="184"/>
      <c r="H12" s="186" t="s">
        <v>24</v>
      </c>
      <c r="I12" s="184"/>
      <c r="J12" s="187">
        <f t="shared" si="0"/>
        <v>0</v>
      </c>
      <c r="K12" s="184"/>
      <c r="L12" s="10"/>
      <c r="M12" s="187">
        <f t="shared" si="1"/>
        <v>0</v>
      </c>
      <c r="N12" s="184"/>
    </row>
    <row r="13" spans="1:14" ht="20.25" customHeight="1" thickBot="1" x14ac:dyDescent="0.3">
      <c r="A13" s="2" t="s">
        <v>27</v>
      </c>
      <c r="B13" s="188" t="s">
        <v>79</v>
      </c>
      <c r="C13" s="161">
        <f>SUM(C6,C8,C9)</f>
        <v>140578774</v>
      </c>
      <c r="D13" s="162">
        <f>SUM(E13-C13)</f>
        <v>110347340</v>
      </c>
      <c r="E13" s="161">
        <f>SUM(E6,E8,E9)</f>
        <v>250926114</v>
      </c>
      <c r="F13" s="162">
        <f>SUM(G13-E13)</f>
        <v>25705998</v>
      </c>
      <c r="G13" s="161">
        <f>SUM(G6,G8,G9)</f>
        <v>276632112</v>
      </c>
      <c r="H13" s="188" t="s">
        <v>80</v>
      </c>
      <c r="I13" s="161">
        <f>SUM(I6,I8,I10,I11)</f>
        <v>174686570</v>
      </c>
      <c r="J13" s="162">
        <f>SUM(K13-I13)</f>
        <v>105601461</v>
      </c>
      <c r="K13" s="161">
        <f>SUM(K6,K8,K10,K11)</f>
        <v>280288031</v>
      </c>
      <c r="L13" s="10"/>
      <c r="M13" s="162">
        <f t="shared" si="1"/>
        <v>304994029</v>
      </c>
      <c r="N13" s="161">
        <f>SUM(N6,N8,N10,N11)</f>
        <v>304994029</v>
      </c>
    </row>
    <row r="14" spans="1:14" x14ac:dyDescent="0.25">
      <c r="A14" s="203" t="s">
        <v>30</v>
      </c>
      <c r="B14" s="190" t="s">
        <v>81</v>
      </c>
      <c r="C14" s="198">
        <f>SUM(C15:C19)</f>
        <v>34107796</v>
      </c>
      <c r="D14" s="182">
        <f t="shared" ref="D14" si="4">SUM(E14-C14)</f>
        <v>-4745879</v>
      </c>
      <c r="E14" s="198">
        <v>29361917</v>
      </c>
      <c r="F14" s="182">
        <f t="shared" ref="F14" si="5">SUM(G14-E14)</f>
        <v>-1000000</v>
      </c>
      <c r="G14" s="198">
        <v>28361917</v>
      </c>
      <c r="H14" s="183" t="s">
        <v>32</v>
      </c>
      <c r="I14" s="182"/>
      <c r="J14" s="198"/>
      <c r="K14" s="198"/>
      <c r="L14" s="10"/>
      <c r="M14" s="198"/>
      <c r="N14" s="198"/>
    </row>
    <row r="15" spans="1:14" x14ac:dyDescent="0.25">
      <c r="A15" s="203" t="s">
        <v>33</v>
      </c>
      <c r="B15" s="199" t="s">
        <v>82</v>
      </c>
      <c r="C15" s="184">
        <v>34107796</v>
      </c>
      <c r="D15" s="182">
        <f t="shared" ref="D15" si="6">SUM(E15-C15)</f>
        <v>-4745879</v>
      </c>
      <c r="E15" s="184">
        <v>29361917</v>
      </c>
      <c r="F15" s="182">
        <f t="shared" ref="F15" si="7">SUM(G15-E15)</f>
        <v>-1000000</v>
      </c>
      <c r="G15" s="184">
        <v>28361917</v>
      </c>
      <c r="H15" s="183" t="s">
        <v>83</v>
      </c>
      <c r="I15" s="184"/>
      <c r="J15" s="184"/>
      <c r="K15" s="184"/>
      <c r="L15" s="10"/>
      <c r="M15" s="184"/>
      <c r="N15" s="184"/>
    </row>
    <row r="16" spans="1:14" x14ac:dyDescent="0.25">
      <c r="A16" s="203" t="s">
        <v>36</v>
      </c>
      <c r="B16" s="199" t="s">
        <v>84</v>
      </c>
      <c r="C16" s="184"/>
      <c r="D16" s="184"/>
      <c r="E16" s="184"/>
      <c r="F16" s="184"/>
      <c r="G16" s="184"/>
      <c r="H16" s="183" t="s">
        <v>38</v>
      </c>
      <c r="I16" s="184"/>
      <c r="J16" s="184"/>
      <c r="K16" s="184"/>
      <c r="L16" s="10"/>
      <c r="M16" s="184"/>
      <c r="N16" s="184"/>
    </row>
    <row r="17" spans="1:14" x14ac:dyDescent="0.25">
      <c r="A17" s="203" t="s">
        <v>39</v>
      </c>
      <c r="B17" s="199" t="s">
        <v>85</v>
      </c>
      <c r="C17" s="184"/>
      <c r="D17" s="184"/>
      <c r="E17" s="184"/>
      <c r="F17" s="184"/>
      <c r="G17" s="184"/>
      <c r="H17" s="183" t="s">
        <v>41</v>
      </c>
      <c r="I17" s="184"/>
      <c r="J17" s="184"/>
      <c r="K17" s="184"/>
      <c r="L17" s="10"/>
      <c r="M17" s="184"/>
      <c r="N17" s="184"/>
    </row>
    <row r="18" spans="1:14" x14ac:dyDescent="0.25">
      <c r="A18" s="203" t="s">
        <v>42</v>
      </c>
      <c r="B18" s="199" t="s">
        <v>86</v>
      </c>
      <c r="C18" s="184"/>
      <c r="D18" s="187"/>
      <c r="E18" s="187"/>
      <c r="F18" s="187"/>
      <c r="G18" s="187"/>
      <c r="H18" s="185" t="s">
        <v>44</v>
      </c>
      <c r="I18" s="184"/>
      <c r="J18" s="187"/>
      <c r="K18" s="187"/>
      <c r="L18" s="10"/>
      <c r="M18" s="187"/>
      <c r="N18" s="187"/>
    </row>
    <row r="19" spans="1:14" ht="25.5" x14ac:dyDescent="0.25">
      <c r="A19" s="203" t="s">
        <v>45</v>
      </c>
      <c r="B19" s="199" t="s">
        <v>87</v>
      </c>
      <c r="C19" s="184"/>
      <c r="D19" s="184"/>
      <c r="E19" s="184"/>
      <c r="F19" s="184"/>
      <c r="G19" s="184"/>
      <c r="H19" s="183" t="s">
        <v>88</v>
      </c>
      <c r="I19" s="184"/>
      <c r="J19" s="184"/>
      <c r="K19" s="184"/>
      <c r="L19" s="10"/>
      <c r="M19" s="184"/>
      <c r="N19" s="184"/>
    </row>
    <row r="20" spans="1:14" ht="25.5" x14ac:dyDescent="0.25">
      <c r="A20" s="203" t="s">
        <v>48</v>
      </c>
      <c r="B20" s="192" t="s">
        <v>89</v>
      </c>
      <c r="C20" s="193"/>
      <c r="D20" s="198"/>
      <c r="E20" s="198"/>
      <c r="F20" s="198"/>
      <c r="G20" s="198"/>
      <c r="H20" s="181" t="s">
        <v>90</v>
      </c>
      <c r="I20" s="184"/>
      <c r="J20" s="198"/>
      <c r="K20" s="198"/>
      <c r="L20" s="10"/>
      <c r="M20" s="198"/>
      <c r="N20" s="198"/>
    </row>
    <row r="21" spans="1:14" x14ac:dyDescent="0.25">
      <c r="A21" s="203" t="s">
        <v>51</v>
      </c>
      <c r="B21" s="199" t="s">
        <v>91</v>
      </c>
      <c r="C21" s="184"/>
      <c r="D21" s="182"/>
      <c r="E21" s="182"/>
      <c r="F21" s="182"/>
      <c r="G21" s="182"/>
      <c r="H21" s="181" t="s">
        <v>92</v>
      </c>
      <c r="I21" s="184"/>
      <c r="J21" s="182"/>
      <c r="K21" s="182"/>
      <c r="L21" s="10"/>
      <c r="M21" s="182"/>
      <c r="N21" s="182"/>
    </row>
    <row r="22" spans="1:14" x14ac:dyDescent="0.25">
      <c r="A22" s="203" t="s">
        <v>54</v>
      </c>
      <c r="B22" s="199" t="s">
        <v>93</v>
      </c>
      <c r="C22" s="184"/>
      <c r="D22" s="182"/>
      <c r="E22" s="182"/>
      <c r="F22" s="182"/>
      <c r="G22" s="182"/>
      <c r="H22" s="200"/>
      <c r="I22" s="184"/>
      <c r="J22" s="182"/>
      <c r="K22" s="182"/>
      <c r="L22" s="10"/>
      <c r="M22" s="182"/>
      <c r="N22" s="182"/>
    </row>
    <row r="23" spans="1:14" x14ac:dyDescent="0.25">
      <c r="A23" s="203" t="s">
        <v>57</v>
      </c>
      <c r="B23" s="199" t="s">
        <v>94</v>
      </c>
      <c r="C23" s="184"/>
      <c r="D23" s="182"/>
      <c r="E23" s="182"/>
      <c r="F23" s="182"/>
      <c r="G23" s="182"/>
      <c r="H23" s="200"/>
      <c r="I23" s="184"/>
      <c r="J23" s="182"/>
      <c r="K23" s="182"/>
      <c r="L23" s="10"/>
      <c r="M23" s="182"/>
      <c r="N23" s="182"/>
    </row>
    <row r="24" spans="1:14" x14ac:dyDescent="0.25">
      <c r="A24" s="203" t="s">
        <v>60</v>
      </c>
      <c r="B24" s="201" t="s">
        <v>95</v>
      </c>
      <c r="C24" s="184"/>
      <c r="D24" s="184"/>
      <c r="E24" s="184"/>
      <c r="F24" s="184"/>
      <c r="G24" s="184"/>
      <c r="H24" s="186"/>
      <c r="I24" s="184"/>
      <c r="J24" s="184"/>
      <c r="K24" s="184"/>
      <c r="L24" s="10"/>
      <c r="M24" s="184"/>
      <c r="N24" s="184"/>
    </row>
    <row r="25" spans="1:14" ht="15.75" thickBot="1" x14ac:dyDescent="0.3">
      <c r="A25" s="203" t="s">
        <v>63</v>
      </c>
      <c r="B25" s="202" t="s">
        <v>96</v>
      </c>
      <c r="C25" s="184"/>
      <c r="D25" s="187"/>
      <c r="E25" s="182"/>
      <c r="F25" s="187"/>
      <c r="G25" s="182"/>
      <c r="H25" s="200"/>
      <c r="I25" s="184"/>
      <c r="J25" s="187"/>
      <c r="K25" s="182"/>
      <c r="L25" s="10"/>
      <c r="M25" s="187"/>
      <c r="N25" s="182"/>
    </row>
    <row r="26" spans="1:14" ht="26.25" thickBot="1" x14ac:dyDescent="0.3">
      <c r="A26" s="2" t="s">
        <v>97</v>
      </c>
      <c r="B26" s="188" t="s">
        <v>98</v>
      </c>
      <c r="C26" s="161">
        <f>SUM(C14)</f>
        <v>34107796</v>
      </c>
      <c r="D26" s="162">
        <f t="shared" ref="D26:D27" si="8">SUM(E26-C26)</f>
        <v>-4745879</v>
      </c>
      <c r="E26" s="161">
        <f>SUM(E14)</f>
        <v>29361917</v>
      </c>
      <c r="F26" s="162">
        <f t="shared" ref="F26:F27" si="9">SUM(G26-E26)</f>
        <v>-1000000</v>
      </c>
      <c r="G26" s="161">
        <f>SUM(G14)</f>
        <v>28361917</v>
      </c>
      <c r="H26" s="188" t="s">
        <v>99</v>
      </c>
      <c r="I26" s="161"/>
      <c r="J26" s="163">
        <f t="shared" ref="J26:J27" si="10">SUM(K26-I26)</f>
        <v>0</v>
      </c>
      <c r="K26" s="161"/>
      <c r="L26" s="10"/>
      <c r="M26" s="163">
        <f>SUM(N26-L26)</f>
        <v>0</v>
      </c>
      <c r="N26" s="161"/>
    </row>
    <row r="27" spans="1:14" ht="23.25" customHeight="1" thickBot="1" x14ac:dyDescent="0.3">
      <c r="A27" s="2" t="s">
        <v>100</v>
      </c>
      <c r="B27" s="188" t="s">
        <v>101</v>
      </c>
      <c r="C27" s="161">
        <f>SUM(C13,C26)</f>
        <v>174686570</v>
      </c>
      <c r="D27" s="162">
        <f t="shared" si="8"/>
        <v>105601461</v>
      </c>
      <c r="E27" s="161">
        <f>SUM(E13,E26)</f>
        <v>280288031</v>
      </c>
      <c r="F27" s="162">
        <f t="shared" si="9"/>
        <v>24705998</v>
      </c>
      <c r="G27" s="161">
        <f>SUM(G13,G26)</f>
        <v>304994029</v>
      </c>
      <c r="H27" s="188" t="s">
        <v>102</v>
      </c>
      <c r="I27" s="161">
        <f>SUM(I13,I26)</f>
        <v>174686570</v>
      </c>
      <c r="J27" s="162">
        <f t="shared" si="10"/>
        <v>105601461</v>
      </c>
      <c r="K27" s="161">
        <f>SUM(K13,K26)</f>
        <v>280288031</v>
      </c>
      <c r="L27" s="10"/>
      <c r="M27" s="162">
        <f>SUM(N27-L27)</f>
        <v>304994029</v>
      </c>
      <c r="N27" s="161">
        <f>SUM(N13,N26)</f>
        <v>304994029</v>
      </c>
    </row>
    <row r="28" spans="1:14" ht="21" customHeight="1" thickBot="1" x14ac:dyDescent="0.3">
      <c r="A28" s="2" t="s">
        <v>103</v>
      </c>
      <c r="B28" s="188" t="s">
        <v>61</v>
      </c>
      <c r="C28" s="161"/>
      <c r="D28" s="161"/>
      <c r="E28" s="161"/>
      <c r="F28" s="161"/>
      <c r="G28" s="161"/>
      <c r="H28" s="188" t="s">
        <v>62</v>
      </c>
      <c r="I28" s="161"/>
      <c r="J28" s="161"/>
      <c r="K28" s="161"/>
      <c r="L28" s="10"/>
      <c r="M28" s="161"/>
      <c r="N28" s="161"/>
    </row>
    <row r="29" spans="1:14" ht="17.25" customHeight="1" thickBot="1" x14ac:dyDescent="0.3">
      <c r="A29" s="2" t="s">
        <v>104</v>
      </c>
      <c r="B29" s="188" t="s">
        <v>64</v>
      </c>
      <c r="C29" s="161"/>
      <c r="D29" s="161"/>
      <c r="E29" s="161"/>
      <c r="F29" s="161"/>
      <c r="G29" s="161"/>
      <c r="H29" s="188" t="s">
        <v>65</v>
      </c>
      <c r="I29" s="161"/>
      <c r="J29" s="161"/>
      <c r="K29" s="161"/>
      <c r="L29" s="10"/>
      <c r="M29" s="161"/>
      <c r="N29" s="161"/>
    </row>
  </sheetData>
  <mergeCells count="3">
    <mergeCell ref="A2:B2"/>
    <mergeCell ref="A3:A4"/>
    <mergeCell ref="A1:N1"/>
  </mergeCells>
  <printOptions horizontalCentered="1"/>
  <pageMargins left="0.31496062992125984" right="0.31496062992125984" top="0.74803149606299213" bottom="0.74803149606299213" header="0.31496062992125984" footer="0.31496062992125984"/>
  <pageSetup paperSize="9" scale="60" orientation="landscape" r:id="rId1"/>
  <headerFooter>
    <oddHeader>&amp;C&amp;"Times New Roman,Félkövér"&amp;14Összesített&amp;R&amp;"Times New Roman,Félkövér dőlt"2. sz. melléklet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8" tint="0.39997558519241921"/>
  </sheetPr>
  <dimension ref="A2:K154"/>
  <sheetViews>
    <sheetView view="pageBreakPreview" topLeftCell="A99" zoomScale="60" zoomScaleNormal="100" workbookViewId="0">
      <selection activeCell="F119" sqref="F119"/>
    </sheetView>
  </sheetViews>
  <sheetFormatPr defaultRowHeight="15.75" x14ac:dyDescent="0.25"/>
  <cols>
    <col min="1" max="1" width="8.140625" style="21" customWidth="1"/>
    <col min="2" max="2" width="60.7109375" style="367" customWidth="1"/>
    <col min="3" max="5" width="18.5703125" style="22" customWidth="1"/>
    <col min="6" max="6" width="17.5703125" style="11" customWidth="1"/>
    <col min="7" max="7" width="15.5703125" style="11" customWidth="1"/>
    <col min="8" max="258" width="9.140625" style="11"/>
    <col min="259" max="259" width="8.140625" style="11" customWidth="1"/>
    <col min="260" max="260" width="78.5703125" style="11" customWidth="1"/>
    <col min="261" max="261" width="18.5703125" style="11" customWidth="1"/>
    <col min="262" max="262" width="7.7109375" style="11" customWidth="1"/>
    <col min="263" max="514" width="9.140625" style="11"/>
    <col min="515" max="515" width="8.140625" style="11" customWidth="1"/>
    <col min="516" max="516" width="78.5703125" style="11" customWidth="1"/>
    <col min="517" max="517" width="18.5703125" style="11" customWidth="1"/>
    <col min="518" max="518" width="7.7109375" style="11" customWidth="1"/>
    <col min="519" max="770" width="9.140625" style="11"/>
    <col min="771" max="771" width="8.140625" style="11" customWidth="1"/>
    <col min="772" max="772" width="78.5703125" style="11" customWidth="1"/>
    <col min="773" max="773" width="18.5703125" style="11" customWidth="1"/>
    <col min="774" max="774" width="7.7109375" style="11" customWidth="1"/>
    <col min="775" max="1026" width="9.140625" style="11"/>
    <col min="1027" max="1027" width="8.140625" style="11" customWidth="1"/>
    <col min="1028" max="1028" width="78.5703125" style="11" customWidth="1"/>
    <col min="1029" max="1029" width="18.5703125" style="11" customWidth="1"/>
    <col min="1030" max="1030" width="7.7109375" style="11" customWidth="1"/>
    <col min="1031" max="1282" width="9.140625" style="11"/>
    <col min="1283" max="1283" width="8.140625" style="11" customWidth="1"/>
    <col min="1284" max="1284" width="78.5703125" style="11" customWidth="1"/>
    <col min="1285" max="1285" width="18.5703125" style="11" customWidth="1"/>
    <col min="1286" max="1286" width="7.7109375" style="11" customWidth="1"/>
    <col min="1287" max="1538" width="9.140625" style="11"/>
    <col min="1539" max="1539" width="8.140625" style="11" customWidth="1"/>
    <col min="1540" max="1540" width="78.5703125" style="11" customWidth="1"/>
    <col min="1541" max="1541" width="18.5703125" style="11" customWidth="1"/>
    <col min="1542" max="1542" width="7.7109375" style="11" customWidth="1"/>
    <col min="1543" max="1794" width="9.140625" style="11"/>
    <col min="1795" max="1795" width="8.140625" style="11" customWidth="1"/>
    <col min="1796" max="1796" width="78.5703125" style="11" customWidth="1"/>
    <col min="1797" max="1797" width="18.5703125" style="11" customWidth="1"/>
    <col min="1798" max="1798" width="7.7109375" style="11" customWidth="1"/>
    <col min="1799" max="2050" width="9.140625" style="11"/>
    <col min="2051" max="2051" width="8.140625" style="11" customWidth="1"/>
    <col min="2052" max="2052" width="78.5703125" style="11" customWidth="1"/>
    <col min="2053" max="2053" width="18.5703125" style="11" customWidth="1"/>
    <col min="2054" max="2054" width="7.7109375" style="11" customWidth="1"/>
    <col min="2055" max="2306" width="9.140625" style="11"/>
    <col min="2307" max="2307" width="8.140625" style="11" customWidth="1"/>
    <col min="2308" max="2308" width="78.5703125" style="11" customWidth="1"/>
    <col min="2309" max="2309" width="18.5703125" style="11" customWidth="1"/>
    <col min="2310" max="2310" width="7.7109375" style="11" customWidth="1"/>
    <col min="2311" max="2562" width="9.140625" style="11"/>
    <col min="2563" max="2563" width="8.140625" style="11" customWidth="1"/>
    <col min="2564" max="2564" width="78.5703125" style="11" customWidth="1"/>
    <col min="2565" max="2565" width="18.5703125" style="11" customWidth="1"/>
    <col min="2566" max="2566" width="7.7109375" style="11" customWidth="1"/>
    <col min="2567" max="2818" width="9.140625" style="11"/>
    <col min="2819" max="2819" width="8.140625" style="11" customWidth="1"/>
    <col min="2820" max="2820" width="78.5703125" style="11" customWidth="1"/>
    <col min="2821" max="2821" width="18.5703125" style="11" customWidth="1"/>
    <col min="2822" max="2822" width="7.7109375" style="11" customWidth="1"/>
    <col min="2823" max="3074" width="9.140625" style="11"/>
    <col min="3075" max="3075" width="8.140625" style="11" customWidth="1"/>
    <col min="3076" max="3076" width="78.5703125" style="11" customWidth="1"/>
    <col min="3077" max="3077" width="18.5703125" style="11" customWidth="1"/>
    <col min="3078" max="3078" width="7.7109375" style="11" customWidth="1"/>
    <col min="3079" max="3330" width="9.140625" style="11"/>
    <col min="3331" max="3331" width="8.140625" style="11" customWidth="1"/>
    <col min="3332" max="3332" width="78.5703125" style="11" customWidth="1"/>
    <col min="3333" max="3333" width="18.5703125" style="11" customWidth="1"/>
    <col min="3334" max="3334" width="7.7109375" style="11" customWidth="1"/>
    <col min="3335" max="3586" width="9.140625" style="11"/>
    <col min="3587" max="3587" width="8.140625" style="11" customWidth="1"/>
    <col min="3588" max="3588" width="78.5703125" style="11" customWidth="1"/>
    <col min="3589" max="3589" width="18.5703125" style="11" customWidth="1"/>
    <col min="3590" max="3590" width="7.7109375" style="11" customWidth="1"/>
    <col min="3591" max="3842" width="9.140625" style="11"/>
    <col min="3843" max="3843" width="8.140625" style="11" customWidth="1"/>
    <col min="3844" max="3844" width="78.5703125" style="11" customWidth="1"/>
    <col min="3845" max="3845" width="18.5703125" style="11" customWidth="1"/>
    <col min="3846" max="3846" width="7.7109375" style="11" customWidth="1"/>
    <col min="3847" max="4098" width="9.140625" style="11"/>
    <col min="4099" max="4099" width="8.140625" style="11" customWidth="1"/>
    <col min="4100" max="4100" width="78.5703125" style="11" customWidth="1"/>
    <col min="4101" max="4101" width="18.5703125" style="11" customWidth="1"/>
    <col min="4102" max="4102" width="7.7109375" style="11" customWidth="1"/>
    <col min="4103" max="4354" width="9.140625" style="11"/>
    <col min="4355" max="4355" width="8.140625" style="11" customWidth="1"/>
    <col min="4356" max="4356" width="78.5703125" style="11" customWidth="1"/>
    <col min="4357" max="4357" width="18.5703125" style="11" customWidth="1"/>
    <col min="4358" max="4358" width="7.7109375" style="11" customWidth="1"/>
    <col min="4359" max="4610" width="9.140625" style="11"/>
    <col min="4611" max="4611" width="8.140625" style="11" customWidth="1"/>
    <col min="4612" max="4612" width="78.5703125" style="11" customWidth="1"/>
    <col min="4613" max="4613" width="18.5703125" style="11" customWidth="1"/>
    <col min="4614" max="4614" width="7.7109375" style="11" customWidth="1"/>
    <col min="4615" max="4866" width="9.140625" style="11"/>
    <col min="4867" max="4867" width="8.140625" style="11" customWidth="1"/>
    <col min="4868" max="4868" width="78.5703125" style="11" customWidth="1"/>
    <col min="4869" max="4869" width="18.5703125" style="11" customWidth="1"/>
    <col min="4870" max="4870" width="7.7109375" style="11" customWidth="1"/>
    <col min="4871" max="5122" width="9.140625" style="11"/>
    <col min="5123" max="5123" width="8.140625" style="11" customWidth="1"/>
    <col min="5124" max="5124" width="78.5703125" style="11" customWidth="1"/>
    <col min="5125" max="5125" width="18.5703125" style="11" customWidth="1"/>
    <col min="5126" max="5126" width="7.7109375" style="11" customWidth="1"/>
    <col min="5127" max="5378" width="9.140625" style="11"/>
    <col min="5379" max="5379" width="8.140625" style="11" customWidth="1"/>
    <col min="5380" max="5380" width="78.5703125" style="11" customWidth="1"/>
    <col min="5381" max="5381" width="18.5703125" style="11" customWidth="1"/>
    <col min="5382" max="5382" width="7.7109375" style="11" customWidth="1"/>
    <col min="5383" max="5634" width="9.140625" style="11"/>
    <col min="5635" max="5635" width="8.140625" style="11" customWidth="1"/>
    <col min="5636" max="5636" width="78.5703125" style="11" customWidth="1"/>
    <col min="5637" max="5637" width="18.5703125" style="11" customWidth="1"/>
    <col min="5638" max="5638" width="7.7109375" style="11" customWidth="1"/>
    <col min="5639" max="5890" width="9.140625" style="11"/>
    <col min="5891" max="5891" width="8.140625" style="11" customWidth="1"/>
    <col min="5892" max="5892" width="78.5703125" style="11" customWidth="1"/>
    <col min="5893" max="5893" width="18.5703125" style="11" customWidth="1"/>
    <col min="5894" max="5894" width="7.7109375" style="11" customWidth="1"/>
    <col min="5895" max="6146" width="9.140625" style="11"/>
    <col min="6147" max="6147" width="8.140625" style="11" customWidth="1"/>
    <col min="6148" max="6148" width="78.5703125" style="11" customWidth="1"/>
    <col min="6149" max="6149" width="18.5703125" style="11" customWidth="1"/>
    <col min="6150" max="6150" width="7.7109375" style="11" customWidth="1"/>
    <col min="6151" max="6402" width="9.140625" style="11"/>
    <col min="6403" max="6403" width="8.140625" style="11" customWidth="1"/>
    <col min="6404" max="6404" width="78.5703125" style="11" customWidth="1"/>
    <col min="6405" max="6405" width="18.5703125" style="11" customWidth="1"/>
    <col min="6406" max="6406" width="7.7109375" style="11" customWidth="1"/>
    <col min="6407" max="6658" width="9.140625" style="11"/>
    <col min="6659" max="6659" width="8.140625" style="11" customWidth="1"/>
    <col min="6660" max="6660" width="78.5703125" style="11" customWidth="1"/>
    <col min="6661" max="6661" width="18.5703125" style="11" customWidth="1"/>
    <col min="6662" max="6662" width="7.7109375" style="11" customWidth="1"/>
    <col min="6663" max="6914" width="9.140625" style="11"/>
    <col min="6915" max="6915" width="8.140625" style="11" customWidth="1"/>
    <col min="6916" max="6916" width="78.5703125" style="11" customWidth="1"/>
    <col min="6917" max="6917" width="18.5703125" style="11" customWidth="1"/>
    <col min="6918" max="6918" width="7.7109375" style="11" customWidth="1"/>
    <col min="6919" max="7170" width="9.140625" style="11"/>
    <col min="7171" max="7171" width="8.140625" style="11" customWidth="1"/>
    <col min="7172" max="7172" width="78.5703125" style="11" customWidth="1"/>
    <col min="7173" max="7173" width="18.5703125" style="11" customWidth="1"/>
    <col min="7174" max="7174" width="7.7109375" style="11" customWidth="1"/>
    <col min="7175" max="7426" width="9.140625" style="11"/>
    <col min="7427" max="7427" width="8.140625" style="11" customWidth="1"/>
    <col min="7428" max="7428" width="78.5703125" style="11" customWidth="1"/>
    <col min="7429" max="7429" width="18.5703125" style="11" customWidth="1"/>
    <col min="7430" max="7430" width="7.7109375" style="11" customWidth="1"/>
    <col min="7431" max="7682" width="9.140625" style="11"/>
    <col min="7683" max="7683" width="8.140625" style="11" customWidth="1"/>
    <col min="7684" max="7684" width="78.5703125" style="11" customWidth="1"/>
    <col min="7685" max="7685" width="18.5703125" style="11" customWidth="1"/>
    <col min="7686" max="7686" width="7.7109375" style="11" customWidth="1"/>
    <col min="7687" max="7938" width="9.140625" style="11"/>
    <col min="7939" max="7939" width="8.140625" style="11" customWidth="1"/>
    <col min="7940" max="7940" width="78.5703125" style="11" customWidth="1"/>
    <col min="7941" max="7941" width="18.5703125" style="11" customWidth="1"/>
    <col min="7942" max="7942" width="7.7109375" style="11" customWidth="1"/>
    <col min="7943" max="8194" width="9.140625" style="11"/>
    <col min="8195" max="8195" width="8.140625" style="11" customWidth="1"/>
    <col min="8196" max="8196" width="78.5703125" style="11" customWidth="1"/>
    <col min="8197" max="8197" width="18.5703125" style="11" customWidth="1"/>
    <col min="8198" max="8198" width="7.7109375" style="11" customWidth="1"/>
    <col min="8199" max="8450" width="9.140625" style="11"/>
    <col min="8451" max="8451" width="8.140625" style="11" customWidth="1"/>
    <col min="8452" max="8452" width="78.5703125" style="11" customWidth="1"/>
    <col min="8453" max="8453" width="18.5703125" style="11" customWidth="1"/>
    <col min="8454" max="8454" width="7.7109375" style="11" customWidth="1"/>
    <col min="8455" max="8706" width="9.140625" style="11"/>
    <col min="8707" max="8707" width="8.140625" style="11" customWidth="1"/>
    <col min="8708" max="8708" width="78.5703125" style="11" customWidth="1"/>
    <col min="8709" max="8709" width="18.5703125" style="11" customWidth="1"/>
    <col min="8710" max="8710" width="7.7109375" style="11" customWidth="1"/>
    <col min="8711" max="8962" width="9.140625" style="11"/>
    <col min="8963" max="8963" width="8.140625" style="11" customWidth="1"/>
    <col min="8964" max="8964" width="78.5703125" style="11" customWidth="1"/>
    <col min="8965" max="8965" width="18.5703125" style="11" customWidth="1"/>
    <col min="8966" max="8966" width="7.7109375" style="11" customWidth="1"/>
    <col min="8967" max="9218" width="9.140625" style="11"/>
    <col min="9219" max="9219" width="8.140625" style="11" customWidth="1"/>
    <col min="9220" max="9220" width="78.5703125" style="11" customWidth="1"/>
    <col min="9221" max="9221" width="18.5703125" style="11" customWidth="1"/>
    <col min="9222" max="9222" width="7.7109375" style="11" customWidth="1"/>
    <col min="9223" max="9474" width="9.140625" style="11"/>
    <col min="9475" max="9475" width="8.140625" style="11" customWidth="1"/>
    <col min="9476" max="9476" width="78.5703125" style="11" customWidth="1"/>
    <col min="9477" max="9477" width="18.5703125" style="11" customWidth="1"/>
    <col min="9478" max="9478" width="7.7109375" style="11" customWidth="1"/>
    <col min="9479" max="9730" width="9.140625" style="11"/>
    <col min="9731" max="9731" width="8.140625" style="11" customWidth="1"/>
    <col min="9732" max="9732" width="78.5703125" style="11" customWidth="1"/>
    <col min="9733" max="9733" width="18.5703125" style="11" customWidth="1"/>
    <col min="9734" max="9734" width="7.7109375" style="11" customWidth="1"/>
    <col min="9735" max="9986" width="9.140625" style="11"/>
    <col min="9987" max="9987" width="8.140625" style="11" customWidth="1"/>
    <col min="9988" max="9988" width="78.5703125" style="11" customWidth="1"/>
    <col min="9989" max="9989" width="18.5703125" style="11" customWidth="1"/>
    <col min="9990" max="9990" width="7.7109375" style="11" customWidth="1"/>
    <col min="9991" max="10242" width="9.140625" style="11"/>
    <col min="10243" max="10243" width="8.140625" style="11" customWidth="1"/>
    <col min="10244" max="10244" width="78.5703125" style="11" customWidth="1"/>
    <col min="10245" max="10245" width="18.5703125" style="11" customWidth="1"/>
    <col min="10246" max="10246" width="7.7109375" style="11" customWidth="1"/>
    <col min="10247" max="10498" width="9.140625" style="11"/>
    <col min="10499" max="10499" width="8.140625" style="11" customWidth="1"/>
    <col min="10500" max="10500" width="78.5703125" style="11" customWidth="1"/>
    <col min="10501" max="10501" width="18.5703125" style="11" customWidth="1"/>
    <col min="10502" max="10502" width="7.7109375" style="11" customWidth="1"/>
    <col min="10503" max="10754" width="9.140625" style="11"/>
    <col min="10755" max="10755" width="8.140625" style="11" customWidth="1"/>
    <col min="10756" max="10756" width="78.5703125" style="11" customWidth="1"/>
    <col min="10757" max="10757" width="18.5703125" style="11" customWidth="1"/>
    <col min="10758" max="10758" width="7.7109375" style="11" customWidth="1"/>
    <col min="10759" max="11010" width="9.140625" style="11"/>
    <col min="11011" max="11011" width="8.140625" style="11" customWidth="1"/>
    <col min="11012" max="11012" width="78.5703125" style="11" customWidth="1"/>
    <col min="11013" max="11013" width="18.5703125" style="11" customWidth="1"/>
    <col min="11014" max="11014" width="7.7109375" style="11" customWidth="1"/>
    <col min="11015" max="11266" width="9.140625" style="11"/>
    <col min="11267" max="11267" width="8.140625" style="11" customWidth="1"/>
    <col min="11268" max="11268" width="78.5703125" style="11" customWidth="1"/>
    <col min="11269" max="11269" width="18.5703125" style="11" customWidth="1"/>
    <col min="11270" max="11270" width="7.7109375" style="11" customWidth="1"/>
    <col min="11271" max="11522" width="9.140625" style="11"/>
    <col min="11523" max="11523" width="8.140625" style="11" customWidth="1"/>
    <col min="11524" max="11524" width="78.5703125" style="11" customWidth="1"/>
    <col min="11525" max="11525" width="18.5703125" style="11" customWidth="1"/>
    <col min="11526" max="11526" width="7.7109375" style="11" customWidth="1"/>
    <col min="11527" max="11778" width="9.140625" style="11"/>
    <col min="11779" max="11779" width="8.140625" style="11" customWidth="1"/>
    <col min="11780" max="11780" width="78.5703125" style="11" customWidth="1"/>
    <col min="11781" max="11781" width="18.5703125" style="11" customWidth="1"/>
    <col min="11782" max="11782" width="7.7109375" style="11" customWidth="1"/>
    <col min="11783" max="12034" width="9.140625" style="11"/>
    <col min="12035" max="12035" width="8.140625" style="11" customWidth="1"/>
    <col min="12036" max="12036" width="78.5703125" style="11" customWidth="1"/>
    <col min="12037" max="12037" width="18.5703125" style="11" customWidth="1"/>
    <col min="12038" max="12038" width="7.7109375" style="11" customWidth="1"/>
    <col min="12039" max="12290" width="9.140625" style="11"/>
    <col min="12291" max="12291" width="8.140625" style="11" customWidth="1"/>
    <col min="12292" max="12292" width="78.5703125" style="11" customWidth="1"/>
    <col min="12293" max="12293" width="18.5703125" style="11" customWidth="1"/>
    <col min="12294" max="12294" width="7.7109375" style="11" customWidth="1"/>
    <col min="12295" max="12546" width="9.140625" style="11"/>
    <col min="12547" max="12547" width="8.140625" style="11" customWidth="1"/>
    <col min="12548" max="12548" width="78.5703125" style="11" customWidth="1"/>
    <col min="12549" max="12549" width="18.5703125" style="11" customWidth="1"/>
    <col min="12550" max="12550" width="7.7109375" style="11" customWidth="1"/>
    <col min="12551" max="12802" width="9.140625" style="11"/>
    <col min="12803" max="12803" width="8.140625" style="11" customWidth="1"/>
    <col min="12804" max="12804" width="78.5703125" style="11" customWidth="1"/>
    <col min="12805" max="12805" width="18.5703125" style="11" customWidth="1"/>
    <col min="12806" max="12806" width="7.7109375" style="11" customWidth="1"/>
    <col min="12807" max="13058" width="9.140625" style="11"/>
    <col min="13059" max="13059" width="8.140625" style="11" customWidth="1"/>
    <col min="13060" max="13060" width="78.5703125" style="11" customWidth="1"/>
    <col min="13061" max="13061" width="18.5703125" style="11" customWidth="1"/>
    <col min="13062" max="13062" width="7.7109375" style="11" customWidth="1"/>
    <col min="13063" max="13314" width="9.140625" style="11"/>
    <col min="13315" max="13315" width="8.140625" style="11" customWidth="1"/>
    <col min="13316" max="13316" width="78.5703125" style="11" customWidth="1"/>
    <col min="13317" max="13317" width="18.5703125" style="11" customWidth="1"/>
    <col min="13318" max="13318" width="7.7109375" style="11" customWidth="1"/>
    <col min="13319" max="13570" width="9.140625" style="11"/>
    <col min="13571" max="13571" width="8.140625" style="11" customWidth="1"/>
    <col min="13572" max="13572" width="78.5703125" style="11" customWidth="1"/>
    <col min="13573" max="13573" width="18.5703125" style="11" customWidth="1"/>
    <col min="13574" max="13574" width="7.7109375" style="11" customWidth="1"/>
    <col min="13575" max="13826" width="9.140625" style="11"/>
    <col min="13827" max="13827" width="8.140625" style="11" customWidth="1"/>
    <col min="13828" max="13828" width="78.5703125" style="11" customWidth="1"/>
    <col min="13829" max="13829" width="18.5703125" style="11" customWidth="1"/>
    <col min="13830" max="13830" width="7.7109375" style="11" customWidth="1"/>
    <col min="13831" max="14082" width="9.140625" style="11"/>
    <col min="14083" max="14083" width="8.140625" style="11" customWidth="1"/>
    <col min="14084" max="14084" width="78.5703125" style="11" customWidth="1"/>
    <col min="14085" max="14085" width="18.5703125" style="11" customWidth="1"/>
    <col min="14086" max="14086" width="7.7109375" style="11" customWidth="1"/>
    <col min="14087" max="14338" width="9.140625" style="11"/>
    <col min="14339" max="14339" width="8.140625" style="11" customWidth="1"/>
    <col min="14340" max="14340" width="78.5703125" style="11" customWidth="1"/>
    <col min="14341" max="14341" width="18.5703125" style="11" customWidth="1"/>
    <col min="14342" max="14342" width="7.7109375" style="11" customWidth="1"/>
    <col min="14343" max="14594" width="9.140625" style="11"/>
    <col min="14595" max="14595" width="8.140625" style="11" customWidth="1"/>
    <col min="14596" max="14596" width="78.5703125" style="11" customWidth="1"/>
    <col min="14597" max="14597" width="18.5703125" style="11" customWidth="1"/>
    <col min="14598" max="14598" width="7.7109375" style="11" customWidth="1"/>
    <col min="14599" max="14850" width="9.140625" style="11"/>
    <col min="14851" max="14851" width="8.140625" style="11" customWidth="1"/>
    <col min="14852" max="14852" width="78.5703125" style="11" customWidth="1"/>
    <col min="14853" max="14853" width="18.5703125" style="11" customWidth="1"/>
    <col min="14854" max="14854" width="7.7109375" style="11" customWidth="1"/>
    <col min="14855" max="15106" width="9.140625" style="11"/>
    <col min="15107" max="15107" width="8.140625" style="11" customWidth="1"/>
    <col min="15108" max="15108" width="78.5703125" style="11" customWidth="1"/>
    <col min="15109" max="15109" width="18.5703125" style="11" customWidth="1"/>
    <col min="15110" max="15110" width="7.7109375" style="11" customWidth="1"/>
    <col min="15111" max="15362" width="9.140625" style="11"/>
    <col min="15363" max="15363" width="8.140625" style="11" customWidth="1"/>
    <col min="15364" max="15364" width="78.5703125" style="11" customWidth="1"/>
    <col min="15365" max="15365" width="18.5703125" style="11" customWidth="1"/>
    <col min="15366" max="15366" width="7.7109375" style="11" customWidth="1"/>
    <col min="15367" max="15618" width="9.140625" style="11"/>
    <col min="15619" max="15619" width="8.140625" style="11" customWidth="1"/>
    <col min="15620" max="15620" width="78.5703125" style="11" customWidth="1"/>
    <col min="15621" max="15621" width="18.5703125" style="11" customWidth="1"/>
    <col min="15622" max="15622" width="7.7109375" style="11" customWidth="1"/>
    <col min="15623" max="15874" width="9.140625" style="11"/>
    <col min="15875" max="15875" width="8.140625" style="11" customWidth="1"/>
    <col min="15876" max="15876" width="78.5703125" style="11" customWidth="1"/>
    <col min="15877" max="15877" width="18.5703125" style="11" customWidth="1"/>
    <col min="15878" max="15878" width="7.7109375" style="11" customWidth="1"/>
    <col min="15879" max="16130" width="9.140625" style="11"/>
    <col min="16131" max="16131" width="8.140625" style="11" customWidth="1"/>
    <col min="16132" max="16132" width="78.5703125" style="11" customWidth="1"/>
    <col min="16133" max="16133" width="18.5703125" style="11" customWidth="1"/>
    <col min="16134" max="16134" width="7.7109375" style="11" customWidth="1"/>
    <col min="16135" max="16384" width="9.140625" style="11"/>
  </cols>
  <sheetData>
    <row r="2" spans="1:7" ht="15.95" customHeight="1" x14ac:dyDescent="0.25">
      <c r="A2" s="407" t="s">
        <v>105</v>
      </c>
      <c r="B2" s="407"/>
      <c r="C2" s="407"/>
      <c r="D2" s="407"/>
      <c r="E2" s="407"/>
      <c r="F2" s="407"/>
      <c r="G2" s="407"/>
    </row>
    <row r="3" spans="1:7" ht="15.95" customHeight="1" thickBot="1" x14ac:dyDescent="0.3">
      <c r="A3" s="403"/>
      <c r="B3" s="403"/>
      <c r="D3" s="172"/>
      <c r="G3" s="12" t="s">
        <v>2</v>
      </c>
    </row>
    <row r="4" spans="1:7" ht="32.25" thickBot="1" x14ac:dyDescent="0.3">
      <c r="A4" s="204" t="s">
        <v>3</v>
      </c>
      <c r="B4" s="205" t="s">
        <v>106</v>
      </c>
      <c r="C4" s="205" t="s">
        <v>66</v>
      </c>
      <c r="D4" s="205" t="s">
        <v>364</v>
      </c>
      <c r="E4" s="205" t="s">
        <v>367</v>
      </c>
      <c r="F4" s="205" t="s">
        <v>369</v>
      </c>
      <c r="G4" s="205" t="s">
        <v>372</v>
      </c>
    </row>
    <row r="5" spans="1:7" s="13" customFormat="1" ht="16.5" thickBot="1" x14ac:dyDescent="0.25">
      <c r="A5" s="206">
        <v>1</v>
      </c>
      <c r="B5" s="207">
        <v>2</v>
      </c>
      <c r="C5" s="207">
        <v>3</v>
      </c>
      <c r="D5" s="207">
        <v>4</v>
      </c>
      <c r="E5" s="207">
        <v>5</v>
      </c>
      <c r="F5" s="207">
        <v>6</v>
      </c>
      <c r="G5" s="207">
        <v>7</v>
      </c>
    </row>
    <row r="6" spans="1:7" s="13" customFormat="1" ht="16.5" thickBot="1" x14ac:dyDescent="0.25">
      <c r="A6" s="204" t="s">
        <v>10</v>
      </c>
      <c r="B6" s="351" t="s">
        <v>107</v>
      </c>
      <c r="C6" s="209">
        <f>SUM(C7:C12)</f>
        <v>70535612</v>
      </c>
      <c r="D6" s="160">
        <f>SUM(E6-C6)</f>
        <v>9721742</v>
      </c>
      <c r="E6" s="209">
        <f>SUM(E7:E12)</f>
        <v>80257354</v>
      </c>
      <c r="F6" s="160">
        <f>SUM(G6-E6)</f>
        <v>2405999</v>
      </c>
      <c r="G6" s="209">
        <f>SUM(G7:G12)</f>
        <v>82663353</v>
      </c>
    </row>
    <row r="7" spans="1:7" s="13" customFormat="1" x14ac:dyDescent="0.2">
      <c r="A7" s="210" t="s">
        <v>108</v>
      </c>
      <c r="B7" s="352" t="s">
        <v>109</v>
      </c>
      <c r="C7" s="212">
        <v>59118332</v>
      </c>
      <c r="D7" s="212">
        <f>SUM(E7-C7)</f>
        <v>220713</v>
      </c>
      <c r="E7" s="212">
        <v>59339045</v>
      </c>
      <c r="F7" s="212">
        <f>SUM(G7-E7)</f>
        <v>2191036</v>
      </c>
      <c r="G7" s="212">
        <v>61530081</v>
      </c>
    </row>
    <row r="8" spans="1:7" s="13" customFormat="1" x14ac:dyDescent="0.2">
      <c r="A8" s="213" t="s">
        <v>110</v>
      </c>
      <c r="B8" s="353" t="s">
        <v>111</v>
      </c>
      <c r="C8" s="215"/>
      <c r="D8" s="212">
        <f t="shared" ref="D8:D50" si="0">SUM(E8-C8)</f>
        <v>0</v>
      </c>
      <c r="E8" s="215"/>
      <c r="F8" s="212">
        <f t="shared" ref="F8:F12" si="1">SUM(G8-E8)</f>
        <v>0</v>
      </c>
      <c r="G8" s="215"/>
    </row>
    <row r="9" spans="1:7" s="13" customFormat="1" ht="31.5" x14ac:dyDescent="0.2">
      <c r="A9" s="213" t="s">
        <v>112</v>
      </c>
      <c r="B9" s="353" t="s">
        <v>113</v>
      </c>
      <c r="C9" s="215">
        <v>9617280</v>
      </c>
      <c r="D9" s="212">
        <f t="shared" si="0"/>
        <v>1362456</v>
      </c>
      <c r="E9" s="215">
        <v>10979736</v>
      </c>
      <c r="F9" s="212">
        <f t="shared" si="1"/>
        <v>149214</v>
      </c>
      <c r="G9" s="215">
        <v>11128950</v>
      </c>
    </row>
    <row r="10" spans="1:7" s="13" customFormat="1" x14ac:dyDescent="0.2">
      <c r="A10" s="213" t="s">
        <v>114</v>
      </c>
      <c r="B10" s="353" t="s">
        <v>115</v>
      </c>
      <c r="C10" s="215">
        <v>1800000</v>
      </c>
      <c r="D10" s="212">
        <f t="shared" si="0"/>
        <v>66503</v>
      </c>
      <c r="E10" s="215">
        <v>1866503</v>
      </c>
      <c r="F10" s="212">
        <f t="shared" si="1"/>
        <v>65749</v>
      </c>
      <c r="G10" s="215">
        <v>1932252</v>
      </c>
    </row>
    <row r="11" spans="1:7" s="13" customFormat="1" x14ac:dyDescent="0.2">
      <c r="A11" s="213" t="s">
        <v>116</v>
      </c>
      <c r="B11" s="353" t="s">
        <v>117</v>
      </c>
      <c r="C11" s="215"/>
      <c r="D11" s="212">
        <f t="shared" si="0"/>
        <v>0</v>
      </c>
      <c r="E11" s="215"/>
      <c r="F11" s="212">
        <f t="shared" si="1"/>
        <v>0</v>
      </c>
      <c r="G11" s="215"/>
    </row>
    <row r="12" spans="1:7" s="13" customFormat="1" ht="16.5" thickBot="1" x14ac:dyDescent="0.25">
      <c r="A12" s="216" t="s">
        <v>118</v>
      </c>
      <c r="B12" s="354" t="s">
        <v>119</v>
      </c>
      <c r="C12" s="215"/>
      <c r="D12" s="212">
        <f t="shared" si="0"/>
        <v>8072070</v>
      </c>
      <c r="E12" s="215">
        <v>8072070</v>
      </c>
      <c r="F12" s="212">
        <f t="shared" si="1"/>
        <v>0</v>
      </c>
      <c r="G12" s="215">
        <v>8072070</v>
      </c>
    </row>
    <row r="13" spans="1:7" s="13" customFormat="1" ht="32.25" thickBot="1" x14ac:dyDescent="0.25">
      <c r="A13" s="204" t="s">
        <v>13</v>
      </c>
      <c r="B13" s="355" t="s">
        <v>120</v>
      </c>
      <c r="C13" s="209">
        <f>SUM(C14:C18)</f>
        <v>38080381</v>
      </c>
      <c r="D13" s="160">
        <f>SUM(E13-C13)</f>
        <v>14298676</v>
      </c>
      <c r="E13" s="209">
        <f>SUM(E14:E18)</f>
        <v>52379057</v>
      </c>
      <c r="F13" s="160">
        <f>SUM(G13-E13)</f>
        <v>4215596</v>
      </c>
      <c r="G13" s="209">
        <f>SUM(G14:G18)</f>
        <v>56594653</v>
      </c>
    </row>
    <row r="14" spans="1:7" s="13" customFormat="1" x14ac:dyDescent="0.2">
      <c r="A14" s="210" t="s">
        <v>121</v>
      </c>
      <c r="B14" s="352" t="s">
        <v>122</v>
      </c>
      <c r="C14" s="212"/>
      <c r="D14" s="212">
        <f t="shared" si="0"/>
        <v>0</v>
      </c>
      <c r="E14" s="212"/>
      <c r="F14" s="212">
        <f t="shared" ref="F14:F19" si="2">SUM(G14-E14)</f>
        <v>0</v>
      </c>
      <c r="G14" s="212"/>
    </row>
    <row r="15" spans="1:7" s="13" customFormat="1" x14ac:dyDescent="0.2">
      <c r="A15" s="213" t="s">
        <v>123</v>
      </c>
      <c r="B15" s="353" t="s">
        <v>124</v>
      </c>
      <c r="C15" s="215"/>
      <c r="D15" s="212">
        <f t="shared" si="0"/>
        <v>0</v>
      </c>
      <c r="E15" s="215"/>
      <c r="F15" s="212">
        <f t="shared" si="2"/>
        <v>0</v>
      </c>
      <c r="G15" s="215"/>
    </row>
    <row r="16" spans="1:7" s="13" customFormat="1" ht="31.5" x14ac:dyDescent="0.2">
      <c r="A16" s="213" t="s">
        <v>125</v>
      </c>
      <c r="B16" s="353" t="s">
        <v>126</v>
      </c>
      <c r="C16" s="215"/>
      <c r="D16" s="212">
        <f t="shared" si="0"/>
        <v>0</v>
      </c>
      <c r="E16" s="215"/>
      <c r="F16" s="212">
        <f t="shared" si="2"/>
        <v>0</v>
      </c>
      <c r="G16" s="215"/>
    </row>
    <row r="17" spans="1:7" s="13" customFormat="1" ht="31.5" x14ac:dyDescent="0.2">
      <c r="A17" s="213" t="s">
        <v>127</v>
      </c>
      <c r="B17" s="353" t="s">
        <v>128</v>
      </c>
      <c r="C17" s="215"/>
      <c r="D17" s="212">
        <f t="shared" si="0"/>
        <v>0</v>
      </c>
      <c r="E17" s="215"/>
      <c r="F17" s="212">
        <f t="shared" si="2"/>
        <v>0</v>
      </c>
      <c r="G17" s="215"/>
    </row>
    <row r="18" spans="1:7" s="13" customFormat="1" x14ac:dyDescent="0.2">
      <c r="A18" s="213" t="s">
        <v>129</v>
      </c>
      <c r="B18" s="353" t="s">
        <v>130</v>
      </c>
      <c r="C18" s="215">
        <v>38080381</v>
      </c>
      <c r="D18" s="212">
        <f t="shared" si="0"/>
        <v>14298676</v>
      </c>
      <c r="E18" s="215">
        <v>52379057</v>
      </c>
      <c r="F18" s="212">
        <f t="shared" si="2"/>
        <v>4215596</v>
      </c>
      <c r="G18" s="215">
        <v>56594653</v>
      </c>
    </row>
    <row r="19" spans="1:7" s="13" customFormat="1" ht="16.5" thickBot="1" x14ac:dyDescent="0.25">
      <c r="A19" s="216" t="s">
        <v>131</v>
      </c>
      <c r="B19" s="354" t="s">
        <v>132</v>
      </c>
      <c r="C19" s="219"/>
      <c r="D19" s="212">
        <f t="shared" si="0"/>
        <v>0</v>
      </c>
      <c r="E19" s="219"/>
      <c r="F19" s="212">
        <f t="shared" si="2"/>
        <v>0</v>
      </c>
      <c r="G19" s="219"/>
    </row>
    <row r="20" spans="1:7" s="13" customFormat="1" ht="32.25" thickBot="1" x14ac:dyDescent="0.25">
      <c r="A20" s="204" t="s">
        <v>7</v>
      </c>
      <c r="B20" s="351" t="s">
        <v>133</v>
      </c>
      <c r="C20" s="209">
        <f>SUM(C21:C25)</f>
        <v>137278774</v>
      </c>
      <c r="D20" s="160">
        <f>SUM(E20-C20)</f>
        <v>110083340</v>
      </c>
      <c r="E20" s="209">
        <f>SUM(E21:E25)</f>
        <v>247362114</v>
      </c>
      <c r="F20" s="160">
        <f>SUM(G20-E20)</f>
        <v>25705998</v>
      </c>
      <c r="G20" s="209">
        <f>SUM(G21:G25)</f>
        <v>273068112</v>
      </c>
    </row>
    <row r="21" spans="1:7" s="13" customFormat="1" x14ac:dyDescent="0.2">
      <c r="A21" s="210" t="s">
        <v>134</v>
      </c>
      <c r="B21" s="352" t="s">
        <v>135</v>
      </c>
      <c r="C21" s="212"/>
      <c r="D21" s="212">
        <f t="shared" si="0"/>
        <v>0</v>
      </c>
      <c r="E21" s="212"/>
      <c r="F21" s="212">
        <f t="shared" ref="F21:F26" si="3">SUM(G21-E21)</f>
        <v>20000000</v>
      </c>
      <c r="G21" s="212">
        <v>20000000</v>
      </c>
    </row>
    <row r="22" spans="1:7" s="13" customFormat="1" x14ac:dyDescent="0.2">
      <c r="A22" s="213" t="s">
        <v>136</v>
      </c>
      <c r="B22" s="353" t="s">
        <v>137</v>
      </c>
      <c r="C22" s="215"/>
      <c r="D22" s="212">
        <f t="shared" si="0"/>
        <v>0</v>
      </c>
      <c r="E22" s="215"/>
      <c r="F22" s="212">
        <f t="shared" si="3"/>
        <v>0</v>
      </c>
      <c r="G22" s="215"/>
    </row>
    <row r="23" spans="1:7" s="13" customFormat="1" ht="31.5" x14ac:dyDescent="0.2">
      <c r="A23" s="213" t="s">
        <v>138</v>
      </c>
      <c r="B23" s="353" t="s">
        <v>139</v>
      </c>
      <c r="C23" s="215">
        <v>264000</v>
      </c>
      <c r="D23" s="212">
        <f t="shared" si="0"/>
        <v>0</v>
      </c>
      <c r="E23" s="215">
        <v>264000</v>
      </c>
      <c r="F23" s="212">
        <f t="shared" si="3"/>
        <v>0</v>
      </c>
      <c r="G23" s="215">
        <v>264000</v>
      </c>
    </row>
    <row r="24" spans="1:7" s="13" customFormat="1" ht="31.5" x14ac:dyDescent="0.2">
      <c r="A24" s="213" t="s">
        <v>140</v>
      </c>
      <c r="B24" s="353" t="s">
        <v>141</v>
      </c>
      <c r="C24" s="215"/>
      <c r="D24" s="212">
        <f t="shared" si="0"/>
        <v>0</v>
      </c>
      <c r="E24" s="215"/>
      <c r="F24" s="212">
        <f t="shared" si="3"/>
        <v>0</v>
      </c>
      <c r="G24" s="215"/>
    </row>
    <row r="25" spans="1:7" s="13" customFormat="1" x14ac:dyDescent="0.2">
      <c r="A25" s="213" t="s">
        <v>142</v>
      </c>
      <c r="B25" s="353" t="s">
        <v>143</v>
      </c>
      <c r="C25" s="215">
        <v>137014774</v>
      </c>
      <c r="D25" s="212">
        <f t="shared" si="0"/>
        <v>110083340</v>
      </c>
      <c r="E25" s="215">
        <v>247098114</v>
      </c>
      <c r="F25" s="212">
        <f t="shared" si="3"/>
        <v>5705998</v>
      </c>
      <c r="G25" s="215">
        <v>252804112</v>
      </c>
    </row>
    <row r="26" spans="1:7" s="13" customFormat="1" ht="16.5" thickBot="1" x14ac:dyDescent="0.25">
      <c r="A26" s="216" t="s">
        <v>144</v>
      </c>
      <c r="B26" s="354" t="s">
        <v>145</v>
      </c>
      <c r="C26" s="219">
        <v>135871774</v>
      </c>
      <c r="D26" s="212">
        <f t="shared" si="0"/>
        <v>109921320</v>
      </c>
      <c r="E26" s="219">
        <v>245793094</v>
      </c>
      <c r="F26" s="212">
        <f t="shared" si="3"/>
        <v>0</v>
      </c>
      <c r="G26" s="219">
        <v>245793094</v>
      </c>
    </row>
    <row r="27" spans="1:7" s="13" customFormat="1" ht="16.5" thickBot="1" x14ac:dyDescent="0.25">
      <c r="A27" s="204" t="s">
        <v>146</v>
      </c>
      <c r="B27" s="351" t="s">
        <v>147</v>
      </c>
      <c r="C27" s="220">
        <f>SUM(C28,C31,C32,C33)</f>
        <v>22600000</v>
      </c>
      <c r="D27" s="160">
        <f>SUM(E27-C27)</f>
        <v>0</v>
      </c>
      <c r="E27" s="220">
        <f>SUM(E28,E31,E32,E33)</f>
        <v>22600000</v>
      </c>
      <c r="F27" s="160">
        <f>SUM(G27-E27)</f>
        <v>0</v>
      </c>
      <c r="G27" s="220">
        <f>SUM(G28,G31,G32,G33)</f>
        <v>22600000</v>
      </c>
    </row>
    <row r="28" spans="1:7" s="13" customFormat="1" x14ac:dyDescent="0.2">
      <c r="A28" s="210" t="s">
        <v>148</v>
      </c>
      <c r="B28" s="352" t="s">
        <v>149</v>
      </c>
      <c r="C28" s="221">
        <f>SUM(C29:C30)</f>
        <v>20000000</v>
      </c>
      <c r="D28" s="212">
        <f t="shared" si="0"/>
        <v>0</v>
      </c>
      <c r="E28" s="221">
        <f>SUM(E29:E30)</f>
        <v>20000000</v>
      </c>
      <c r="F28" s="212">
        <f t="shared" ref="F28:F33" si="4">SUM(G28-E28)</f>
        <v>0</v>
      </c>
      <c r="G28" s="221">
        <f>SUM(G29:G30)</f>
        <v>20000000</v>
      </c>
    </row>
    <row r="29" spans="1:7" s="13" customFormat="1" x14ac:dyDescent="0.2">
      <c r="A29" s="213" t="s">
        <v>150</v>
      </c>
      <c r="B29" s="353" t="s">
        <v>151</v>
      </c>
      <c r="C29" s="215"/>
      <c r="D29" s="212">
        <f t="shared" si="0"/>
        <v>0</v>
      </c>
      <c r="E29" s="215"/>
      <c r="F29" s="212">
        <f t="shared" si="4"/>
        <v>0</v>
      </c>
      <c r="G29" s="215"/>
    </row>
    <row r="30" spans="1:7" s="13" customFormat="1" x14ac:dyDescent="0.2">
      <c r="A30" s="213" t="s">
        <v>152</v>
      </c>
      <c r="B30" s="353" t="s">
        <v>153</v>
      </c>
      <c r="C30" s="215">
        <v>20000000</v>
      </c>
      <c r="D30" s="212">
        <f t="shared" si="0"/>
        <v>0</v>
      </c>
      <c r="E30" s="215">
        <v>20000000</v>
      </c>
      <c r="F30" s="212">
        <f t="shared" si="4"/>
        <v>0</v>
      </c>
      <c r="G30" s="215">
        <v>20000000</v>
      </c>
    </row>
    <row r="31" spans="1:7" s="13" customFormat="1" x14ac:dyDescent="0.2">
      <c r="A31" s="213" t="s">
        <v>154</v>
      </c>
      <c r="B31" s="353" t="s">
        <v>155</v>
      </c>
      <c r="C31" s="215">
        <v>2500000</v>
      </c>
      <c r="D31" s="212">
        <f t="shared" si="0"/>
        <v>0</v>
      </c>
      <c r="E31" s="215">
        <v>2500000</v>
      </c>
      <c r="F31" s="212">
        <f t="shared" si="4"/>
        <v>0</v>
      </c>
      <c r="G31" s="215">
        <v>2500000</v>
      </c>
    </row>
    <row r="32" spans="1:7" s="13" customFormat="1" x14ac:dyDescent="0.2">
      <c r="A32" s="213" t="s">
        <v>156</v>
      </c>
      <c r="B32" s="353" t="s">
        <v>157</v>
      </c>
      <c r="C32" s="215"/>
      <c r="D32" s="212">
        <f t="shared" si="0"/>
        <v>0</v>
      </c>
      <c r="E32" s="215"/>
      <c r="F32" s="212">
        <f t="shared" si="4"/>
        <v>0</v>
      </c>
      <c r="G32" s="215"/>
    </row>
    <row r="33" spans="1:7" s="13" customFormat="1" ht="16.5" thickBot="1" x14ac:dyDescent="0.25">
      <c r="A33" s="216" t="s">
        <v>158</v>
      </c>
      <c r="B33" s="354" t="s">
        <v>159</v>
      </c>
      <c r="C33" s="219">
        <v>100000</v>
      </c>
      <c r="D33" s="212">
        <f t="shared" si="0"/>
        <v>0</v>
      </c>
      <c r="E33" s="219">
        <v>100000</v>
      </c>
      <c r="F33" s="212">
        <f t="shared" si="4"/>
        <v>0</v>
      </c>
      <c r="G33" s="219">
        <v>100000</v>
      </c>
    </row>
    <row r="34" spans="1:7" s="13" customFormat="1" ht="16.5" thickBot="1" x14ac:dyDescent="0.25">
      <c r="A34" s="204" t="s">
        <v>9</v>
      </c>
      <c r="B34" s="351" t="s">
        <v>160</v>
      </c>
      <c r="C34" s="209">
        <f>SUM(C35:C44)</f>
        <v>9457300</v>
      </c>
      <c r="D34" s="160">
        <f>SUM(E34-C34)</f>
        <v>0</v>
      </c>
      <c r="E34" s="209">
        <f>SUM(E35:E44)</f>
        <v>9457300</v>
      </c>
      <c r="F34" s="160">
        <f>SUM(G34-E34)</f>
        <v>0</v>
      </c>
      <c r="G34" s="209">
        <f>SUM(G35:G44)</f>
        <v>9457300</v>
      </c>
    </row>
    <row r="35" spans="1:7" s="13" customFormat="1" x14ac:dyDescent="0.2">
      <c r="A35" s="210" t="s">
        <v>161</v>
      </c>
      <c r="B35" s="352" t="s">
        <v>162</v>
      </c>
      <c r="C35" s="212"/>
      <c r="D35" s="212">
        <f t="shared" si="0"/>
        <v>0</v>
      </c>
      <c r="E35" s="212"/>
      <c r="F35" s="212">
        <f t="shared" ref="F35:F44" si="5">SUM(G35-E35)</f>
        <v>0</v>
      </c>
      <c r="G35" s="212"/>
    </row>
    <row r="36" spans="1:7" s="13" customFormat="1" x14ac:dyDescent="0.2">
      <c r="A36" s="213" t="s">
        <v>163</v>
      </c>
      <c r="B36" s="353" t="s">
        <v>164</v>
      </c>
      <c r="C36" s="215">
        <v>4750300</v>
      </c>
      <c r="D36" s="212">
        <f t="shared" si="0"/>
        <v>0</v>
      </c>
      <c r="E36" s="215">
        <v>4750300</v>
      </c>
      <c r="F36" s="212">
        <f t="shared" si="5"/>
        <v>0</v>
      </c>
      <c r="G36" s="215">
        <v>4750300</v>
      </c>
    </row>
    <row r="37" spans="1:7" s="13" customFormat="1" x14ac:dyDescent="0.2">
      <c r="A37" s="213" t="s">
        <v>165</v>
      </c>
      <c r="B37" s="353" t="s">
        <v>166</v>
      </c>
      <c r="C37" s="215">
        <v>3600000</v>
      </c>
      <c r="D37" s="212">
        <f t="shared" si="0"/>
        <v>0</v>
      </c>
      <c r="E37" s="215">
        <v>3600000</v>
      </c>
      <c r="F37" s="212">
        <f t="shared" si="5"/>
        <v>0</v>
      </c>
      <c r="G37" s="215">
        <v>3600000</v>
      </c>
    </row>
    <row r="38" spans="1:7" s="13" customFormat="1" x14ac:dyDescent="0.2">
      <c r="A38" s="213" t="s">
        <v>167</v>
      </c>
      <c r="B38" s="353" t="s">
        <v>168</v>
      </c>
      <c r="C38" s="215"/>
      <c r="D38" s="212">
        <f t="shared" si="0"/>
        <v>0</v>
      </c>
      <c r="E38" s="215"/>
      <c r="F38" s="212">
        <f t="shared" si="5"/>
        <v>0</v>
      </c>
      <c r="G38" s="215"/>
    </row>
    <row r="39" spans="1:7" s="13" customFormat="1" x14ac:dyDescent="0.2">
      <c r="A39" s="213" t="s">
        <v>169</v>
      </c>
      <c r="B39" s="353" t="s">
        <v>170</v>
      </c>
      <c r="C39" s="215"/>
      <c r="D39" s="212">
        <f t="shared" si="0"/>
        <v>0</v>
      </c>
      <c r="E39" s="215"/>
      <c r="F39" s="212">
        <f t="shared" si="5"/>
        <v>0</v>
      </c>
      <c r="G39" s="215"/>
    </row>
    <row r="40" spans="1:7" s="13" customFormat="1" x14ac:dyDescent="0.2">
      <c r="A40" s="213" t="s">
        <v>171</v>
      </c>
      <c r="B40" s="353" t="s">
        <v>172</v>
      </c>
      <c r="C40" s="215">
        <v>1107000</v>
      </c>
      <c r="D40" s="212">
        <f t="shared" si="0"/>
        <v>0</v>
      </c>
      <c r="E40" s="215">
        <v>1107000</v>
      </c>
      <c r="F40" s="212">
        <f t="shared" si="5"/>
        <v>0</v>
      </c>
      <c r="G40" s="215">
        <v>1107000</v>
      </c>
    </row>
    <row r="41" spans="1:7" s="13" customFormat="1" x14ac:dyDescent="0.2">
      <c r="A41" s="213" t="s">
        <v>173</v>
      </c>
      <c r="B41" s="353" t="s">
        <v>174</v>
      </c>
      <c r="C41" s="215"/>
      <c r="D41" s="212">
        <f t="shared" si="0"/>
        <v>0</v>
      </c>
      <c r="E41" s="215"/>
      <c r="F41" s="212">
        <f t="shared" si="5"/>
        <v>0</v>
      </c>
      <c r="G41" s="215"/>
    </row>
    <row r="42" spans="1:7" s="13" customFormat="1" x14ac:dyDescent="0.2">
      <c r="A42" s="213" t="s">
        <v>175</v>
      </c>
      <c r="B42" s="353" t="s">
        <v>176</v>
      </c>
      <c r="C42" s="215"/>
      <c r="D42" s="212">
        <f t="shared" si="0"/>
        <v>0</v>
      </c>
      <c r="E42" s="215"/>
      <c r="F42" s="212">
        <f t="shared" si="5"/>
        <v>0</v>
      </c>
      <c r="G42" s="215"/>
    </row>
    <row r="43" spans="1:7" s="13" customFormat="1" x14ac:dyDescent="0.2">
      <c r="A43" s="213" t="s">
        <v>177</v>
      </c>
      <c r="B43" s="353" t="s">
        <v>178</v>
      </c>
      <c r="C43" s="222"/>
      <c r="D43" s="212">
        <f t="shared" si="0"/>
        <v>0</v>
      </c>
      <c r="E43" s="222"/>
      <c r="F43" s="212">
        <f t="shared" si="5"/>
        <v>0</v>
      </c>
      <c r="G43" s="222"/>
    </row>
    <row r="44" spans="1:7" s="13" customFormat="1" ht="16.5" thickBot="1" x14ac:dyDescent="0.25">
      <c r="A44" s="216" t="s">
        <v>179</v>
      </c>
      <c r="B44" s="354" t="s">
        <v>26</v>
      </c>
      <c r="C44" s="223">
        <v>0</v>
      </c>
      <c r="D44" s="212">
        <f t="shared" si="0"/>
        <v>0</v>
      </c>
      <c r="E44" s="223">
        <v>0</v>
      </c>
      <c r="F44" s="212">
        <f t="shared" si="5"/>
        <v>0</v>
      </c>
      <c r="G44" s="223">
        <v>0</v>
      </c>
    </row>
    <row r="45" spans="1:7" s="13" customFormat="1" ht="16.5" thickBot="1" x14ac:dyDescent="0.25">
      <c r="A45" s="204" t="s">
        <v>22</v>
      </c>
      <c r="B45" s="351" t="s">
        <v>180</v>
      </c>
      <c r="C45" s="209">
        <f>SUM(C46:C55)</f>
        <v>3300000</v>
      </c>
      <c r="D45" s="160">
        <f>SUM(E45-C45)</f>
        <v>0</v>
      </c>
      <c r="E45" s="209">
        <f>SUM(E46:E55)</f>
        <v>3300000</v>
      </c>
      <c r="F45" s="160">
        <f>SUM(G45-E45)</f>
        <v>0</v>
      </c>
      <c r="G45" s="209">
        <f>SUM(G46:G55)</f>
        <v>3300000</v>
      </c>
    </row>
    <row r="46" spans="1:7" s="13" customFormat="1" x14ac:dyDescent="0.2">
      <c r="A46" s="210" t="s">
        <v>181</v>
      </c>
      <c r="B46" s="352" t="s">
        <v>182</v>
      </c>
      <c r="C46" s="224"/>
      <c r="D46" s="212">
        <f t="shared" si="0"/>
        <v>0</v>
      </c>
      <c r="E46" s="224"/>
      <c r="F46" s="212">
        <f t="shared" ref="F46:F50" si="6">SUM(G46-E46)</f>
        <v>0</v>
      </c>
      <c r="G46" s="224"/>
    </row>
    <row r="47" spans="1:7" s="13" customFormat="1" x14ac:dyDescent="0.2">
      <c r="A47" s="213" t="s">
        <v>183</v>
      </c>
      <c r="B47" s="353" t="s">
        <v>184</v>
      </c>
      <c r="C47" s="222">
        <v>3300000</v>
      </c>
      <c r="D47" s="212">
        <f t="shared" si="0"/>
        <v>0</v>
      </c>
      <c r="E47" s="222">
        <v>3300000</v>
      </c>
      <c r="F47" s="212">
        <f t="shared" si="6"/>
        <v>0</v>
      </c>
      <c r="G47" s="222">
        <v>3300000</v>
      </c>
    </row>
    <row r="48" spans="1:7" s="13" customFormat="1" x14ac:dyDescent="0.2">
      <c r="A48" s="213" t="s">
        <v>185</v>
      </c>
      <c r="B48" s="353" t="s">
        <v>186</v>
      </c>
      <c r="C48" s="222"/>
      <c r="D48" s="212">
        <f t="shared" si="0"/>
        <v>0</v>
      </c>
      <c r="E48" s="222"/>
      <c r="F48" s="212">
        <f t="shared" si="6"/>
        <v>0</v>
      </c>
      <c r="G48" s="222"/>
    </row>
    <row r="49" spans="1:7" s="13" customFormat="1" x14ac:dyDescent="0.2">
      <c r="A49" s="213" t="s">
        <v>187</v>
      </c>
      <c r="B49" s="353" t="s">
        <v>188</v>
      </c>
      <c r="C49" s="222"/>
      <c r="D49" s="212">
        <f t="shared" si="0"/>
        <v>0</v>
      </c>
      <c r="E49" s="222"/>
      <c r="F49" s="212">
        <f t="shared" si="6"/>
        <v>0</v>
      </c>
      <c r="G49" s="222"/>
    </row>
    <row r="50" spans="1:7" s="13" customFormat="1" ht="16.5" thickBot="1" x14ac:dyDescent="0.25">
      <c r="A50" s="216" t="s">
        <v>189</v>
      </c>
      <c r="B50" s="354" t="s">
        <v>190</v>
      </c>
      <c r="C50" s="223"/>
      <c r="D50" s="212">
        <f t="shared" si="0"/>
        <v>0</v>
      </c>
      <c r="E50" s="223"/>
      <c r="F50" s="212">
        <f t="shared" si="6"/>
        <v>0</v>
      </c>
      <c r="G50" s="223"/>
    </row>
    <row r="51" spans="1:7" s="13" customFormat="1" ht="16.5" thickBot="1" x14ac:dyDescent="0.25">
      <c r="A51" s="204" t="s">
        <v>191</v>
      </c>
      <c r="B51" s="351" t="s">
        <v>192</v>
      </c>
      <c r="C51" s="209"/>
      <c r="D51" s="160">
        <f>SUM(E51-C51)</f>
        <v>0</v>
      </c>
      <c r="E51" s="209"/>
      <c r="F51" s="160">
        <f>SUM(G51-E51)</f>
        <v>0</v>
      </c>
      <c r="G51" s="209"/>
    </row>
    <row r="52" spans="1:7" s="13" customFormat="1" ht="31.5" x14ac:dyDescent="0.2">
      <c r="A52" s="210" t="s">
        <v>193</v>
      </c>
      <c r="B52" s="352" t="s">
        <v>194</v>
      </c>
      <c r="C52" s="212"/>
      <c r="D52" s="212"/>
      <c r="E52" s="212"/>
      <c r="F52" s="212"/>
      <c r="G52" s="212"/>
    </row>
    <row r="53" spans="1:7" s="13" customFormat="1" ht="31.5" x14ac:dyDescent="0.2">
      <c r="A53" s="213" t="s">
        <v>195</v>
      </c>
      <c r="B53" s="353" t="s">
        <v>196</v>
      </c>
      <c r="C53" s="215"/>
      <c r="D53" s="215"/>
      <c r="E53" s="215"/>
      <c r="F53" s="215"/>
      <c r="G53" s="215"/>
    </row>
    <row r="54" spans="1:7" s="13" customFormat="1" x14ac:dyDescent="0.2">
      <c r="A54" s="213" t="s">
        <v>197</v>
      </c>
      <c r="B54" s="353" t="s">
        <v>198</v>
      </c>
      <c r="C54" s="215"/>
      <c r="D54" s="215"/>
      <c r="E54" s="215"/>
      <c r="F54" s="215"/>
      <c r="G54" s="215"/>
    </row>
    <row r="55" spans="1:7" s="13" customFormat="1" ht="16.5" thickBot="1" x14ac:dyDescent="0.25">
      <c r="A55" s="216" t="s">
        <v>199</v>
      </c>
      <c r="B55" s="354" t="s">
        <v>200</v>
      </c>
      <c r="C55" s="219"/>
      <c r="D55" s="219"/>
      <c r="E55" s="219"/>
      <c r="F55" s="219"/>
      <c r="G55" s="219"/>
    </row>
    <row r="56" spans="1:7" s="13" customFormat="1" ht="16.5" thickBot="1" x14ac:dyDescent="0.25">
      <c r="A56" s="204" t="s">
        <v>27</v>
      </c>
      <c r="B56" s="355" t="s">
        <v>201</v>
      </c>
      <c r="C56" s="209">
        <f>SUM(C57:C59)</f>
        <v>264000</v>
      </c>
      <c r="D56" s="160">
        <f>SUM(E56-C56)</f>
        <v>0</v>
      </c>
      <c r="E56" s="209">
        <f>SUM(E57:E59)</f>
        <v>264000</v>
      </c>
      <c r="F56" s="160">
        <f>SUM(G56-E56)</f>
        <v>0</v>
      </c>
      <c r="G56" s="209">
        <f>SUM(G57:G59)</f>
        <v>264000</v>
      </c>
    </row>
    <row r="57" spans="1:7" s="13" customFormat="1" ht="31.5" x14ac:dyDescent="0.2">
      <c r="A57" s="210" t="s">
        <v>202</v>
      </c>
      <c r="B57" s="352" t="s">
        <v>203</v>
      </c>
      <c r="C57" s="222"/>
      <c r="D57" s="212">
        <f t="shared" ref="D57:D60" si="7">SUM(E57-C57)</f>
        <v>0</v>
      </c>
      <c r="E57" s="222"/>
      <c r="F57" s="212">
        <f t="shared" ref="F57:F60" si="8">SUM(G57-E57)</f>
        <v>0</v>
      </c>
      <c r="G57" s="222"/>
    </row>
    <row r="58" spans="1:7" s="13" customFormat="1" ht="31.5" x14ac:dyDescent="0.2">
      <c r="A58" s="213" t="s">
        <v>204</v>
      </c>
      <c r="B58" s="353" t="s">
        <v>205</v>
      </c>
      <c r="C58" s="222"/>
      <c r="D58" s="212">
        <f t="shared" si="7"/>
        <v>0</v>
      </c>
      <c r="E58" s="222"/>
      <c r="F58" s="212">
        <f t="shared" si="8"/>
        <v>0</v>
      </c>
      <c r="G58" s="222"/>
    </row>
    <row r="59" spans="1:7" s="13" customFormat="1" x14ac:dyDescent="0.2">
      <c r="A59" s="213" t="s">
        <v>206</v>
      </c>
      <c r="B59" s="353" t="s">
        <v>207</v>
      </c>
      <c r="C59" s="222">
        <v>264000</v>
      </c>
      <c r="D59" s="212">
        <f t="shared" si="7"/>
        <v>0</v>
      </c>
      <c r="E59" s="222">
        <v>264000</v>
      </c>
      <c r="F59" s="212">
        <f t="shared" si="8"/>
        <v>0</v>
      </c>
      <c r="G59" s="222">
        <v>264000</v>
      </c>
    </row>
    <row r="60" spans="1:7" s="13" customFormat="1" ht="16.5" thickBot="1" x14ac:dyDescent="0.25">
      <c r="A60" s="216" t="s">
        <v>208</v>
      </c>
      <c r="B60" s="354" t="s">
        <v>209</v>
      </c>
      <c r="C60" s="222"/>
      <c r="D60" s="212">
        <f t="shared" si="7"/>
        <v>0</v>
      </c>
      <c r="E60" s="222"/>
      <c r="F60" s="212">
        <f t="shared" si="8"/>
        <v>0</v>
      </c>
      <c r="G60" s="222"/>
    </row>
    <row r="61" spans="1:7" s="13" customFormat="1" ht="16.5" thickBot="1" x14ac:dyDescent="0.25">
      <c r="A61" s="204" t="s">
        <v>30</v>
      </c>
      <c r="B61" s="351" t="s">
        <v>210</v>
      </c>
      <c r="C61" s="220">
        <f>SUM(C6,C13,C20,C27,C34,C45,C56)</f>
        <v>281516067</v>
      </c>
      <c r="D61" s="160">
        <f>SUM(E61-C61)</f>
        <v>134103758</v>
      </c>
      <c r="E61" s="220">
        <f>SUM(E6,E13,E20,E27,E34,E45,E56)</f>
        <v>415619825</v>
      </c>
      <c r="F61" s="160">
        <f>SUM(G61-E61)</f>
        <v>32327593</v>
      </c>
      <c r="G61" s="220">
        <f>SUM(G6,G13,G20,G27,G34,G45,G56)</f>
        <v>447947418</v>
      </c>
    </row>
    <row r="62" spans="1:7" s="13" customFormat="1" ht="32.25" thickBot="1" x14ac:dyDescent="0.25">
      <c r="A62" s="225" t="s">
        <v>33</v>
      </c>
      <c r="B62" s="355" t="s">
        <v>211</v>
      </c>
      <c r="C62" s="209"/>
      <c r="D62" s="209"/>
      <c r="E62" s="209"/>
      <c r="F62" s="209"/>
      <c r="G62" s="209"/>
    </row>
    <row r="63" spans="1:7" s="13" customFormat="1" x14ac:dyDescent="0.2">
      <c r="A63" s="210" t="s">
        <v>212</v>
      </c>
      <c r="B63" s="352" t="s">
        <v>213</v>
      </c>
      <c r="C63" s="222"/>
      <c r="D63" s="222"/>
      <c r="E63" s="222"/>
      <c r="F63" s="222"/>
      <c r="G63" s="222"/>
    </row>
    <row r="64" spans="1:7" s="13" customFormat="1" x14ac:dyDescent="0.2">
      <c r="A64" s="213" t="s">
        <v>214</v>
      </c>
      <c r="B64" s="353" t="s">
        <v>215</v>
      </c>
      <c r="C64" s="222"/>
      <c r="D64" s="222"/>
      <c r="E64" s="222"/>
      <c r="F64" s="222"/>
      <c r="G64" s="222"/>
    </row>
    <row r="65" spans="1:7" s="13" customFormat="1" ht="16.5" thickBot="1" x14ac:dyDescent="0.25">
      <c r="A65" s="216" t="s">
        <v>216</v>
      </c>
      <c r="B65" s="354" t="s">
        <v>217</v>
      </c>
      <c r="C65" s="222"/>
      <c r="D65" s="222"/>
      <c r="E65" s="222"/>
      <c r="F65" s="222"/>
      <c r="G65" s="222"/>
    </row>
    <row r="66" spans="1:7" s="13" customFormat="1" ht="16.5" thickBot="1" x14ac:dyDescent="0.25">
      <c r="A66" s="225" t="s">
        <v>36</v>
      </c>
      <c r="B66" s="355" t="s">
        <v>218</v>
      </c>
      <c r="C66" s="209"/>
      <c r="D66" s="209"/>
      <c r="E66" s="209"/>
      <c r="F66" s="209"/>
      <c r="G66" s="209"/>
    </row>
    <row r="67" spans="1:7" s="13" customFormat="1" x14ac:dyDescent="0.2">
      <c r="A67" s="210" t="s">
        <v>219</v>
      </c>
      <c r="B67" s="352" t="s">
        <v>220</v>
      </c>
      <c r="C67" s="222"/>
      <c r="D67" s="222"/>
      <c r="E67" s="222"/>
      <c r="F67" s="222"/>
      <c r="G67" s="222"/>
    </row>
    <row r="68" spans="1:7" s="13" customFormat="1" x14ac:dyDescent="0.2">
      <c r="A68" s="213" t="s">
        <v>221</v>
      </c>
      <c r="B68" s="353" t="s">
        <v>222</v>
      </c>
      <c r="C68" s="222"/>
      <c r="D68" s="222"/>
      <c r="E68" s="222"/>
      <c r="F68" s="222"/>
      <c r="G68" s="222"/>
    </row>
    <row r="69" spans="1:7" s="13" customFormat="1" x14ac:dyDescent="0.2">
      <c r="A69" s="213" t="s">
        <v>223</v>
      </c>
      <c r="B69" s="353" t="s">
        <v>224</v>
      </c>
      <c r="C69" s="222"/>
      <c r="D69" s="222"/>
      <c r="E69" s="222"/>
      <c r="F69" s="222"/>
      <c r="G69" s="222"/>
    </row>
    <row r="70" spans="1:7" s="13" customFormat="1" ht="16.5" thickBot="1" x14ac:dyDescent="0.25">
      <c r="A70" s="216" t="s">
        <v>225</v>
      </c>
      <c r="B70" s="354" t="s">
        <v>226</v>
      </c>
      <c r="C70" s="222"/>
      <c r="D70" s="222"/>
      <c r="E70" s="222"/>
      <c r="F70" s="222"/>
      <c r="G70" s="222"/>
    </row>
    <row r="71" spans="1:7" s="13" customFormat="1" ht="16.5" thickBot="1" x14ac:dyDescent="0.25">
      <c r="A71" s="225" t="s">
        <v>39</v>
      </c>
      <c r="B71" s="355" t="s">
        <v>227</v>
      </c>
      <c r="C71" s="209">
        <f>SUM(C72:C73)</f>
        <v>66274836</v>
      </c>
      <c r="D71" s="160">
        <f>SUM(E71-C71)</f>
        <v>4754908</v>
      </c>
      <c r="E71" s="209">
        <f>SUM(E72:E73)</f>
        <v>71029744</v>
      </c>
      <c r="F71" s="160">
        <f>SUM(G71-E71)</f>
        <v>0</v>
      </c>
      <c r="G71" s="209">
        <f>SUM(G72:G73)</f>
        <v>71029744</v>
      </c>
    </row>
    <row r="72" spans="1:7" s="13" customFormat="1" x14ac:dyDescent="0.2">
      <c r="A72" s="210" t="s">
        <v>228</v>
      </c>
      <c r="B72" s="352" t="s">
        <v>229</v>
      </c>
      <c r="C72" s="222">
        <v>66274836</v>
      </c>
      <c r="D72" s="212">
        <f t="shared" ref="D72:D73" si="9">SUM(E72-C72)</f>
        <v>4754908</v>
      </c>
      <c r="E72" s="222">
        <v>71029744</v>
      </c>
      <c r="F72" s="212">
        <f t="shared" ref="F72:F73" si="10">SUM(G72-E72)</f>
        <v>0</v>
      </c>
      <c r="G72" s="222">
        <v>71029744</v>
      </c>
    </row>
    <row r="73" spans="1:7" s="13" customFormat="1" ht="16.5" thickBot="1" x14ac:dyDescent="0.25">
      <c r="A73" s="216" t="s">
        <v>230</v>
      </c>
      <c r="B73" s="354" t="s">
        <v>231</v>
      </c>
      <c r="C73" s="222"/>
      <c r="D73" s="212">
        <f t="shared" si="9"/>
        <v>0</v>
      </c>
      <c r="E73" s="222"/>
      <c r="F73" s="212">
        <f t="shared" si="10"/>
        <v>0</v>
      </c>
      <c r="G73" s="222"/>
    </row>
    <row r="74" spans="1:7" s="13" customFormat="1" ht="16.5" thickBot="1" x14ac:dyDescent="0.25">
      <c r="A74" s="225" t="s">
        <v>42</v>
      </c>
      <c r="B74" s="355" t="s">
        <v>232</v>
      </c>
      <c r="C74" s="209">
        <f>SUM(C75:C78)</f>
        <v>43685600</v>
      </c>
      <c r="D74" s="160">
        <f>SUM(E74-C74)</f>
        <v>6601755</v>
      </c>
      <c r="E74" s="209">
        <f>SUM(E75:E78)</f>
        <v>50287355</v>
      </c>
      <c r="F74" s="160">
        <f>SUM(G74-E74)</f>
        <v>-6471962</v>
      </c>
      <c r="G74" s="209">
        <f>SUM(G75:G78)</f>
        <v>43815393</v>
      </c>
    </row>
    <row r="75" spans="1:7" s="13" customFormat="1" x14ac:dyDescent="0.2">
      <c r="A75" s="210" t="s">
        <v>233</v>
      </c>
      <c r="B75" s="352" t="s">
        <v>234</v>
      </c>
      <c r="C75" s="222"/>
      <c r="D75" s="212">
        <f t="shared" ref="D75:D78" si="11">SUM(E75-C75)</f>
        <v>0</v>
      </c>
      <c r="E75" s="222"/>
      <c r="F75" s="212">
        <f t="shared" ref="F75:F78" si="12">SUM(G75-E75)</f>
        <v>0</v>
      </c>
      <c r="G75" s="222"/>
    </row>
    <row r="76" spans="1:7" s="13" customFormat="1" x14ac:dyDescent="0.2">
      <c r="A76" s="213" t="s">
        <v>235</v>
      </c>
      <c r="B76" s="353" t="s">
        <v>236</v>
      </c>
      <c r="C76" s="222"/>
      <c r="D76" s="212">
        <f t="shared" si="11"/>
        <v>0</v>
      </c>
      <c r="E76" s="222"/>
      <c r="F76" s="212">
        <f t="shared" si="12"/>
        <v>0</v>
      </c>
      <c r="G76" s="222"/>
    </row>
    <row r="77" spans="1:7" s="13" customFormat="1" x14ac:dyDescent="0.2">
      <c r="A77" s="216" t="s">
        <v>237</v>
      </c>
      <c r="B77" s="354" t="s">
        <v>238</v>
      </c>
      <c r="C77" s="222"/>
      <c r="D77" s="212">
        <f t="shared" si="11"/>
        <v>0</v>
      </c>
      <c r="E77" s="222"/>
      <c r="F77" s="212">
        <f t="shared" si="12"/>
        <v>0</v>
      </c>
      <c r="G77" s="222"/>
    </row>
    <row r="78" spans="1:7" s="13" customFormat="1" ht="16.5" thickBot="1" x14ac:dyDescent="0.25">
      <c r="A78" s="216" t="s">
        <v>239</v>
      </c>
      <c r="B78" s="354" t="s">
        <v>240</v>
      </c>
      <c r="C78" s="222">
        <v>43685600</v>
      </c>
      <c r="D78" s="212">
        <f t="shared" si="11"/>
        <v>6601755</v>
      </c>
      <c r="E78" s="222">
        <v>50287355</v>
      </c>
      <c r="F78" s="212">
        <f t="shared" si="12"/>
        <v>-6471962</v>
      </c>
      <c r="G78" s="222">
        <v>43815393</v>
      </c>
    </row>
    <row r="79" spans="1:7" s="13" customFormat="1" ht="16.5" thickBot="1" x14ac:dyDescent="0.25">
      <c r="A79" s="225" t="s">
        <v>45</v>
      </c>
      <c r="B79" s="355" t="s">
        <v>241</v>
      </c>
      <c r="C79" s="209"/>
      <c r="D79" s="160">
        <f>SUM(E79-C79)</f>
        <v>0</v>
      </c>
      <c r="E79" s="209"/>
      <c r="F79" s="160">
        <f>SUM(G79-E79)</f>
        <v>0</v>
      </c>
      <c r="G79" s="209"/>
    </row>
    <row r="80" spans="1:7" s="13" customFormat="1" x14ac:dyDescent="0.2">
      <c r="A80" s="226" t="s">
        <v>242</v>
      </c>
      <c r="B80" s="352" t="s">
        <v>243</v>
      </c>
      <c r="C80" s="222"/>
      <c r="D80" s="212">
        <f t="shared" ref="D80:D83" si="13">SUM(E80-C80)</f>
        <v>0</v>
      </c>
      <c r="E80" s="222"/>
      <c r="F80" s="212">
        <f t="shared" ref="F80:F83" si="14">SUM(G80-E80)</f>
        <v>0</v>
      </c>
      <c r="G80" s="222"/>
    </row>
    <row r="81" spans="1:11" s="13" customFormat="1" x14ac:dyDescent="0.2">
      <c r="A81" s="227" t="s">
        <v>244</v>
      </c>
      <c r="B81" s="353" t="s">
        <v>245</v>
      </c>
      <c r="C81" s="222"/>
      <c r="D81" s="212">
        <f t="shared" si="13"/>
        <v>0</v>
      </c>
      <c r="E81" s="222"/>
      <c r="F81" s="212">
        <f t="shared" si="14"/>
        <v>0</v>
      </c>
      <c r="G81" s="222"/>
    </row>
    <row r="82" spans="1:11" s="13" customFormat="1" x14ac:dyDescent="0.2">
      <c r="A82" s="227" t="s">
        <v>246</v>
      </c>
      <c r="B82" s="353" t="s">
        <v>247</v>
      </c>
      <c r="C82" s="222"/>
      <c r="D82" s="212">
        <f t="shared" si="13"/>
        <v>0</v>
      </c>
      <c r="E82" s="222"/>
      <c r="F82" s="212">
        <f t="shared" si="14"/>
        <v>0</v>
      </c>
      <c r="G82" s="222"/>
    </row>
    <row r="83" spans="1:11" s="13" customFormat="1" ht="16.5" thickBot="1" x14ac:dyDescent="0.25">
      <c r="A83" s="228" t="s">
        <v>248</v>
      </c>
      <c r="B83" s="354" t="s">
        <v>249</v>
      </c>
      <c r="C83" s="222"/>
      <c r="D83" s="212">
        <f t="shared" si="13"/>
        <v>0</v>
      </c>
      <c r="E83" s="222"/>
      <c r="F83" s="212">
        <f t="shared" si="14"/>
        <v>0</v>
      </c>
      <c r="G83" s="222"/>
    </row>
    <row r="84" spans="1:11" s="13" customFormat="1" ht="16.5" thickBot="1" x14ac:dyDescent="0.25">
      <c r="A84" s="225" t="s">
        <v>48</v>
      </c>
      <c r="B84" s="355" t="s">
        <v>250</v>
      </c>
      <c r="C84" s="229"/>
      <c r="D84" s="229"/>
      <c r="E84" s="229"/>
      <c r="F84" s="229"/>
      <c r="G84" s="229"/>
    </row>
    <row r="85" spans="1:11" s="13" customFormat="1" ht="38.25" customHeight="1" thickBot="1" x14ac:dyDescent="0.25">
      <c r="A85" s="225" t="s">
        <v>51</v>
      </c>
      <c r="B85" s="355" t="s">
        <v>251</v>
      </c>
      <c r="C85" s="209">
        <f>SUM(C62+C66+C71+C74+C79+C84)</f>
        <v>109960436</v>
      </c>
      <c r="D85" s="160">
        <f>SUM(E85-C85)</f>
        <v>11356663</v>
      </c>
      <c r="E85" s="209">
        <f>SUM(E62+E66+E71+E74+E79+E84)</f>
        <v>121317099</v>
      </c>
      <c r="F85" s="160">
        <f>SUM(G85-E85)</f>
        <v>-6471962</v>
      </c>
      <c r="G85" s="209">
        <f>SUM(G62+G66+G71+G74+G79+G84)</f>
        <v>114845137</v>
      </c>
    </row>
    <row r="86" spans="1:11" s="13" customFormat="1" ht="36" customHeight="1" thickBot="1" x14ac:dyDescent="0.25">
      <c r="A86" s="230" t="s">
        <v>54</v>
      </c>
      <c r="B86" s="356" t="s">
        <v>252</v>
      </c>
      <c r="C86" s="220">
        <f>SUM(C61,C85)</f>
        <v>391476503</v>
      </c>
      <c r="D86" s="160">
        <f>SUM(E86-C86)</f>
        <v>145460421</v>
      </c>
      <c r="E86" s="220">
        <f>SUM(E61,E85)</f>
        <v>536936924</v>
      </c>
      <c r="F86" s="160">
        <f>SUM(G86-E86)</f>
        <v>25855631</v>
      </c>
      <c r="G86" s="220">
        <f>SUM(G61,G85)</f>
        <v>562792555</v>
      </c>
    </row>
    <row r="87" spans="1:11" s="13" customFormat="1" x14ac:dyDescent="0.2">
      <c r="A87" s="18"/>
      <c r="B87" s="357"/>
      <c r="C87" s="30"/>
      <c r="D87" s="30"/>
      <c r="E87" s="30"/>
    </row>
    <row r="88" spans="1:11" ht="16.5" customHeight="1" x14ac:dyDescent="0.25">
      <c r="A88" s="407" t="s">
        <v>253</v>
      </c>
      <c r="B88" s="407"/>
      <c r="C88" s="407"/>
      <c r="D88" s="407"/>
      <c r="E88" s="407"/>
      <c r="F88" s="407"/>
      <c r="G88" s="407"/>
      <c r="K88" s="11" t="s">
        <v>254</v>
      </c>
    </row>
    <row r="89" spans="1:11" ht="16.5" customHeight="1" thickBot="1" x14ac:dyDescent="0.3">
      <c r="A89" s="404"/>
      <c r="B89" s="404"/>
      <c r="D89" s="173"/>
      <c r="G89" s="14" t="s">
        <v>255</v>
      </c>
    </row>
    <row r="90" spans="1:11" ht="32.25" thickBot="1" x14ac:dyDescent="0.3">
      <c r="A90" s="204" t="s">
        <v>3</v>
      </c>
      <c r="B90" s="205" t="s">
        <v>256</v>
      </c>
      <c r="C90" s="205" t="s">
        <v>66</v>
      </c>
      <c r="D90" s="205" t="s">
        <v>364</v>
      </c>
      <c r="E90" s="205" t="s">
        <v>367</v>
      </c>
      <c r="F90" s="205" t="s">
        <v>369</v>
      </c>
      <c r="G90" s="205" t="s">
        <v>372</v>
      </c>
    </row>
    <row r="91" spans="1:11" s="15" customFormat="1" ht="16.5" thickBot="1" x14ac:dyDescent="0.25">
      <c r="A91" s="204">
        <v>1</v>
      </c>
      <c r="B91" s="205">
        <v>2</v>
      </c>
      <c r="C91" s="205">
        <v>3</v>
      </c>
      <c r="D91" s="205">
        <v>4</v>
      </c>
      <c r="E91" s="205">
        <v>5</v>
      </c>
      <c r="F91" s="205">
        <v>6</v>
      </c>
      <c r="G91" s="205">
        <v>7</v>
      </c>
    </row>
    <row r="92" spans="1:11" ht="16.5" thickBot="1" x14ac:dyDescent="0.3">
      <c r="A92" s="206" t="s">
        <v>10</v>
      </c>
      <c r="B92" s="232" t="s">
        <v>257</v>
      </c>
      <c r="C92" s="233">
        <f>SUM(C93:C97)</f>
        <v>139659713</v>
      </c>
      <c r="D92" s="160">
        <f>SUM(E92-C92)</f>
        <v>44276874</v>
      </c>
      <c r="E92" s="233">
        <f>SUM(E93:E97)</f>
        <v>183936587</v>
      </c>
      <c r="F92" s="160">
        <f>SUM(G92-E92)</f>
        <v>5663262</v>
      </c>
      <c r="G92" s="233">
        <f>SUM(G93:G97)</f>
        <v>189599849</v>
      </c>
    </row>
    <row r="93" spans="1:11" x14ac:dyDescent="0.25">
      <c r="A93" s="234" t="s">
        <v>108</v>
      </c>
      <c r="B93" s="358" t="s">
        <v>258</v>
      </c>
      <c r="C93" s="236">
        <v>68074692</v>
      </c>
      <c r="D93" s="212">
        <f t="shared" ref="D93:D107" si="15">SUM(E93-C93)</f>
        <v>16832436</v>
      </c>
      <c r="E93" s="236">
        <v>84907128</v>
      </c>
      <c r="F93" s="212">
        <f t="shared" ref="F93:F107" si="16">SUM(G93-E93)</f>
        <v>1910759</v>
      </c>
      <c r="G93" s="236">
        <v>86817887</v>
      </c>
    </row>
    <row r="94" spans="1:11" x14ac:dyDescent="0.25">
      <c r="A94" s="213" t="s">
        <v>110</v>
      </c>
      <c r="B94" s="359" t="s">
        <v>15</v>
      </c>
      <c r="C94" s="238">
        <v>12398898</v>
      </c>
      <c r="D94" s="212">
        <f t="shared" si="15"/>
        <v>2773586</v>
      </c>
      <c r="E94" s="238">
        <v>15172484</v>
      </c>
      <c r="F94" s="212">
        <f t="shared" si="16"/>
        <v>679472</v>
      </c>
      <c r="G94" s="238">
        <v>15851956</v>
      </c>
    </row>
    <row r="95" spans="1:11" x14ac:dyDescent="0.25">
      <c r="A95" s="213" t="s">
        <v>112</v>
      </c>
      <c r="B95" s="359" t="s">
        <v>259</v>
      </c>
      <c r="C95" s="239">
        <v>45071918</v>
      </c>
      <c r="D95" s="212">
        <f t="shared" si="15"/>
        <v>24221682</v>
      </c>
      <c r="E95" s="239">
        <v>69293600</v>
      </c>
      <c r="F95" s="212">
        <f t="shared" si="16"/>
        <v>1491700</v>
      </c>
      <c r="G95" s="239">
        <v>70785300</v>
      </c>
    </row>
    <row r="96" spans="1:11" x14ac:dyDescent="0.25">
      <c r="A96" s="213" t="s">
        <v>114</v>
      </c>
      <c r="B96" s="359" t="s">
        <v>19</v>
      </c>
      <c r="C96" s="239">
        <v>4870000</v>
      </c>
      <c r="D96" s="212">
        <f t="shared" si="15"/>
        <v>194590</v>
      </c>
      <c r="E96" s="239">
        <v>5064590</v>
      </c>
      <c r="F96" s="212">
        <f t="shared" si="16"/>
        <v>1431331</v>
      </c>
      <c r="G96" s="239">
        <v>6495921</v>
      </c>
    </row>
    <row r="97" spans="1:7" x14ac:dyDescent="0.25">
      <c r="A97" s="213" t="s">
        <v>260</v>
      </c>
      <c r="B97" s="360" t="s">
        <v>21</v>
      </c>
      <c r="C97" s="239">
        <v>9244205</v>
      </c>
      <c r="D97" s="212">
        <f t="shared" si="15"/>
        <v>254580</v>
      </c>
      <c r="E97" s="239">
        <v>9498785</v>
      </c>
      <c r="F97" s="212">
        <f t="shared" si="16"/>
        <v>150000</v>
      </c>
      <c r="G97" s="239">
        <v>9648785</v>
      </c>
    </row>
    <row r="98" spans="1:7" x14ac:dyDescent="0.25">
      <c r="A98" s="213" t="s">
        <v>118</v>
      </c>
      <c r="B98" s="359" t="s">
        <v>261</v>
      </c>
      <c r="C98" s="239"/>
      <c r="D98" s="212">
        <f t="shared" si="15"/>
        <v>46038</v>
      </c>
      <c r="E98" s="239">
        <v>46038</v>
      </c>
      <c r="F98" s="212">
        <f t="shared" si="16"/>
        <v>0</v>
      </c>
      <c r="G98" s="239">
        <v>46038</v>
      </c>
    </row>
    <row r="99" spans="1:7" x14ac:dyDescent="0.25">
      <c r="A99" s="213" t="s">
        <v>262</v>
      </c>
      <c r="B99" s="361" t="s">
        <v>263</v>
      </c>
      <c r="C99" s="239"/>
      <c r="D99" s="212">
        <f t="shared" si="15"/>
        <v>0</v>
      </c>
      <c r="E99" s="239"/>
      <c r="F99" s="212">
        <f t="shared" si="16"/>
        <v>0</v>
      </c>
      <c r="G99" s="239"/>
    </row>
    <row r="100" spans="1:7" x14ac:dyDescent="0.25">
      <c r="A100" s="213" t="s">
        <v>264</v>
      </c>
      <c r="B100" s="359" t="s">
        <v>265</v>
      </c>
      <c r="C100" s="239"/>
      <c r="D100" s="212">
        <f t="shared" si="15"/>
        <v>0</v>
      </c>
      <c r="E100" s="239"/>
      <c r="F100" s="212">
        <f t="shared" si="16"/>
        <v>0</v>
      </c>
      <c r="G100" s="239"/>
    </row>
    <row r="101" spans="1:7" ht="31.5" x14ac:dyDescent="0.25">
      <c r="A101" s="213" t="s">
        <v>266</v>
      </c>
      <c r="B101" s="359" t="s">
        <v>267</v>
      </c>
      <c r="C101" s="239"/>
      <c r="D101" s="212">
        <f t="shared" si="15"/>
        <v>0</v>
      </c>
      <c r="E101" s="239"/>
      <c r="F101" s="212">
        <f t="shared" si="16"/>
        <v>0</v>
      </c>
      <c r="G101" s="239"/>
    </row>
    <row r="102" spans="1:7" x14ac:dyDescent="0.25">
      <c r="A102" s="213" t="s">
        <v>268</v>
      </c>
      <c r="B102" s="361" t="s">
        <v>269</v>
      </c>
      <c r="C102" s="239">
        <v>6794205</v>
      </c>
      <c r="D102" s="212">
        <f t="shared" si="15"/>
        <v>59407</v>
      </c>
      <c r="E102" s="239">
        <v>6853612</v>
      </c>
      <c r="F102" s="212">
        <f t="shared" si="16"/>
        <v>150000</v>
      </c>
      <c r="G102" s="239">
        <v>7003612</v>
      </c>
    </row>
    <row r="103" spans="1:7" x14ac:dyDescent="0.25">
      <c r="A103" s="213" t="s">
        <v>270</v>
      </c>
      <c r="B103" s="361" t="s">
        <v>271</v>
      </c>
      <c r="C103" s="239"/>
      <c r="D103" s="212">
        <f t="shared" si="15"/>
        <v>0</v>
      </c>
      <c r="E103" s="239"/>
      <c r="F103" s="212">
        <f t="shared" si="16"/>
        <v>0</v>
      </c>
      <c r="G103" s="239"/>
    </row>
    <row r="104" spans="1:7" x14ac:dyDescent="0.25">
      <c r="A104" s="213" t="s">
        <v>272</v>
      </c>
      <c r="B104" s="359" t="s">
        <v>273</v>
      </c>
      <c r="C104" s="239"/>
      <c r="D104" s="212">
        <f t="shared" si="15"/>
        <v>0</v>
      </c>
      <c r="E104" s="239"/>
      <c r="F104" s="212">
        <f t="shared" si="16"/>
        <v>0</v>
      </c>
      <c r="G104" s="239"/>
    </row>
    <row r="105" spans="1:7" x14ac:dyDescent="0.25">
      <c r="A105" s="243" t="s">
        <v>274</v>
      </c>
      <c r="B105" s="362" t="s">
        <v>275</v>
      </c>
      <c r="C105" s="239"/>
      <c r="D105" s="212">
        <f t="shared" si="15"/>
        <v>0</v>
      </c>
      <c r="E105" s="239"/>
      <c r="F105" s="212">
        <f t="shared" si="16"/>
        <v>0</v>
      </c>
      <c r="G105" s="239"/>
    </row>
    <row r="106" spans="1:7" x14ac:dyDescent="0.25">
      <c r="A106" s="213" t="s">
        <v>276</v>
      </c>
      <c r="B106" s="362" t="s">
        <v>277</v>
      </c>
      <c r="C106" s="239"/>
      <c r="D106" s="212">
        <f t="shared" si="15"/>
        <v>0</v>
      </c>
      <c r="E106" s="239"/>
      <c r="F106" s="212">
        <f t="shared" si="16"/>
        <v>0</v>
      </c>
      <c r="G106" s="239"/>
    </row>
    <row r="107" spans="1:7" ht="16.5" thickBot="1" x14ac:dyDescent="0.3">
      <c r="A107" s="245" t="s">
        <v>278</v>
      </c>
      <c r="B107" s="363" t="s">
        <v>279</v>
      </c>
      <c r="C107" s="247">
        <v>2450000</v>
      </c>
      <c r="D107" s="368">
        <f t="shared" si="15"/>
        <v>149135</v>
      </c>
      <c r="E107" s="247">
        <v>2599135</v>
      </c>
      <c r="F107" s="368">
        <f t="shared" si="16"/>
        <v>0</v>
      </c>
      <c r="G107" s="247">
        <v>2599135</v>
      </c>
    </row>
    <row r="108" spans="1:7" ht="16.5" thickBot="1" x14ac:dyDescent="0.3">
      <c r="A108" s="204" t="s">
        <v>13</v>
      </c>
      <c r="B108" s="248" t="s">
        <v>280</v>
      </c>
      <c r="C108" s="249">
        <f>SUM(C109,C111,C113)</f>
        <v>174686570</v>
      </c>
      <c r="D108" s="160">
        <f>SUM(E108-C108)</f>
        <v>105601461</v>
      </c>
      <c r="E108" s="249">
        <f>SUM(E109,E111,E113)</f>
        <v>280288031</v>
      </c>
      <c r="F108" s="160">
        <f>SUM(G108-E108)</f>
        <v>24705998</v>
      </c>
      <c r="G108" s="249">
        <f>SUM(G109,G111,G113)</f>
        <v>304994029</v>
      </c>
    </row>
    <row r="109" spans="1:7" x14ac:dyDescent="0.25">
      <c r="A109" s="210" t="s">
        <v>121</v>
      </c>
      <c r="B109" s="359" t="s">
        <v>68</v>
      </c>
      <c r="C109" s="250">
        <v>22297356</v>
      </c>
      <c r="D109" s="212">
        <f t="shared" ref="D109:D120" si="17">SUM(E109-C109)</f>
        <v>56550954</v>
      </c>
      <c r="E109" s="250">
        <v>78848310</v>
      </c>
      <c r="F109" s="212">
        <f t="shared" ref="F109:F120" si="18">SUM(G109-E109)</f>
        <v>0</v>
      </c>
      <c r="G109" s="250">
        <v>78848310</v>
      </c>
    </row>
    <row r="110" spans="1:7" x14ac:dyDescent="0.25">
      <c r="A110" s="210" t="s">
        <v>123</v>
      </c>
      <c r="B110" s="362" t="s">
        <v>281</v>
      </c>
      <c r="C110" s="250"/>
      <c r="D110" s="212">
        <f t="shared" si="17"/>
        <v>0</v>
      </c>
      <c r="E110" s="250"/>
      <c r="F110" s="212">
        <f t="shared" si="18"/>
        <v>0</v>
      </c>
      <c r="G110" s="250"/>
    </row>
    <row r="111" spans="1:7" x14ac:dyDescent="0.25">
      <c r="A111" s="210" t="s">
        <v>125</v>
      </c>
      <c r="B111" s="362" t="s">
        <v>72</v>
      </c>
      <c r="C111" s="238">
        <v>152125214</v>
      </c>
      <c r="D111" s="212">
        <f t="shared" si="17"/>
        <v>49050507</v>
      </c>
      <c r="E111" s="238">
        <v>201175721</v>
      </c>
      <c r="F111" s="212">
        <f t="shared" si="18"/>
        <v>24705998</v>
      </c>
      <c r="G111" s="238">
        <v>225881719</v>
      </c>
    </row>
    <row r="112" spans="1:7" x14ac:dyDescent="0.25">
      <c r="A112" s="210" t="s">
        <v>127</v>
      </c>
      <c r="B112" s="362" t="s">
        <v>282</v>
      </c>
      <c r="C112" s="238">
        <v>148188214</v>
      </c>
      <c r="D112" s="212">
        <f t="shared" si="17"/>
        <v>0</v>
      </c>
      <c r="E112" s="238">
        <v>148188214</v>
      </c>
      <c r="F112" s="212">
        <f t="shared" si="18"/>
        <v>68792157</v>
      </c>
      <c r="G112" s="238">
        <v>216980371</v>
      </c>
    </row>
    <row r="113" spans="1:7" x14ac:dyDescent="0.25">
      <c r="A113" s="210" t="s">
        <v>129</v>
      </c>
      <c r="B113" s="354" t="s">
        <v>76</v>
      </c>
      <c r="C113" s="238">
        <v>264000</v>
      </c>
      <c r="D113" s="212">
        <f t="shared" si="17"/>
        <v>0</v>
      </c>
      <c r="E113" s="238">
        <v>264000</v>
      </c>
      <c r="F113" s="212">
        <f t="shared" si="18"/>
        <v>0</v>
      </c>
      <c r="G113" s="238">
        <v>264000</v>
      </c>
    </row>
    <row r="114" spans="1:7" ht="31.5" x14ac:dyDescent="0.25">
      <c r="A114" s="210" t="s">
        <v>131</v>
      </c>
      <c r="B114" s="353" t="s">
        <v>283</v>
      </c>
      <c r="C114" s="238"/>
      <c r="D114" s="212">
        <f t="shared" si="17"/>
        <v>0</v>
      </c>
      <c r="E114" s="238"/>
      <c r="F114" s="212">
        <f t="shared" si="18"/>
        <v>0</v>
      </c>
      <c r="G114" s="238"/>
    </row>
    <row r="115" spans="1:7" x14ac:dyDescent="0.25">
      <c r="A115" s="210" t="s">
        <v>284</v>
      </c>
      <c r="B115" s="364" t="s">
        <v>285</v>
      </c>
      <c r="C115" s="238"/>
      <c r="D115" s="212">
        <f t="shared" si="17"/>
        <v>0</v>
      </c>
      <c r="E115" s="238"/>
      <c r="F115" s="212">
        <f t="shared" si="18"/>
        <v>0</v>
      </c>
      <c r="G115" s="238"/>
    </row>
    <row r="116" spans="1:7" ht="31.5" x14ac:dyDescent="0.25">
      <c r="A116" s="210" t="s">
        <v>286</v>
      </c>
      <c r="B116" s="359" t="s">
        <v>267</v>
      </c>
      <c r="C116" s="238"/>
      <c r="D116" s="212">
        <f t="shared" si="17"/>
        <v>0</v>
      </c>
      <c r="E116" s="238"/>
      <c r="F116" s="212">
        <f t="shared" si="18"/>
        <v>0</v>
      </c>
      <c r="G116" s="238"/>
    </row>
    <row r="117" spans="1:7" x14ac:dyDescent="0.25">
      <c r="A117" s="210" t="s">
        <v>287</v>
      </c>
      <c r="B117" s="359" t="s">
        <v>288</v>
      </c>
      <c r="C117" s="238">
        <v>264000</v>
      </c>
      <c r="D117" s="212">
        <f t="shared" si="17"/>
        <v>0</v>
      </c>
      <c r="E117" s="238">
        <v>264000</v>
      </c>
      <c r="F117" s="212">
        <f t="shared" si="18"/>
        <v>0</v>
      </c>
      <c r="G117" s="238">
        <v>264000</v>
      </c>
    </row>
    <row r="118" spans="1:7" x14ac:dyDescent="0.25">
      <c r="A118" s="210" t="s">
        <v>289</v>
      </c>
      <c r="B118" s="359" t="s">
        <v>290</v>
      </c>
      <c r="C118" s="238"/>
      <c r="D118" s="212">
        <f t="shared" si="17"/>
        <v>0</v>
      </c>
      <c r="E118" s="238"/>
      <c r="F118" s="212">
        <f t="shared" si="18"/>
        <v>0</v>
      </c>
      <c r="G118" s="238"/>
    </row>
    <row r="119" spans="1:7" x14ac:dyDescent="0.25">
      <c r="A119" s="210" t="s">
        <v>291</v>
      </c>
      <c r="B119" s="359" t="s">
        <v>273</v>
      </c>
      <c r="C119" s="238"/>
      <c r="D119" s="212">
        <f t="shared" si="17"/>
        <v>0</v>
      </c>
      <c r="E119" s="238"/>
      <c r="F119" s="212">
        <f t="shared" si="18"/>
        <v>0</v>
      </c>
      <c r="G119" s="238"/>
    </row>
    <row r="120" spans="1:7" x14ac:dyDescent="0.25">
      <c r="A120" s="210" t="s">
        <v>292</v>
      </c>
      <c r="B120" s="359" t="s">
        <v>293</v>
      </c>
      <c r="C120" s="238"/>
      <c r="D120" s="212">
        <f t="shared" si="17"/>
        <v>0</v>
      </c>
      <c r="E120" s="238"/>
      <c r="F120" s="212">
        <f t="shared" si="18"/>
        <v>0</v>
      </c>
      <c r="G120" s="238"/>
    </row>
    <row r="121" spans="1:7" ht="16.5" thickBot="1" x14ac:dyDescent="0.3">
      <c r="A121" s="243" t="s">
        <v>294</v>
      </c>
      <c r="B121" s="359" t="s">
        <v>295</v>
      </c>
      <c r="C121" s="239"/>
      <c r="D121" s="239"/>
      <c r="E121" s="239"/>
      <c r="F121" s="239"/>
      <c r="G121" s="239"/>
    </row>
    <row r="122" spans="1:7" ht="16.5" thickBot="1" x14ac:dyDescent="0.3">
      <c r="A122" s="204" t="s">
        <v>7</v>
      </c>
      <c r="B122" s="365" t="s">
        <v>296</v>
      </c>
      <c r="C122" s="249">
        <f>SUM(C123:C124)</f>
        <v>30629196</v>
      </c>
      <c r="D122" s="160">
        <f>SUM(E122-C122)</f>
        <v>-11019669</v>
      </c>
      <c r="E122" s="249">
        <f>SUM(E123:E124)</f>
        <v>19609527</v>
      </c>
      <c r="F122" s="160">
        <f>SUM(G122-E122)</f>
        <v>1958333</v>
      </c>
      <c r="G122" s="249">
        <f>SUM(G123:G124)</f>
        <v>21567860</v>
      </c>
    </row>
    <row r="123" spans="1:7" x14ac:dyDescent="0.25">
      <c r="A123" s="210" t="s">
        <v>134</v>
      </c>
      <c r="B123" s="364" t="s">
        <v>297</v>
      </c>
      <c r="C123" s="250">
        <v>30629196</v>
      </c>
      <c r="D123" s="212">
        <f t="shared" ref="D123:D124" si="19">SUM(E123-C123)</f>
        <v>-11019669</v>
      </c>
      <c r="E123" s="250">
        <v>19609527</v>
      </c>
      <c r="F123" s="212">
        <f t="shared" ref="F123:F124" si="20">SUM(G123-E123)</f>
        <v>1958333</v>
      </c>
      <c r="G123" s="250">
        <v>21567860</v>
      </c>
    </row>
    <row r="124" spans="1:7" ht="16.5" thickBot="1" x14ac:dyDescent="0.3">
      <c r="A124" s="216" t="s">
        <v>136</v>
      </c>
      <c r="B124" s="362" t="s">
        <v>298</v>
      </c>
      <c r="C124" s="239"/>
      <c r="D124" s="212">
        <f t="shared" si="19"/>
        <v>0</v>
      </c>
      <c r="E124" s="239"/>
      <c r="F124" s="212">
        <f t="shared" si="20"/>
        <v>0</v>
      </c>
      <c r="G124" s="239"/>
    </row>
    <row r="125" spans="1:7" ht="16.5" thickBot="1" x14ac:dyDescent="0.3">
      <c r="A125" s="204" t="s">
        <v>8</v>
      </c>
      <c r="B125" s="365" t="s">
        <v>299</v>
      </c>
      <c r="C125" s="249">
        <f>SUM(C92,C108,C122)</f>
        <v>344975479</v>
      </c>
      <c r="D125" s="160">
        <f>SUM(E125-C125)</f>
        <v>138858666</v>
      </c>
      <c r="E125" s="249">
        <f>SUM(E92,E108,E122)</f>
        <v>483834145</v>
      </c>
      <c r="F125" s="160">
        <f>SUM(G125-E125)</f>
        <v>32327593</v>
      </c>
      <c r="G125" s="249">
        <f>SUM(G92,G108,G122)</f>
        <v>516161738</v>
      </c>
    </row>
    <row r="126" spans="1:7" ht="32.25" thickBot="1" x14ac:dyDescent="0.3">
      <c r="A126" s="204" t="s">
        <v>9</v>
      </c>
      <c r="B126" s="365" t="s">
        <v>300</v>
      </c>
      <c r="C126" s="249"/>
      <c r="D126" s="249"/>
      <c r="E126" s="249"/>
      <c r="F126" s="249"/>
      <c r="G126" s="249"/>
    </row>
    <row r="127" spans="1:7" x14ac:dyDescent="0.25">
      <c r="A127" s="210" t="s">
        <v>161</v>
      </c>
      <c r="B127" s="364" t="s">
        <v>301</v>
      </c>
      <c r="C127" s="238"/>
      <c r="D127" s="238"/>
      <c r="E127" s="238"/>
      <c r="F127" s="238"/>
      <c r="G127" s="238"/>
    </row>
    <row r="128" spans="1:7" ht="31.5" x14ac:dyDescent="0.25">
      <c r="A128" s="210" t="s">
        <v>163</v>
      </c>
      <c r="B128" s="364" t="s">
        <v>302</v>
      </c>
      <c r="C128" s="238"/>
      <c r="D128" s="238"/>
      <c r="E128" s="238"/>
      <c r="F128" s="238"/>
      <c r="G128" s="238"/>
    </row>
    <row r="129" spans="1:7" ht="16.5" thickBot="1" x14ac:dyDescent="0.3">
      <c r="A129" s="243" t="s">
        <v>165</v>
      </c>
      <c r="B129" s="360" t="s">
        <v>303</v>
      </c>
      <c r="C129" s="238"/>
      <c r="D129" s="238"/>
      <c r="E129" s="238"/>
      <c r="F129" s="238"/>
      <c r="G129" s="238"/>
    </row>
    <row r="130" spans="1:7" ht="16.5" thickBot="1" x14ac:dyDescent="0.3">
      <c r="A130" s="204" t="s">
        <v>22</v>
      </c>
      <c r="B130" s="365" t="s">
        <v>304</v>
      </c>
      <c r="C130" s="249"/>
      <c r="D130" s="249"/>
      <c r="E130" s="249"/>
      <c r="F130" s="249"/>
      <c r="G130" s="249"/>
    </row>
    <row r="131" spans="1:7" x14ac:dyDescent="0.25">
      <c r="A131" s="210" t="s">
        <v>181</v>
      </c>
      <c r="B131" s="364" t="s">
        <v>305</v>
      </c>
      <c r="C131" s="238"/>
      <c r="D131" s="238"/>
      <c r="E131" s="238"/>
      <c r="F131" s="238"/>
      <c r="G131" s="238"/>
    </row>
    <row r="132" spans="1:7" x14ac:dyDescent="0.25">
      <c r="A132" s="210" t="s">
        <v>183</v>
      </c>
      <c r="B132" s="364" t="s">
        <v>306</v>
      </c>
      <c r="C132" s="238"/>
      <c r="D132" s="238"/>
      <c r="E132" s="238"/>
      <c r="F132" s="238"/>
      <c r="G132" s="238"/>
    </row>
    <row r="133" spans="1:7" x14ac:dyDescent="0.25">
      <c r="A133" s="210" t="s">
        <v>185</v>
      </c>
      <c r="B133" s="364" t="s">
        <v>307</v>
      </c>
      <c r="C133" s="238"/>
      <c r="D133" s="238"/>
      <c r="E133" s="238"/>
      <c r="F133" s="238"/>
      <c r="G133" s="238"/>
    </row>
    <row r="134" spans="1:7" ht="16.5" thickBot="1" x14ac:dyDescent="0.3">
      <c r="A134" s="243" t="s">
        <v>187</v>
      </c>
      <c r="B134" s="360" t="s">
        <v>308</v>
      </c>
      <c r="C134" s="238"/>
      <c r="D134" s="238"/>
      <c r="E134" s="238"/>
      <c r="F134" s="238"/>
      <c r="G134" s="238"/>
    </row>
    <row r="135" spans="1:7" ht="16.5" thickBot="1" x14ac:dyDescent="0.3">
      <c r="A135" s="204" t="s">
        <v>25</v>
      </c>
      <c r="B135" s="365" t="s">
        <v>309</v>
      </c>
      <c r="C135" s="255">
        <f>SUM(C136:C139)</f>
        <v>46501024</v>
      </c>
      <c r="D135" s="160">
        <f>SUM(E135-C135)</f>
        <v>6601755</v>
      </c>
      <c r="E135" s="255">
        <f>SUM(E136:E139)</f>
        <v>53102779</v>
      </c>
      <c r="F135" s="160">
        <f>SUM(G135-E135)</f>
        <v>-6471962</v>
      </c>
      <c r="G135" s="255">
        <f>SUM(G136:G139)</f>
        <v>46630817</v>
      </c>
    </row>
    <row r="136" spans="1:7" x14ac:dyDescent="0.25">
      <c r="A136" s="210" t="s">
        <v>193</v>
      </c>
      <c r="B136" s="364" t="s">
        <v>310</v>
      </c>
      <c r="C136" s="238"/>
      <c r="D136" s="212">
        <f t="shared" ref="D136:D139" si="21">SUM(E136-C136)</f>
        <v>0</v>
      </c>
      <c r="E136" s="238"/>
      <c r="F136" s="212">
        <f t="shared" ref="F136:F139" si="22">SUM(G136-E136)</f>
        <v>0</v>
      </c>
      <c r="G136" s="238"/>
    </row>
    <row r="137" spans="1:7" x14ac:dyDescent="0.25">
      <c r="A137" s="210" t="s">
        <v>195</v>
      </c>
      <c r="B137" s="364" t="s">
        <v>311</v>
      </c>
      <c r="C137" s="256"/>
      <c r="D137" s="212">
        <f t="shared" si="21"/>
        <v>0</v>
      </c>
      <c r="E137" s="256"/>
      <c r="F137" s="212">
        <f t="shared" si="22"/>
        <v>0</v>
      </c>
      <c r="G137" s="256"/>
    </row>
    <row r="138" spans="1:7" x14ac:dyDescent="0.25">
      <c r="A138" s="210" t="s">
        <v>197</v>
      </c>
      <c r="B138" s="364" t="s">
        <v>312</v>
      </c>
      <c r="C138" s="238">
        <v>2815424</v>
      </c>
      <c r="D138" s="212">
        <f t="shared" si="21"/>
        <v>0</v>
      </c>
      <c r="E138" s="238">
        <v>2815424</v>
      </c>
      <c r="F138" s="212">
        <f t="shared" si="22"/>
        <v>0</v>
      </c>
      <c r="G138" s="238">
        <v>2815424</v>
      </c>
    </row>
    <row r="139" spans="1:7" ht="16.5" thickBot="1" x14ac:dyDescent="0.3">
      <c r="A139" s="243" t="s">
        <v>199</v>
      </c>
      <c r="B139" s="360" t="s">
        <v>313</v>
      </c>
      <c r="C139" s="238">
        <v>43685600</v>
      </c>
      <c r="D139" s="212">
        <f t="shared" si="21"/>
        <v>6601755</v>
      </c>
      <c r="E139" s="238">
        <v>50287355</v>
      </c>
      <c r="F139" s="212">
        <f t="shared" si="22"/>
        <v>-6471962</v>
      </c>
      <c r="G139" s="238">
        <v>43815393</v>
      </c>
    </row>
    <row r="140" spans="1:7" ht="16.5" thickBot="1" x14ac:dyDescent="0.3">
      <c r="A140" s="204" t="s">
        <v>27</v>
      </c>
      <c r="B140" s="365" t="s">
        <v>314</v>
      </c>
      <c r="C140" s="257"/>
      <c r="D140" s="160">
        <f>SUM(E140-C140)</f>
        <v>0</v>
      </c>
      <c r="E140" s="257"/>
      <c r="F140" s="160">
        <f>SUM(G140-E140)</f>
        <v>0</v>
      </c>
      <c r="G140" s="257"/>
    </row>
    <row r="141" spans="1:7" x14ac:dyDescent="0.25">
      <c r="A141" s="210" t="s">
        <v>202</v>
      </c>
      <c r="B141" s="364" t="s">
        <v>315</v>
      </c>
      <c r="C141" s="238"/>
      <c r="D141" s="238"/>
      <c r="E141" s="238"/>
      <c r="F141" s="238"/>
      <c r="G141" s="238"/>
    </row>
    <row r="142" spans="1:7" x14ac:dyDescent="0.25">
      <c r="A142" s="210" t="s">
        <v>204</v>
      </c>
      <c r="B142" s="364" t="s">
        <v>316</v>
      </c>
      <c r="C142" s="238"/>
      <c r="D142" s="238"/>
      <c r="E142" s="238"/>
      <c r="F142" s="238"/>
      <c r="G142" s="238"/>
    </row>
    <row r="143" spans="1:7" x14ac:dyDescent="0.25">
      <c r="A143" s="210" t="s">
        <v>206</v>
      </c>
      <c r="B143" s="364" t="s">
        <v>317</v>
      </c>
      <c r="C143" s="238"/>
      <c r="D143" s="238"/>
      <c r="E143" s="238"/>
      <c r="F143" s="238"/>
      <c r="G143" s="238"/>
    </row>
    <row r="144" spans="1:7" ht="16.5" thickBot="1" x14ac:dyDescent="0.3">
      <c r="A144" s="210" t="s">
        <v>208</v>
      </c>
      <c r="B144" s="364" t="s">
        <v>318</v>
      </c>
      <c r="C144" s="238"/>
      <c r="D144" s="238"/>
      <c r="E144" s="238"/>
      <c r="F144" s="238"/>
      <c r="G144" s="238"/>
    </row>
    <row r="145" spans="1:11" ht="16.5" thickBot="1" x14ac:dyDescent="0.3">
      <c r="A145" s="204" t="s">
        <v>30</v>
      </c>
      <c r="B145" s="365" t="s">
        <v>319</v>
      </c>
      <c r="C145" s="258">
        <f>SUM(C126,C130,C135,C140)</f>
        <v>46501024</v>
      </c>
      <c r="D145" s="160">
        <f>SUM(E145-C145)</f>
        <v>6601755</v>
      </c>
      <c r="E145" s="258">
        <f>SUM(E126,E130,E135,E140)</f>
        <v>53102779</v>
      </c>
      <c r="F145" s="160">
        <f>SUM(G145-E145)</f>
        <v>-6471962</v>
      </c>
      <c r="G145" s="258">
        <f>SUM(G126,G130,G135,G140)</f>
        <v>46630817</v>
      </c>
      <c r="H145" s="16"/>
      <c r="I145" s="17"/>
      <c r="J145" s="17"/>
      <c r="K145" s="17"/>
    </row>
    <row r="146" spans="1:11" s="13" customFormat="1" ht="16.5" thickBot="1" x14ac:dyDescent="0.25">
      <c r="A146" s="230" t="s">
        <v>33</v>
      </c>
      <c r="B146" s="356" t="s">
        <v>320</v>
      </c>
      <c r="C146" s="258">
        <f>SUM(C125,C145)</f>
        <v>391476503</v>
      </c>
      <c r="D146" s="160">
        <f>SUM(E146-C146)</f>
        <v>145460421</v>
      </c>
      <c r="E146" s="258">
        <f>SUM(E125,E145)</f>
        <v>536936924</v>
      </c>
      <c r="F146" s="160">
        <f>SUM(G146-E146)</f>
        <v>25855631</v>
      </c>
      <c r="G146" s="258">
        <f>SUM(G125,G145)</f>
        <v>562792555</v>
      </c>
    </row>
    <row r="147" spans="1:11" s="13" customFormat="1" ht="16.5" thickBot="1" x14ac:dyDescent="0.25">
      <c r="A147" s="18"/>
      <c r="B147" s="357"/>
      <c r="C147" s="20"/>
      <c r="D147" s="20"/>
      <c r="E147" s="20"/>
    </row>
    <row r="148" spans="1:11" ht="16.5" thickBot="1" x14ac:dyDescent="0.3">
      <c r="A148" s="405" t="s">
        <v>321</v>
      </c>
      <c r="B148" s="405"/>
      <c r="C148" s="23">
        <v>21</v>
      </c>
      <c r="D148" s="23">
        <v>21</v>
      </c>
      <c r="E148" s="23">
        <v>21</v>
      </c>
      <c r="F148" s="23">
        <v>21</v>
      </c>
      <c r="G148" s="23">
        <v>21</v>
      </c>
    </row>
    <row r="149" spans="1:11" ht="16.5" thickBot="1" x14ac:dyDescent="0.3">
      <c r="A149" s="405" t="s">
        <v>322</v>
      </c>
      <c r="B149" s="405"/>
      <c r="C149" s="23">
        <v>9</v>
      </c>
      <c r="D149" s="23">
        <v>9</v>
      </c>
      <c r="E149" s="23">
        <v>9</v>
      </c>
      <c r="F149" s="23">
        <v>9</v>
      </c>
      <c r="G149" s="23">
        <v>9</v>
      </c>
    </row>
    <row r="150" spans="1:11" x14ac:dyDescent="0.25">
      <c r="A150" s="24"/>
      <c r="B150" s="366"/>
      <c r="C150" s="25"/>
      <c r="D150" s="170"/>
      <c r="E150" s="175"/>
    </row>
    <row r="151" spans="1:11" x14ac:dyDescent="0.25">
      <c r="A151" s="406" t="s">
        <v>323</v>
      </c>
      <c r="B151" s="406"/>
      <c r="C151" s="406"/>
      <c r="D151" s="406"/>
      <c r="E151" s="406"/>
      <c r="F151" s="406"/>
      <c r="G151" s="406"/>
    </row>
    <row r="152" spans="1:11" ht="15" customHeight="1" thickBot="1" x14ac:dyDescent="0.3">
      <c r="A152" s="403"/>
      <c r="B152" s="403"/>
      <c r="D152" s="174"/>
      <c r="E152" s="174"/>
      <c r="G152" s="26" t="s">
        <v>324</v>
      </c>
    </row>
    <row r="153" spans="1:11" ht="29.25" customHeight="1" thickBot="1" x14ac:dyDescent="0.3">
      <c r="A153" s="259">
        <v>1</v>
      </c>
      <c r="B153" s="260" t="s">
        <v>325</v>
      </c>
      <c r="C153" s="261">
        <f>+C61-C125</f>
        <v>-63459412</v>
      </c>
      <c r="D153" s="261">
        <f>+D61-D125</f>
        <v>-4754908</v>
      </c>
      <c r="E153" s="261">
        <f>+E61-E125</f>
        <v>-68214320</v>
      </c>
      <c r="F153" s="261">
        <f>+F61-F125</f>
        <v>0</v>
      </c>
      <c r="G153" s="261">
        <f>+G61-G125</f>
        <v>-68214320</v>
      </c>
    </row>
    <row r="154" spans="1:11" ht="30.75" customHeight="1" thickBot="1" x14ac:dyDescent="0.3">
      <c r="A154" s="259" t="s">
        <v>13</v>
      </c>
      <c r="B154" s="260" t="s">
        <v>326</v>
      </c>
      <c r="C154" s="261">
        <f>+C85-C145</f>
        <v>63459412</v>
      </c>
      <c r="D154" s="261">
        <f>+D62-D126</f>
        <v>0</v>
      </c>
      <c r="E154" s="261">
        <f>+E62-E126</f>
        <v>0</v>
      </c>
      <c r="F154" s="261">
        <f>+F62-F126</f>
        <v>0</v>
      </c>
      <c r="G154" s="261">
        <f>+G62-G126</f>
        <v>0</v>
      </c>
    </row>
  </sheetData>
  <mergeCells count="8">
    <mergeCell ref="A2:G2"/>
    <mergeCell ref="A152:B152"/>
    <mergeCell ref="A3:B3"/>
    <mergeCell ref="A89:B89"/>
    <mergeCell ref="A148:B148"/>
    <mergeCell ref="A149:B149"/>
    <mergeCell ref="A151:G151"/>
    <mergeCell ref="A88:G88"/>
  </mergeCells>
  <printOptions horizontalCentered="1"/>
  <pageMargins left="0.31496062992125984" right="0.31496062992125984" top="0.74803149606299213" bottom="0.35433070866141736" header="0.31496062992125984" footer="0.31496062992125984"/>
  <pageSetup paperSize="9" scale="61" orientation="portrait" r:id="rId1"/>
  <headerFooter>
    <oddHeader>&amp;C&amp;"Times New Roman,Félkövér"Regöly Község Önkormányzata
2019. ÉVI KÖLTSÉGVETÉSÉNEK ÖSSZEVONT MÉRLEGE&amp;R&amp;"Times New Roman,Félkövér dőlt"3. sz. melléklet</oddHeader>
  </headerFooter>
  <rowBreaks count="2" manualBreakCount="2">
    <brk id="61" max="6" man="1"/>
    <brk id="107" max="6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8" tint="-0.249977111117893"/>
  </sheetPr>
  <dimension ref="A1:M155"/>
  <sheetViews>
    <sheetView view="pageBreakPreview" zoomScale="60" zoomScaleNormal="80" zoomScalePageLayoutView="59" workbookViewId="0">
      <selection activeCell="B3" sqref="B3"/>
    </sheetView>
  </sheetViews>
  <sheetFormatPr defaultRowHeight="15" x14ac:dyDescent="0.25"/>
  <cols>
    <col min="1" max="1" width="7" style="31" customWidth="1"/>
    <col min="2" max="2" width="76.7109375" style="33" customWidth="1"/>
    <col min="3" max="3" width="17.42578125" style="32" customWidth="1"/>
    <col min="4" max="4" width="12.85546875" style="32" bestFit="1" customWidth="1"/>
    <col min="5" max="5" width="15.42578125" style="32" customWidth="1"/>
    <col min="6" max="6" width="13.85546875" style="32" bestFit="1" customWidth="1"/>
    <col min="7" max="7" width="14.85546875" style="32" customWidth="1"/>
    <col min="8" max="8" width="16.85546875" style="33" customWidth="1"/>
    <col min="9" max="9" width="12.85546875" style="33" bestFit="1" customWidth="1"/>
    <col min="10" max="10" width="16.42578125" style="33" customWidth="1"/>
    <col min="11" max="11" width="13.85546875" style="33" bestFit="1" customWidth="1"/>
    <col min="12" max="12" width="12.28515625" style="33" customWidth="1"/>
    <col min="13" max="13" width="17.5703125" style="33" customWidth="1"/>
    <col min="14" max="17" width="8" style="33" customWidth="1"/>
    <col min="18" max="264" width="9.140625" style="33"/>
    <col min="265" max="265" width="7" style="33" customWidth="1"/>
    <col min="266" max="266" width="76.7109375" style="33" customWidth="1"/>
    <col min="267" max="267" width="18.7109375" style="33" customWidth="1"/>
    <col min="268" max="268" width="20" style="33" customWidth="1"/>
    <col min="269" max="269" width="18.85546875" style="33" customWidth="1"/>
    <col min="270" max="273" width="8" style="33" customWidth="1"/>
    <col min="274" max="520" width="9.140625" style="33"/>
    <col min="521" max="521" width="7" style="33" customWidth="1"/>
    <col min="522" max="522" width="76.7109375" style="33" customWidth="1"/>
    <col min="523" max="523" width="18.7109375" style="33" customWidth="1"/>
    <col min="524" max="524" width="20" style="33" customWidth="1"/>
    <col min="525" max="525" width="18.85546875" style="33" customWidth="1"/>
    <col min="526" max="529" width="8" style="33" customWidth="1"/>
    <col min="530" max="776" width="9.140625" style="33"/>
    <col min="777" max="777" width="7" style="33" customWidth="1"/>
    <col min="778" max="778" width="76.7109375" style="33" customWidth="1"/>
    <col min="779" max="779" width="18.7109375" style="33" customWidth="1"/>
    <col min="780" max="780" width="20" style="33" customWidth="1"/>
    <col min="781" max="781" width="18.85546875" style="33" customWidth="1"/>
    <col min="782" max="785" width="8" style="33" customWidth="1"/>
    <col min="786" max="1032" width="9.140625" style="33"/>
    <col min="1033" max="1033" width="7" style="33" customWidth="1"/>
    <col min="1034" max="1034" width="76.7109375" style="33" customWidth="1"/>
    <col min="1035" max="1035" width="18.7109375" style="33" customWidth="1"/>
    <col min="1036" max="1036" width="20" style="33" customWidth="1"/>
    <col min="1037" max="1037" width="18.85546875" style="33" customWidth="1"/>
    <col min="1038" max="1041" width="8" style="33" customWidth="1"/>
    <col min="1042" max="1288" width="9.140625" style="33"/>
    <col min="1289" max="1289" width="7" style="33" customWidth="1"/>
    <col min="1290" max="1290" width="76.7109375" style="33" customWidth="1"/>
    <col min="1291" max="1291" width="18.7109375" style="33" customWidth="1"/>
    <col min="1292" max="1292" width="20" style="33" customWidth="1"/>
    <col min="1293" max="1293" width="18.85546875" style="33" customWidth="1"/>
    <col min="1294" max="1297" width="8" style="33" customWidth="1"/>
    <col min="1298" max="1544" width="9.140625" style="33"/>
    <col min="1545" max="1545" width="7" style="33" customWidth="1"/>
    <col min="1546" max="1546" width="76.7109375" style="33" customWidth="1"/>
    <col min="1547" max="1547" width="18.7109375" style="33" customWidth="1"/>
    <col min="1548" max="1548" width="20" style="33" customWidth="1"/>
    <col min="1549" max="1549" width="18.85546875" style="33" customWidth="1"/>
    <col min="1550" max="1553" width="8" style="33" customWidth="1"/>
    <col min="1554" max="1800" width="9.140625" style="33"/>
    <col min="1801" max="1801" width="7" style="33" customWidth="1"/>
    <col min="1802" max="1802" width="76.7109375" style="33" customWidth="1"/>
    <col min="1803" max="1803" width="18.7109375" style="33" customWidth="1"/>
    <col min="1804" max="1804" width="20" style="33" customWidth="1"/>
    <col min="1805" max="1805" width="18.85546875" style="33" customWidth="1"/>
    <col min="1806" max="1809" width="8" style="33" customWidth="1"/>
    <col min="1810" max="2056" width="9.140625" style="33"/>
    <col min="2057" max="2057" width="7" style="33" customWidth="1"/>
    <col min="2058" max="2058" width="76.7109375" style="33" customWidth="1"/>
    <col min="2059" max="2059" width="18.7109375" style="33" customWidth="1"/>
    <col min="2060" max="2060" width="20" style="33" customWidth="1"/>
    <col min="2061" max="2061" width="18.85546875" style="33" customWidth="1"/>
    <col min="2062" max="2065" width="8" style="33" customWidth="1"/>
    <col min="2066" max="2312" width="9.140625" style="33"/>
    <col min="2313" max="2313" width="7" style="33" customWidth="1"/>
    <col min="2314" max="2314" width="76.7109375" style="33" customWidth="1"/>
    <col min="2315" max="2315" width="18.7109375" style="33" customWidth="1"/>
    <col min="2316" max="2316" width="20" style="33" customWidth="1"/>
    <col min="2317" max="2317" width="18.85546875" style="33" customWidth="1"/>
    <col min="2318" max="2321" width="8" style="33" customWidth="1"/>
    <col min="2322" max="2568" width="9.140625" style="33"/>
    <col min="2569" max="2569" width="7" style="33" customWidth="1"/>
    <col min="2570" max="2570" width="76.7109375" style="33" customWidth="1"/>
    <col min="2571" max="2571" width="18.7109375" style="33" customWidth="1"/>
    <col min="2572" max="2572" width="20" style="33" customWidth="1"/>
    <col min="2573" max="2573" width="18.85546875" style="33" customWidth="1"/>
    <col min="2574" max="2577" width="8" style="33" customWidth="1"/>
    <col min="2578" max="2824" width="9.140625" style="33"/>
    <col min="2825" max="2825" width="7" style="33" customWidth="1"/>
    <col min="2826" max="2826" width="76.7109375" style="33" customWidth="1"/>
    <col min="2827" max="2827" width="18.7109375" style="33" customWidth="1"/>
    <col min="2828" max="2828" width="20" style="33" customWidth="1"/>
    <col min="2829" max="2829" width="18.85546875" style="33" customWidth="1"/>
    <col min="2830" max="2833" width="8" style="33" customWidth="1"/>
    <col min="2834" max="3080" width="9.140625" style="33"/>
    <col min="3081" max="3081" width="7" style="33" customWidth="1"/>
    <col min="3082" max="3082" width="76.7109375" style="33" customWidth="1"/>
    <col min="3083" max="3083" width="18.7109375" style="33" customWidth="1"/>
    <col min="3084" max="3084" width="20" style="33" customWidth="1"/>
    <col min="3085" max="3085" width="18.85546875" style="33" customWidth="1"/>
    <col min="3086" max="3089" width="8" style="33" customWidth="1"/>
    <col min="3090" max="3336" width="9.140625" style="33"/>
    <col min="3337" max="3337" width="7" style="33" customWidth="1"/>
    <col min="3338" max="3338" width="76.7109375" style="33" customWidth="1"/>
    <col min="3339" max="3339" width="18.7109375" style="33" customWidth="1"/>
    <col min="3340" max="3340" width="20" style="33" customWidth="1"/>
    <col min="3341" max="3341" width="18.85546875" style="33" customWidth="1"/>
    <col min="3342" max="3345" width="8" style="33" customWidth="1"/>
    <col min="3346" max="3592" width="9.140625" style="33"/>
    <col min="3593" max="3593" width="7" style="33" customWidth="1"/>
    <col min="3594" max="3594" width="76.7109375" style="33" customWidth="1"/>
    <col min="3595" max="3595" width="18.7109375" style="33" customWidth="1"/>
    <col min="3596" max="3596" width="20" style="33" customWidth="1"/>
    <col min="3597" max="3597" width="18.85546875" style="33" customWidth="1"/>
    <col min="3598" max="3601" width="8" style="33" customWidth="1"/>
    <col min="3602" max="3848" width="9.140625" style="33"/>
    <col min="3849" max="3849" width="7" style="33" customWidth="1"/>
    <col min="3850" max="3850" width="76.7109375" style="33" customWidth="1"/>
    <col min="3851" max="3851" width="18.7109375" style="33" customWidth="1"/>
    <col min="3852" max="3852" width="20" style="33" customWidth="1"/>
    <col min="3853" max="3853" width="18.85546875" style="33" customWidth="1"/>
    <col min="3854" max="3857" width="8" style="33" customWidth="1"/>
    <col min="3858" max="4104" width="9.140625" style="33"/>
    <col min="4105" max="4105" width="7" style="33" customWidth="1"/>
    <col min="4106" max="4106" width="76.7109375" style="33" customWidth="1"/>
    <col min="4107" max="4107" width="18.7109375" style="33" customWidth="1"/>
    <col min="4108" max="4108" width="20" style="33" customWidth="1"/>
    <col min="4109" max="4109" width="18.85546875" style="33" customWidth="1"/>
    <col min="4110" max="4113" width="8" style="33" customWidth="1"/>
    <col min="4114" max="4360" width="9.140625" style="33"/>
    <col min="4361" max="4361" width="7" style="33" customWidth="1"/>
    <col min="4362" max="4362" width="76.7109375" style="33" customWidth="1"/>
    <col min="4363" max="4363" width="18.7109375" style="33" customWidth="1"/>
    <col min="4364" max="4364" width="20" style="33" customWidth="1"/>
    <col min="4365" max="4365" width="18.85546875" style="33" customWidth="1"/>
    <col min="4366" max="4369" width="8" style="33" customWidth="1"/>
    <col min="4370" max="4616" width="9.140625" style="33"/>
    <col min="4617" max="4617" width="7" style="33" customWidth="1"/>
    <col min="4618" max="4618" width="76.7109375" style="33" customWidth="1"/>
    <col min="4619" max="4619" width="18.7109375" style="33" customWidth="1"/>
    <col min="4620" max="4620" width="20" style="33" customWidth="1"/>
    <col min="4621" max="4621" width="18.85546875" style="33" customWidth="1"/>
    <col min="4622" max="4625" width="8" style="33" customWidth="1"/>
    <col min="4626" max="4872" width="9.140625" style="33"/>
    <col min="4873" max="4873" width="7" style="33" customWidth="1"/>
    <col min="4874" max="4874" width="76.7109375" style="33" customWidth="1"/>
    <col min="4875" max="4875" width="18.7109375" style="33" customWidth="1"/>
    <col min="4876" max="4876" width="20" style="33" customWidth="1"/>
    <col min="4877" max="4877" width="18.85546875" style="33" customWidth="1"/>
    <col min="4878" max="4881" width="8" style="33" customWidth="1"/>
    <col min="4882" max="5128" width="9.140625" style="33"/>
    <col min="5129" max="5129" width="7" style="33" customWidth="1"/>
    <col min="5130" max="5130" width="76.7109375" style="33" customWidth="1"/>
    <col min="5131" max="5131" width="18.7109375" style="33" customWidth="1"/>
    <col min="5132" max="5132" width="20" style="33" customWidth="1"/>
    <col min="5133" max="5133" width="18.85546875" style="33" customWidth="1"/>
    <col min="5134" max="5137" width="8" style="33" customWidth="1"/>
    <col min="5138" max="5384" width="9.140625" style="33"/>
    <col min="5385" max="5385" width="7" style="33" customWidth="1"/>
    <col min="5386" max="5386" width="76.7109375" style="33" customWidth="1"/>
    <col min="5387" max="5387" width="18.7109375" style="33" customWidth="1"/>
    <col min="5388" max="5388" width="20" style="33" customWidth="1"/>
    <col min="5389" max="5389" width="18.85546875" style="33" customWidth="1"/>
    <col min="5390" max="5393" width="8" style="33" customWidth="1"/>
    <col min="5394" max="5640" width="9.140625" style="33"/>
    <col min="5641" max="5641" width="7" style="33" customWidth="1"/>
    <col min="5642" max="5642" width="76.7109375" style="33" customWidth="1"/>
    <col min="5643" max="5643" width="18.7109375" style="33" customWidth="1"/>
    <col min="5644" max="5644" width="20" style="33" customWidth="1"/>
    <col min="5645" max="5645" width="18.85546875" style="33" customWidth="1"/>
    <col min="5646" max="5649" width="8" style="33" customWidth="1"/>
    <col min="5650" max="5896" width="9.140625" style="33"/>
    <col min="5897" max="5897" width="7" style="33" customWidth="1"/>
    <col min="5898" max="5898" width="76.7109375" style="33" customWidth="1"/>
    <col min="5899" max="5899" width="18.7109375" style="33" customWidth="1"/>
    <col min="5900" max="5900" width="20" style="33" customWidth="1"/>
    <col min="5901" max="5901" width="18.85546875" style="33" customWidth="1"/>
    <col min="5902" max="5905" width="8" style="33" customWidth="1"/>
    <col min="5906" max="6152" width="9.140625" style="33"/>
    <col min="6153" max="6153" width="7" style="33" customWidth="1"/>
    <col min="6154" max="6154" width="76.7109375" style="33" customWidth="1"/>
    <col min="6155" max="6155" width="18.7109375" style="33" customWidth="1"/>
    <col min="6156" max="6156" width="20" style="33" customWidth="1"/>
    <col min="6157" max="6157" width="18.85546875" style="33" customWidth="1"/>
    <col min="6158" max="6161" width="8" style="33" customWidth="1"/>
    <col min="6162" max="6408" width="9.140625" style="33"/>
    <col min="6409" max="6409" width="7" style="33" customWidth="1"/>
    <col min="6410" max="6410" width="76.7109375" style="33" customWidth="1"/>
    <col min="6411" max="6411" width="18.7109375" style="33" customWidth="1"/>
    <col min="6412" max="6412" width="20" style="33" customWidth="1"/>
    <col min="6413" max="6413" width="18.85546875" style="33" customWidth="1"/>
    <col min="6414" max="6417" width="8" style="33" customWidth="1"/>
    <col min="6418" max="6664" width="9.140625" style="33"/>
    <col min="6665" max="6665" width="7" style="33" customWidth="1"/>
    <col min="6666" max="6666" width="76.7109375" style="33" customWidth="1"/>
    <col min="6667" max="6667" width="18.7109375" style="33" customWidth="1"/>
    <col min="6668" max="6668" width="20" style="33" customWidth="1"/>
    <col min="6669" max="6669" width="18.85546875" style="33" customWidth="1"/>
    <col min="6670" max="6673" width="8" style="33" customWidth="1"/>
    <col min="6674" max="6920" width="9.140625" style="33"/>
    <col min="6921" max="6921" width="7" style="33" customWidth="1"/>
    <col min="6922" max="6922" width="76.7109375" style="33" customWidth="1"/>
    <col min="6923" max="6923" width="18.7109375" style="33" customWidth="1"/>
    <col min="6924" max="6924" width="20" style="33" customWidth="1"/>
    <col min="6925" max="6925" width="18.85546875" style="33" customWidth="1"/>
    <col min="6926" max="6929" width="8" style="33" customWidth="1"/>
    <col min="6930" max="7176" width="9.140625" style="33"/>
    <col min="7177" max="7177" width="7" style="33" customWidth="1"/>
    <col min="7178" max="7178" width="76.7109375" style="33" customWidth="1"/>
    <col min="7179" max="7179" width="18.7109375" style="33" customWidth="1"/>
    <col min="7180" max="7180" width="20" style="33" customWidth="1"/>
    <col min="7181" max="7181" width="18.85546875" style="33" customWidth="1"/>
    <col min="7182" max="7185" width="8" style="33" customWidth="1"/>
    <col min="7186" max="7432" width="9.140625" style="33"/>
    <col min="7433" max="7433" width="7" style="33" customWidth="1"/>
    <col min="7434" max="7434" width="76.7109375" style="33" customWidth="1"/>
    <col min="7435" max="7435" width="18.7109375" style="33" customWidth="1"/>
    <col min="7436" max="7436" width="20" style="33" customWidth="1"/>
    <col min="7437" max="7437" width="18.85546875" style="33" customWidth="1"/>
    <col min="7438" max="7441" width="8" style="33" customWidth="1"/>
    <col min="7442" max="7688" width="9.140625" style="33"/>
    <col min="7689" max="7689" width="7" style="33" customWidth="1"/>
    <col min="7690" max="7690" width="76.7109375" style="33" customWidth="1"/>
    <col min="7691" max="7691" width="18.7109375" style="33" customWidth="1"/>
    <col min="7692" max="7692" width="20" style="33" customWidth="1"/>
    <col min="7693" max="7693" width="18.85546875" style="33" customWidth="1"/>
    <col min="7694" max="7697" width="8" style="33" customWidth="1"/>
    <col min="7698" max="7944" width="9.140625" style="33"/>
    <col min="7945" max="7945" width="7" style="33" customWidth="1"/>
    <col min="7946" max="7946" width="76.7109375" style="33" customWidth="1"/>
    <col min="7947" max="7947" width="18.7109375" style="33" customWidth="1"/>
    <col min="7948" max="7948" width="20" style="33" customWidth="1"/>
    <col min="7949" max="7949" width="18.85546875" style="33" customWidth="1"/>
    <col min="7950" max="7953" width="8" style="33" customWidth="1"/>
    <col min="7954" max="8200" width="9.140625" style="33"/>
    <col min="8201" max="8201" width="7" style="33" customWidth="1"/>
    <col min="8202" max="8202" width="76.7109375" style="33" customWidth="1"/>
    <col min="8203" max="8203" width="18.7109375" style="33" customWidth="1"/>
    <col min="8204" max="8204" width="20" style="33" customWidth="1"/>
    <col min="8205" max="8205" width="18.85546875" style="33" customWidth="1"/>
    <col min="8206" max="8209" width="8" style="33" customWidth="1"/>
    <col min="8210" max="8456" width="9.140625" style="33"/>
    <col min="8457" max="8457" width="7" style="33" customWidth="1"/>
    <col min="8458" max="8458" width="76.7109375" style="33" customWidth="1"/>
    <col min="8459" max="8459" width="18.7109375" style="33" customWidth="1"/>
    <col min="8460" max="8460" width="20" style="33" customWidth="1"/>
    <col min="8461" max="8461" width="18.85546875" style="33" customWidth="1"/>
    <col min="8462" max="8465" width="8" style="33" customWidth="1"/>
    <col min="8466" max="8712" width="9.140625" style="33"/>
    <col min="8713" max="8713" width="7" style="33" customWidth="1"/>
    <col min="8714" max="8714" width="76.7109375" style="33" customWidth="1"/>
    <col min="8715" max="8715" width="18.7109375" style="33" customWidth="1"/>
    <col min="8716" max="8716" width="20" style="33" customWidth="1"/>
    <col min="8717" max="8717" width="18.85546875" style="33" customWidth="1"/>
    <col min="8718" max="8721" width="8" style="33" customWidth="1"/>
    <col min="8722" max="8968" width="9.140625" style="33"/>
    <col min="8969" max="8969" width="7" style="33" customWidth="1"/>
    <col min="8970" max="8970" width="76.7109375" style="33" customWidth="1"/>
    <col min="8971" max="8971" width="18.7109375" style="33" customWidth="1"/>
    <col min="8972" max="8972" width="20" style="33" customWidth="1"/>
    <col min="8973" max="8973" width="18.85546875" style="33" customWidth="1"/>
    <col min="8974" max="8977" width="8" style="33" customWidth="1"/>
    <col min="8978" max="9224" width="9.140625" style="33"/>
    <col min="9225" max="9225" width="7" style="33" customWidth="1"/>
    <col min="9226" max="9226" width="76.7109375" style="33" customWidth="1"/>
    <col min="9227" max="9227" width="18.7109375" style="33" customWidth="1"/>
    <col min="9228" max="9228" width="20" style="33" customWidth="1"/>
    <col min="9229" max="9229" width="18.85546875" style="33" customWidth="1"/>
    <col min="9230" max="9233" width="8" style="33" customWidth="1"/>
    <col min="9234" max="9480" width="9.140625" style="33"/>
    <col min="9481" max="9481" width="7" style="33" customWidth="1"/>
    <col min="9482" max="9482" width="76.7109375" style="33" customWidth="1"/>
    <col min="9483" max="9483" width="18.7109375" style="33" customWidth="1"/>
    <col min="9484" max="9484" width="20" style="33" customWidth="1"/>
    <col min="9485" max="9485" width="18.85546875" style="33" customWidth="1"/>
    <col min="9486" max="9489" width="8" style="33" customWidth="1"/>
    <col min="9490" max="9736" width="9.140625" style="33"/>
    <col min="9737" max="9737" width="7" style="33" customWidth="1"/>
    <col min="9738" max="9738" width="76.7109375" style="33" customWidth="1"/>
    <col min="9739" max="9739" width="18.7109375" style="33" customWidth="1"/>
    <col min="9740" max="9740" width="20" style="33" customWidth="1"/>
    <col min="9741" max="9741" width="18.85546875" style="33" customWidth="1"/>
    <col min="9742" max="9745" width="8" style="33" customWidth="1"/>
    <col min="9746" max="9992" width="9.140625" style="33"/>
    <col min="9993" max="9993" width="7" style="33" customWidth="1"/>
    <col min="9994" max="9994" width="76.7109375" style="33" customWidth="1"/>
    <col min="9995" max="9995" width="18.7109375" style="33" customWidth="1"/>
    <col min="9996" max="9996" width="20" style="33" customWidth="1"/>
    <col min="9997" max="9997" width="18.85546875" style="33" customWidth="1"/>
    <col min="9998" max="10001" width="8" style="33" customWidth="1"/>
    <col min="10002" max="10248" width="9.140625" style="33"/>
    <col min="10249" max="10249" width="7" style="33" customWidth="1"/>
    <col min="10250" max="10250" width="76.7109375" style="33" customWidth="1"/>
    <col min="10251" max="10251" width="18.7109375" style="33" customWidth="1"/>
    <col min="10252" max="10252" width="20" style="33" customWidth="1"/>
    <col min="10253" max="10253" width="18.85546875" style="33" customWidth="1"/>
    <col min="10254" max="10257" width="8" style="33" customWidth="1"/>
    <col min="10258" max="10504" width="9.140625" style="33"/>
    <col min="10505" max="10505" width="7" style="33" customWidth="1"/>
    <col min="10506" max="10506" width="76.7109375" style="33" customWidth="1"/>
    <col min="10507" max="10507" width="18.7109375" style="33" customWidth="1"/>
    <col min="10508" max="10508" width="20" style="33" customWidth="1"/>
    <col min="10509" max="10509" width="18.85546875" style="33" customWidth="1"/>
    <col min="10510" max="10513" width="8" style="33" customWidth="1"/>
    <col min="10514" max="10760" width="9.140625" style="33"/>
    <col min="10761" max="10761" width="7" style="33" customWidth="1"/>
    <col min="10762" max="10762" width="76.7109375" style="33" customWidth="1"/>
    <col min="10763" max="10763" width="18.7109375" style="33" customWidth="1"/>
    <col min="10764" max="10764" width="20" style="33" customWidth="1"/>
    <col min="10765" max="10765" width="18.85546875" style="33" customWidth="1"/>
    <col min="10766" max="10769" width="8" style="33" customWidth="1"/>
    <col min="10770" max="11016" width="9.140625" style="33"/>
    <col min="11017" max="11017" width="7" style="33" customWidth="1"/>
    <col min="11018" max="11018" width="76.7109375" style="33" customWidth="1"/>
    <col min="11019" max="11019" width="18.7109375" style="33" customWidth="1"/>
    <col min="11020" max="11020" width="20" style="33" customWidth="1"/>
    <col min="11021" max="11021" width="18.85546875" style="33" customWidth="1"/>
    <col min="11022" max="11025" width="8" style="33" customWidth="1"/>
    <col min="11026" max="11272" width="9.140625" style="33"/>
    <col min="11273" max="11273" width="7" style="33" customWidth="1"/>
    <col min="11274" max="11274" width="76.7109375" style="33" customWidth="1"/>
    <col min="11275" max="11275" width="18.7109375" style="33" customWidth="1"/>
    <col min="11276" max="11276" width="20" style="33" customWidth="1"/>
    <col min="11277" max="11277" width="18.85546875" style="33" customWidth="1"/>
    <col min="11278" max="11281" width="8" style="33" customWidth="1"/>
    <col min="11282" max="11528" width="9.140625" style="33"/>
    <col min="11529" max="11529" width="7" style="33" customWidth="1"/>
    <col min="11530" max="11530" width="76.7109375" style="33" customWidth="1"/>
    <col min="11531" max="11531" width="18.7109375" style="33" customWidth="1"/>
    <col min="11532" max="11532" width="20" style="33" customWidth="1"/>
    <col min="11533" max="11533" width="18.85546875" style="33" customWidth="1"/>
    <col min="11534" max="11537" width="8" style="33" customWidth="1"/>
    <col min="11538" max="11784" width="9.140625" style="33"/>
    <col min="11785" max="11785" width="7" style="33" customWidth="1"/>
    <col min="11786" max="11786" width="76.7109375" style="33" customWidth="1"/>
    <col min="11787" max="11787" width="18.7109375" style="33" customWidth="1"/>
    <col min="11788" max="11788" width="20" style="33" customWidth="1"/>
    <col min="11789" max="11789" width="18.85546875" style="33" customWidth="1"/>
    <col min="11790" max="11793" width="8" style="33" customWidth="1"/>
    <col min="11794" max="12040" width="9.140625" style="33"/>
    <col min="12041" max="12041" width="7" style="33" customWidth="1"/>
    <col min="12042" max="12042" width="76.7109375" style="33" customWidth="1"/>
    <col min="12043" max="12043" width="18.7109375" style="33" customWidth="1"/>
    <col min="12044" max="12044" width="20" style="33" customWidth="1"/>
    <col min="12045" max="12045" width="18.85546875" style="33" customWidth="1"/>
    <col min="12046" max="12049" width="8" style="33" customWidth="1"/>
    <col min="12050" max="12296" width="9.140625" style="33"/>
    <col min="12297" max="12297" width="7" style="33" customWidth="1"/>
    <col min="12298" max="12298" width="76.7109375" style="33" customWidth="1"/>
    <col min="12299" max="12299" width="18.7109375" style="33" customWidth="1"/>
    <col min="12300" max="12300" width="20" style="33" customWidth="1"/>
    <col min="12301" max="12301" width="18.85546875" style="33" customWidth="1"/>
    <col min="12302" max="12305" width="8" style="33" customWidth="1"/>
    <col min="12306" max="12552" width="9.140625" style="33"/>
    <col min="12553" max="12553" width="7" style="33" customWidth="1"/>
    <col min="12554" max="12554" width="76.7109375" style="33" customWidth="1"/>
    <col min="12555" max="12555" width="18.7109375" style="33" customWidth="1"/>
    <col min="12556" max="12556" width="20" style="33" customWidth="1"/>
    <col min="12557" max="12557" width="18.85546875" style="33" customWidth="1"/>
    <col min="12558" max="12561" width="8" style="33" customWidth="1"/>
    <col min="12562" max="12808" width="9.140625" style="33"/>
    <col min="12809" max="12809" width="7" style="33" customWidth="1"/>
    <col min="12810" max="12810" width="76.7109375" style="33" customWidth="1"/>
    <col min="12811" max="12811" width="18.7109375" style="33" customWidth="1"/>
    <col min="12812" max="12812" width="20" style="33" customWidth="1"/>
    <col min="12813" max="12813" width="18.85546875" style="33" customWidth="1"/>
    <col min="12814" max="12817" width="8" style="33" customWidth="1"/>
    <col min="12818" max="13064" width="9.140625" style="33"/>
    <col min="13065" max="13065" width="7" style="33" customWidth="1"/>
    <col min="13066" max="13066" width="76.7109375" style="33" customWidth="1"/>
    <col min="13067" max="13067" width="18.7109375" style="33" customWidth="1"/>
    <col min="13068" max="13068" width="20" style="33" customWidth="1"/>
    <col min="13069" max="13069" width="18.85546875" style="33" customWidth="1"/>
    <col min="13070" max="13073" width="8" style="33" customWidth="1"/>
    <col min="13074" max="13320" width="9.140625" style="33"/>
    <col min="13321" max="13321" width="7" style="33" customWidth="1"/>
    <col min="13322" max="13322" width="76.7109375" style="33" customWidth="1"/>
    <col min="13323" max="13323" width="18.7109375" style="33" customWidth="1"/>
    <col min="13324" max="13324" width="20" style="33" customWidth="1"/>
    <col min="13325" max="13325" width="18.85546875" style="33" customWidth="1"/>
    <col min="13326" max="13329" width="8" style="33" customWidth="1"/>
    <col min="13330" max="13576" width="9.140625" style="33"/>
    <col min="13577" max="13577" width="7" style="33" customWidth="1"/>
    <col min="13578" max="13578" width="76.7109375" style="33" customWidth="1"/>
    <col min="13579" max="13579" width="18.7109375" style="33" customWidth="1"/>
    <col min="13580" max="13580" width="20" style="33" customWidth="1"/>
    <col min="13581" max="13581" width="18.85546875" style="33" customWidth="1"/>
    <col min="13582" max="13585" width="8" style="33" customWidth="1"/>
    <col min="13586" max="13832" width="9.140625" style="33"/>
    <col min="13833" max="13833" width="7" style="33" customWidth="1"/>
    <col min="13834" max="13834" width="76.7109375" style="33" customWidth="1"/>
    <col min="13835" max="13835" width="18.7109375" style="33" customWidth="1"/>
    <col min="13836" max="13836" width="20" style="33" customWidth="1"/>
    <col min="13837" max="13837" width="18.85546875" style="33" customWidth="1"/>
    <col min="13838" max="13841" width="8" style="33" customWidth="1"/>
    <col min="13842" max="14088" width="9.140625" style="33"/>
    <col min="14089" max="14089" width="7" style="33" customWidth="1"/>
    <col min="14090" max="14090" width="76.7109375" style="33" customWidth="1"/>
    <col min="14091" max="14091" width="18.7109375" style="33" customWidth="1"/>
    <col min="14092" max="14092" width="20" style="33" customWidth="1"/>
    <col min="14093" max="14093" width="18.85546875" style="33" customWidth="1"/>
    <col min="14094" max="14097" width="8" style="33" customWidth="1"/>
    <col min="14098" max="14344" width="9.140625" style="33"/>
    <col min="14345" max="14345" width="7" style="33" customWidth="1"/>
    <col min="14346" max="14346" width="76.7109375" style="33" customWidth="1"/>
    <col min="14347" max="14347" width="18.7109375" style="33" customWidth="1"/>
    <col min="14348" max="14348" width="20" style="33" customWidth="1"/>
    <col min="14349" max="14349" width="18.85546875" style="33" customWidth="1"/>
    <col min="14350" max="14353" width="8" style="33" customWidth="1"/>
    <col min="14354" max="14600" width="9.140625" style="33"/>
    <col min="14601" max="14601" width="7" style="33" customWidth="1"/>
    <col min="14602" max="14602" width="76.7109375" style="33" customWidth="1"/>
    <col min="14603" max="14603" width="18.7109375" style="33" customWidth="1"/>
    <col min="14604" max="14604" width="20" style="33" customWidth="1"/>
    <col min="14605" max="14605" width="18.85546875" style="33" customWidth="1"/>
    <col min="14606" max="14609" width="8" style="33" customWidth="1"/>
    <col min="14610" max="14856" width="9.140625" style="33"/>
    <col min="14857" max="14857" width="7" style="33" customWidth="1"/>
    <col min="14858" max="14858" width="76.7109375" style="33" customWidth="1"/>
    <col min="14859" max="14859" width="18.7109375" style="33" customWidth="1"/>
    <col min="14860" max="14860" width="20" style="33" customWidth="1"/>
    <col min="14861" max="14861" width="18.85546875" style="33" customWidth="1"/>
    <col min="14862" max="14865" width="8" style="33" customWidth="1"/>
    <col min="14866" max="15112" width="9.140625" style="33"/>
    <col min="15113" max="15113" width="7" style="33" customWidth="1"/>
    <col min="15114" max="15114" width="76.7109375" style="33" customWidth="1"/>
    <col min="15115" max="15115" width="18.7109375" style="33" customWidth="1"/>
    <col min="15116" max="15116" width="20" style="33" customWidth="1"/>
    <col min="15117" max="15117" width="18.85546875" style="33" customWidth="1"/>
    <col min="15118" max="15121" width="8" style="33" customWidth="1"/>
    <col min="15122" max="15368" width="9.140625" style="33"/>
    <col min="15369" max="15369" width="7" style="33" customWidth="1"/>
    <col min="15370" max="15370" width="76.7109375" style="33" customWidth="1"/>
    <col min="15371" max="15371" width="18.7109375" style="33" customWidth="1"/>
    <col min="15372" max="15372" width="20" style="33" customWidth="1"/>
    <col min="15373" max="15373" width="18.85546875" style="33" customWidth="1"/>
    <col min="15374" max="15377" width="8" style="33" customWidth="1"/>
    <col min="15378" max="15624" width="9.140625" style="33"/>
    <col min="15625" max="15625" width="7" style="33" customWidth="1"/>
    <col min="15626" max="15626" width="76.7109375" style="33" customWidth="1"/>
    <col min="15627" max="15627" width="18.7109375" style="33" customWidth="1"/>
    <col min="15628" max="15628" width="20" style="33" customWidth="1"/>
    <col min="15629" max="15629" width="18.85546875" style="33" customWidth="1"/>
    <col min="15630" max="15633" width="8" style="33" customWidth="1"/>
    <col min="15634" max="15880" width="9.140625" style="33"/>
    <col min="15881" max="15881" width="7" style="33" customWidth="1"/>
    <col min="15882" max="15882" width="76.7109375" style="33" customWidth="1"/>
    <col min="15883" max="15883" width="18.7109375" style="33" customWidth="1"/>
    <col min="15884" max="15884" width="20" style="33" customWidth="1"/>
    <col min="15885" max="15885" width="18.85546875" style="33" customWidth="1"/>
    <col min="15886" max="15889" width="8" style="33" customWidth="1"/>
    <col min="15890" max="16136" width="9.140625" style="33"/>
    <col min="16137" max="16137" width="7" style="33" customWidth="1"/>
    <col min="16138" max="16138" width="76.7109375" style="33" customWidth="1"/>
    <col min="16139" max="16139" width="18.7109375" style="33" customWidth="1"/>
    <col min="16140" max="16140" width="20" style="33" customWidth="1"/>
    <col min="16141" max="16141" width="18.85546875" style="33" customWidth="1"/>
    <col min="16142" max="16145" width="8" style="33" customWidth="1"/>
    <col min="16146" max="16384" width="9.140625" style="33"/>
  </cols>
  <sheetData>
    <row r="1" spans="1:13" ht="23.25" customHeight="1" x14ac:dyDescent="0.25">
      <c r="A1" s="408" t="s">
        <v>327</v>
      </c>
      <c r="B1" s="408"/>
      <c r="C1" s="408"/>
      <c r="D1" s="408"/>
      <c r="E1" s="408"/>
      <c r="F1" s="408"/>
      <c r="G1" s="408"/>
      <c r="H1" s="408"/>
      <c r="I1" s="408"/>
      <c r="J1" s="408"/>
      <c r="K1" s="408"/>
      <c r="L1" s="408"/>
      <c r="M1" s="408"/>
    </row>
    <row r="2" spans="1:13" s="35" customFormat="1" ht="57" x14ac:dyDescent="0.25">
      <c r="A2" s="411" t="s">
        <v>328</v>
      </c>
      <c r="B2" s="411"/>
      <c r="C2" s="34" t="s">
        <v>329</v>
      </c>
      <c r="D2" s="34"/>
      <c r="E2" s="34"/>
      <c r="F2" s="34"/>
      <c r="G2" s="34"/>
      <c r="H2" s="34" t="s">
        <v>330</v>
      </c>
      <c r="I2" s="34"/>
      <c r="J2" s="34"/>
      <c r="K2" s="34"/>
      <c r="L2" s="34"/>
      <c r="M2" s="34" t="s">
        <v>331</v>
      </c>
    </row>
    <row r="3" spans="1:13" s="35" customFormat="1" x14ac:dyDescent="0.25">
      <c r="A3" s="36"/>
      <c r="B3" s="34" t="s">
        <v>105</v>
      </c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</row>
    <row r="4" spans="1:13" ht="15.95" customHeight="1" thickBot="1" x14ac:dyDescent="0.3">
      <c r="A4" s="410"/>
      <c r="B4" s="410"/>
      <c r="C4" s="37"/>
      <c r="D4" s="37"/>
      <c r="E4" s="37"/>
      <c r="F4" s="337"/>
      <c r="G4" s="337"/>
      <c r="I4" s="37"/>
      <c r="J4" s="37"/>
      <c r="K4" s="37"/>
      <c r="L4" s="37"/>
      <c r="M4" s="37" t="s">
        <v>2</v>
      </c>
    </row>
    <row r="5" spans="1:13" ht="31.5" customHeight="1" thickBot="1" x14ac:dyDescent="0.3">
      <c r="A5" s="262" t="s">
        <v>332</v>
      </c>
      <c r="B5" s="41" t="s">
        <v>333</v>
      </c>
      <c r="C5" s="41" t="s">
        <v>66</v>
      </c>
      <c r="D5" s="41" t="s">
        <v>364</v>
      </c>
      <c r="E5" s="41" t="s">
        <v>368</v>
      </c>
      <c r="F5" s="41" t="s">
        <v>369</v>
      </c>
      <c r="G5" s="41" t="s">
        <v>372</v>
      </c>
      <c r="H5" s="41" t="s">
        <v>66</v>
      </c>
      <c r="I5" s="41" t="s">
        <v>364</v>
      </c>
      <c r="J5" s="41" t="s">
        <v>368</v>
      </c>
      <c r="K5" s="41" t="s">
        <v>369</v>
      </c>
      <c r="L5" s="41" t="s">
        <v>372</v>
      </c>
      <c r="M5" s="41" t="s">
        <v>66</v>
      </c>
    </row>
    <row r="6" spans="1:13" s="48" customFormat="1" ht="15.75" thickBot="1" x14ac:dyDescent="0.3">
      <c r="A6" s="263">
        <v>1</v>
      </c>
      <c r="B6" s="46">
        <v>2</v>
      </c>
      <c r="C6" s="46">
        <v>3</v>
      </c>
      <c r="D6" s="46">
        <v>4</v>
      </c>
      <c r="E6" s="46">
        <v>5</v>
      </c>
      <c r="F6" s="46">
        <v>6</v>
      </c>
      <c r="G6" s="46">
        <v>7</v>
      </c>
      <c r="H6" s="46">
        <v>8</v>
      </c>
      <c r="I6" s="46">
        <v>9</v>
      </c>
      <c r="J6" s="46">
        <v>10</v>
      </c>
      <c r="K6" s="46">
        <v>11</v>
      </c>
      <c r="L6" s="46">
        <v>12</v>
      </c>
      <c r="M6" s="46">
        <v>13</v>
      </c>
    </row>
    <row r="7" spans="1:13" ht="15.75" thickBot="1" x14ac:dyDescent="0.3">
      <c r="A7" s="262" t="s">
        <v>10</v>
      </c>
      <c r="B7" s="264" t="s">
        <v>107</v>
      </c>
      <c r="C7" s="51">
        <f>SUM(C8:C13)</f>
        <v>67435612</v>
      </c>
      <c r="D7" s="87">
        <f t="shared" ref="D7:D9" si="0">SUM(E7-C7)</f>
        <v>8571742</v>
      </c>
      <c r="E7" s="51">
        <f>SUM(E8:E13)</f>
        <v>76007354</v>
      </c>
      <c r="F7" s="87">
        <f t="shared" ref="F7:F9" si="1">SUM(G7-E7)</f>
        <v>2144329</v>
      </c>
      <c r="G7" s="51">
        <f>SUM(G8:G13)</f>
        <v>78151683</v>
      </c>
      <c r="H7" s="51">
        <f>SUM(H8:H13)</f>
        <v>3100000</v>
      </c>
      <c r="I7" s="87">
        <f t="shared" ref="I7" si="2">SUM(J7-H7)</f>
        <v>1150000</v>
      </c>
      <c r="J7" s="51">
        <f>SUM(J8:J13)</f>
        <v>4250000</v>
      </c>
      <c r="K7" s="87">
        <f t="shared" ref="K7" si="3">SUM(L7-J7)</f>
        <v>261670</v>
      </c>
      <c r="L7" s="51">
        <f>SUM(L8:L13)</f>
        <v>4511670</v>
      </c>
      <c r="M7" s="51">
        <f>SUM(M8:M13)</f>
        <v>0</v>
      </c>
    </row>
    <row r="8" spans="1:13" x14ac:dyDescent="0.25">
      <c r="A8" s="265" t="s">
        <v>108</v>
      </c>
      <c r="B8" s="266" t="s">
        <v>109</v>
      </c>
      <c r="C8" s="56">
        <v>59118332</v>
      </c>
      <c r="D8" s="56">
        <f t="shared" si="0"/>
        <v>220713</v>
      </c>
      <c r="E8" s="56">
        <v>59339045</v>
      </c>
      <c r="F8" s="56">
        <f t="shared" si="1"/>
        <v>2191036</v>
      </c>
      <c r="G8" s="56">
        <v>61530081</v>
      </c>
      <c r="H8" s="56"/>
      <c r="I8" s="56"/>
      <c r="J8" s="56"/>
      <c r="K8" s="56"/>
      <c r="L8" s="56"/>
      <c r="M8" s="56"/>
    </row>
    <row r="9" spans="1:13" x14ac:dyDescent="0.25">
      <c r="A9" s="267" t="s">
        <v>110</v>
      </c>
      <c r="B9" s="268" t="s">
        <v>111</v>
      </c>
      <c r="C9" s="61"/>
      <c r="D9" s="61">
        <f t="shared" si="0"/>
        <v>0</v>
      </c>
      <c r="E9" s="61"/>
      <c r="F9" s="61">
        <f t="shared" si="1"/>
        <v>0</v>
      </c>
      <c r="G9" s="61"/>
      <c r="H9" s="61"/>
      <c r="I9" s="61"/>
      <c r="J9" s="61"/>
      <c r="K9" s="61"/>
      <c r="L9" s="61"/>
      <c r="M9" s="61"/>
    </row>
    <row r="10" spans="1:13" x14ac:dyDescent="0.25">
      <c r="A10" s="267" t="s">
        <v>112</v>
      </c>
      <c r="B10" s="268" t="s">
        <v>113</v>
      </c>
      <c r="C10" s="61">
        <v>6517280</v>
      </c>
      <c r="D10" s="61">
        <f>SUM(E10-C10)</f>
        <v>212456</v>
      </c>
      <c r="E10" s="61">
        <v>6729736</v>
      </c>
      <c r="F10" s="61">
        <f>SUM(G10-E10)</f>
        <v>-112456</v>
      </c>
      <c r="G10" s="61">
        <v>6617280</v>
      </c>
      <c r="H10" s="61">
        <v>3100000</v>
      </c>
      <c r="I10" s="61">
        <f>SUM(J10-H10)</f>
        <v>1150000</v>
      </c>
      <c r="J10" s="61">
        <v>4250000</v>
      </c>
      <c r="K10" s="61">
        <f>SUM(L10-J10)</f>
        <v>261670</v>
      </c>
      <c r="L10" s="61">
        <v>4511670</v>
      </c>
      <c r="M10" s="61"/>
    </row>
    <row r="11" spans="1:13" x14ac:dyDescent="0.25">
      <c r="A11" s="267" t="s">
        <v>114</v>
      </c>
      <c r="B11" s="268" t="s">
        <v>115</v>
      </c>
      <c r="C11" s="61">
        <v>1800000</v>
      </c>
      <c r="D11" s="61">
        <f t="shared" ref="D11:D14" si="4">SUM(E11-C11)</f>
        <v>66503</v>
      </c>
      <c r="E11" s="61">
        <v>1866503</v>
      </c>
      <c r="F11" s="61">
        <f t="shared" ref="F11:F21" si="5">SUM(G11-E11)</f>
        <v>65749</v>
      </c>
      <c r="G11" s="61">
        <v>1932252</v>
      </c>
      <c r="H11" s="61"/>
      <c r="I11" s="61"/>
      <c r="J11" s="61"/>
      <c r="K11" s="61"/>
      <c r="L11" s="61"/>
      <c r="M11" s="61"/>
    </row>
    <row r="12" spans="1:13" x14ac:dyDescent="0.25">
      <c r="A12" s="267" t="s">
        <v>116</v>
      </c>
      <c r="B12" s="268" t="s">
        <v>117</v>
      </c>
      <c r="C12" s="61"/>
      <c r="D12" s="61">
        <f t="shared" si="4"/>
        <v>0</v>
      </c>
      <c r="E12" s="61"/>
      <c r="F12" s="61">
        <f t="shared" si="5"/>
        <v>0</v>
      </c>
      <c r="G12" s="61"/>
      <c r="H12" s="61"/>
      <c r="I12" s="61"/>
      <c r="J12" s="61"/>
      <c r="K12" s="61"/>
      <c r="L12" s="61"/>
      <c r="M12" s="61"/>
    </row>
    <row r="13" spans="1:13" ht="15.75" thickBot="1" x14ac:dyDescent="0.3">
      <c r="A13" s="269" t="s">
        <v>118</v>
      </c>
      <c r="B13" s="270" t="s">
        <v>119</v>
      </c>
      <c r="C13" s="61"/>
      <c r="D13" s="61">
        <f t="shared" si="4"/>
        <v>8072070</v>
      </c>
      <c r="E13" s="61">
        <v>8072070</v>
      </c>
      <c r="F13" s="61">
        <f t="shared" si="5"/>
        <v>0</v>
      </c>
      <c r="G13" s="61">
        <v>8072070</v>
      </c>
      <c r="H13" s="61"/>
      <c r="I13" s="61"/>
      <c r="J13" s="61"/>
      <c r="K13" s="61"/>
      <c r="L13" s="61"/>
      <c r="M13" s="61"/>
    </row>
    <row r="14" spans="1:13" ht="15.75" thickBot="1" x14ac:dyDescent="0.3">
      <c r="A14" s="262" t="s">
        <v>13</v>
      </c>
      <c r="B14" s="271" t="s">
        <v>120</v>
      </c>
      <c r="C14" s="51">
        <f>SUM(C15:C19)</f>
        <v>38080381</v>
      </c>
      <c r="D14" s="87">
        <f t="shared" si="4"/>
        <v>14298676</v>
      </c>
      <c r="E14" s="51">
        <f>SUM(E15:E19)</f>
        <v>52379057</v>
      </c>
      <c r="F14" s="87">
        <f t="shared" si="5"/>
        <v>4215596</v>
      </c>
      <c r="G14" s="51">
        <f>SUM(G15:G19)</f>
        <v>56594653</v>
      </c>
      <c r="H14" s="51">
        <f>SUM(H15:H19)</f>
        <v>0</v>
      </c>
      <c r="I14" s="87">
        <f t="shared" ref="I14" si="6">SUM(J14-H14)</f>
        <v>0</v>
      </c>
      <c r="J14" s="51">
        <f>SUM(J15:J20)</f>
        <v>0</v>
      </c>
      <c r="K14" s="87">
        <f t="shared" ref="K14" si="7">SUM(L14-J14)</f>
        <v>0</v>
      </c>
      <c r="L14" s="51">
        <f>SUM(L15:L20)</f>
        <v>0</v>
      </c>
      <c r="M14" s="51">
        <f>SUM(M15:M19)</f>
        <v>0</v>
      </c>
    </row>
    <row r="15" spans="1:13" x14ac:dyDescent="0.25">
      <c r="A15" s="265" t="s">
        <v>121</v>
      </c>
      <c r="B15" s="266" t="s">
        <v>122</v>
      </c>
      <c r="C15" s="56"/>
      <c r="D15" s="61">
        <f t="shared" ref="D15:D21" si="8">SUM(E15-C15)</f>
        <v>0</v>
      </c>
      <c r="E15" s="56"/>
      <c r="F15" s="61">
        <f t="shared" si="5"/>
        <v>0</v>
      </c>
      <c r="G15" s="56"/>
      <c r="H15" s="56"/>
      <c r="I15" s="56"/>
      <c r="J15" s="56"/>
      <c r="K15" s="56"/>
      <c r="L15" s="56"/>
      <c r="M15" s="56"/>
    </row>
    <row r="16" spans="1:13" x14ac:dyDescent="0.25">
      <c r="A16" s="267" t="s">
        <v>123</v>
      </c>
      <c r="B16" s="268" t="s">
        <v>124</v>
      </c>
      <c r="C16" s="61"/>
      <c r="D16" s="61">
        <f t="shared" si="8"/>
        <v>0</v>
      </c>
      <c r="E16" s="61"/>
      <c r="F16" s="61">
        <f t="shared" si="5"/>
        <v>0</v>
      </c>
      <c r="G16" s="61"/>
      <c r="H16" s="61"/>
      <c r="I16" s="61"/>
      <c r="J16" s="61"/>
      <c r="K16" s="61"/>
      <c r="L16" s="61"/>
      <c r="M16" s="61"/>
    </row>
    <row r="17" spans="1:13" x14ac:dyDescent="0.25">
      <c r="A17" s="267" t="s">
        <v>125</v>
      </c>
      <c r="B17" s="268" t="s">
        <v>126</v>
      </c>
      <c r="C17" s="61"/>
      <c r="D17" s="61">
        <f t="shared" si="8"/>
        <v>0</v>
      </c>
      <c r="E17" s="61"/>
      <c r="F17" s="61">
        <f t="shared" si="5"/>
        <v>0</v>
      </c>
      <c r="G17" s="61"/>
      <c r="H17" s="61"/>
      <c r="I17" s="61"/>
      <c r="J17" s="61"/>
      <c r="K17" s="61"/>
      <c r="L17" s="61"/>
      <c r="M17" s="61"/>
    </row>
    <row r="18" spans="1:13" x14ac:dyDescent="0.25">
      <c r="A18" s="267" t="s">
        <v>127</v>
      </c>
      <c r="B18" s="268" t="s">
        <v>128</v>
      </c>
      <c r="C18" s="61"/>
      <c r="D18" s="61">
        <f t="shared" si="8"/>
        <v>0</v>
      </c>
      <c r="E18" s="61"/>
      <c r="F18" s="61">
        <f t="shared" si="5"/>
        <v>0</v>
      </c>
      <c r="G18" s="61"/>
      <c r="H18" s="61"/>
      <c r="I18" s="61"/>
      <c r="J18" s="61"/>
      <c r="K18" s="61"/>
      <c r="L18" s="61"/>
      <c r="M18" s="61"/>
    </row>
    <row r="19" spans="1:13" x14ac:dyDescent="0.25">
      <c r="A19" s="267" t="s">
        <v>129</v>
      </c>
      <c r="B19" s="268" t="s">
        <v>130</v>
      </c>
      <c r="C19" s="61">
        <v>38080381</v>
      </c>
      <c r="D19" s="61">
        <f t="shared" si="8"/>
        <v>14298676</v>
      </c>
      <c r="E19" s="61">
        <v>52379057</v>
      </c>
      <c r="F19" s="61">
        <f t="shared" si="5"/>
        <v>4215596</v>
      </c>
      <c r="G19" s="61">
        <v>56594653</v>
      </c>
      <c r="H19" s="61"/>
      <c r="I19" s="61"/>
      <c r="J19" s="61"/>
      <c r="K19" s="61"/>
      <c r="L19" s="61"/>
      <c r="M19" s="61"/>
    </row>
    <row r="20" spans="1:13" ht="15.75" thickBot="1" x14ac:dyDescent="0.3">
      <c r="A20" s="269" t="s">
        <v>131</v>
      </c>
      <c r="B20" s="270" t="s">
        <v>132</v>
      </c>
      <c r="C20" s="67"/>
      <c r="D20" s="61">
        <f t="shared" si="8"/>
        <v>0</v>
      </c>
      <c r="E20" s="67"/>
      <c r="F20" s="61">
        <f t="shared" si="5"/>
        <v>0</v>
      </c>
      <c r="G20" s="67"/>
      <c r="H20" s="67"/>
      <c r="I20" s="67"/>
      <c r="J20" s="67"/>
      <c r="K20" s="67"/>
      <c r="L20" s="67"/>
      <c r="M20" s="67"/>
    </row>
    <row r="21" spans="1:13" ht="15.75" thickBot="1" x14ac:dyDescent="0.3">
      <c r="A21" s="262" t="s">
        <v>7</v>
      </c>
      <c r="B21" s="264" t="s">
        <v>133</v>
      </c>
      <c r="C21" s="51">
        <f>SUM(C22:C26)</f>
        <v>137278774</v>
      </c>
      <c r="D21" s="87">
        <f t="shared" si="8"/>
        <v>110083340</v>
      </c>
      <c r="E21" s="51">
        <f>SUM(E22:E26)</f>
        <v>247362114</v>
      </c>
      <c r="F21" s="87">
        <f t="shared" si="5"/>
        <v>25705998</v>
      </c>
      <c r="G21" s="51">
        <f>SUM(G22:G26)</f>
        <v>273068112</v>
      </c>
      <c r="H21" s="51">
        <f>SUM(H22:H26)</f>
        <v>0</v>
      </c>
      <c r="I21" s="87">
        <f t="shared" ref="I21" si="9">SUM(J21-H21)</f>
        <v>0</v>
      </c>
      <c r="J21" s="51">
        <f>SUM(J22:J27)</f>
        <v>0</v>
      </c>
      <c r="K21" s="87">
        <f t="shared" ref="K21" si="10">SUM(L21-J21)</f>
        <v>0</v>
      </c>
      <c r="L21" s="51">
        <f>SUM(L22:L27)</f>
        <v>0</v>
      </c>
      <c r="M21" s="51">
        <f>SUM(M22:M26)</f>
        <v>0</v>
      </c>
    </row>
    <row r="22" spans="1:13" x14ac:dyDescent="0.25">
      <c r="A22" s="265" t="s">
        <v>134</v>
      </c>
      <c r="B22" s="266" t="s">
        <v>135</v>
      </c>
      <c r="C22" s="56"/>
      <c r="D22" s="56"/>
      <c r="E22" s="56"/>
      <c r="F22" s="56"/>
      <c r="G22" s="56">
        <v>20000000</v>
      </c>
      <c r="H22" s="56"/>
      <c r="I22" s="56"/>
      <c r="J22" s="56"/>
      <c r="K22" s="56"/>
      <c r="L22" s="56"/>
      <c r="M22" s="56"/>
    </row>
    <row r="23" spans="1:13" x14ac:dyDescent="0.25">
      <c r="A23" s="267" t="s">
        <v>136</v>
      </c>
      <c r="B23" s="268" t="s">
        <v>137</v>
      </c>
      <c r="C23" s="61"/>
      <c r="D23" s="61">
        <f t="shared" ref="D23:D28" si="11">SUM(E23-C23)</f>
        <v>0</v>
      </c>
      <c r="E23" s="61"/>
      <c r="F23" s="61">
        <f t="shared" ref="F23:F28" si="12">SUM(G23-E23)</f>
        <v>0</v>
      </c>
      <c r="G23" s="61"/>
      <c r="H23" s="61"/>
      <c r="I23" s="61"/>
      <c r="J23" s="61"/>
      <c r="K23" s="61"/>
      <c r="L23" s="61"/>
      <c r="M23" s="61"/>
    </row>
    <row r="24" spans="1:13" x14ac:dyDescent="0.25">
      <c r="A24" s="267" t="s">
        <v>138</v>
      </c>
      <c r="B24" s="268" t="s">
        <v>139</v>
      </c>
      <c r="C24" s="61">
        <v>264000</v>
      </c>
      <c r="D24" s="61">
        <f t="shared" si="11"/>
        <v>0</v>
      </c>
      <c r="E24" s="61">
        <v>264000</v>
      </c>
      <c r="F24" s="61">
        <f t="shared" si="12"/>
        <v>0</v>
      </c>
      <c r="G24" s="61">
        <v>264000</v>
      </c>
      <c r="H24" s="61"/>
      <c r="I24" s="61"/>
      <c r="J24" s="61"/>
      <c r="K24" s="61"/>
      <c r="L24" s="61"/>
      <c r="M24" s="61"/>
    </row>
    <row r="25" spans="1:13" x14ac:dyDescent="0.25">
      <c r="A25" s="267" t="s">
        <v>140</v>
      </c>
      <c r="B25" s="268" t="s">
        <v>141</v>
      </c>
      <c r="C25" s="61"/>
      <c r="D25" s="61">
        <f t="shared" si="11"/>
        <v>0</v>
      </c>
      <c r="E25" s="61"/>
      <c r="F25" s="61">
        <f t="shared" si="12"/>
        <v>0</v>
      </c>
      <c r="G25" s="61"/>
      <c r="H25" s="61"/>
      <c r="I25" s="61"/>
      <c r="J25" s="61"/>
      <c r="K25" s="61"/>
      <c r="L25" s="61"/>
      <c r="M25" s="61"/>
    </row>
    <row r="26" spans="1:13" x14ac:dyDescent="0.25">
      <c r="A26" s="267" t="s">
        <v>142</v>
      </c>
      <c r="B26" s="268" t="s">
        <v>143</v>
      </c>
      <c r="C26" s="61">
        <v>137014774</v>
      </c>
      <c r="D26" s="61">
        <f t="shared" si="11"/>
        <v>110083340</v>
      </c>
      <c r="E26" s="61">
        <v>247098114</v>
      </c>
      <c r="F26" s="61">
        <f t="shared" si="12"/>
        <v>5705998</v>
      </c>
      <c r="G26" s="61">
        <v>252804112</v>
      </c>
      <c r="H26" s="61"/>
      <c r="I26" s="61"/>
      <c r="J26" s="61"/>
      <c r="K26" s="61"/>
      <c r="L26" s="61"/>
      <c r="M26" s="61"/>
    </row>
    <row r="27" spans="1:13" ht="15.75" thickBot="1" x14ac:dyDescent="0.3">
      <c r="A27" s="269" t="s">
        <v>144</v>
      </c>
      <c r="B27" s="270" t="s">
        <v>145</v>
      </c>
      <c r="C27" s="67">
        <v>135871774</v>
      </c>
      <c r="D27" s="61">
        <f t="shared" si="11"/>
        <v>109921320</v>
      </c>
      <c r="E27" s="67">
        <v>245793094</v>
      </c>
      <c r="F27" s="61">
        <f t="shared" si="12"/>
        <v>0</v>
      </c>
      <c r="G27" s="67">
        <v>245793094</v>
      </c>
      <c r="H27" s="67"/>
      <c r="I27" s="67"/>
      <c r="J27" s="67"/>
      <c r="K27" s="67"/>
      <c r="L27" s="67"/>
      <c r="M27" s="67"/>
    </row>
    <row r="28" spans="1:13" ht="15.75" thickBot="1" x14ac:dyDescent="0.3">
      <c r="A28" s="262" t="s">
        <v>146</v>
      </c>
      <c r="B28" s="264" t="s">
        <v>147</v>
      </c>
      <c r="C28" s="51">
        <f>SUM(C29,C32,C33,C34)</f>
        <v>22600000</v>
      </c>
      <c r="D28" s="87">
        <f t="shared" si="11"/>
        <v>0</v>
      </c>
      <c r="E28" s="51">
        <f>SUM(E29,E32,E33,E34)</f>
        <v>22600000</v>
      </c>
      <c r="F28" s="87">
        <f t="shared" si="12"/>
        <v>0</v>
      </c>
      <c r="G28" s="51">
        <f>SUM(G29,G32,G33,G34)</f>
        <v>22600000</v>
      </c>
      <c r="H28" s="51">
        <f>SUM(H29,H32,H33,H34)</f>
        <v>0</v>
      </c>
      <c r="I28" s="87">
        <f t="shared" ref="I28" si="13">SUM(J28-H28)</f>
        <v>0</v>
      </c>
      <c r="J28" s="51">
        <f>SUM(J29:J34)</f>
        <v>0</v>
      </c>
      <c r="K28" s="87">
        <f t="shared" ref="K28" si="14">SUM(L28-J28)</f>
        <v>0</v>
      </c>
      <c r="L28" s="51">
        <f>SUM(L29:L34)</f>
        <v>0</v>
      </c>
      <c r="M28" s="51">
        <f>SUM(M29,M32,M33,M34)</f>
        <v>0</v>
      </c>
    </row>
    <row r="29" spans="1:13" x14ac:dyDescent="0.25">
      <c r="A29" s="265" t="s">
        <v>148</v>
      </c>
      <c r="B29" s="266" t="s">
        <v>149</v>
      </c>
      <c r="C29" s="70">
        <f>SUM(C30:C31)</f>
        <v>20000000</v>
      </c>
      <c r="D29" s="61">
        <f t="shared" ref="D29:D35" si="15">SUM(E29-C29)</f>
        <v>0</v>
      </c>
      <c r="E29" s="70">
        <v>20000000</v>
      </c>
      <c r="F29" s="61">
        <f t="shared" ref="F29:F35" si="16">SUM(G29-E29)</f>
        <v>0</v>
      </c>
      <c r="G29" s="70">
        <v>20000000</v>
      </c>
      <c r="H29" s="70"/>
      <c r="I29" s="70"/>
      <c r="J29" s="70"/>
      <c r="K29" s="70"/>
      <c r="L29" s="70"/>
      <c r="M29" s="70"/>
    </row>
    <row r="30" spans="1:13" x14ac:dyDescent="0.25">
      <c r="A30" s="267" t="s">
        <v>150</v>
      </c>
      <c r="B30" s="268" t="s">
        <v>151</v>
      </c>
      <c r="C30" s="61"/>
      <c r="D30" s="61">
        <f t="shared" si="15"/>
        <v>0</v>
      </c>
      <c r="E30" s="61"/>
      <c r="F30" s="61">
        <f t="shared" si="16"/>
        <v>0</v>
      </c>
      <c r="G30" s="61"/>
      <c r="H30" s="61"/>
      <c r="I30" s="61"/>
      <c r="J30" s="61"/>
      <c r="K30" s="61"/>
      <c r="L30" s="61"/>
      <c r="M30" s="61"/>
    </row>
    <row r="31" spans="1:13" x14ac:dyDescent="0.25">
      <c r="A31" s="267" t="s">
        <v>152</v>
      </c>
      <c r="B31" s="268" t="s">
        <v>153</v>
      </c>
      <c r="C31" s="61">
        <v>20000000</v>
      </c>
      <c r="D31" s="61">
        <f t="shared" si="15"/>
        <v>0</v>
      </c>
      <c r="E31" s="61">
        <v>20000000</v>
      </c>
      <c r="F31" s="61">
        <f t="shared" si="16"/>
        <v>0</v>
      </c>
      <c r="G31" s="61">
        <v>20000000</v>
      </c>
      <c r="H31" s="61"/>
      <c r="I31" s="61"/>
      <c r="J31" s="61"/>
      <c r="K31" s="61"/>
      <c r="L31" s="61"/>
      <c r="M31" s="61"/>
    </row>
    <row r="32" spans="1:13" x14ac:dyDescent="0.25">
      <c r="A32" s="267" t="s">
        <v>154</v>
      </c>
      <c r="B32" s="268" t="s">
        <v>155</v>
      </c>
      <c r="C32" s="61">
        <v>2500000</v>
      </c>
      <c r="D32" s="61">
        <f t="shared" si="15"/>
        <v>0</v>
      </c>
      <c r="E32" s="61">
        <v>2500000</v>
      </c>
      <c r="F32" s="61">
        <f t="shared" si="16"/>
        <v>0</v>
      </c>
      <c r="G32" s="61">
        <v>2500000</v>
      </c>
      <c r="H32" s="61"/>
      <c r="I32" s="61"/>
      <c r="J32" s="61"/>
      <c r="K32" s="61"/>
      <c r="L32" s="61"/>
      <c r="M32" s="61"/>
    </row>
    <row r="33" spans="1:13" x14ac:dyDescent="0.25">
      <c r="A33" s="267" t="s">
        <v>156</v>
      </c>
      <c r="B33" s="268" t="s">
        <v>157</v>
      </c>
      <c r="C33" s="61"/>
      <c r="D33" s="61">
        <f t="shared" si="15"/>
        <v>0</v>
      </c>
      <c r="E33" s="61"/>
      <c r="F33" s="61">
        <f t="shared" si="16"/>
        <v>0</v>
      </c>
      <c r="G33" s="61"/>
      <c r="H33" s="61"/>
      <c r="I33" s="61"/>
      <c r="J33" s="61"/>
      <c r="K33" s="61"/>
      <c r="L33" s="61"/>
      <c r="M33" s="61"/>
    </row>
    <row r="34" spans="1:13" ht="15.75" thickBot="1" x14ac:dyDescent="0.3">
      <c r="A34" s="269" t="s">
        <v>158</v>
      </c>
      <c r="B34" s="270" t="s">
        <v>159</v>
      </c>
      <c r="C34" s="67">
        <v>100000</v>
      </c>
      <c r="D34" s="61">
        <f t="shared" si="15"/>
        <v>0</v>
      </c>
      <c r="E34" s="67">
        <v>100000</v>
      </c>
      <c r="F34" s="61">
        <f t="shared" si="16"/>
        <v>0</v>
      </c>
      <c r="G34" s="67">
        <v>100000</v>
      </c>
      <c r="H34" s="67"/>
      <c r="I34" s="67"/>
      <c r="J34" s="67"/>
      <c r="K34" s="67"/>
      <c r="L34" s="67"/>
      <c r="M34" s="67"/>
    </row>
    <row r="35" spans="1:13" ht="15.75" thickBot="1" x14ac:dyDescent="0.3">
      <c r="A35" s="262" t="s">
        <v>9</v>
      </c>
      <c r="B35" s="264" t="s">
        <v>160</v>
      </c>
      <c r="C35" s="51">
        <f>SUM(C36:C45)</f>
        <v>8757300</v>
      </c>
      <c r="D35" s="87">
        <f t="shared" si="15"/>
        <v>0</v>
      </c>
      <c r="E35" s="51">
        <f>SUM(E36:E45)</f>
        <v>8757300</v>
      </c>
      <c r="F35" s="87">
        <f t="shared" si="16"/>
        <v>0</v>
      </c>
      <c r="G35" s="51">
        <f>SUM(G36:G45)</f>
        <v>8757300</v>
      </c>
      <c r="H35" s="51">
        <f>SUM(H36:H45)</f>
        <v>700000</v>
      </c>
      <c r="I35" s="87">
        <f t="shared" ref="I35" si="17">SUM(J35-H35)</f>
        <v>0</v>
      </c>
      <c r="J35" s="51">
        <f>SUM(J36:J41)</f>
        <v>700000</v>
      </c>
      <c r="K35" s="87">
        <f t="shared" ref="K35" si="18">SUM(L35-J35)</f>
        <v>0</v>
      </c>
      <c r="L35" s="51">
        <f>SUM(L36:L41)</f>
        <v>700000</v>
      </c>
      <c r="M35" s="51">
        <f>SUM(M36:M45)</f>
        <v>0</v>
      </c>
    </row>
    <row r="36" spans="1:13" x14ac:dyDescent="0.25">
      <c r="A36" s="265" t="s">
        <v>161</v>
      </c>
      <c r="B36" s="266" t="s">
        <v>162</v>
      </c>
      <c r="C36" s="56"/>
      <c r="D36" s="61">
        <f t="shared" ref="D36:D46" si="19">SUM(E36-C36)</f>
        <v>0</v>
      </c>
      <c r="E36" s="56"/>
      <c r="F36" s="61">
        <f t="shared" ref="F36:F52" si="20">SUM(G36-E36)</f>
        <v>0</v>
      </c>
      <c r="G36" s="56"/>
      <c r="H36" s="56"/>
      <c r="I36" s="56"/>
      <c r="J36" s="56"/>
      <c r="K36" s="56"/>
      <c r="L36" s="56"/>
      <c r="M36" s="56"/>
    </row>
    <row r="37" spans="1:13" x14ac:dyDescent="0.25">
      <c r="A37" s="267" t="s">
        <v>163</v>
      </c>
      <c r="B37" s="268" t="s">
        <v>164</v>
      </c>
      <c r="C37" s="61">
        <v>4050300</v>
      </c>
      <c r="D37" s="61">
        <f t="shared" si="19"/>
        <v>0</v>
      </c>
      <c r="E37" s="61">
        <v>4050300</v>
      </c>
      <c r="F37" s="61">
        <f t="shared" si="20"/>
        <v>0</v>
      </c>
      <c r="G37" s="61">
        <v>4050300</v>
      </c>
      <c r="H37" s="61">
        <v>700000</v>
      </c>
      <c r="I37" s="61">
        <f>SUM(J37-H37)</f>
        <v>0</v>
      </c>
      <c r="J37" s="61">
        <v>700000</v>
      </c>
      <c r="K37" s="61">
        <f>SUM(L37-J37)</f>
        <v>0</v>
      </c>
      <c r="L37" s="61">
        <v>700000</v>
      </c>
      <c r="M37" s="61"/>
    </row>
    <row r="38" spans="1:13" x14ac:dyDescent="0.25">
      <c r="A38" s="267" t="s">
        <v>165</v>
      </c>
      <c r="B38" s="268" t="s">
        <v>166</v>
      </c>
      <c r="C38" s="61">
        <v>3600000</v>
      </c>
      <c r="D38" s="61">
        <f t="shared" si="19"/>
        <v>0</v>
      </c>
      <c r="E38" s="61">
        <v>3600000</v>
      </c>
      <c r="F38" s="61">
        <f t="shared" si="20"/>
        <v>0</v>
      </c>
      <c r="G38" s="61">
        <v>3600000</v>
      </c>
      <c r="H38" s="61"/>
      <c r="I38" s="61"/>
      <c r="J38" s="61"/>
      <c r="K38" s="61"/>
      <c r="L38" s="61"/>
      <c r="M38" s="61"/>
    </row>
    <row r="39" spans="1:13" x14ac:dyDescent="0.25">
      <c r="A39" s="267" t="s">
        <v>167</v>
      </c>
      <c r="B39" s="268" t="s">
        <v>168</v>
      </c>
      <c r="C39" s="61"/>
      <c r="D39" s="61">
        <f t="shared" si="19"/>
        <v>0</v>
      </c>
      <c r="E39" s="61"/>
      <c r="F39" s="61">
        <f t="shared" si="20"/>
        <v>0</v>
      </c>
      <c r="G39" s="61"/>
      <c r="H39" s="61"/>
      <c r="I39" s="61"/>
      <c r="J39" s="61"/>
      <c r="K39" s="61"/>
      <c r="L39" s="61"/>
      <c r="M39" s="61"/>
    </row>
    <row r="40" spans="1:13" x14ac:dyDescent="0.25">
      <c r="A40" s="267" t="s">
        <v>169</v>
      </c>
      <c r="B40" s="268" t="s">
        <v>170</v>
      </c>
      <c r="C40" s="61"/>
      <c r="D40" s="61">
        <f t="shared" si="19"/>
        <v>0</v>
      </c>
      <c r="E40" s="61"/>
      <c r="F40" s="61">
        <f t="shared" si="20"/>
        <v>0</v>
      </c>
      <c r="G40" s="61"/>
      <c r="H40" s="61"/>
      <c r="I40" s="61"/>
      <c r="J40" s="61"/>
      <c r="K40" s="61"/>
      <c r="L40" s="61"/>
      <c r="M40" s="61"/>
    </row>
    <row r="41" spans="1:13" x14ac:dyDescent="0.25">
      <c r="A41" s="267" t="s">
        <v>171</v>
      </c>
      <c r="B41" s="268" t="s">
        <v>172</v>
      </c>
      <c r="C41" s="61">
        <v>1107000</v>
      </c>
      <c r="D41" s="61">
        <f t="shared" si="19"/>
        <v>0</v>
      </c>
      <c r="E41" s="61">
        <v>1107000</v>
      </c>
      <c r="F41" s="61">
        <f t="shared" si="20"/>
        <v>0</v>
      </c>
      <c r="G41" s="61">
        <v>1107000</v>
      </c>
      <c r="H41" s="61"/>
      <c r="I41" s="61"/>
      <c r="J41" s="61"/>
      <c r="K41" s="61"/>
      <c r="L41" s="61"/>
      <c r="M41" s="61"/>
    </row>
    <row r="42" spans="1:13" x14ac:dyDescent="0.25">
      <c r="A42" s="267" t="s">
        <v>173</v>
      </c>
      <c r="B42" s="268" t="s">
        <v>174</v>
      </c>
      <c r="C42" s="61"/>
      <c r="D42" s="61">
        <f t="shared" si="19"/>
        <v>0</v>
      </c>
      <c r="E42" s="61"/>
      <c r="F42" s="61">
        <f t="shared" si="20"/>
        <v>0</v>
      </c>
      <c r="G42" s="61"/>
      <c r="H42" s="61"/>
      <c r="I42" s="61"/>
      <c r="J42" s="61"/>
      <c r="K42" s="61"/>
      <c r="L42" s="61"/>
      <c r="M42" s="61"/>
    </row>
    <row r="43" spans="1:13" x14ac:dyDescent="0.25">
      <c r="A43" s="267" t="s">
        <v>175</v>
      </c>
      <c r="B43" s="268" t="s">
        <v>176</v>
      </c>
      <c r="C43" s="61"/>
      <c r="D43" s="61">
        <f t="shared" si="19"/>
        <v>0</v>
      </c>
      <c r="E43" s="61"/>
      <c r="F43" s="61">
        <f t="shared" si="20"/>
        <v>0</v>
      </c>
      <c r="G43" s="61"/>
      <c r="H43" s="61"/>
      <c r="I43" s="61"/>
      <c r="J43" s="61"/>
      <c r="K43" s="61"/>
      <c r="L43" s="61"/>
      <c r="M43" s="61"/>
    </row>
    <row r="44" spans="1:13" x14ac:dyDescent="0.25">
      <c r="A44" s="267" t="s">
        <v>177</v>
      </c>
      <c r="B44" s="268" t="s">
        <v>178</v>
      </c>
      <c r="C44" s="61"/>
      <c r="D44" s="61">
        <f t="shared" si="19"/>
        <v>0</v>
      </c>
      <c r="E44" s="61"/>
      <c r="F44" s="61">
        <f t="shared" si="20"/>
        <v>0</v>
      </c>
      <c r="G44" s="61"/>
      <c r="H44" s="61"/>
      <c r="I44" s="61"/>
      <c r="J44" s="61"/>
      <c r="K44" s="61"/>
      <c r="L44" s="61"/>
      <c r="M44" s="61"/>
    </row>
    <row r="45" spans="1:13" ht="15.75" thickBot="1" x14ac:dyDescent="0.3">
      <c r="A45" s="269" t="s">
        <v>179</v>
      </c>
      <c r="B45" s="270" t="s">
        <v>26</v>
      </c>
      <c r="C45" s="67"/>
      <c r="D45" s="61">
        <f t="shared" si="19"/>
        <v>0</v>
      </c>
      <c r="E45" s="67"/>
      <c r="F45" s="61">
        <f t="shared" si="20"/>
        <v>0</v>
      </c>
      <c r="G45" s="67"/>
      <c r="H45" s="67"/>
      <c r="I45" s="67"/>
      <c r="J45" s="67"/>
      <c r="K45" s="67"/>
      <c r="L45" s="67"/>
      <c r="M45" s="67"/>
    </row>
    <row r="46" spans="1:13" ht="15.75" thickBot="1" x14ac:dyDescent="0.3">
      <c r="A46" s="262" t="s">
        <v>22</v>
      </c>
      <c r="B46" s="264" t="s">
        <v>180</v>
      </c>
      <c r="C46" s="51">
        <f>SUM(C47:C51)</f>
        <v>3300000</v>
      </c>
      <c r="D46" s="87">
        <f t="shared" si="19"/>
        <v>0</v>
      </c>
      <c r="E46" s="51">
        <f>SUM(E47:E51)</f>
        <v>3300000</v>
      </c>
      <c r="F46" s="87">
        <f t="shared" si="20"/>
        <v>0</v>
      </c>
      <c r="G46" s="51">
        <f>SUM(G47:G51)</f>
        <v>3300000</v>
      </c>
      <c r="H46" s="51">
        <f>SUM(H47:H51)</f>
        <v>0</v>
      </c>
      <c r="I46" s="87">
        <f t="shared" ref="I46" si="21">SUM(J46-H46)</f>
        <v>0</v>
      </c>
      <c r="J46" s="51">
        <f>SUM(J47:J51)</f>
        <v>0</v>
      </c>
      <c r="K46" s="87">
        <f t="shared" ref="K46" si="22">SUM(L46-J46)</f>
        <v>0</v>
      </c>
      <c r="L46" s="51">
        <f>SUM(L47:L51)</f>
        <v>0</v>
      </c>
      <c r="M46" s="51">
        <f>SUM(M47:M51)</f>
        <v>0</v>
      </c>
    </row>
    <row r="47" spans="1:13" x14ac:dyDescent="0.25">
      <c r="A47" s="265" t="s">
        <v>181</v>
      </c>
      <c r="B47" s="266" t="s">
        <v>182</v>
      </c>
      <c r="C47" s="56"/>
      <c r="D47" s="61">
        <f t="shared" ref="D47:D52" si="23">SUM(E47-C47)</f>
        <v>0</v>
      </c>
      <c r="E47" s="56"/>
      <c r="F47" s="61">
        <f t="shared" si="20"/>
        <v>0</v>
      </c>
      <c r="G47" s="56"/>
      <c r="H47" s="56"/>
      <c r="I47" s="56"/>
      <c r="J47" s="56"/>
      <c r="K47" s="56"/>
      <c r="L47" s="56"/>
      <c r="M47" s="56"/>
    </row>
    <row r="48" spans="1:13" x14ac:dyDescent="0.25">
      <c r="A48" s="267" t="s">
        <v>183</v>
      </c>
      <c r="B48" s="268" t="s">
        <v>184</v>
      </c>
      <c r="C48" s="61">
        <v>3300000</v>
      </c>
      <c r="D48" s="61">
        <f t="shared" si="23"/>
        <v>0</v>
      </c>
      <c r="E48" s="61">
        <v>3300000</v>
      </c>
      <c r="F48" s="61">
        <f t="shared" si="20"/>
        <v>0</v>
      </c>
      <c r="G48" s="61">
        <v>3300000</v>
      </c>
      <c r="H48" s="61"/>
      <c r="I48" s="61"/>
      <c r="J48" s="61"/>
      <c r="K48" s="61"/>
      <c r="L48" s="61"/>
      <c r="M48" s="61"/>
    </row>
    <row r="49" spans="1:13" x14ac:dyDescent="0.25">
      <c r="A49" s="267" t="s">
        <v>185</v>
      </c>
      <c r="B49" s="268" t="s">
        <v>186</v>
      </c>
      <c r="C49" s="61"/>
      <c r="D49" s="61">
        <f t="shared" si="23"/>
        <v>0</v>
      </c>
      <c r="E49" s="61"/>
      <c r="F49" s="61">
        <f t="shared" si="20"/>
        <v>0</v>
      </c>
      <c r="G49" s="61"/>
      <c r="H49" s="61"/>
      <c r="I49" s="61"/>
      <c r="J49" s="61"/>
      <c r="K49" s="61"/>
      <c r="L49" s="61"/>
      <c r="M49" s="61"/>
    </row>
    <row r="50" spans="1:13" x14ac:dyDescent="0.25">
      <c r="A50" s="267" t="s">
        <v>187</v>
      </c>
      <c r="B50" s="268" t="s">
        <v>188</v>
      </c>
      <c r="C50" s="61"/>
      <c r="D50" s="61">
        <f t="shared" si="23"/>
        <v>0</v>
      </c>
      <c r="E50" s="61"/>
      <c r="F50" s="61">
        <f t="shared" si="20"/>
        <v>0</v>
      </c>
      <c r="G50" s="61"/>
      <c r="H50" s="61"/>
      <c r="I50" s="61"/>
      <c r="J50" s="61"/>
      <c r="K50" s="61"/>
      <c r="L50" s="61"/>
      <c r="M50" s="61"/>
    </row>
    <row r="51" spans="1:13" ht="15.75" thickBot="1" x14ac:dyDescent="0.3">
      <c r="A51" s="272" t="s">
        <v>189</v>
      </c>
      <c r="B51" s="273" t="s">
        <v>190</v>
      </c>
      <c r="C51" s="75"/>
      <c r="D51" s="61">
        <f t="shared" si="23"/>
        <v>0</v>
      </c>
      <c r="E51" s="75"/>
      <c r="F51" s="61">
        <f t="shared" si="20"/>
        <v>0</v>
      </c>
      <c r="G51" s="75"/>
      <c r="H51" s="75"/>
      <c r="I51" s="75"/>
      <c r="J51" s="75"/>
      <c r="K51" s="75"/>
      <c r="L51" s="75"/>
      <c r="M51" s="75"/>
    </row>
    <row r="52" spans="1:13" ht="15.75" thickBot="1" x14ac:dyDescent="0.3">
      <c r="A52" s="262" t="s">
        <v>191</v>
      </c>
      <c r="B52" s="264" t="s">
        <v>192</v>
      </c>
      <c r="C52" s="51">
        <f>SUM(C53:C55)</f>
        <v>0</v>
      </c>
      <c r="D52" s="87">
        <f t="shared" si="23"/>
        <v>0</v>
      </c>
      <c r="E52" s="51"/>
      <c r="F52" s="87">
        <f t="shared" si="20"/>
        <v>0</v>
      </c>
      <c r="G52" s="51"/>
      <c r="H52" s="51">
        <f>SUM(H53:H55)</f>
        <v>0</v>
      </c>
      <c r="I52" s="87">
        <f t="shared" ref="I52" si="24">SUM(J52-H52)</f>
        <v>0</v>
      </c>
      <c r="J52" s="51">
        <f>SUM(J53:J55)</f>
        <v>0</v>
      </c>
      <c r="K52" s="87">
        <f t="shared" ref="K52" si="25">SUM(L52-J52)</f>
        <v>0</v>
      </c>
      <c r="L52" s="51">
        <f>SUM(L53:L55)</f>
        <v>0</v>
      </c>
      <c r="M52" s="51">
        <f>SUM(M53:M55)</f>
        <v>0</v>
      </c>
    </row>
    <row r="53" spans="1:13" x14ac:dyDescent="0.25">
      <c r="A53" s="265" t="s">
        <v>193</v>
      </c>
      <c r="B53" s="266" t="s">
        <v>194</v>
      </c>
      <c r="C53" s="56"/>
      <c r="D53" s="56"/>
      <c r="E53" s="56"/>
      <c r="F53" s="56"/>
      <c r="G53" s="56"/>
      <c r="H53" s="56"/>
      <c r="I53" s="56"/>
      <c r="J53" s="56"/>
      <c r="K53" s="56"/>
      <c r="L53" s="56"/>
      <c r="M53" s="56"/>
    </row>
    <row r="54" spans="1:13" x14ac:dyDescent="0.25">
      <c r="A54" s="267" t="s">
        <v>195</v>
      </c>
      <c r="B54" s="268" t="s">
        <v>196</v>
      </c>
      <c r="C54" s="61"/>
      <c r="D54" s="61"/>
      <c r="E54" s="61"/>
      <c r="F54" s="61"/>
      <c r="G54" s="61"/>
      <c r="H54" s="61"/>
      <c r="I54" s="61"/>
      <c r="J54" s="61"/>
      <c r="K54" s="61"/>
      <c r="L54" s="61"/>
      <c r="M54" s="61"/>
    </row>
    <row r="55" spans="1:13" x14ac:dyDescent="0.25">
      <c r="A55" s="267" t="s">
        <v>197</v>
      </c>
      <c r="B55" s="268" t="s">
        <v>198</v>
      </c>
      <c r="C55" s="61"/>
      <c r="D55" s="61"/>
      <c r="E55" s="61"/>
      <c r="F55" s="61"/>
      <c r="G55" s="61"/>
      <c r="H55" s="61"/>
      <c r="I55" s="61"/>
      <c r="J55" s="61"/>
      <c r="K55" s="61"/>
      <c r="L55" s="61"/>
      <c r="M55" s="61"/>
    </row>
    <row r="56" spans="1:13" ht="15.75" thickBot="1" x14ac:dyDescent="0.3">
      <c r="A56" s="269" t="s">
        <v>199</v>
      </c>
      <c r="B56" s="270" t="s">
        <v>200</v>
      </c>
      <c r="C56" s="67"/>
      <c r="D56" s="67"/>
      <c r="E56" s="67"/>
      <c r="F56" s="67"/>
      <c r="G56" s="67"/>
      <c r="H56" s="67"/>
      <c r="I56" s="67"/>
      <c r="J56" s="67"/>
      <c r="K56" s="67"/>
      <c r="L56" s="67"/>
      <c r="M56" s="67"/>
    </row>
    <row r="57" spans="1:13" ht="15.75" thickBot="1" x14ac:dyDescent="0.3">
      <c r="A57" s="262" t="s">
        <v>27</v>
      </c>
      <c r="B57" s="271" t="s">
        <v>201</v>
      </c>
      <c r="C57" s="51">
        <f>SUM(C58:C60)</f>
        <v>264000</v>
      </c>
      <c r="D57" s="87">
        <f t="shared" ref="D57" si="26">SUM(E57-C57)</f>
        <v>0</v>
      </c>
      <c r="E57" s="51">
        <f>SUM(E58:E60)</f>
        <v>264000</v>
      </c>
      <c r="F57" s="87">
        <f t="shared" ref="F57:F62" si="27">SUM(G57-E57)</f>
        <v>0</v>
      </c>
      <c r="G57" s="51">
        <f>SUM(G58:G60)</f>
        <v>264000</v>
      </c>
      <c r="H57" s="51">
        <f>SUM(H58:H60)</f>
        <v>0</v>
      </c>
      <c r="I57" s="87">
        <f t="shared" ref="I57" si="28">SUM(J57-H57)</f>
        <v>0</v>
      </c>
      <c r="J57" s="51">
        <f>SUM(J58:J60)</f>
        <v>0</v>
      </c>
      <c r="K57" s="87">
        <f t="shared" ref="K57" si="29">SUM(L57-J57)</f>
        <v>0</v>
      </c>
      <c r="L57" s="51">
        <f>SUM(L58:L60)</f>
        <v>0</v>
      </c>
      <c r="M57" s="51">
        <f>SUM(M58:M60)</f>
        <v>0</v>
      </c>
    </row>
    <row r="58" spans="1:13" x14ac:dyDescent="0.25">
      <c r="A58" s="265" t="s">
        <v>202</v>
      </c>
      <c r="B58" s="266" t="s">
        <v>203</v>
      </c>
      <c r="C58" s="61"/>
      <c r="D58" s="61">
        <f t="shared" ref="D58:D62" si="30">SUM(E58-C58)</f>
        <v>0</v>
      </c>
      <c r="E58" s="61"/>
      <c r="F58" s="61">
        <f t="shared" si="27"/>
        <v>0</v>
      </c>
      <c r="G58" s="61"/>
      <c r="H58" s="61"/>
      <c r="I58" s="61"/>
      <c r="J58" s="61"/>
      <c r="K58" s="61"/>
      <c r="L58" s="61"/>
      <c r="M58" s="61"/>
    </row>
    <row r="59" spans="1:13" x14ac:dyDescent="0.25">
      <c r="A59" s="267" t="s">
        <v>204</v>
      </c>
      <c r="B59" s="268" t="s">
        <v>205</v>
      </c>
      <c r="C59" s="61"/>
      <c r="D59" s="61">
        <f t="shared" si="30"/>
        <v>0</v>
      </c>
      <c r="E59" s="61"/>
      <c r="F59" s="61">
        <f t="shared" si="27"/>
        <v>0</v>
      </c>
      <c r="G59" s="61"/>
      <c r="H59" s="61"/>
      <c r="I59" s="61"/>
      <c r="J59" s="61"/>
      <c r="K59" s="61"/>
      <c r="L59" s="61"/>
      <c r="M59" s="61"/>
    </row>
    <row r="60" spans="1:13" x14ac:dyDescent="0.25">
      <c r="A60" s="267" t="s">
        <v>206</v>
      </c>
      <c r="B60" s="268" t="s">
        <v>207</v>
      </c>
      <c r="C60" s="61">
        <v>264000</v>
      </c>
      <c r="D60" s="61">
        <f t="shared" si="30"/>
        <v>0</v>
      </c>
      <c r="E60" s="61">
        <v>264000</v>
      </c>
      <c r="F60" s="61">
        <f t="shared" si="27"/>
        <v>0</v>
      </c>
      <c r="G60" s="61">
        <v>264000</v>
      </c>
      <c r="H60" s="61"/>
      <c r="I60" s="61"/>
      <c r="J60" s="61"/>
      <c r="K60" s="61"/>
      <c r="L60" s="61"/>
      <c r="M60" s="61"/>
    </row>
    <row r="61" spans="1:13" ht="15.75" thickBot="1" x14ac:dyDescent="0.3">
      <c r="A61" s="269" t="s">
        <v>208</v>
      </c>
      <c r="B61" s="270" t="s">
        <v>209</v>
      </c>
      <c r="C61" s="61"/>
      <c r="D61" s="61">
        <f t="shared" si="30"/>
        <v>0</v>
      </c>
      <c r="E61" s="61"/>
      <c r="F61" s="61">
        <f t="shared" si="27"/>
        <v>0</v>
      </c>
      <c r="G61" s="61"/>
      <c r="H61" s="61"/>
      <c r="I61" s="61"/>
      <c r="J61" s="61"/>
      <c r="K61" s="61"/>
      <c r="L61" s="61"/>
      <c r="M61" s="61"/>
    </row>
    <row r="62" spans="1:13" ht="15.75" thickBot="1" x14ac:dyDescent="0.3">
      <c r="A62" s="262" t="s">
        <v>30</v>
      </c>
      <c r="B62" s="264" t="s">
        <v>334</v>
      </c>
      <c r="C62" s="51">
        <f>SUM(C7,C14,C21,C28,C35,C46,C57)</f>
        <v>277716067</v>
      </c>
      <c r="D62" s="87">
        <f t="shared" si="30"/>
        <v>132953758</v>
      </c>
      <c r="E62" s="51">
        <f>SUM(E7,E14,E21,E28,E35,E46,E57)</f>
        <v>410669825</v>
      </c>
      <c r="F62" s="87">
        <f t="shared" si="27"/>
        <v>32065923</v>
      </c>
      <c r="G62" s="51">
        <f>SUM(G7,G14,G21,G28,G35,G46,G57)</f>
        <v>442735748</v>
      </c>
      <c r="H62" s="51">
        <f>SUM(H7,H14,H28,H35)</f>
        <v>3800000</v>
      </c>
      <c r="I62" s="87">
        <f t="shared" ref="I62" si="31">SUM(J62-H62)</f>
        <v>1150000</v>
      </c>
      <c r="J62" s="51">
        <f>SUM(J7,J14,J28,J35)</f>
        <v>4950000</v>
      </c>
      <c r="K62" s="87">
        <f t="shared" ref="K62" si="32">SUM(L62-J62)</f>
        <v>261670</v>
      </c>
      <c r="L62" s="51">
        <f>SUM(L7,L14,L28,L35)</f>
        <v>5211670</v>
      </c>
      <c r="M62" s="51">
        <f>SUM(M7,M14,M28,M35)</f>
        <v>0</v>
      </c>
    </row>
    <row r="63" spans="1:13" ht="15.75" thickBot="1" x14ac:dyDescent="0.3">
      <c r="A63" s="274" t="s">
        <v>33</v>
      </c>
      <c r="B63" s="271" t="s">
        <v>211</v>
      </c>
      <c r="C63" s="51">
        <f>SUM(C64:C66)</f>
        <v>0</v>
      </c>
      <c r="D63" s="51"/>
      <c r="E63" s="51"/>
      <c r="F63" s="51"/>
      <c r="G63" s="51"/>
      <c r="H63" s="51">
        <f>SUM(H64:H66)</f>
        <v>0</v>
      </c>
      <c r="I63" s="51"/>
      <c r="J63" s="51">
        <f>SUM(J64:J66)</f>
        <v>0</v>
      </c>
      <c r="K63" s="51"/>
      <c r="L63" s="51">
        <f>SUM(L64:L66)</f>
        <v>0</v>
      </c>
      <c r="M63" s="51">
        <f>SUM(M64:M66)</f>
        <v>0</v>
      </c>
    </row>
    <row r="64" spans="1:13" x14ac:dyDescent="0.25">
      <c r="A64" s="265" t="s">
        <v>212</v>
      </c>
      <c r="B64" s="266" t="s">
        <v>213</v>
      </c>
      <c r="C64" s="61"/>
      <c r="D64" s="61"/>
      <c r="E64" s="61"/>
      <c r="F64" s="61"/>
      <c r="G64" s="61"/>
      <c r="H64" s="61"/>
      <c r="I64" s="61"/>
      <c r="J64" s="61"/>
      <c r="K64" s="61"/>
      <c r="L64" s="61"/>
      <c r="M64" s="61"/>
    </row>
    <row r="65" spans="1:13" x14ac:dyDescent="0.25">
      <c r="A65" s="267" t="s">
        <v>214</v>
      </c>
      <c r="B65" s="268" t="s">
        <v>215</v>
      </c>
      <c r="C65" s="61"/>
      <c r="D65" s="61"/>
      <c r="E65" s="61"/>
      <c r="F65" s="61"/>
      <c r="G65" s="61"/>
      <c r="H65" s="61"/>
      <c r="I65" s="61"/>
      <c r="J65" s="61"/>
      <c r="K65" s="61"/>
      <c r="L65" s="61"/>
      <c r="M65" s="61"/>
    </row>
    <row r="66" spans="1:13" ht="15.75" thickBot="1" x14ac:dyDescent="0.3">
      <c r="A66" s="269" t="s">
        <v>216</v>
      </c>
      <c r="B66" s="270" t="s">
        <v>335</v>
      </c>
      <c r="C66" s="61"/>
      <c r="D66" s="61"/>
      <c r="E66" s="61"/>
      <c r="F66" s="61"/>
      <c r="G66" s="61"/>
      <c r="H66" s="61"/>
      <c r="I66" s="61"/>
      <c r="J66" s="61"/>
      <c r="K66" s="61"/>
      <c r="L66" s="61"/>
      <c r="M66" s="61"/>
    </row>
    <row r="67" spans="1:13" ht="15.75" thickBot="1" x14ac:dyDescent="0.3">
      <c r="A67" s="274" t="s">
        <v>36</v>
      </c>
      <c r="B67" s="271" t="s">
        <v>218</v>
      </c>
      <c r="C67" s="51">
        <f>SUM(C68:C71)</f>
        <v>0</v>
      </c>
      <c r="D67" s="51"/>
      <c r="E67" s="51"/>
      <c r="F67" s="51"/>
      <c r="G67" s="51"/>
      <c r="H67" s="51">
        <f>SUM(H68:H71)</f>
        <v>0</v>
      </c>
      <c r="I67" s="87">
        <f t="shared" ref="I67" si="33">SUM(J67-H67)</f>
        <v>0</v>
      </c>
      <c r="J67" s="51"/>
      <c r="K67" s="87">
        <f t="shared" ref="K67" si="34">SUM(L67-J67)</f>
        <v>0</v>
      </c>
      <c r="L67" s="51"/>
      <c r="M67" s="51">
        <f>SUM(M68:M71)</f>
        <v>0</v>
      </c>
    </row>
    <row r="68" spans="1:13" x14ac:dyDescent="0.25">
      <c r="A68" s="265" t="s">
        <v>219</v>
      </c>
      <c r="B68" s="266" t="s">
        <v>220</v>
      </c>
      <c r="C68" s="61"/>
      <c r="D68" s="61"/>
      <c r="E68" s="61"/>
      <c r="F68" s="61"/>
      <c r="G68" s="61"/>
      <c r="H68" s="61"/>
      <c r="I68" s="61"/>
      <c r="J68" s="61"/>
      <c r="K68" s="61"/>
      <c r="L68" s="61"/>
      <c r="M68" s="61"/>
    </row>
    <row r="69" spans="1:13" x14ac:dyDescent="0.25">
      <c r="A69" s="267" t="s">
        <v>221</v>
      </c>
      <c r="B69" s="268" t="s">
        <v>222</v>
      </c>
      <c r="C69" s="61"/>
      <c r="D69" s="61"/>
      <c r="E69" s="61"/>
      <c r="F69" s="61"/>
      <c r="G69" s="61"/>
      <c r="H69" s="61"/>
      <c r="I69" s="61"/>
      <c r="J69" s="61"/>
      <c r="K69" s="61"/>
      <c r="L69" s="61"/>
      <c r="M69" s="61"/>
    </row>
    <row r="70" spans="1:13" x14ac:dyDescent="0.25">
      <c r="A70" s="267" t="s">
        <v>223</v>
      </c>
      <c r="B70" s="268" t="s">
        <v>224</v>
      </c>
      <c r="C70" s="61"/>
      <c r="D70" s="61"/>
      <c r="E70" s="61"/>
      <c r="F70" s="61"/>
      <c r="G70" s="61"/>
      <c r="H70" s="61"/>
      <c r="I70" s="61"/>
      <c r="J70" s="61"/>
      <c r="K70" s="61"/>
      <c r="L70" s="61"/>
      <c r="M70" s="61"/>
    </row>
    <row r="71" spans="1:13" ht="15.75" thickBot="1" x14ac:dyDescent="0.3">
      <c r="A71" s="269" t="s">
        <v>225</v>
      </c>
      <c r="B71" s="270" t="s">
        <v>226</v>
      </c>
      <c r="C71" s="61"/>
      <c r="D71" s="61"/>
      <c r="E71" s="61"/>
      <c r="F71" s="61"/>
      <c r="G71" s="61"/>
      <c r="H71" s="61"/>
      <c r="I71" s="61"/>
      <c r="J71" s="61"/>
      <c r="K71" s="61"/>
      <c r="L71" s="61"/>
      <c r="M71" s="61"/>
    </row>
    <row r="72" spans="1:13" ht="15.75" thickBot="1" x14ac:dyDescent="0.3">
      <c r="A72" s="274" t="s">
        <v>39</v>
      </c>
      <c r="B72" s="271" t="s">
        <v>227</v>
      </c>
      <c r="C72" s="51">
        <f>SUM(C73:C74)</f>
        <v>66274836</v>
      </c>
      <c r="D72" s="87">
        <f t="shared" ref="D72" si="35">SUM(E72-C72)</f>
        <v>4754908</v>
      </c>
      <c r="E72" s="51">
        <f>SUM(E73:E74)</f>
        <v>71029744</v>
      </c>
      <c r="F72" s="87">
        <f t="shared" ref="F72:F80" si="36">SUM(G72-E72)</f>
        <v>0</v>
      </c>
      <c r="G72" s="51">
        <f>SUM(G73:G74)</f>
        <v>71029744</v>
      </c>
      <c r="H72" s="51">
        <f>SUM(H73:H74)</f>
        <v>0</v>
      </c>
      <c r="I72" s="87">
        <f t="shared" ref="I72" si="37">SUM(J72-H72)</f>
        <v>0</v>
      </c>
      <c r="J72" s="51">
        <f>SUM(J73:J74)</f>
        <v>0</v>
      </c>
      <c r="K72" s="87">
        <f t="shared" ref="K72" si="38">SUM(L72-J72)</f>
        <v>0</v>
      </c>
      <c r="L72" s="51">
        <f>SUM(L73:L74)</f>
        <v>0</v>
      </c>
      <c r="M72" s="51">
        <f>SUM(M73:M74)</f>
        <v>0</v>
      </c>
    </row>
    <row r="73" spans="1:13" x14ac:dyDescent="0.25">
      <c r="A73" s="265" t="s">
        <v>228</v>
      </c>
      <c r="B73" s="266" t="s">
        <v>229</v>
      </c>
      <c r="C73" s="61">
        <v>66274836</v>
      </c>
      <c r="D73" s="61">
        <f t="shared" ref="D73:D75" si="39">SUM(E73-C73)</f>
        <v>4754908</v>
      </c>
      <c r="E73" s="61">
        <v>71029744</v>
      </c>
      <c r="F73" s="61">
        <f t="shared" si="36"/>
        <v>0</v>
      </c>
      <c r="G73" s="61">
        <v>71029744</v>
      </c>
      <c r="H73" s="61"/>
      <c r="I73" s="61"/>
      <c r="J73" s="61"/>
      <c r="K73" s="61"/>
      <c r="L73" s="61"/>
      <c r="M73" s="61"/>
    </row>
    <row r="74" spans="1:13" ht="15.75" thickBot="1" x14ac:dyDescent="0.3">
      <c r="A74" s="269" t="s">
        <v>230</v>
      </c>
      <c r="B74" s="270" t="s">
        <v>231</v>
      </c>
      <c r="C74" s="61"/>
      <c r="D74" s="61">
        <f t="shared" si="39"/>
        <v>0</v>
      </c>
      <c r="E74" s="61"/>
      <c r="F74" s="61">
        <f t="shared" si="36"/>
        <v>0</v>
      </c>
      <c r="G74" s="61"/>
      <c r="H74" s="61"/>
      <c r="I74" s="61"/>
      <c r="J74" s="61"/>
      <c r="K74" s="61"/>
      <c r="L74" s="61"/>
      <c r="M74" s="61"/>
    </row>
    <row r="75" spans="1:13" ht="15.75" thickBot="1" x14ac:dyDescent="0.3">
      <c r="A75" s="274" t="s">
        <v>42</v>
      </c>
      <c r="B75" s="271" t="s">
        <v>232</v>
      </c>
      <c r="C75" s="51">
        <f>SUM(C76:C79)</f>
        <v>43685600</v>
      </c>
      <c r="D75" s="87">
        <f t="shared" si="39"/>
        <v>6601755</v>
      </c>
      <c r="E75" s="51">
        <f>SUM(E76:E79)</f>
        <v>50287355</v>
      </c>
      <c r="F75" s="87">
        <f t="shared" si="36"/>
        <v>-6471962</v>
      </c>
      <c r="G75" s="51">
        <f>SUM(G76:G79)</f>
        <v>43815393</v>
      </c>
      <c r="H75" s="51">
        <f>SUM(H76:H78)</f>
        <v>0</v>
      </c>
      <c r="I75" s="87">
        <f t="shared" ref="I75" si="40">SUM(J75-H75)</f>
        <v>0</v>
      </c>
      <c r="J75" s="51">
        <f>SUM(J76:J78)</f>
        <v>0</v>
      </c>
      <c r="K75" s="87">
        <f t="shared" ref="K75" si="41">SUM(L75-J75)</f>
        <v>0</v>
      </c>
      <c r="L75" s="51">
        <f>SUM(L76:L78)</f>
        <v>0</v>
      </c>
      <c r="M75" s="51">
        <f>SUM(M76:M78)</f>
        <v>0</v>
      </c>
    </row>
    <row r="76" spans="1:13" x14ac:dyDescent="0.25">
      <c r="A76" s="265" t="s">
        <v>233</v>
      </c>
      <c r="B76" s="266" t="s">
        <v>234</v>
      </c>
      <c r="C76" s="61"/>
      <c r="D76" s="61">
        <f t="shared" ref="D76:D80" si="42">SUM(E76-C76)</f>
        <v>0</v>
      </c>
      <c r="E76" s="61"/>
      <c r="F76" s="61">
        <f t="shared" si="36"/>
        <v>0</v>
      </c>
      <c r="G76" s="61"/>
      <c r="H76" s="61"/>
      <c r="I76" s="61"/>
      <c r="J76" s="61"/>
      <c r="K76" s="61"/>
      <c r="L76" s="61"/>
      <c r="M76" s="61"/>
    </row>
    <row r="77" spans="1:13" x14ac:dyDescent="0.25">
      <c r="A77" s="267" t="s">
        <v>235</v>
      </c>
      <c r="B77" s="268" t="s">
        <v>236</v>
      </c>
      <c r="C77" s="61"/>
      <c r="D77" s="61">
        <f t="shared" si="42"/>
        <v>0</v>
      </c>
      <c r="E77" s="61"/>
      <c r="F77" s="61">
        <f t="shared" si="36"/>
        <v>0</v>
      </c>
      <c r="G77" s="61"/>
      <c r="H77" s="61"/>
      <c r="I77" s="61"/>
      <c r="J77" s="61"/>
      <c r="K77" s="61"/>
      <c r="L77" s="61"/>
      <c r="M77" s="61"/>
    </row>
    <row r="78" spans="1:13" x14ac:dyDescent="0.25">
      <c r="A78" s="269" t="s">
        <v>336</v>
      </c>
      <c r="B78" s="270" t="s">
        <v>238</v>
      </c>
      <c r="C78" s="61"/>
      <c r="D78" s="61">
        <f t="shared" si="42"/>
        <v>0</v>
      </c>
      <c r="E78" s="61"/>
      <c r="F78" s="61">
        <f t="shared" si="36"/>
        <v>0</v>
      </c>
      <c r="G78" s="61"/>
      <c r="H78" s="61"/>
      <c r="I78" s="61"/>
      <c r="J78" s="61"/>
      <c r="K78" s="61"/>
      <c r="L78" s="61"/>
      <c r="M78" s="61"/>
    </row>
    <row r="79" spans="1:13" ht="15.75" thickBot="1" x14ac:dyDescent="0.3">
      <c r="A79" s="275" t="s">
        <v>337</v>
      </c>
      <c r="B79" s="276" t="s">
        <v>338</v>
      </c>
      <c r="C79" s="83">
        <v>43685600</v>
      </c>
      <c r="D79" s="61">
        <f t="shared" si="42"/>
        <v>6601755</v>
      </c>
      <c r="E79" s="83">
        <v>50287355</v>
      </c>
      <c r="F79" s="61">
        <f t="shared" si="36"/>
        <v>-6471962</v>
      </c>
      <c r="G79" s="83">
        <v>43815393</v>
      </c>
      <c r="H79" s="83"/>
      <c r="I79" s="83"/>
      <c r="J79" s="83"/>
      <c r="K79" s="83"/>
      <c r="L79" s="83"/>
      <c r="M79" s="83"/>
    </row>
    <row r="80" spans="1:13" ht="15.75" thickBot="1" x14ac:dyDescent="0.3">
      <c r="A80" s="274" t="s">
        <v>45</v>
      </c>
      <c r="B80" s="271" t="s">
        <v>241</v>
      </c>
      <c r="C80" s="51">
        <f>SUM(C81:C84)</f>
        <v>0</v>
      </c>
      <c r="D80" s="87">
        <f t="shared" si="42"/>
        <v>0</v>
      </c>
      <c r="E80" s="51"/>
      <c r="F80" s="87">
        <f t="shared" si="36"/>
        <v>0</v>
      </c>
      <c r="G80" s="51"/>
      <c r="H80" s="51">
        <f>SUM(H81:H84)</f>
        <v>0</v>
      </c>
      <c r="I80" s="87">
        <f t="shared" ref="I80" si="43">SUM(J80-H80)</f>
        <v>0</v>
      </c>
      <c r="J80" s="51">
        <f>SUM(J81:J84)</f>
        <v>0</v>
      </c>
      <c r="K80" s="87">
        <f t="shared" ref="K80" si="44">SUM(L80-J80)</f>
        <v>0</v>
      </c>
      <c r="L80" s="51">
        <f>SUM(L81:L84)</f>
        <v>0</v>
      </c>
      <c r="M80" s="51">
        <f>SUM(M81:M84)</f>
        <v>0</v>
      </c>
    </row>
    <row r="81" spans="1:13" x14ac:dyDescent="0.25">
      <c r="A81" s="277" t="s">
        <v>242</v>
      </c>
      <c r="B81" s="266" t="s">
        <v>243</v>
      </c>
      <c r="C81" s="61"/>
      <c r="D81" s="61"/>
      <c r="E81" s="61"/>
      <c r="F81" s="61"/>
      <c r="G81" s="61"/>
      <c r="H81" s="61"/>
      <c r="I81" s="61"/>
      <c r="J81" s="61"/>
      <c r="K81" s="61"/>
      <c r="L81" s="61"/>
      <c r="M81" s="61"/>
    </row>
    <row r="82" spans="1:13" x14ac:dyDescent="0.25">
      <c r="A82" s="277" t="s">
        <v>244</v>
      </c>
      <c r="B82" s="268" t="s">
        <v>245</v>
      </c>
      <c r="C82" s="61"/>
      <c r="D82" s="61"/>
      <c r="E82" s="61"/>
      <c r="F82" s="61"/>
      <c r="G82" s="61"/>
      <c r="H82" s="61"/>
      <c r="I82" s="61"/>
      <c r="J82" s="61"/>
      <c r="K82" s="61"/>
      <c r="L82" s="61"/>
      <c r="M82" s="61"/>
    </row>
    <row r="83" spans="1:13" x14ac:dyDescent="0.25">
      <c r="A83" s="277" t="s">
        <v>246</v>
      </c>
      <c r="B83" s="268" t="s">
        <v>247</v>
      </c>
      <c r="C83" s="61"/>
      <c r="D83" s="61"/>
      <c r="E83" s="61"/>
      <c r="F83" s="61"/>
      <c r="G83" s="61"/>
      <c r="H83" s="61"/>
      <c r="I83" s="61"/>
      <c r="J83" s="61"/>
      <c r="K83" s="61"/>
      <c r="L83" s="61"/>
      <c r="M83" s="61"/>
    </row>
    <row r="84" spans="1:13" ht="15.75" thickBot="1" x14ac:dyDescent="0.3">
      <c r="A84" s="277" t="s">
        <v>248</v>
      </c>
      <c r="B84" s="270" t="s">
        <v>249</v>
      </c>
      <c r="C84" s="61"/>
      <c r="D84" s="61"/>
      <c r="E84" s="61"/>
      <c r="F84" s="61"/>
      <c r="G84" s="61"/>
      <c r="H84" s="61"/>
      <c r="I84" s="61"/>
      <c r="J84" s="61"/>
      <c r="K84" s="61"/>
      <c r="L84" s="61"/>
      <c r="M84" s="61"/>
    </row>
    <row r="85" spans="1:13" ht="15.75" thickBot="1" x14ac:dyDescent="0.3">
      <c r="A85" s="274" t="s">
        <v>48</v>
      </c>
      <c r="B85" s="271" t="s">
        <v>250</v>
      </c>
      <c r="C85" s="87"/>
      <c r="D85" s="87"/>
      <c r="E85" s="87"/>
      <c r="F85" s="87"/>
      <c r="G85" s="87"/>
      <c r="H85" s="87"/>
      <c r="I85" s="87"/>
      <c r="J85" s="87"/>
      <c r="K85" s="87"/>
      <c r="L85" s="87"/>
      <c r="M85" s="87"/>
    </row>
    <row r="86" spans="1:13" ht="15.75" thickBot="1" x14ac:dyDescent="0.3">
      <c r="A86" s="274" t="s">
        <v>51</v>
      </c>
      <c r="B86" s="271" t="s">
        <v>251</v>
      </c>
      <c r="C86" s="51">
        <f>SUM(C63,C67,C72,C75,C80,C85)</f>
        <v>109960436</v>
      </c>
      <c r="D86" s="87">
        <f t="shared" ref="D86:D87" si="45">SUM(E86-C86)</f>
        <v>11356663</v>
      </c>
      <c r="E86" s="51">
        <f>SUM(E63,E67,E72,E75,E80,E85)</f>
        <v>121317099</v>
      </c>
      <c r="F86" s="87">
        <f t="shared" ref="F86:F87" si="46">SUM(G86-E86)</f>
        <v>-6471962</v>
      </c>
      <c r="G86" s="51">
        <f>SUM(G63,G67,G72,G75,G80,G85)</f>
        <v>114845137</v>
      </c>
      <c r="H86" s="51">
        <f>SUM(H63,H67,H72,H75,H80,H85)</f>
        <v>0</v>
      </c>
      <c r="I86" s="87">
        <f t="shared" ref="I86:I87" si="47">SUM(J86-H86)</f>
        <v>0</v>
      </c>
      <c r="J86" s="51">
        <f>SUM(J63,J67,J72,J75,J80,J85)</f>
        <v>0</v>
      </c>
      <c r="K86" s="87">
        <f t="shared" ref="K86:K87" si="48">SUM(L86-J86)</f>
        <v>0</v>
      </c>
      <c r="L86" s="51">
        <f>SUM(L63,L67,L72,L75,L80,L85)</f>
        <v>0</v>
      </c>
      <c r="M86" s="51">
        <f>SUM(M63,M67,M72,M75,M80,M85)</f>
        <v>0</v>
      </c>
    </row>
    <row r="87" spans="1:13" ht="27" customHeight="1" thickBot="1" x14ac:dyDescent="0.3">
      <c r="A87" s="278" t="s">
        <v>54</v>
      </c>
      <c r="B87" s="279" t="s">
        <v>252</v>
      </c>
      <c r="C87" s="51">
        <f>SUM(C62,C86)</f>
        <v>387676503</v>
      </c>
      <c r="D87" s="87">
        <f t="shared" si="45"/>
        <v>144310421</v>
      </c>
      <c r="E87" s="51">
        <f>SUM(E62,E86)</f>
        <v>531986924</v>
      </c>
      <c r="F87" s="87">
        <f t="shared" si="46"/>
        <v>25593961</v>
      </c>
      <c r="G87" s="51">
        <f>SUM(G62,G86)</f>
        <v>557580885</v>
      </c>
      <c r="H87" s="51">
        <f>SUM(H62,H86)</f>
        <v>3800000</v>
      </c>
      <c r="I87" s="87">
        <f t="shared" si="47"/>
        <v>1150000</v>
      </c>
      <c r="J87" s="51">
        <f>SUM(J62,J86)</f>
        <v>4950000</v>
      </c>
      <c r="K87" s="87">
        <f t="shared" si="48"/>
        <v>261670</v>
      </c>
      <c r="L87" s="51">
        <f>SUM(L62,L86)</f>
        <v>5211670</v>
      </c>
      <c r="M87" s="51">
        <f>SUM(M62,M86)</f>
        <v>0</v>
      </c>
    </row>
    <row r="88" spans="1:13" x14ac:dyDescent="0.25">
      <c r="A88" s="91"/>
      <c r="B88" s="92"/>
      <c r="C88" s="93"/>
      <c r="D88" s="93"/>
      <c r="E88" s="93"/>
      <c r="F88" s="93"/>
      <c r="G88" s="93"/>
      <c r="H88" s="93"/>
      <c r="I88" s="93"/>
      <c r="J88" s="93"/>
      <c r="K88" s="93"/>
      <c r="L88" s="93"/>
      <c r="M88" s="93"/>
    </row>
    <row r="89" spans="1:13" ht="16.5" customHeight="1" x14ac:dyDescent="0.25">
      <c r="A89" s="412" t="s">
        <v>253</v>
      </c>
      <c r="B89" s="412"/>
      <c r="C89" s="412"/>
      <c r="D89" s="171"/>
      <c r="E89" s="171"/>
      <c r="F89" s="336"/>
      <c r="G89" s="336"/>
    </row>
    <row r="90" spans="1:13" ht="16.5" customHeight="1" thickBot="1" x14ac:dyDescent="0.3">
      <c r="A90" s="413"/>
      <c r="B90" s="413"/>
      <c r="C90" s="37"/>
      <c r="D90" s="37"/>
      <c r="E90" s="37"/>
      <c r="F90" s="37"/>
      <c r="G90" s="37"/>
      <c r="H90" s="37"/>
      <c r="I90" s="37"/>
      <c r="J90" s="37"/>
      <c r="K90" s="37"/>
      <c r="L90" s="37"/>
      <c r="M90" s="37" t="s">
        <v>2</v>
      </c>
    </row>
    <row r="91" spans="1:13" ht="29.25" thickBot="1" x14ac:dyDescent="0.3">
      <c r="A91" s="262" t="s">
        <v>332</v>
      </c>
      <c r="B91" s="41" t="s">
        <v>256</v>
      </c>
      <c r="C91" s="41" t="s">
        <v>66</v>
      </c>
      <c r="D91" s="41" t="s">
        <v>364</v>
      </c>
      <c r="E91" s="41" t="s">
        <v>368</v>
      </c>
      <c r="F91" s="41" t="s">
        <v>369</v>
      </c>
      <c r="G91" s="41" t="s">
        <v>372</v>
      </c>
      <c r="H91" s="41" t="s">
        <v>66</v>
      </c>
      <c r="I91" s="41" t="s">
        <v>364</v>
      </c>
      <c r="J91" s="41" t="s">
        <v>368</v>
      </c>
      <c r="K91" s="41" t="s">
        <v>369</v>
      </c>
      <c r="L91" s="41" t="s">
        <v>372</v>
      </c>
      <c r="M91" s="41" t="s">
        <v>66</v>
      </c>
    </row>
    <row r="92" spans="1:13" s="48" customFormat="1" ht="15.75" thickBot="1" x14ac:dyDescent="0.3">
      <c r="A92" s="262">
        <v>1</v>
      </c>
      <c r="B92" s="41">
        <v>2</v>
      </c>
      <c r="C92" s="41">
        <v>3</v>
      </c>
      <c r="D92" s="41">
        <v>4</v>
      </c>
      <c r="E92" s="41">
        <v>5</v>
      </c>
      <c r="F92" s="41">
        <v>6</v>
      </c>
      <c r="G92" s="41">
        <v>7</v>
      </c>
      <c r="H92" s="41">
        <v>8</v>
      </c>
      <c r="I92" s="41">
        <v>9</v>
      </c>
      <c r="J92" s="41">
        <v>10</v>
      </c>
      <c r="K92" s="41">
        <v>11</v>
      </c>
      <c r="L92" s="41">
        <v>12</v>
      </c>
      <c r="M92" s="41">
        <v>13</v>
      </c>
    </row>
    <row r="93" spans="1:13" ht="15.75" thickBot="1" x14ac:dyDescent="0.3">
      <c r="A93" s="263" t="s">
        <v>10</v>
      </c>
      <c r="B93" s="280" t="s">
        <v>339</v>
      </c>
      <c r="C93" s="97">
        <f>SUM(C94:C98)</f>
        <v>132364763</v>
      </c>
      <c r="D93" s="87">
        <f t="shared" ref="D93" si="49">SUM(E93-C93)</f>
        <v>44276874</v>
      </c>
      <c r="E93" s="97">
        <f>SUM(E94:E98)</f>
        <v>176641637</v>
      </c>
      <c r="F93" s="87">
        <f t="shared" ref="F93" si="50">SUM(G93-E93)</f>
        <v>5259685</v>
      </c>
      <c r="G93" s="97">
        <f>SUM(G94:G98)</f>
        <v>181901322</v>
      </c>
      <c r="H93" s="97">
        <f>SUM(H94:H98)</f>
        <v>7294950</v>
      </c>
      <c r="I93" s="87">
        <f t="shared" ref="I93" si="51">SUM(J93-H93)</f>
        <v>0</v>
      </c>
      <c r="J93" s="97">
        <f>SUM(J94:J98)</f>
        <v>7294950</v>
      </c>
      <c r="K93" s="87">
        <f t="shared" ref="K93" si="52">SUM(L93-J93)</f>
        <v>403577</v>
      </c>
      <c r="L93" s="97">
        <f>SUM(L94:L98)</f>
        <v>7698527</v>
      </c>
      <c r="M93" s="97"/>
    </row>
    <row r="94" spans="1:13" x14ac:dyDescent="0.25">
      <c r="A94" s="281" t="s">
        <v>108</v>
      </c>
      <c r="B94" s="282" t="s">
        <v>258</v>
      </c>
      <c r="C94" s="102">
        <v>63898692</v>
      </c>
      <c r="D94" s="56">
        <f t="shared" ref="D94:D108" si="53">SUM(E94-C94)</f>
        <v>16832436</v>
      </c>
      <c r="E94" s="102">
        <v>80731128</v>
      </c>
      <c r="F94" s="56">
        <f t="shared" ref="F94:F108" si="54">SUM(G94-E94)</f>
        <v>1609183</v>
      </c>
      <c r="G94" s="102">
        <v>82340311</v>
      </c>
      <c r="H94" s="102">
        <v>4176000</v>
      </c>
      <c r="I94" s="102"/>
      <c r="J94" s="102">
        <v>4176000</v>
      </c>
      <c r="K94" s="102"/>
      <c r="L94" s="102">
        <v>4477576</v>
      </c>
      <c r="M94" s="102"/>
    </row>
    <row r="95" spans="1:13" x14ac:dyDescent="0.25">
      <c r="A95" s="267" t="s">
        <v>110</v>
      </c>
      <c r="B95" s="283" t="s">
        <v>15</v>
      </c>
      <c r="C95" s="61">
        <v>11626338</v>
      </c>
      <c r="D95" s="56">
        <f t="shared" si="53"/>
        <v>2773586</v>
      </c>
      <c r="E95" s="61">
        <v>14399924</v>
      </c>
      <c r="F95" s="56">
        <f t="shared" si="54"/>
        <v>577471</v>
      </c>
      <c r="G95" s="61">
        <v>14977395</v>
      </c>
      <c r="H95" s="61">
        <v>772560</v>
      </c>
      <c r="I95" s="61"/>
      <c r="J95" s="61">
        <v>772560</v>
      </c>
      <c r="K95" s="61"/>
      <c r="L95" s="61">
        <v>874561</v>
      </c>
      <c r="M95" s="61"/>
    </row>
    <row r="96" spans="1:13" x14ac:dyDescent="0.25">
      <c r="A96" s="267" t="s">
        <v>112</v>
      </c>
      <c r="B96" s="283" t="s">
        <v>259</v>
      </c>
      <c r="C96" s="67">
        <v>42725528</v>
      </c>
      <c r="D96" s="56">
        <f t="shared" si="53"/>
        <v>24221682</v>
      </c>
      <c r="E96" s="67">
        <v>66947210</v>
      </c>
      <c r="F96" s="56">
        <f t="shared" si="54"/>
        <v>1491700</v>
      </c>
      <c r="G96" s="67">
        <v>68438910</v>
      </c>
      <c r="H96" s="67">
        <v>2346390</v>
      </c>
      <c r="I96" s="67"/>
      <c r="J96" s="67">
        <v>2346390</v>
      </c>
      <c r="K96" s="67"/>
      <c r="L96" s="67">
        <v>2346390</v>
      </c>
      <c r="M96" s="67"/>
    </row>
    <row r="97" spans="1:13" x14ac:dyDescent="0.25">
      <c r="A97" s="267" t="s">
        <v>114</v>
      </c>
      <c r="B97" s="283" t="s">
        <v>19</v>
      </c>
      <c r="C97" s="67">
        <v>4870000</v>
      </c>
      <c r="D97" s="56">
        <f t="shared" si="53"/>
        <v>194590</v>
      </c>
      <c r="E97" s="67">
        <v>5064590</v>
      </c>
      <c r="F97" s="56">
        <f t="shared" si="54"/>
        <v>1431331</v>
      </c>
      <c r="G97" s="67">
        <v>6495921</v>
      </c>
      <c r="H97" s="67"/>
      <c r="I97" s="67"/>
      <c r="J97" s="67"/>
      <c r="K97" s="67"/>
      <c r="L97" s="67"/>
      <c r="M97" s="67"/>
    </row>
    <row r="98" spans="1:13" x14ac:dyDescent="0.25">
      <c r="A98" s="267" t="s">
        <v>260</v>
      </c>
      <c r="B98" s="284" t="s">
        <v>21</v>
      </c>
      <c r="C98" s="67">
        <v>9244205</v>
      </c>
      <c r="D98" s="56">
        <f t="shared" si="53"/>
        <v>254580</v>
      </c>
      <c r="E98" s="67">
        <v>9498785</v>
      </c>
      <c r="F98" s="56">
        <f t="shared" si="54"/>
        <v>150000</v>
      </c>
      <c r="G98" s="67">
        <v>9648785</v>
      </c>
      <c r="H98" s="67"/>
      <c r="I98" s="67"/>
      <c r="J98" s="67"/>
      <c r="K98" s="67"/>
      <c r="L98" s="67"/>
      <c r="M98" s="67"/>
    </row>
    <row r="99" spans="1:13" x14ac:dyDescent="0.25">
      <c r="A99" s="267" t="s">
        <v>118</v>
      </c>
      <c r="B99" s="283" t="s">
        <v>261</v>
      </c>
      <c r="C99" s="67"/>
      <c r="D99" s="56">
        <f t="shared" si="53"/>
        <v>46038</v>
      </c>
      <c r="E99" s="67">
        <v>46038</v>
      </c>
      <c r="F99" s="56">
        <f t="shared" si="54"/>
        <v>0</v>
      </c>
      <c r="G99" s="67">
        <v>46038</v>
      </c>
      <c r="H99" s="67"/>
      <c r="I99" s="67"/>
      <c r="J99" s="67"/>
      <c r="K99" s="67"/>
      <c r="L99" s="67"/>
      <c r="M99" s="67"/>
    </row>
    <row r="100" spans="1:13" x14ac:dyDescent="0.25">
      <c r="A100" s="267" t="s">
        <v>262</v>
      </c>
      <c r="B100" s="285" t="s">
        <v>263</v>
      </c>
      <c r="C100" s="67"/>
      <c r="D100" s="56">
        <f t="shared" si="53"/>
        <v>0</v>
      </c>
      <c r="E100" s="67"/>
      <c r="F100" s="56">
        <f t="shared" si="54"/>
        <v>0</v>
      </c>
      <c r="G100" s="67"/>
      <c r="H100" s="67"/>
      <c r="I100" s="67"/>
      <c r="J100" s="67"/>
      <c r="K100" s="67"/>
      <c r="L100" s="67"/>
      <c r="M100" s="67"/>
    </row>
    <row r="101" spans="1:13" x14ac:dyDescent="0.25">
      <c r="A101" s="267" t="s">
        <v>264</v>
      </c>
      <c r="B101" s="286" t="s">
        <v>265</v>
      </c>
      <c r="C101" s="67"/>
      <c r="D101" s="56">
        <f t="shared" si="53"/>
        <v>0</v>
      </c>
      <c r="E101" s="67"/>
      <c r="F101" s="56">
        <f t="shared" si="54"/>
        <v>0</v>
      </c>
      <c r="G101" s="67"/>
      <c r="H101" s="67"/>
      <c r="I101" s="67"/>
      <c r="J101" s="67"/>
      <c r="K101" s="67"/>
      <c r="L101" s="67"/>
      <c r="M101" s="67"/>
    </row>
    <row r="102" spans="1:13" x14ac:dyDescent="0.25">
      <c r="A102" s="267" t="s">
        <v>266</v>
      </c>
      <c r="B102" s="286" t="s">
        <v>267</v>
      </c>
      <c r="C102" s="67"/>
      <c r="D102" s="56">
        <f t="shared" si="53"/>
        <v>0</v>
      </c>
      <c r="E102" s="67"/>
      <c r="F102" s="56">
        <f t="shared" si="54"/>
        <v>0</v>
      </c>
      <c r="G102" s="67"/>
      <c r="H102" s="67"/>
      <c r="I102" s="67"/>
      <c r="J102" s="67"/>
      <c r="K102" s="67"/>
      <c r="L102" s="67"/>
      <c r="M102" s="67"/>
    </row>
    <row r="103" spans="1:13" x14ac:dyDescent="0.25">
      <c r="A103" s="267" t="s">
        <v>268</v>
      </c>
      <c r="B103" s="285" t="s">
        <v>269</v>
      </c>
      <c r="C103" s="67">
        <v>6794205</v>
      </c>
      <c r="D103" s="56">
        <f t="shared" si="53"/>
        <v>59407</v>
      </c>
      <c r="E103" s="67">
        <v>6853612</v>
      </c>
      <c r="F103" s="56">
        <f t="shared" si="54"/>
        <v>150000</v>
      </c>
      <c r="G103" s="67">
        <v>7003612</v>
      </c>
      <c r="H103" s="67"/>
      <c r="I103" s="67"/>
      <c r="J103" s="67"/>
      <c r="K103" s="67"/>
      <c r="L103" s="67"/>
      <c r="M103" s="67"/>
    </row>
    <row r="104" spans="1:13" x14ac:dyDescent="0.25">
      <c r="A104" s="267" t="s">
        <v>270</v>
      </c>
      <c r="B104" s="285" t="s">
        <v>271</v>
      </c>
      <c r="C104" s="67"/>
      <c r="D104" s="56">
        <f t="shared" si="53"/>
        <v>0</v>
      </c>
      <c r="E104" s="67"/>
      <c r="F104" s="56">
        <f t="shared" si="54"/>
        <v>0</v>
      </c>
      <c r="G104" s="67"/>
      <c r="H104" s="67"/>
      <c r="I104" s="67"/>
      <c r="J104" s="67"/>
      <c r="K104" s="67"/>
      <c r="L104" s="67"/>
      <c r="M104" s="67"/>
    </row>
    <row r="105" spans="1:13" x14ac:dyDescent="0.25">
      <c r="A105" s="267" t="s">
        <v>272</v>
      </c>
      <c r="B105" s="286" t="s">
        <v>273</v>
      </c>
      <c r="C105" s="67"/>
      <c r="D105" s="56">
        <f t="shared" si="53"/>
        <v>0</v>
      </c>
      <c r="E105" s="67"/>
      <c r="F105" s="56">
        <f t="shared" si="54"/>
        <v>0</v>
      </c>
      <c r="G105" s="67"/>
      <c r="H105" s="67"/>
      <c r="I105" s="67"/>
      <c r="J105" s="67"/>
      <c r="K105" s="67"/>
      <c r="L105" s="67"/>
      <c r="M105" s="67"/>
    </row>
    <row r="106" spans="1:13" x14ac:dyDescent="0.25">
      <c r="A106" s="275" t="s">
        <v>274</v>
      </c>
      <c r="B106" s="287" t="s">
        <v>275</v>
      </c>
      <c r="C106" s="67"/>
      <c r="D106" s="56">
        <f t="shared" si="53"/>
        <v>0</v>
      </c>
      <c r="E106" s="67"/>
      <c r="F106" s="56">
        <f t="shared" si="54"/>
        <v>0</v>
      </c>
      <c r="G106" s="67"/>
      <c r="H106" s="67"/>
      <c r="I106" s="67"/>
      <c r="J106" s="67"/>
      <c r="K106" s="67"/>
      <c r="L106" s="67"/>
      <c r="M106" s="67"/>
    </row>
    <row r="107" spans="1:13" x14ac:dyDescent="0.25">
      <c r="A107" s="267" t="s">
        <v>276</v>
      </c>
      <c r="B107" s="287" t="s">
        <v>277</v>
      </c>
      <c r="C107" s="67"/>
      <c r="D107" s="56">
        <f t="shared" si="53"/>
        <v>0</v>
      </c>
      <c r="E107" s="67"/>
      <c r="F107" s="56">
        <f t="shared" si="54"/>
        <v>0</v>
      </c>
      <c r="G107" s="67"/>
      <c r="H107" s="67"/>
      <c r="I107" s="67"/>
      <c r="J107" s="67"/>
      <c r="K107" s="67"/>
      <c r="L107" s="67"/>
      <c r="M107" s="67"/>
    </row>
    <row r="108" spans="1:13" ht="15.75" thickBot="1" x14ac:dyDescent="0.3">
      <c r="A108" s="288" t="s">
        <v>278</v>
      </c>
      <c r="B108" s="289" t="s">
        <v>279</v>
      </c>
      <c r="C108" s="115">
        <v>2450000</v>
      </c>
      <c r="D108" s="56">
        <f t="shared" si="53"/>
        <v>149135</v>
      </c>
      <c r="E108" s="115">
        <v>2599135</v>
      </c>
      <c r="F108" s="56">
        <f t="shared" si="54"/>
        <v>0</v>
      </c>
      <c r="G108" s="115">
        <v>2599135</v>
      </c>
      <c r="H108" s="115"/>
      <c r="I108" s="115"/>
      <c r="J108" s="115"/>
      <c r="K108" s="115"/>
      <c r="L108" s="115"/>
      <c r="M108" s="115"/>
    </row>
    <row r="109" spans="1:13" ht="15.75" thickBot="1" x14ac:dyDescent="0.3">
      <c r="A109" s="262" t="s">
        <v>13</v>
      </c>
      <c r="B109" s="290" t="s">
        <v>340</v>
      </c>
      <c r="C109" s="51">
        <f>SUM(C110,C112,C114)</f>
        <v>174686570</v>
      </c>
      <c r="D109" s="87">
        <f t="shared" ref="D109" si="55">SUM(E109-C109)</f>
        <v>105601461</v>
      </c>
      <c r="E109" s="51">
        <f>SUM(E110,E112,E114)</f>
        <v>280288031</v>
      </c>
      <c r="F109" s="87">
        <f t="shared" ref="F109" si="56">SUM(G109-E109)</f>
        <v>24705998</v>
      </c>
      <c r="G109" s="51">
        <f>SUM(G110,G112,G114)</f>
        <v>304994029</v>
      </c>
      <c r="H109" s="51">
        <f>SUM(H110,H112,H114)</f>
        <v>0</v>
      </c>
      <c r="I109" s="87">
        <f t="shared" ref="I109" si="57">SUM(J109-H109)</f>
        <v>0</v>
      </c>
      <c r="J109" s="51">
        <f>SUM(J110,J112,J114)</f>
        <v>0</v>
      </c>
      <c r="K109" s="87">
        <f t="shared" ref="K109" si="58">SUM(L109-J109)</f>
        <v>0</v>
      </c>
      <c r="L109" s="51">
        <f>SUM(L110,L112,L114)</f>
        <v>0</v>
      </c>
      <c r="M109" s="51">
        <f>SUM(M110,M112,M114)</f>
        <v>0</v>
      </c>
    </row>
    <row r="110" spans="1:13" x14ac:dyDescent="0.25">
      <c r="A110" s="265" t="s">
        <v>121</v>
      </c>
      <c r="B110" s="283" t="s">
        <v>68</v>
      </c>
      <c r="C110" s="56">
        <v>22297356</v>
      </c>
      <c r="D110" s="56">
        <f t="shared" ref="D110:D122" si="59">SUM(E110-C110)</f>
        <v>56550954</v>
      </c>
      <c r="E110" s="56">
        <v>78848310</v>
      </c>
      <c r="F110" s="56">
        <f t="shared" ref="F110:F117" si="60">SUM(G110-E110)</f>
        <v>0</v>
      </c>
      <c r="G110" s="56">
        <v>78848310</v>
      </c>
      <c r="H110" s="56"/>
      <c r="I110" s="56"/>
      <c r="J110" s="56"/>
      <c r="K110" s="56"/>
      <c r="L110" s="56"/>
      <c r="M110" s="56"/>
    </row>
    <row r="111" spans="1:13" x14ac:dyDescent="0.25">
      <c r="A111" s="265" t="s">
        <v>123</v>
      </c>
      <c r="B111" s="291" t="s">
        <v>281</v>
      </c>
      <c r="C111" s="56"/>
      <c r="D111" s="56">
        <f t="shared" si="59"/>
        <v>0</v>
      </c>
      <c r="E111" s="56"/>
      <c r="F111" s="56">
        <f t="shared" si="60"/>
        <v>0</v>
      </c>
      <c r="G111" s="56"/>
      <c r="H111" s="56"/>
      <c r="I111" s="56"/>
      <c r="J111" s="56"/>
      <c r="K111" s="56"/>
      <c r="L111" s="56"/>
      <c r="M111" s="56"/>
    </row>
    <row r="112" spans="1:13" x14ac:dyDescent="0.25">
      <c r="A112" s="265" t="s">
        <v>125</v>
      </c>
      <c r="B112" s="291" t="s">
        <v>72</v>
      </c>
      <c r="C112" s="61">
        <v>152125214</v>
      </c>
      <c r="D112" s="56">
        <f t="shared" si="59"/>
        <v>49050507</v>
      </c>
      <c r="E112" s="61">
        <v>201175721</v>
      </c>
      <c r="F112" s="56">
        <f t="shared" si="60"/>
        <v>24705998</v>
      </c>
      <c r="G112" s="61">
        <v>225881719</v>
      </c>
      <c r="H112" s="61"/>
      <c r="I112" s="61"/>
      <c r="J112" s="61"/>
      <c r="K112" s="61"/>
      <c r="L112" s="61"/>
      <c r="M112" s="61"/>
    </row>
    <row r="113" spans="1:13" x14ac:dyDescent="0.25">
      <c r="A113" s="265" t="s">
        <v>127</v>
      </c>
      <c r="B113" s="291" t="s">
        <v>282</v>
      </c>
      <c r="C113" s="61">
        <v>148188214</v>
      </c>
      <c r="D113" s="56">
        <f t="shared" si="59"/>
        <v>0</v>
      </c>
      <c r="E113" s="61">
        <v>148188214</v>
      </c>
      <c r="F113" s="56">
        <f t="shared" si="60"/>
        <v>68792157</v>
      </c>
      <c r="G113" s="61">
        <v>216980371</v>
      </c>
      <c r="H113" s="61"/>
      <c r="I113" s="61"/>
      <c r="J113" s="61"/>
      <c r="K113" s="61"/>
      <c r="L113" s="61"/>
      <c r="M113" s="61"/>
    </row>
    <row r="114" spans="1:13" x14ac:dyDescent="0.25">
      <c r="A114" s="265" t="s">
        <v>129</v>
      </c>
      <c r="B114" s="270" t="s">
        <v>76</v>
      </c>
      <c r="C114" s="61">
        <v>264000</v>
      </c>
      <c r="D114" s="56">
        <f t="shared" si="59"/>
        <v>0</v>
      </c>
      <c r="E114" s="61">
        <v>264000</v>
      </c>
      <c r="F114" s="56">
        <f t="shared" si="60"/>
        <v>0</v>
      </c>
      <c r="G114" s="61">
        <v>264000</v>
      </c>
      <c r="H114" s="61"/>
      <c r="I114" s="61"/>
      <c r="J114" s="61"/>
      <c r="K114" s="61"/>
      <c r="L114" s="61"/>
      <c r="M114" s="61"/>
    </row>
    <row r="115" spans="1:13" x14ac:dyDescent="0.25">
      <c r="A115" s="265" t="s">
        <v>131</v>
      </c>
      <c r="B115" s="268" t="s">
        <v>341</v>
      </c>
      <c r="C115" s="61"/>
      <c r="D115" s="56">
        <f t="shared" si="59"/>
        <v>0</v>
      </c>
      <c r="E115" s="61"/>
      <c r="F115" s="56">
        <f t="shared" si="60"/>
        <v>0</v>
      </c>
      <c r="G115" s="61"/>
      <c r="H115" s="61"/>
      <c r="I115" s="61"/>
      <c r="J115" s="61"/>
      <c r="K115" s="61"/>
      <c r="L115" s="61"/>
      <c r="M115" s="61"/>
    </row>
    <row r="116" spans="1:13" x14ac:dyDescent="0.25">
      <c r="A116" s="265" t="s">
        <v>284</v>
      </c>
      <c r="B116" s="292" t="s">
        <v>285</v>
      </c>
      <c r="C116" s="61"/>
      <c r="D116" s="56">
        <f t="shared" si="59"/>
        <v>0</v>
      </c>
      <c r="E116" s="61"/>
      <c r="F116" s="56">
        <f t="shared" si="60"/>
        <v>0</v>
      </c>
      <c r="G116" s="61"/>
      <c r="H116" s="61"/>
      <c r="I116" s="61"/>
      <c r="J116" s="61"/>
      <c r="K116" s="61"/>
      <c r="L116" s="61"/>
      <c r="M116" s="61"/>
    </row>
    <row r="117" spans="1:13" x14ac:dyDescent="0.25">
      <c r="A117" s="265" t="s">
        <v>286</v>
      </c>
      <c r="B117" s="286" t="s">
        <v>267</v>
      </c>
      <c r="C117" s="61"/>
      <c r="D117" s="56">
        <f t="shared" si="59"/>
        <v>0</v>
      </c>
      <c r="E117" s="61"/>
      <c r="F117" s="56">
        <f t="shared" si="60"/>
        <v>0</v>
      </c>
      <c r="G117" s="61"/>
      <c r="H117" s="61"/>
      <c r="I117" s="61"/>
      <c r="J117" s="61"/>
      <c r="K117" s="61"/>
      <c r="L117" s="61"/>
      <c r="M117" s="61"/>
    </row>
    <row r="118" spans="1:13" x14ac:dyDescent="0.25">
      <c r="A118" s="265" t="s">
        <v>287</v>
      </c>
      <c r="B118" s="286" t="s">
        <v>288</v>
      </c>
      <c r="C118" s="61"/>
      <c r="D118" s="56"/>
      <c r="E118" s="61"/>
      <c r="F118" s="56"/>
      <c r="G118" s="61"/>
      <c r="H118" s="61"/>
      <c r="I118" s="61"/>
      <c r="J118" s="61"/>
      <c r="K118" s="61"/>
      <c r="L118" s="61"/>
      <c r="M118" s="61"/>
    </row>
    <row r="119" spans="1:13" x14ac:dyDescent="0.25">
      <c r="A119" s="265" t="s">
        <v>289</v>
      </c>
      <c r="B119" s="286" t="s">
        <v>290</v>
      </c>
      <c r="C119" s="61"/>
      <c r="D119" s="56">
        <f t="shared" si="59"/>
        <v>0</v>
      </c>
      <c r="E119" s="61"/>
      <c r="F119" s="56">
        <f t="shared" ref="F119:F122" si="61">SUM(G119-E119)</f>
        <v>0</v>
      </c>
      <c r="G119" s="61"/>
      <c r="H119" s="61"/>
      <c r="I119" s="61"/>
      <c r="J119" s="61"/>
      <c r="K119" s="61"/>
      <c r="L119" s="61"/>
      <c r="M119" s="61"/>
    </row>
    <row r="120" spans="1:13" x14ac:dyDescent="0.25">
      <c r="A120" s="265" t="s">
        <v>291</v>
      </c>
      <c r="B120" s="286" t="s">
        <v>273</v>
      </c>
      <c r="C120" s="61"/>
      <c r="D120" s="56">
        <f t="shared" si="59"/>
        <v>0</v>
      </c>
      <c r="E120" s="61"/>
      <c r="F120" s="56">
        <f t="shared" si="61"/>
        <v>0</v>
      </c>
      <c r="G120" s="61"/>
      <c r="H120" s="61"/>
      <c r="I120" s="61"/>
      <c r="J120" s="61"/>
      <c r="K120" s="61"/>
      <c r="L120" s="61"/>
      <c r="M120" s="61"/>
    </row>
    <row r="121" spans="1:13" x14ac:dyDescent="0.25">
      <c r="A121" s="265" t="s">
        <v>292</v>
      </c>
      <c r="B121" s="286" t="s">
        <v>293</v>
      </c>
      <c r="C121" s="61"/>
      <c r="D121" s="56">
        <f t="shared" si="59"/>
        <v>0</v>
      </c>
      <c r="E121" s="61"/>
      <c r="F121" s="56">
        <f t="shared" si="61"/>
        <v>0</v>
      </c>
      <c r="G121" s="61"/>
      <c r="H121" s="61"/>
      <c r="I121" s="61"/>
      <c r="J121" s="61"/>
      <c r="K121" s="61"/>
      <c r="L121" s="61"/>
      <c r="M121" s="61"/>
    </row>
    <row r="122" spans="1:13" ht="15.75" thickBot="1" x14ac:dyDescent="0.3">
      <c r="A122" s="275" t="s">
        <v>294</v>
      </c>
      <c r="B122" s="286" t="s">
        <v>295</v>
      </c>
      <c r="C122" s="67"/>
      <c r="D122" s="56">
        <f t="shared" si="59"/>
        <v>0</v>
      </c>
      <c r="E122" s="67"/>
      <c r="F122" s="56">
        <f t="shared" si="61"/>
        <v>0</v>
      </c>
      <c r="G122" s="67"/>
      <c r="H122" s="67"/>
      <c r="I122" s="67"/>
      <c r="J122" s="67"/>
      <c r="K122" s="67"/>
      <c r="L122" s="67"/>
      <c r="M122" s="67"/>
    </row>
    <row r="123" spans="1:13" ht="15.75" thickBot="1" x14ac:dyDescent="0.3">
      <c r="A123" s="262" t="s">
        <v>7</v>
      </c>
      <c r="B123" s="264" t="s">
        <v>296</v>
      </c>
      <c r="C123" s="51">
        <f>SUM(C124:C125)</f>
        <v>30629196</v>
      </c>
      <c r="D123" s="87">
        <f t="shared" ref="D123" si="62">SUM(E123-C123)</f>
        <v>-12169669</v>
      </c>
      <c r="E123" s="51">
        <f>SUM(E124:E125)</f>
        <v>18459527</v>
      </c>
      <c r="F123" s="87">
        <f t="shared" ref="F123:F125" si="63">SUM(G123-E123)</f>
        <v>3108333</v>
      </c>
      <c r="G123" s="51">
        <f>SUM(G124:G125)</f>
        <v>21567860</v>
      </c>
      <c r="H123" s="51">
        <f>SUM(H124:H125)</f>
        <v>0</v>
      </c>
      <c r="I123" s="87">
        <f t="shared" ref="I123" si="64">SUM(J123-H123)</f>
        <v>1150000</v>
      </c>
      <c r="J123" s="51">
        <f>SUM(J124:J125)</f>
        <v>1150000</v>
      </c>
      <c r="K123" s="87">
        <f t="shared" ref="K123" si="65">SUM(L123-J123)</f>
        <v>-1150000</v>
      </c>
      <c r="L123" s="51">
        <f>SUM(L124:L125)</f>
        <v>0</v>
      </c>
      <c r="M123" s="51">
        <f>SUM(M124:M125)</f>
        <v>0</v>
      </c>
    </row>
    <row r="124" spans="1:13" x14ac:dyDescent="0.25">
      <c r="A124" s="265" t="s">
        <v>134</v>
      </c>
      <c r="B124" s="293" t="s">
        <v>297</v>
      </c>
      <c r="C124" s="56">
        <v>30629196</v>
      </c>
      <c r="D124" s="56">
        <f t="shared" ref="D124:D125" si="66">SUM(E124-C124)</f>
        <v>-12169669</v>
      </c>
      <c r="E124" s="56">
        <v>18459527</v>
      </c>
      <c r="F124" s="56">
        <f t="shared" si="63"/>
        <v>3108333</v>
      </c>
      <c r="G124" s="56">
        <v>21567860</v>
      </c>
      <c r="H124" s="56"/>
      <c r="I124" s="56"/>
      <c r="J124" s="56">
        <v>1150000</v>
      </c>
      <c r="K124" s="56"/>
      <c r="L124" s="56"/>
      <c r="M124" s="56"/>
    </row>
    <row r="125" spans="1:13" ht="15.75" thickBot="1" x14ac:dyDescent="0.3">
      <c r="A125" s="269" t="s">
        <v>136</v>
      </c>
      <c r="B125" s="291" t="s">
        <v>298</v>
      </c>
      <c r="C125" s="67"/>
      <c r="D125" s="56">
        <f t="shared" si="66"/>
        <v>0</v>
      </c>
      <c r="E125" s="67"/>
      <c r="F125" s="56">
        <f t="shared" si="63"/>
        <v>0</v>
      </c>
      <c r="G125" s="67"/>
      <c r="H125" s="67"/>
      <c r="I125" s="67"/>
      <c r="J125" s="67"/>
      <c r="K125" s="67"/>
      <c r="L125" s="67"/>
      <c r="M125" s="67"/>
    </row>
    <row r="126" spans="1:13" ht="15.75" thickBot="1" x14ac:dyDescent="0.3">
      <c r="A126" s="262" t="s">
        <v>8</v>
      </c>
      <c r="B126" s="264" t="s">
        <v>299</v>
      </c>
      <c r="C126" s="51">
        <f>SUM(C93,C109,C123)</f>
        <v>337680529</v>
      </c>
      <c r="D126" s="87">
        <f t="shared" ref="D126" si="67">SUM(E126-C126)</f>
        <v>137708666</v>
      </c>
      <c r="E126" s="51">
        <f>SUM(E93,E109,E123)</f>
        <v>475389195</v>
      </c>
      <c r="F126" s="87">
        <f t="shared" ref="F126" si="68">SUM(G126-E126)</f>
        <v>33074016</v>
      </c>
      <c r="G126" s="51">
        <f>SUM(G93,G109,G123)</f>
        <v>508463211</v>
      </c>
      <c r="H126" s="51">
        <f>SUM(H93,H109,H123)</f>
        <v>7294950</v>
      </c>
      <c r="I126" s="87">
        <f>SUM(J126-H126)</f>
        <v>1150000</v>
      </c>
      <c r="J126" s="51">
        <f>SUM(J93,J109,J123)</f>
        <v>8444950</v>
      </c>
      <c r="K126" s="87">
        <f>SUM(L126-J126)</f>
        <v>-746423</v>
      </c>
      <c r="L126" s="51">
        <f>SUM(L93,L109,L123)</f>
        <v>7698527</v>
      </c>
      <c r="M126" s="51">
        <f>SUM(M93,M109,M123)</f>
        <v>0</v>
      </c>
    </row>
    <row r="127" spans="1:13" ht="15.75" thickBot="1" x14ac:dyDescent="0.3">
      <c r="A127" s="262" t="s">
        <v>9</v>
      </c>
      <c r="B127" s="264" t="s">
        <v>300</v>
      </c>
      <c r="C127" s="51">
        <f>SUM(C128:C130)</f>
        <v>0</v>
      </c>
      <c r="D127" s="51"/>
      <c r="E127" s="51"/>
      <c r="F127" s="51"/>
      <c r="G127" s="51"/>
      <c r="H127" s="51">
        <f>SUM(H128:H130)</f>
        <v>0</v>
      </c>
      <c r="I127" s="87">
        <f t="shared" ref="I127" si="69">SUM(J127-H127)</f>
        <v>0</v>
      </c>
      <c r="J127" s="51"/>
      <c r="K127" s="87">
        <f t="shared" ref="K127" si="70">SUM(L127-J127)</f>
        <v>0</v>
      </c>
      <c r="L127" s="51"/>
      <c r="M127" s="51">
        <f>SUM(M128:M130)</f>
        <v>0</v>
      </c>
    </row>
    <row r="128" spans="1:13" x14ac:dyDescent="0.25">
      <c r="A128" s="265" t="s">
        <v>161</v>
      </c>
      <c r="B128" s="293" t="s">
        <v>301</v>
      </c>
      <c r="C128" s="61"/>
      <c r="D128" s="61"/>
      <c r="E128" s="61"/>
      <c r="F128" s="61"/>
      <c r="G128" s="61"/>
      <c r="H128" s="61"/>
      <c r="I128" s="61"/>
      <c r="J128" s="61"/>
      <c r="K128" s="61"/>
      <c r="L128" s="61"/>
      <c r="M128" s="61"/>
    </row>
    <row r="129" spans="1:13" x14ac:dyDescent="0.25">
      <c r="A129" s="265" t="s">
        <v>163</v>
      </c>
      <c r="B129" s="293" t="s">
        <v>302</v>
      </c>
      <c r="C129" s="61"/>
      <c r="D129" s="61"/>
      <c r="E129" s="61"/>
      <c r="F129" s="61"/>
      <c r="G129" s="61"/>
      <c r="H129" s="61"/>
      <c r="I129" s="61"/>
      <c r="J129" s="61"/>
      <c r="K129" s="61"/>
      <c r="L129" s="61"/>
      <c r="M129" s="61"/>
    </row>
    <row r="130" spans="1:13" ht="15.75" thickBot="1" x14ac:dyDescent="0.3">
      <c r="A130" s="275" t="s">
        <v>165</v>
      </c>
      <c r="B130" s="284" t="s">
        <v>303</v>
      </c>
      <c r="C130" s="61"/>
      <c r="D130" s="61"/>
      <c r="E130" s="61"/>
      <c r="F130" s="61"/>
      <c r="G130" s="61"/>
      <c r="H130" s="61"/>
      <c r="I130" s="61"/>
      <c r="J130" s="61"/>
      <c r="K130" s="61"/>
      <c r="L130" s="61"/>
      <c r="M130" s="61"/>
    </row>
    <row r="131" spans="1:13" ht="15.75" thickBot="1" x14ac:dyDescent="0.3">
      <c r="A131" s="262" t="s">
        <v>22</v>
      </c>
      <c r="B131" s="264" t="s">
        <v>304</v>
      </c>
      <c r="C131" s="51">
        <f>SUM(C132:C135)</f>
        <v>0</v>
      </c>
      <c r="D131" s="51"/>
      <c r="E131" s="51"/>
      <c r="F131" s="51"/>
      <c r="G131" s="51"/>
      <c r="H131" s="51">
        <f>SUM(H132:H135)</f>
        <v>0</v>
      </c>
      <c r="I131" s="51"/>
      <c r="J131" s="51">
        <f>SUM(J132:J135)</f>
        <v>0</v>
      </c>
      <c r="K131" s="51"/>
      <c r="L131" s="51">
        <f>SUM(L132:L135)</f>
        <v>0</v>
      </c>
      <c r="M131" s="51">
        <f>SUM(M132:M135)</f>
        <v>0</v>
      </c>
    </row>
    <row r="132" spans="1:13" x14ac:dyDescent="0.25">
      <c r="A132" s="265" t="s">
        <v>181</v>
      </c>
      <c r="B132" s="293" t="s">
        <v>305</v>
      </c>
      <c r="C132" s="61"/>
      <c r="D132" s="61"/>
      <c r="E132" s="61"/>
      <c r="F132" s="61"/>
      <c r="G132" s="61"/>
      <c r="H132" s="61"/>
      <c r="I132" s="61"/>
      <c r="J132" s="61"/>
      <c r="K132" s="61"/>
      <c r="L132" s="61"/>
      <c r="M132" s="61"/>
    </row>
    <row r="133" spans="1:13" x14ac:dyDescent="0.25">
      <c r="A133" s="267" t="s">
        <v>183</v>
      </c>
      <c r="B133" s="283" t="s">
        <v>306</v>
      </c>
      <c r="C133" s="61"/>
      <c r="D133" s="61"/>
      <c r="E133" s="61"/>
      <c r="F133" s="61"/>
      <c r="G133" s="61"/>
      <c r="H133" s="61"/>
      <c r="I133" s="61"/>
      <c r="J133" s="61"/>
      <c r="K133" s="61"/>
      <c r="L133" s="61"/>
      <c r="M133" s="61"/>
    </row>
    <row r="134" spans="1:13" x14ac:dyDescent="0.25">
      <c r="A134" s="267" t="s">
        <v>185</v>
      </c>
      <c r="B134" s="283" t="s">
        <v>307</v>
      </c>
      <c r="C134" s="61"/>
      <c r="D134" s="61"/>
      <c r="E134" s="61"/>
      <c r="F134" s="61"/>
      <c r="G134" s="61"/>
      <c r="H134" s="61"/>
      <c r="I134" s="61"/>
      <c r="J134" s="61"/>
      <c r="K134" s="61"/>
      <c r="L134" s="61"/>
      <c r="M134" s="61"/>
    </row>
    <row r="135" spans="1:13" ht="15.75" thickBot="1" x14ac:dyDescent="0.3">
      <c r="A135" s="275" t="s">
        <v>187</v>
      </c>
      <c r="B135" s="284" t="s">
        <v>308</v>
      </c>
      <c r="C135" s="61"/>
      <c r="D135" s="61"/>
      <c r="E135" s="61"/>
      <c r="F135" s="61"/>
      <c r="G135" s="61"/>
      <c r="H135" s="61"/>
      <c r="I135" s="61"/>
      <c r="J135" s="61"/>
      <c r="K135" s="61"/>
      <c r="L135" s="61"/>
      <c r="M135" s="61"/>
    </row>
    <row r="136" spans="1:13" ht="15.75" thickBot="1" x14ac:dyDescent="0.3">
      <c r="A136" s="262" t="s">
        <v>25</v>
      </c>
      <c r="B136" s="264" t="s">
        <v>309</v>
      </c>
      <c r="C136" s="51">
        <f>SUM(C137:C140)</f>
        <v>46501024</v>
      </c>
      <c r="D136" s="87">
        <f t="shared" ref="D136" si="71">SUM(E136-C136)</f>
        <v>6601755</v>
      </c>
      <c r="E136" s="51">
        <f>SUM(E137:E140)</f>
        <v>53102779</v>
      </c>
      <c r="F136" s="87">
        <f t="shared" ref="F136:F141" si="72">SUM(G136-E136)</f>
        <v>-6471962</v>
      </c>
      <c r="G136" s="51">
        <f>SUM(G137:G140)</f>
        <v>46630817</v>
      </c>
      <c r="H136" s="51">
        <f>SUM(H137:H140)</f>
        <v>0</v>
      </c>
      <c r="I136" s="87">
        <f t="shared" ref="I136" si="73">SUM(J136-H136)</f>
        <v>0</v>
      </c>
      <c r="J136" s="51">
        <f>SUM(J137:J140)</f>
        <v>0</v>
      </c>
      <c r="K136" s="87">
        <f t="shared" ref="K136" si="74">SUM(L136-J136)</f>
        <v>0</v>
      </c>
      <c r="L136" s="51">
        <f>SUM(L137:L140)</f>
        <v>0</v>
      </c>
      <c r="M136" s="51">
        <f>SUM(M137:M140)</f>
        <v>0</v>
      </c>
    </row>
    <row r="137" spans="1:13" x14ac:dyDescent="0.25">
      <c r="A137" s="265" t="s">
        <v>193</v>
      </c>
      <c r="B137" s="293" t="s">
        <v>310</v>
      </c>
      <c r="C137" s="61"/>
      <c r="D137" s="56">
        <f t="shared" ref="D137:D140" si="75">SUM(E137-C137)</f>
        <v>0</v>
      </c>
      <c r="E137" s="61"/>
      <c r="F137" s="56">
        <f t="shared" si="72"/>
        <v>0</v>
      </c>
      <c r="G137" s="61"/>
      <c r="H137" s="61"/>
      <c r="I137" s="61"/>
      <c r="J137" s="61"/>
      <c r="K137" s="61"/>
      <c r="L137" s="61"/>
      <c r="M137" s="61"/>
    </row>
    <row r="138" spans="1:13" x14ac:dyDescent="0.25">
      <c r="A138" s="265" t="s">
        <v>195</v>
      </c>
      <c r="B138" s="293" t="s">
        <v>311</v>
      </c>
      <c r="C138" s="61">
        <v>2815424</v>
      </c>
      <c r="D138" s="56">
        <f t="shared" si="75"/>
        <v>0</v>
      </c>
      <c r="E138" s="61">
        <v>2815424</v>
      </c>
      <c r="F138" s="56">
        <f t="shared" si="72"/>
        <v>0</v>
      </c>
      <c r="G138" s="61">
        <v>2815424</v>
      </c>
      <c r="H138" s="61"/>
      <c r="I138" s="61"/>
      <c r="J138" s="61"/>
      <c r="K138" s="61"/>
      <c r="L138" s="61"/>
      <c r="M138" s="61"/>
    </row>
    <row r="139" spans="1:13" x14ac:dyDescent="0.25">
      <c r="A139" s="265" t="s">
        <v>197</v>
      </c>
      <c r="B139" s="293" t="s">
        <v>312</v>
      </c>
      <c r="C139" s="61"/>
      <c r="D139" s="56">
        <f t="shared" si="75"/>
        <v>0</v>
      </c>
      <c r="E139" s="61"/>
      <c r="F139" s="56">
        <f t="shared" si="72"/>
        <v>0</v>
      </c>
      <c r="G139" s="61"/>
      <c r="H139" s="61"/>
      <c r="I139" s="61"/>
      <c r="J139" s="61"/>
      <c r="K139" s="61"/>
      <c r="L139" s="61"/>
      <c r="M139" s="61"/>
    </row>
    <row r="140" spans="1:13" ht="15.75" thickBot="1" x14ac:dyDescent="0.3">
      <c r="A140" s="275" t="s">
        <v>199</v>
      </c>
      <c r="B140" s="284" t="s">
        <v>313</v>
      </c>
      <c r="C140" s="61">
        <v>43685600</v>
      </c>
      <c r="D140" s="56">
        <f t="shared" si="75"/>
        <v>6601755</v>
      </c>
      <c r="E140" s="61">
        <v>50287355</v>
      </c>
      <c r="F140" s="56">
        <f t="shared" si="72"/>
        <v>-6471962</v>
      </c>
      <c r="G140" s="61">
        <v>43815393</v>
      </c>
      <c r="H140" s="61"/>
      <c r="I140" s="61"/>
      <c r="J140" s="61"/>
      <c r="K140" s="61"/>
      <c r="L140" s="61"/>
      <c r="M140" s="61"/>
    </row>
    <row r="141" spans="1:13" ht="15.75" thickBot="1" x14ac:dyDescent="0.3">
      <c r="A141" s="262" t="s">
        <v>27</v>
      </c>
      <c r="B141" s="264" t="s">
        <v>314</v>
      </c>
      <c r="C141" s="126">
        <f>SUM(C142:C145)</f>
        <v>0</v>
      </c>
      <c r="D141" s="87">
        <f t="shared" ref="D141" si="76">SUM(E141-C141)</f>
        <v>0</v>
      </c>
      <c r="E141" s="126"/>
      <c r="F141" s="87">
        <f t="shared" si="72"/>
        <v>0</v>
      </c>
      <c r="G141" s="126"/>
      <c r="H141" s="126">
        <f>SUM(H142:H145)</f>
        <v>0</v>
      </c>
      <c r="I141" s="87">
        <f t="shared" ref="I141" si="77">SUM(J141-H141)</f>
        <v>0</v>
      </c>
      <c r="J141" s="126">
        <f>SUM(J142:J145)</f>
        <v>0</v>
      </c>
      <c r="K141" s="87">
        <f t="shared" ref="K141" si="78">SUM(L141-J141)</f>
        <v>0</v>
      </c>
      <c r="L141" s="126">
        <f>SUM(L142:L145)</f>
        <v>0</v>
      </c>
      <c r="M141" s="126">
        <f>SUM(M142:M145)</f>
        <v>0</v>
      </c>
    </row>
    <row r="142" spans="1:13" x14ac:dyDescent="0.25">
      <c r="A142" s="265" t="s">
        <v>202</v>
      </c>
      <c r="B142" s="293" t="s">
        <v>315</v>
      </c>
      <c r="C142" s="61"/>
      <c r="D142" s="61"/>
      <c r="E142" s="61"/>
      <c r="F142" s="61"/>
      <c r="G142" s="61"/>
      <c r="H142" s="61"/>
      <c r="I142" s="61"/>
      <c r="J142" s="61"/>
      <c r="K142" s="61"/>
      <c r="L142" s="61"/>
      <c r="M142" s="61"/>
    </row>
    <row r="143" spans="1:13" x14ac:dyDescent="0.25">
      <c r="A143" s="265" t="s">
        <v>204</v>
      </c>
      <c r="B143" s="293" t="s">
        <v>316</v>
      </c>
      <c r="C143" s="61"/>
      <c r="D143" s="61"/>
      <c r="E143" s="61"/>
      <c r="F143" s="61"/>
      <c r="G143" s="61"/>
      <c r="H143" s="61"/>
      <c r="I143" s="61"/>
      <c r="J143" s="61"/>
      <c r="K143" s="61"/>
      <c r="L143" s="61"/>
      <c r="M143" s="61"/>
    </row>
    <row r="144" spans="1:13" x14ac:dyDescent="0.25">
      <c r="A144" s="265" t="s">
        <v>206</v>
      </c>
      <c r="B144" s="293" t="s">
        <v>317</v>
      </c>
      <c r="C144" s="61"/>
      <c r="D144" s="61"/>
      <c r="E144" s="61"/>
      <c r="F144" s="61"/>
      <c r="G144" s="61"/>
      <c r="H144" s="61"/>
      <c r="I144" s="61"/>
      <c r="J144" s="61"/>
      <c r="K144" s="61"/>
      <c r="L144" s="61"/>
      <c r="M144" s="61"/>
    </row>
    <row r="145" spans="1:13" ht="15.75" thickBot="1" x14ac:dyDescent="0.3">
      <c r="A145" s="265" t="s">
        <v>208</v>
      </c>
      <c r="B145" s="293" t="s">
        <v>318</v>
      </c>
      <c r="C145" s="61"/>
      <c r="D145" s="61"/>
      <c r="E145" s="61"/>
      <c r="F145" s="61"/>
      <c r="G145" s="61"/>
      <c r="H145" s="61"/>
      <c r="I145" s="61"/>
      <c r="J145" s="61"/>
      <c r="K145" s="61"/>
      <c r="L145" s="61"/>
      <c r="M145" s="61"/>
    </row>
    <row r="146" spans="1:13" ht="15.75" thickBot="1" x14ac:dyDescent="0.3">
      <c r="A146" s="262" t="s">
        <v>30</v>
      </c>
      <c r="B146" s="264" t="s">
        <v>319</v>
      </c>
      <c r="C146" s="129">
        <f>SUM(C127,C131,C136,C141)</f>
        <v>46501024</v>
      </c>
      <c r="D146" s="87">
        <f t="shared" ref="D146:D147" si="79">SUM(E146-C146)</f>
        <v>6601755</v>
      </c>
      <c r="E146" s="129">
        <f>SUM(E127,E131,E136,E141)</f>
        <v>53102779</v>
      </c>
      <c r="F146" s="87">
        <f t="shared" ref="F146:F147" si="80">SUM(G146-E146)</f>
        <v>-6471962</v>
      </c>
      <c r="G146" s="129">
        <f>SUM(G127,G131,G136,G141)</f>
        <v>46630817</v>
      </c>
      <c r="H146" s="129">
        <f>SUM(H127,H131,H136,H141)</f>
        <v>0</v>
      </c>
      <c r="I146" s="87">
        <f t="shared" ref="I146:I147" si="81">SUM(J146-H146)</f>
        <v>0</v>
      </c>
      <c r="J146" s="129">
        <f>SUM(J127,J131,J136,J141)</f>
        <v>0</v>
      </c>
      <c r="K146" s="87">
        <f t="shared" ref="K146:K147" si="82">SUM(L146-J146)</f>
        <v>0</v>
      </c>
      <c r="L146" s="129">
        <f>SUM(L127,L131,L136,L141)</f>
        <v>0</v>
      </c>
      <c r="M146" s="129">
        <f>SUM(M127,M131,M136,M141)</f>
        <v>0</v>
      </c>
    </row>
    <row r="147" spans="1:13" ht="15.75" thickBot="1" x14ac:dyDescent="0.3">
      <c r="A147" s="278" t="s">
        <v>33</v>
      </c>
      <c r="B147" s="279" t="s">
        <v>320</v>
      </c>
      <c r="C147" s="129">
        <f>SUM(C126,C146)</f>
        <v>384181553</v>
      </c>
      <c r="D147" s="87">
        <f t="shared" si="79"/>
        <v>144310421</v>
      </c>
      <c r="E147" s="129">
        <f>SUM(E126,E146)</f>
        <v>528491974</v>
      </c>
      <c r="F147" s="87">
        <f t="shared" si="80"/>
        <v>26602054</v>
      </c>
      <c r="G147" s="129">
        <f>SUM(G126,G146)</f>
        <v>555094028</v>
      </c>
      <c r="H147" s="129">
        <f>SUM(H126,H146)</f>
        <v>7294950</v>
      </c>
      <c r="I147" s="87">
        <f t="shared" si="81"/>
        <v>1150000</v>
      </c>
      <c r="J147" s="129">
        <f>SUM(J126,J146)</f>
        <v>8444950</v>
      </c>
      <c r="K147" s="87">
        <f t="shared" si="82"/>
        <v>-746423</v>
      </c>
      <c r="L147" s="129">
        <f>SUM(L126,L146)</f>
        <v>7698527</v>
      </c>
      <c r="M147" s="129">
        <f>SUM(M126,M146)</f>
        <v>0</v>
      </c>
    </row>
    <row r="148" spans="1:13" ht="15.75" thickBot="1" x14ac:dyDescent="0.3">
      <c r="A148" s="91"/>
      <c r="B148" s="92"/>
      <c r="C148" s="131"/>
      <c r="D148" s="131"/>
      <c r="E148" s="131"/>
      <c r="F148" s="131"/>
      <c r="G148" s="131"/>
      <c r="H148" s="131"/>
      <c r="I148" s="131"/>
      <c r="J148" s="131"/>
      <c r="K148" s="131"/>
      <c r="L148" s="131"/>
      <c r="M148" s="131"/>
    </row>
    <row r="149" spans="1:13" ht="15.75" thickBot="1" x14ac:dyDescent="0.3">
      <c r="A149" s="414" t="s">
        <v>321</v>
      </c>
      <c r="B149" s="415"/>
      <c r="C149" s="132">
        <v>8</v>
      </c>
      <c r="D149" s="132"/>
      <c r="E149" s="132">
        <v>8</v>
      </c>
      <c r="F149" s="132"/>
      <c r="G149" s="132"/>
      <c r="H149" s="132">
        <v>2</v>
      </c>
      <c r="I149" s="132"/>
      <c r="J149" s="132">
        <v>2</v>
      </c>
      <c r="K149" s="132"/>
      <c r="L149" s="132"/>
      <c r="M149" s="132"/>
    </row>
    <row r="150" spans="1:13" ht="15.75" thickBot="1" x14ac:dyDescent="0.3">
      <c r="A150" s="414" t="s">
        <v>322</v>
      </c>
      <c r="B150" s="415"/>
      <c r="C150" s="132"/>
      <c r="D150" s="132"/>
      <c r="E150" s="132"/>
      <c r="F150" s="132"/>
      <c r="G150" s="132"/>
      <c r="H150" s="132"/>
      <c r="I150" s="132"/>
      <c r="J150" s="132"/>
      <c r="K150" s="132"/>
      <c r="L150" s="132"/>
      <c r="M150" s="132"/>
    </row>
    <row r="151" spans="1:13" x14ac:dyDescent="0.25">
      <c r="A151" s="133"/>
      <c r="B151" s="134"/>
      <c r="C151" s="135"/>
      <c r="D151" s="135"/>
      <c r="E151" s="135"/>
      <c r="F151" s="135"/>
      <c r="G151" s="135"/>
    </row>
    <row r="152" spans="1:13" x14ac:dyDescent="0.25">
      <c r="A152" s="409" t="s">
        <v>323</v>
      </c>
      <c r="B152" s="409"/>
      <c r="C152" s="409"/>
      <c r="D152" s="409"/>
      <c r="E152" s="409"/>
      <c r="F152" s="409"/>
      <c r="G152" s="409"/>
      <c r="H152" s="409"/>
      <c r="I152" s="409"/>
      <c r="J152" s="409"/>
      <c r="K152" s="409"/>
      <c r="L152" s="409"/>
      <c r="M152" s="409"/>
    </row>
    <row r="153" spans="1:13" ht="15.75" thickBot="1" x14ac:dyDescent="0.3">
      <c r="A153" s="410"/>
      <c r="B153" s="410"/>
      <c r="C153" s="37"/>
      <c r="D153" s="37"/>
      <c r="E153" s="37"/>
      <c r="F153" s="37"/>
      <c r="G153" s="37"/>
      <c r="H153" s="37"/>
      <c r="I153" s="37"/>
      <c r="J153" s="37"/>
      <c r="K153" s="37"/>
      <c r="L153" s="37"/>
      <c r="M153" s="37" t="s">
        <v>2</v>
      </c>
    </row>
    <row r="154" spans="1:13" ht="29.25" thickBot="1" x14ac:dyDescent="0.3">
      <c r="A154" s="40">
        <v>1</v>
      </c>
      <c r="B154" s="136" t="s">
        <v>325</v>
      </c>
      <c r="C154" s="137">
        <f t="shared" ref="C154:M154" si="83">+C62-C126</f>
        <v>-59964462</v>
      </c>
      <c r="D154" s="137">
        <f t="shared" si="83"/>
        <v>-4754908</v>
      </c>
      <c r="E154" s="137">
        <f t="shared" si="83"/>
        <v>-64719370</v>
      </c>
      <c r="F154" s="137"/>
      <c r="G154" s="137"/>
      <c r="H154" s="137">
        <f t="shared" si="83"/>
        <v>-3494950</v>
      </c>
      <c r="I154" s="137">
        <f t="shared" si="83"/>
        <v>0</v>
      </c>
      <c r="J154" s="137">
        <f t="shared" si="83"/>
        <v>-3494950</v>
      </c>
      <c r="K154" s="137"/>
      <c r="L154" s="137"/>
      <c r="M154" s="137">
        <f t="shared" si="83"/>
        <v>0</v>
      </c>
    </row>
    <row r="155" spans="1:13" ht="29.25" thickBot="1" x14ac:dyDescent="0.3">
      <c r="A155" s="40" t="s">
        <v>13</v>
      </c>
      <c r="B155" s="136" t="s">
        <v>326</v>
      </c>
      <c r="C155" s="137">
        <f t="shared" ref="C155:M155" si="84">+C86-C146</f>
        <v>63459412</v>
      </c>
      <c r="D155" s="137">
        <f t="shared" si="84"/>
        <v>4754908</v>
      </c>
      <c r="E155" s="137">
        <f t="shared" si="84"/>
        <v>68214320</v>
      </c>
      <c r="F155" s="137"/>
      <c r="G155" s="137"/>
      <c r="H155" s="137">
        <f t="shared" si="84"/>
        <v>0</v>
      </c>
      <c r="I155" s="137">
        <f t="shared" si="84"/>
        <v>0</v>
      </c>
      <c r="J155" s="137">
        <f t="shared" si="84"/>
        <v>0</v>
      </c>
      <c r="K155" s="137"/>
      <c r="L155" s="137"/>
      <c r="M155" s="137">
        <f t="shared" si="84"/>
        <v>0</v>
      </c>
    </row>
  </sheetData>
  <mergeCells count="9">
    <mergeCell ref="A1:M1"/>
    <mergeCell ref="A152:M152"/>
    <mergeCell ref="A153:B153"/>
    <mergeCell ref="A2:B2"/>
    <mergeCell ref="A4:B4"/>
    <mergeCell ref="A89:C89"/>
    <mergeCell ref="A90:B90"/>
    <mergeCell ref="A149:B149"/>
    <mergeCell ref="A150:B150"/>
  </mergeCells>
  <printOptions horizontalCentered="1"/>
  <pageMargins left="0.31496062992125984" right="0.31496062992125984" top="0.62992125984251968" bottom="0" header="0.39370078740157483" footer="0.31496062992125984"/>
  <pageSetup paperSize="9" scale="54" orientation="landscape" r:id="rId1"/>
  <headerFooter>
    <oddHeader>&amp;L&amp;"Times New Roman,Félkövér"2019.&amp;C&amp;"Times New Roman,Félkövér"Regöly Község Önkormányzata&amp;R&amp;"Times New Roman,Félkövér dőlt"4. sz. melléklet</oddHeader>
  </headerFooter>
  <rowBreaks count="2" manualBreakCount="2">
    <brk id="62" max="16383" man="1"/>
    <brk id="108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8" tint="-0.499984740745262"/>
  </sheetPr>
  <dimension ref="A1:M149"/>
  <sheetViews>
    <sheetView view="pageBreakPreview" zoomScale="60" zoomScaleNormal="100" workbookViewId="0">
      <selection activeCell="E11" sqref="E11"/>
    </sheetView>
  </sheetViews>
  <sheetFormatPr defaultRowHeight="15" x14ac:dyDescent="0.25"/>
  <cols>
    <col min="1" max="1" width="13.7109375" style="138" customWidth="1"/>
    <col min="2" max="2" width="58.7109375" style="148" customWidth="1"/>
    <col min="3" max="3" width="15.140625" style="149" customWidth="1"/>
    <col min="4" max="4" width="14.5703125" style="149" customWidth="1"/>
    <col min="5" max="5" width="16.85546875" style="149" customWidth="1"/>
    <col min="6" max="6" width="17" style="150" customWidth="1"/>
    <col min="7" max="7" width="17.140625" style="150" customWidth="1"/>
    <col min="8" max="258" width="9.140625" style="150"/>
    <col min="259" max="259" width="13.7109375" style="150" customWidth="1"/>
    <col min="260" max="260" width="65.85546875" style="150" customWidth="1"/>
    <col min="261" max="261" width="21.42578125" style="150" customWidth="1"/>
    <col min="262" max="514" width="9.140625" style="150"/>
    <col min="515" max="515" width="13.7109375" style="150" customWidth="1"/>
    <col min="516" max="516" width="65.85546875" style="150" customWidth="1"/>
    <col min="517" max="517" width="21.42578125" style="150" customWidth="1"/>
    <col min="518" max="770" width="9.140625" style="150"/>
    <col min="771" max="771" width="13.7109375" style="150" customWidth="1"/>
    <col min="772" max="772" width="65.85546875" style="150" customWidth="1"/>
    <col min="773" max="773" width="21.42578125" style="150" customWidth="1"/>
    <col min="774" max="1026" width="9.140625" style="150"/>
    <col min="1027" max="1027" width="13.7109375" style="150" customWidth="1"/>
    <col min="1028" max="1028" width="65.85546875" style="150" customWidth="1"/>
    <col min="1029" max="1029" width="21.42578125" style="150" customWidth="1"/>
    <col min="1030" max="1282" width="9.140625" style="150"/>
    <col min="1283" max="1283" width="13.7109375" style="150" customWidth="1"/>
    <col min="1284" max="1284" width="65.85546875" style="150" customWidth="1"/>
    <col min="1285" max="1285" width="21.42578125" style="150" customWidth="1"/>
    <col min="1286" max="1538" width="9.140625" style="150"/>
    <col min="1539" max="1539" width="13.7109375" style="150" customWidth="1"/>
    <col min="1540" max="1540" width="65.85546875" style="150" customWidth="1"/>
    <col min="1541" max="1541" width="21.42578125" style="150" customWidth="1"/>
    <col min="1542" max="1794" width="9.140625" style="150"/>
    <col min="1795" max="1795" width="13.7109375" style="150" customWidth="1"/>
    <col min="1796" max="1796" width="65.85546875" style="150" customWidth="1"/>
    <col min="1797" max="1797" width="21.42578125" style="150" customWidth="1"/>
    <col min="1798" max="2050" width="9.140625" style="150"/>
    <col min="2051" max="2051" width="13.7109375" style="150" customWidth="1"/>
    <col min="2052" max="2052" width="65.85546875" style="150" customWidth="1"/>
    <col min="2053" max="2053" width="21.42578125" style="150" customWidth="1"/>
    <col min="2054" max="2306" width="9.140625" style="150"/>
    <col min="2307" max="2307" width="13.7109375" style="150" customWidth="1"/>
    <col min="2308" max="2308" width="65.85546875" style="150" customWidth="1"/>
    <col min="2309" max="2309" width="21.42578125" style="150" customWidth="1"/>
    <col min="2310" max="2562" width="9.140625" style="150"/>
    <col min="2563" max="2563" width="13.7109375" style="150" customWidth="1"/>
    <col min="2564" max="2564" width="65.85546875" style="150" customWidth="1"/>
    <col min="2565" max="2565" width="21.42578125" style="150" customWidth="1"/>
    <col min="2566" max="2818" width="9.140625" style="150"/>
    <col min="2819" max="2819" width="13.7109375" style="150" customWidth="1"/>
    <col min="2820" max="2820" width="65.85546875" style="150" customWidth="1"/>
    <col min="2821" max="2821" width="21.42578125" style="150" customWidth="1"/>
    <col min="2822" max="3074" width="9.140625" style="150"/>
    <col min="3075" max="3075" width="13.7109375" style="150" customWidth="1"/>
    <col min="3076" max="3076" width="65.85546875" style="150" customWidth="1"/>
    <col min="3077" max="3077" width="21.42578125" style="150" customWidth="1"/>
    <col min="3078" max="3330" width="9.140625" style="150"/>
    <col min="3331" max="3331" width="13.7109375" style="150" customWidth="1"/>
    <col min="3332" max="3332" width="65.85546875" style="150" customWidth="1"/>
    <col min="3333" max="3333" width="21.42578125" style="150" customWidth="1"/>
    <col min="3334" max="3586" width="9.140625" style="150"/>
    <col min="3587" max="3587" width="13.7109375" style="150" customWidth="1"/>
    <col min="3588" max="3588" width="65.85546875" style="150" customWidth="1"/>
    <col min="3589" max="3589" width="21.42578125" style="150" customWidth="1"/>
    <col min="3590" max="3842" width="9.140625" style="150"/>
    <col min="3843" max="3843" width="13.7109375" style="150" customWidth="1"/>
    <col min="3844" max="3844" width="65.85546875" style="150" customWidth="1"/>
    <col min="3845" max="3845" width="21.42578125" style="150" customWidth="1"/>
    <col min="3846" max="4098" width="9.140625" style="150"/>
    <col min="4099" max="4099" width="13.7109375" style="150" customWidth="1"/>
    <col min="4100" max="4100" width="65.85546875" style="150" customWidth="1"/>
    <col min="4101" max="4101" width="21.42578125" style="150" customWidth="1"/>
    <col min="4102" max="4354" width="9.140625" style="150"/>
    <col min="4355" max="4355" width="13.7109375" style="150" customWidth="1"/>
    <col min="4356" max="4356" width="65.85546875" style="150" customWidth="1"/>
    <col min="4357" max="4357" width="21.42578125" style="150" customWidth="1"/>
    <col min="4358" max="4610" width="9.140625" style="150"/>
    <col min="4611" max="4611" width="13.7109375" style="150" customWidth="1"/>
    <col min="4612" max="4612" width="65.85546875" style="150" customWidth="1"/>
    <col min="4613" max="4613" width="21.42578125" style="150" customWidth="1"/>
    <col min="4614" max="4866" width="9.140625" style="150"/>
    <col min="4867" max="4867" width="13.7109375" style="150" customWidth="1"/>
    <col min="4868" max="4868" width="65.85546875" style="150" customWidth="1"/>
    <col min="4869" max="4869" width="21.42578125" style="150" customWidth="1"/>
    <col min="4870" max="5122" width="9.140625" style="150"/>
    <col min="5123" max="5123" width="13.7109375" style="150" customWidth="1"/>
    <col min="5124" max="5124" width="65.85546875" style="150" customWidth="1"/>
    <col min="5125" max="5125" width="21.42578125" style="150" customWidth="1"/>
    <col min="5126" max="5378" width="9.140625" style="150"/>
    <col min="5379" max="5379" width="13.7109375" style="150" customWidth="1"/>
    <col min="5380" max="5380" width="65.85546875" style="150" customWidth="1"/>
    <col min="5381" max="5381" width="21.42578125" style="150" customWidth="1"/>
    <col min="5382" max="5634" width="9.140625" style="150"/>
    <col min="5635" max="5635" width="13.7109375" style="150" customWidth="1"/>
    <col min="5636" max="5636" width="65.85546875" style="150" customWidth="1"/>
    <col min="5637" max="5637" width="21.42578125" style="150" customWidth="1"/>
    <col min="5638" max="5890" width="9.140625" style="150"/>
    <col min="5891" max="5891" width="13.7109375" style="150" customWidth="1"/>
    <col min="5892" max="5892" width="65.85546875" style="150" customWidth="1"/>
    <col min="5893" max="5893" width="21.42578125" style="150" customWidth="1"/>
    <col min="5894" max="6146" width="9.140625" style="150"/>
    <col min="6147" max="6147" width="13.7109375" style="150" customWidth="1"/>
    <col min="6148" max="6148" width="65.85546875" style="150" customWidth="1"/>
    <col min="6149" max="6149" width="21.42578125" style="150" customWidth="1"/>
    <col min="6150" max="6402" width="9.140625" style="150"/>
    <col min="6403" max="6403" width="13.7109375" style="150" customWidth="1"/>
    <col min="6404" max="6404" width="65.85546875" style="150" customWidth="1"/>
    <col min="6405" max="6405" width="21.42578125" style="150" customWidth="1"/>
    <col min="6406" max="6658" width="9.140625" style="150"/>
    <col min="6659" max="6659" width="13.7109375" style="150" customWidth="1"/>
    <col min="6660" max="6660" width="65.85546875" style="150" customWidth="1"/>
    <col min="6661" max="6661" width="21.42578125" style="150" customWidth="1"/>
    <col min="6662" max="6914" width="9.140625" style="150"/>
    <col min="6915" max="6915" width="13.7109375" style="150" customWidth="1"/>
    <col min="6916" max="6916" width="65.85546875" style="150" customWidth="1"/>
    <col min="6917" max="6917" width="21.42578125" style="150" customWidth="1"/>
    <col min="6918" max="7170" width="9.140625" style="150"/>
    <col min="7171" max="7171" width="13.7109375" style="150" customWidth="1"/>
    <col min="7172" max="7172" width="65.85546875" style="150" customWidth="1"/>
    <col min="7173" max="7173" width="21.42578125" style="150" customWidth="1"/>
    <col min="7174" max="7426" width="9.140625" style="150"/>
    <col min="7427" max="7427" width="13.7109375" style="150" customWidth="1"/>
    <col min="7428" max="7428" width="65.85546875" style="150" customWidth="1"/>
    <col min="7429" max="7429" width="21.42578125" style="150" customWidth="1"/>
    <col min="7430" max="7682" width="9.140625" style="150"/>
    <col min="7683" max="7683" width="13.7109375" style="150" customWidth="1"/>
    <col min="7684" max="7684" width="65.85546875" style="150" customWidth="1"/>
    <col min="7685" max="7685" width="21.42578125" style="150" customWidth="1"/>
    <col min="7686" max="7938" width="9.140625" style="150"/>
    <col min="7939" max="7939" width="13.7109375" style="150" customWidth="1"/>
    <col min="7940" max="7940" width="65.85546875" style="150" customWidth="1"/>
    <col min="7941" max="7941" width="21.42578125" style="150" customWidth="1"/>
    <col min="7942" max="8194" width="9.140625" style="150"/>
    <col min="8195" max="8195" width="13.7109375" style="150" customWidth="1"/>
    <col min="8196" max="8196" width="65.85546875" style="150" customWidth="1"/>
    <col min="8197" max="8197" width="21.42578125" style="150" customWidth="1"/>
    <col min="8198" max="8450" width="9.140625" style="150"/>
    <col min="8451" max="8451" width="13.7109375" style="150" customWidth="1"/>
    <col min="8452" max="8452" width="65.85546875" style="150" customWidth="1"/>
    <col min="8453" max="8453" width="21.42578125" style="150" customWidth="1"/>
    <col min="8454" max="8706" width="9.140625" style="150"/>
    <col min="8707" max="8707" width="13.7109375" style="150" customWidth="1"/>
    <col min="8708" max="8708" width="65.85546875" style="150" customWidth="1"/>
    <col min="8709" max="8709" width="21.42578125" style="150" customWidth="1"/>
    <col min="8710" max="8962" width="9.140625" style="150"/>
    <col min="8963" max="8963" width="13.7109375" style="150" customWidth="1"/>
    <col min="8964" max="8964" width="65.85546875" style="150" customWidth="1"/>
    <col min="8965" max="8965" width="21.42578125" style="150" customWidth="1"/>
    <col min="8966" max="9218" width="9.140625" style="150"/>
    <col min="9219" max="9219" width="13.7109375" style="150" customWidth="1"/>
    <col min="9220" max="9220" width="65.85546875" style="150" customWidth="1"/>
    <col min="9221" max="9221" width="21.42578125" style="150" customWidth="1"/>
    <col min="9222" max="9474" width="9.140625" style="150"/>
    <col min="9475" max="9475" width="13.7109375" style="150" customWidth="1"/>
    <col min="9476" max="9476" width="65.85546875" style="150" customWidth="1"/>
    <col min="9477" max="9477" width="21.42578125" style="150" customWidth="1"/>
    <col min="9478" max="9730" width="9.140625" style="150"/>
    <col min="9731" max="9731" width="13.7109375" style="150" customWidth="1"/>
    <col min="9732" max="9732" width="65.85546875" style="150" customWidth="1"/>
    <col min="9733" max="9733" width="21.42578125" style="150" customWidth="1"/>
    <col min="9734" max="9986" width="9.140625" style="150"/>
    <col min="9987" max="9987" width="13.7109375" style="150" customWidth="1"/>
    <col min="9988" max="9988" width="65.85546875" style="150" customWidth="1"/>
    <col min="9989" max="9989" width="21.42578125" style="150" customWidth="1"/>
    <col min="9990" max="10242" width="9.140625" style="150"/>
    <col min="10243" max="10243" width="13.7109375" style="150" customWidth="1"/>
    <col min="10244" max="10244" width="65.85546875" style="150" customWidth="1"/>
    <col min="10245" max="10245" width="21.42578125" style="150" customWidth="1"/>
    <col min="10246" max="10498" width="9.140625" style="150"/>
    <col min="10499" max="10499" width="13.7109375" style="150" customWidth="1"/>
    <col min="10500" max="10500" width="65.85546875" style="150" customWidth="1"/>
    <col min="10501" max="10501" width="21.42578125" style="150" customWidth="1"/>
    <col min="10502" max="10754" width="9.140625" style="150"/>
    <col min="10755" max="10755" width="13.7109375" style="150" customWidth="1"/>
    <col min="10756" max="10756" width="65.85546875" style="150" customWidth="1"/>
    <col min="10757" max="10757" width="21.42578125" style="150" customWidth="1"/>
    <col min="10758" max="11010" width="9.140625" style="150"/>
    <col min="11011" max="11011" width="13.7109375" style="150" customWidth="1"/>
    <col min="11012" max="11012" width="65.85546875" style="150" customWidth="1"/>
    <col min="11013" max="11013" width="21.42578125" style="150" customWidth="1"/>
    <col min="11014" max="11266" width="9.140625" style="150"/>
    <col min="11267" max="11267" width="13.7109375" style="150" customWidth="1"/>
    <col min="11268" max="11268" width="65.85546875" style="150" customWidth="1"/>
    <col min="11269" max="11269" width="21.42578125" style="150" customWidth="1"/>
    <col min="11270" max="11522" width="9.140625" style="150"/>
    <col min="11523" max="11523" width="13.7109375" style="150" customWidth="1"/>
    <col min="11524" max="11524" width="65.85546875" style="150" customWidth="1"/>
    <col min="11525" max="11525" width="21.42578125" style="150" customWidth="1"/>
    <col min="11526" max="11778" width="9.140625" style="150"/>
    <col min="11779" max="11779" width="13.7109375" style="150" customWidth="1"/>
    <col min="11780" max="11780" width="65.85546875" style="150" customWidth="1"/>
    <col min="11781" max="11781" width="21.42578125" style="150" customWidth="1"/>
    <col min="11782" max="12034" width="9.140625" style="150"/>
    <col min="12035" max="12035" width="13.7109375" style="150" customWidth="1"/>
    <col min="12036" max="12036" width="65.85546875" style="150" customWidth="1"/>
    <col min="12037" max="12037" width="21.42578125" style="150" customWidth="1"/>
    <col min="12038" max="12290" width="9.140625" style="150"/>
    <col min="12291" max="12291" width="13.7109375" style="150" customWidth="1"/>
    <col min="12292" max="12292" width="65.85546875" style="150" customWidth="1"/>
    <col min="12293" max="12293" width="21.42578125" style="150" customWidth="1"/>
    <col min="12294" max="12546" width="9.140625" style="150"/>
    <col min="12547" max="12547" width="13.7109375" style="150" customWidth="1"/>
    <col min="12548" max="12548" width="65.85546875" style="150" customWidth="1"/>
    <col min="12549" max="12549" width="21.42578125" style="150" customWidth="1"/>
    <col min="12550" max="12802" width="9.140625" style="150"/>
    <col min="12803" max="12803" width="13.7109375" style="150" customWidth="1"/>
    <col min="12804" max="12804" width="65.85546875" style="150" customWidth="1"/>
    <col min="12805" max="12805" width="21.42578125" style="150" customWidth="1"/>
    <col min="12806" max="13058" width="9.140625" style="150"/>
    <col min="13059" max="13059" width="13.7109375" style="150" customWidth="1"/>
    <col min="13060" max="13060" width="65.85546875" style="150" customWidth="1"/>
    <col min="13061" max="13061" width="21.42578125" style="150" customWidth="1"/>
    <col min="13062" max="13314" width="9.140625" style="150"/>
    <col min="13315" max="13315" width="13.7109375" style="150" customWidth="1"/>
    <col min="13316" max="13316" width="65.85546875" style="150" customWidth="1"/>
    <col min="13317" max="13317" width="21.42578125" style="150" customWidth="1"/>
    <col min="13318" max="13570" width="9.140625" style="150"/>
    <col min="13571" max="13571" width="13.7109375" style="150" customWidth="1"/>
    <col min="13572" max="13572" width="65.85546875" style="150" customWidth="1"/>
    <col min="13573" max="13573" width="21.42578125" style="150" customWidth="1"/>
    <col min="13574" max="13826" width="9.140625" style="150"/>
    <col min="13827" max="13827" width="13.7109375" style="150" customWidth="1"/>
    <col min="13828" max="13828" width="65.85546875" style="150" customWidth="1"/>
    <col min="13829" max="13829" width="21.42578125" style="150" customWidth="1"/>
    <col min="13830" max="14082" width="9.140625" style="150"/>
    <col min="14083" max="14083" width="13.7109375" style="150" customWidth="1"/>
    <col min="14084" max="14084" width="65.85546875" style="150" customWidth="1"/>
    <col min="14085" max="14085" width="21.42578125" style="150" customWidth="1"/>
    <col min="14086" max="14338" width="9.140625" style="150"/>
    <col min="14339" max="14339" width="13.7109375" style="150" customWidth="1"/>
    <col min="14340" max="14340" width="65.85546875" style="150" customWidth="1"/>
    <col min="14341" max="14341" width="21.42578125" style="150" customWidth="1"/>
    <col min="14342" max="14594" width="9.140625" style="150"/>
    <col min="14595" max="14595" width="13.7109375" style="150" customWidth="1"/>
    <col min="14596" max="14596" width="65.85546875" style="150" customWidth="1"/>
    <col min="14597" max="14597" width="21.42578125" style="150" customWidth="1"/>
    <col min="14598" max="14850" width="9.140625" style="150"/>
    <col min="14851" max="14851" width="13.7109375" style="150" customWidth="1"/>
    <col min="14852" max="14852" width="65.85546875" style="150" customWidth="1"/>
    <col min="14853" max="14853" width="21.42578125" style="150" customWidth="1"/>
    <col min="14854" max="15106" width="9.140625" style="150"/>
    <col min="15107" max="15107" width="13.7109375" style="150" customWidth="1"/>
    <col min="15108" max="15108" width="65.85546875" style="150" customWidth="1"/>
    <col min="15109" max="15109" width="21.42578125" style="150" customWidth="1"/>
    <col min="15110" max="15362" width="9.140625" style="150"/>
    <col min="15363" max="15363" width="13.7109375" style="150" customWidth="1"/>
    <col min="15364" max="15364" width="65.85546875" style="150" customWidth="1"/>
    <col min="15365" max="15365" width="21.42578125" style="150" customWidth="1"/>
    <col min="15366" max="15618" width="9.140625" style="150"/>
    <col min="15619" max="15619" width="13.7109375" style="150" customWidth="1"/>
    <col min="15620" max="15620" width="65.85546875" style="150" customWidth="1"/>
    <col min="15621" max="15621" width="21.42578125" style="150" customWidth="1"/>
    <col min="15622" max="15874" width="9.140625" style="150"/>
    <col min="15875" max="15875" width="13.7109375" style="150" customWidth="1"/>
    <col min="15876" max="15876" width="65.85546875" style="150" customWidth="1"/>
    <col min="15877" max="15877" width="21.42578125" style="150" customWidth="1"/>
    <col min="15878" max="16130" width="9.140625" style="150"/>
    <col min="16131" max="16131" width="13.7109375" style="150" customWidth="1"/>
    <col min="16132" max="16132" width="65.85546875" style="150" customWidth="1"/>
    <col min="16133" max="16133" width="21.42578125" style="150" customWidth="1"/>
    <col min="16134" max="16384" width="9.140625" style="150"/>
  </cols>
  <sheetData>
    <row r="1" spans="1:7" s="139" customFormat="1" ht="15.75" x14ac:dyDescent="0.25">
      <c r="A1" s="329" t="s">
        <v>6</v>
      </c>
      <c r="B1" s="417" t="s">
        <v>342</v>
      </c>
      <c r="C1" s="417"/>
      <c r="D1" s="417"/>
      <c r="E1" s="417"/>
      <c r="F1" s="417"/>
      <c r="G1" s="417"/>
    </row>
    <row r="2" spans="1:7" s="140" customFormat="1" ht="42.75" x14ac:dyDescent="0.25">
      <c r="A2" s="330" t="s">
        <v>328</v>
      </c>
      <c r="B2" s="418" t="s">
        <v>343</v>
      </c>
      <c r="C2" s="418"/>
      <c r="D2" s="418"/>
      <c r="E2" s="418"/>
      <c r="F2" s="418"/>
      <c r="G2" s="418"/>
    </row>
    <row r="3" spans="1:7" s="139" customFormat="1" ht="16.5" thickBot="1" x14ac:dyDescent="0.3">
      <c r="A3" s="416"/>
      <c r="B3" s="416"/>
      <c r="C3" s="416"/>
      <c r="D3" s="416"/>
      <c r="E3" s="416"/>
      <c r="G3" s="369" t="s">
        <v>2</v>
      </c>
    </row>
    <row r="4" spans="1:7" s="141" customFormat="1" ht="33.75" customHeight="1" thickBot="1" x14ac:dyDescent="0.3">
      <c r="A4" s="274" t="s">
        <v>344</v>
      </c>
      <c r="B4" s="327" t="s">
        <v>333</v>
      </c>
      <c r="C4" s="328" t="s">
        <v>345</v>
      </c>
      <c r="D4" s="328" t="s">
        <v>364</v>
      </c>
      <c r="E4" s="327" t="s">
        <v>366</v>
      </c>
      <c r="F4" s="328" t="s">
        <v>369</v>
      </c>
      <c r="G4" s="327" t="s">
        <v>370</v>
      </c>
    </row>
    <row r="5" spans="1:7" s="140" customFormat="1" ht="16.5" thickBot="1" x14ac:dyDescent="0.3">
      <c r="A5" s="274">
        <v>1</v>
      </c>
      <c r="B5" s="297">
        <v>2</v>
      </c>
      <c r="C5" s="297">
        <v>3</v>
      </c>
      <c r="D5" s="297">
        <v>4</v>
      </c>
      <c r="E5" s="297">
        <v>5</v>
      </c>
      <c r="F5" s="297">
        <v>6</v>
      </c>
      <c r="G5" s="297">
        <v>7</v>
      </c>
    </row>
    <row r="6" spans="1:7" s="140" customFormat="1" ht="24.75" customHeight="1" thickBot="1" x14ac:dyDescent="0.3">
      <c r="A6" s="419" t="s">
        <v>4</v>
      </c>
      <c r="B6" s="420"/>
      <c r="C6" s="420"/>
      <c r="D6" s="420"/>
      <c r="E6" s="420"/>
      <c r="F6" s="420"/>
      <c r="G6" s="421"/>
    </row>
    <row r="7" spans="1:7" s="140" customFormat="1" ht="16.5" thickBot="1" x14ac:dyDescent="0.3">
      <c r="A7" s="262" t="s">
        <v>10</v>
      </c>
      <c r="B7" s="370" t="s">
        <v>107</v>
      </c>
      <c r="C7" s="306"/>
      <c r="D7" s="306"/>
      <c r="E7" s="306">
        <f>SUM(E8:E13)</f>
        <v>0</v>
      </c>
      <c r="F7" s="306"/>
      <c r="G7" s="306">
        <f>SUM(G8:G13)</f>
        <v>0</v>
      </c>
    </row>
    <row r="8" spans="1:7" s="142" customFormat="1" ht="15.75" x14ac:dyDescent="0.25">
      <c r="A8" s="265" t="s">
        <v>108</v>
      </c>
      <c r="B8" s="371" t="s">
        <v>109</v>
      </c>
      <c r="C8" s="307"/>
      <c r="D8" s="307"/>
      <c r="E8" s="307"/>
      <c r="F8" s="307"/>
      <c r="G8" s="307"/>
    </row>
    <row r="9" spans="1:7" s="143" customFormat="1" ht="15.75" x14ac:dyDescent="0.25">
      <c r="A9" s="267" t="s">
        <v>110</v>
      </c>
      <c r="B9" s="372" t="s">
        <v>111</v>
      </c>
      <c r="C9" s="301"/>
      <c r="D9" s="301"/>
      <c r="E9" s="301"/>
      <c r="F9" s="301"/>
      <c r="G9" s="301"/>
    </row>
    <row r="10" spans="1:7" s="143" customFormat="1" ht="16.5" customHeight="1" x14ac:dyDescent="0.25">
      <c r="A10" s="267" t="s">
        <v>112</v>
      </c>
      <c r="B10" s="372" t="s">
        <v>113</v>
      </c>
      <c r="C10" s="301"/>
      <c r="D10" s="301"/>
      <c r="E10" s="301"/>
      <c r="F10" s="301"/>
      <c r="G10" s="301"/>
    </row>
    <row r="11" spans="1:7" s="143" customFormat="1" ht="15.75" x14ac:dyDescent="0.25">
      <c r="A11" s="267" t="s">
        <v>114</v>
      </c>
      <c r="B11" s="372" t="s">
        <v>115</v>
      </c>
      <c r="C11" s="301"/>
      <c r="D11" s="301"/>
      <c r="E11" s="301"/>
      <c r="F11" s="301"/>
      <c r="G11" s="301"/>
    </row>
    <row r="12" spans="1:7" s="143" customFormat="1" ht="15.75" x14ac:dyDescent="0.25">
      <c r="A12" s="267" t="s">
        <v>116</v>
      </c>
      <c r="B12" s="372" t="s">
        <v>117</v>
      </c>
      <c r="C12" s="310"/>
      <c r="D12" s="311"/>
      <c r="E12" s="310"/>
      <c r="F12" s="311"/>
      <c r="G12" s="310"/>
    </row>
    <row r="13" spans="1:7" s="142" customFormat="1" ht="16.5" thickBot="1" x14ac:dyDescent="0.3">
      <c r="A13" s="269" t="s">
        <v>118</v>
      </c>
      <c r="B13" s="373" t="s">
        <v>119</v>
      </c>
      <c r="C13" s="312"/>
      <c r="D13" s="176">
        <f>SUM(E13-C13)</f>
        <v>0</v>
      </c>
      <c r="E13" s="312"/>
      <c r="F13" s="176">
        <f>SUM(G13-E13)</f>
        <v>0</v>
      </c>
      <c r="G13" s="312"/>
    </row>
    <row r="14" spans="1:7" s="142" customFormat="1" ht="29.25" thickBot="1" x14ac:dyDescent="0.3">
      <c r="A14" s="262" t="s">
        <v>13</v>
      </c>
      <c r="B14" s="374" t="s">
        <v>346</v>
      </c>
      <c r="C14" s="306"/>
      <c r="D14" s="167">
        <f>SUM(E14-C14)</f>
        <v>1710912</v>
      </c>
      <c r="E14" s="306">
        <f>SUM(E15:E20)</f>
        <v>1710912</v>
      </c>
      <c r="F14" s="167">
        <f>SUM(G14-E14)</f>
        <v>2998846</v>
      </c>
      <c r="G14" s="306">
        <f>SUM(G15:G20)</f>
        <v>4709758</v>
      </c>
    </row>
    <row r="15" spans="1:7" s="142" customFormat="1" ht="15.75" x14ac:dyDescent="0.25">
      <c r="A15" s="265" t="s">
        <v>121</v>
      </c>
      <c r="B15" s="371" t="s">
        <v>122</v>
      </c>
      <c r="C15" s="307"/>
      <c r="D15" s="307"/>
      <c r="E15" s="307"/>
      <c r="F15" s="307"/>
      <c r="G15" s="307"/>
    </row>
    <row r="16" spans="1:7" s="142" customFormat="1" ht="15.75" x14ac:dyDescent="0.25">
      <c r="A16" s="267" t="s">
        <v>123</v>
      </c>
      <c r="B16" s="372" t="s">
        <v>124</v>
      </c>
      <c r="C16" s="301"/>
      <c r="D16" s="301"/>
      <c r="E16" s="301"/>
      <c r="F16" s="301"/>
      <c r="G16" s="301"/>
    </row>
    <row r="17" spans="1:7" s="142" customFormat="1" ht="30" x14ac:dyDescent="0.25">
      <c r="A17" s="267" t="s">
        <v>125</v>
      </c>
      <c r="B17" s="372" t="s">
        <v>126</v>
      </c>
      <c r="C17" s="301"/>
      <c r="D17" s="301"/>
      <c r="E17" s="301"/>
      <c r="F17" s="301"/>
      <c r="G17" s="301"/>
    </row>
    <row r="18" spans="1:7" s="142" customFormat="1" ht="30" x14ac:dyDescent="0.25">
      <c r="A18" s="267" t="s">
        <v>127</v>
      </c>
      <c r="B18" s="372" t="s">
        <v>128</v>
      </c>
      <c r="C18" s="301"/>
      <c r="D18" s="302"/>
      <c r="E18" s="301"/>
      <c r="F18" s="302"/>
      <c r="G18" s="301"/>
    </row>
    <row r="19" spans="1:7" s="142" customFormat="1" ht="15.75" x14ac:dyDescent="0.25">
      <c r="A19" s="267" t="s">
        <v>129</v>
      </c>
      <c r="B19" s="372" t="s">
        <v>130</v>
      </c>
      <c r="C19" s="301"/>
      <c r="D19" s="166">
        <f>SUM(E19-C19)</f>
        <v>1710912</v>
      </c>
      <c r="E19" s="301">
        <v>1710912</v>
      </c>
      <c r="F19" s="166">
        <f>SUM(G19-E19)</f>
        <v>2998846</v>
      </c>
      <c r="G19" s="301">
        <v>4709758</v>
      </c>
    </row>
    <row r="20" spans="1:7" s="143" customFormat="1" ht="16.5" thickBot="1" x14ac:dyDescent="0.3">
      <c r="A20" s="269" t="s">
        <v>131</v>
      </c>
      <c r="B20" s="373" t="s">
        <v>132</v>
      </c>
      <c r="C20" s="302"/>
      <c r="D20" s="303"/>
      <c r="E20" s="302"/>
      <c r="F20" s="303"/>
      <c r="G20" s="302"/>
    </row>
    <row r="21" spans="1:7" s="143" customFormat="1" ht="29.25" thickBot="1" x14ac:dyDescent="0.3">
      <c r="A21" s="262" t="s">
        <v>7</v>
      </c>
      <c r="B21" s="370" t="s">
        <v>347</v>
      </c>
      <c r="C21" s="306">
        <f>SUM(C22:C26)</f>
        <v>0</v>
      </c>
      <c r="D21" s="306">
        <f>SUM(D22:D26)</f>
        <v>0</v>
      </c>
      <c r="E21" s="306">
        <f>SUM(E22:E26)</f>
        <v>0</v>
      </c>
      <c r="F21" s="306">
        <f>SUM(F22:F26)</f>
        <v>0</v>
      </c>
      <c r="G21" s="306">
        <f>SUM(G22:G26)</f>
        <v>0</v>
      </c>
    </row>
    <row r="22" spans="1:7" s="143" customFormat="1" ht="15.75" x14ac:dyDescent="0.25">
      <c r="A22" s="265" t="s">
        <v>134</v>
      </c>
      <c r="B22" s="371" t="s">
        <v>135</v>
      </c>
      <c r="C22" s="307"/>
      <c r="D22" s="307"/>
      <c r="E22" s="307"/>
      <c r="F22" s="307"/>
      <c r="G22" s="307"/>
    </row>
    <row r="23" spans="1:7" s="142" customFormat="1" ht="33" customHeight="1" x14ac:dyDescent="0.25">
      <c r="A23" s="267" t="s">
        <v>136</v>
      </c>
      <c r="B23" s="372" t="s">
        <v>137</v>
      </c>
      <c r="C23" s="301"/>
      <c r="D23" s="301"/>
      <c r="E23" s="301"/>
      <c r="F23" s="301"/>
      <c r="G23" s="301"/>
    </row>
    <row r="24" spans="1:7" s="143" customFormat="1" ht="30" x14ac:dyDescent="0.25">
      <c r="A24" s="267" t="s">
        <v>138</v>
      </c>
      <c r="B24" s="372" t="s">
        <v>348</v>
      </c>
      <c r="C24" s="301"/>
      <c r="D24" s="301"/>
      <c r="E24" s="301"/>
      <c r="F24" s="301"/>
      <c r="G24" s="301"/>
    </row>
    <row r="25" spans="1:7" s="143" customFormat="1" ht="30" x14ac:dyDescent="0.25">
      <c r="A25" s="267" t="s">
        <v>140</v>
      </c>
      <c r="B25" s="372" t="s">
        <v>349</v>
      </c>
      <c r="C25" s="301"/>
      <c r="D25" s="301"/>
      <c r="E25" s="301"/>
      <c r="F25" s="301"/>
      <c r="G25" s="301"/>
    </row>
    <row r="26" spans="1:7" s="143" customFormat="1" ht="15.75" x14ac:dyDescent="0.25">
      <c r="A26" s="267" t="s">
        <v>142</v>
      </c>
      <c r="B26" s="372" t="s">
        <v>143</v>
      </c>
      <c r="C26" s="301"/>
      <c r="D26" s="301"/>
      <c r="E26" s="301"/>
      <c r="F26" s="301"/>
      <c r="G26" s="301"/>
    </row>
    <row r="27" spans="1:7" s="143" customFormat="1" ht="20.25" customHeight="1" thickBot="1" x14ac:dyDescent="0.3">
      <c r="A27" s="269" t="s">
        <v>144</v>
      </c>
      <c r="B27" s="373" t="s">
        <v>145</v>
      </c>
      <c r="C27" s="302"/>
      <c r="D27" s="302"/>
      <c r="E27" s="302"/>
      <c r="F27" s="302"/>
      <c r="G27" s="302"/>
    </row>
    <row r="28" spans="1:7" s="143" customFormat="1" ht="16.5" thickBot="1" x14ac:dyDescent="0.3">
      <c r="A28" s="262" t="s">
        <v>146</v>
      </c>
      <c r="B28" s="370" t="s">
        <v>147</v>
      </c>
      <c r="C28" s="169"/>
      <c r="D28" s="169"/>
      <c r="E28" s="169"/>
      <c r="F28" s="169"/>
      <c r="G28" s="169"/>
    </row>
    <row r="29" spans="1:7" s="143" customFormat="1" ht="15.75" x14ac:dyDescent="0.25">
      <c r="A29" s="265" t="s">
        <v>148</v>
      </c>
      <c r="B29" s="371" t="s">
        <v>149</v>
      </c>
      <c r="C29" s="313"/>
      <c r="D29" s="313"/>
      <c r="E29" s="313"/>
      <c r="F29" s="313"/>
      <c r="G29" s="313"/>
    </row>
    <row r="30" spans="1:7" s="143" customFormat="1" ht="15.75" x14ac:dyDescent="0.25">
      <c r="A30" s="267" t="s">
        <v>150</v>
      </c>
      <c r="B30" s="372" t="s">
        <v>151</v>
      </c>
      <c r="C30" s="301"/>
      <c r="D30" s="301"/>
      <c r="E30" s="301"/>
      <c r="F30" s="301"/>
      <c r="G30" s="301"/>
    </row>
    <row r="31" spans="1:7" s="143" customFormat="1" ht="15.75" x14ac:dyDescent="0.25">
      <c r="A31" s="267" t="s">
        <v>152</v>
      </c>
      <c r="B31" s="372" t="s">
        <v>153</v>
      </c>
      <c r="C31" s="301"/>
      <c r="D31" s="301"/>
      <c r="E31" s="301"/>
      <c r="F31" s="301"/>
      <c r="G31" s="301"/>
    </row>
    <row r="32" spans="1:7" s="143" customFormat="1" ht="15.75" x14ac:dyDescent="0.25">
      <c r="A32" s="267" t="s">
        <v>154</v>
      </c>
      <c r="B32" s="372" t="s">
        <v>155</v>
      </c>
      <c r="C32" s="301"/>
      <c r="D32" s="301"/>
      <c r="E32" s="301"/>
      <c r="F32" s="301"/>
      <c r="G32" s="301"/>
    </row>
    <row r="33" spans="1:7" s="143" customFormat="1" ht="15.75" x14ac:dyDescent="0.25">
      <c r="A33" s="267" t="s">
        <v>156</v>
      </c>
      <c r="B33" s="372" t="s">
        <v>157</v>
      </c>
      <c r="C33" s="301"/>
      <c r="D33" s="301"/>
      <c r="E33" s="301"/>
      <c r="F33" s="301"/>
      <c r="G33" s="301"/>
    </row>
    <row r="34" spans="1:7" s="143" customFormat="1" ht="16.5" thickBot="1" x14ac:dyDescent="0.3">
      <c r="A34" s="269" t="s">
        <v>158</v>
      </c>
      <c r="B34" s="373" t="s">
        <v>159</v>
      </c>
      <c r="C34" s="302"/>
      <c r="D34" s="302"/>
      <c r="E34" s="302"/>
      <c r="F34" s="302"/>
      <c r="G34" s="302"/>
    </row>
    <row r="35" spans="1:7" s="143" customFormat="1" ht="16.5" thickBot="1" x14ac:dyDescent="0.3">
      <c r="A35" s="262" t="s">
        <v>9</v>
      </c>
      <c r="B35" s="370" t="s">
        <v>160</v>
      </c>
      <c r="C35" s="306"/>
      <c r="D35" s="306"/>
      <c r="E35" s="306"/>
      <c r="F35" s="306"/>
      <c r="G35" s="306"/>
    </row>
    <row r="36" spans="1:7" s="143" customFormat="1" ht="15.75" x14ac:dyDescent="0.25">
      <c r="A36" s="265" t="s">
        <v>161</v>
      </c>
      <c r="B36" s="371" t="s">
        <v>162</v>
      </c>
      <c r="C36" s="307"/>
      <c r="D36" s="307"/>
      <c r="E36" s="307"/>
      <c r="F36" s="307"/>
      <c r="G36" s="307"/>
    </row>
    <row r="37" spans="1:7" s="143" customFormat="1" ht="15.75" x14ac:dyDescent="0.25">
      <c r="A37" s="267" t="s">
        <v>163</v>
      </c>
      <c r="B37" s="372" t="s">
        <v>164</v>
      </c>
      <c r="C37" s="301"/>
      <c r="D37" s="301"/>
      <c r="E37" s="301"/>
      <c r="F37" s="301"/>
      <c r="G37" s="301"/>
    </row>
    <row r="38" spans="1:7" s="143" customFormat="1" ht="15.75" x14ac:dyDescent="0.25">
      <c r="A38" s="267" t="s">
        <v>165</v>
      </c>
      <c r="B38" s="372" t="s">
        <v>166</v>
      </c>
      <c r="C38" s="301"/>
      <c r="D38" s="301"/>
      <c r="E38" s="301"/>
      <c r="F38" s="301"/>
      <c r="G38" s="301"/>
    </row>
    <row r="39" spans="1:7" s="143" customFormat="1" ht="15.75" x14ac:dyDescent="0.25">
      <c r="A39" s="267" t="s">
        <v>167</v>
      </c>
      <c r="B39" s="372" t="s">
        <v>168</v>
      </c>
      <c r="C39" s="301"/>
      <c r="D39" s="301"/>
      <c r="E39" s="301"/>
      <c r="F39" s="301"/>
      <c r="G39" s="301"/>
    </row>
    <row r="40" spans="1:7" s="143" customFormat="1" ht="15.75" x14ac:dyDescent="0.25">
      <c r="A40" s="267" t="s">
        <v>169</v>
      </c>
      <c r="B40" s="372" t="s">
        <v>170</v>
      </c>
      <c r="C40" s="301"/>
      <c r="D40" s="301"/>
      <c r="E40" s="301"/>
      <c r="F40" s="301"/>
      <c r="G40" s="301"/>
    </row>
    <row r="41" spans="1:7" s="143" customFormat="1" ht="15.75" x14ac:dyDescent="0.25">
      <c r="A41" s="267" t="s">
        <v>171</v>
      </c>
      <c r="B41" s="372" t="s">
        <v>172</v>
      </c>
      <c r="C41" s="301"/>
      <c r="D41" s="301"/>
      <c r="E41" s="301"/>
      <c r="F41" s="301"/>
      <c r="G41" s="301"/>
    </row>
    <row r="42" spans="1:7" s="143" customFormat="1" ht="15.75" x14ac:dyDescent="0.25">
      <c r="A42" s="267" t="s">
        <v>173</v>
      </c>
      <c r="B42" s="372" t="s">
        <v>174</v>
      </c>
      <c r="C42" s="301"/>
      <c r="D42" s="301"/>
      <c r="E42" s="301"/>
      <c r="F42" s="301"/>
      <c r="G42" s="301"/>
    </row>
    <row r="43" spans="1:7" s="143" customFormat="1" ht="15.75" x14ac:dyDescent="0.25">
      <c r="A43" s="267" t="s">
        <v>175</v>
      </c>
      <c r="B43" s="372" t="s">
        <v>176</v>
      </c>
      <c r="C43" s="301"/>
      <c r="D43" s="301"/>
      <c r="E43" s="301"/>
      <c r="F43" s="301"/>
      <c r="G43" s="301"/>
    </row>
    <row r="44" spans="1:7" s="143" customFormat="1" ht="15.75" x14ac:dyDescent="0.25">
      <c r="A44" s="267" t="s">
        <v>177</v>
      </c>
      <c r="B44" s="372" t="s">
        <v>178</v>
      </c>
      <c r="C44" s="314"/>
      <c r="D44" s="314"/>
      <c r="E44" s="314"/>
      <c r="F44" s="314"/>
      <c r="G44" s="314"/>
    </row>
    <row r="45" spans="1:7" s="143" customFormat="1" ht="16.5" thickBot="1" x14ac:dyDescent="0.3">
      <c r="A45" s="269" t="s">
        <v>179</v>
      </c>
      <c r="B45" s="373" t="s">
        <v>26</v>
      </c>
      <c r="C45" s="315"/>
      <c r="D45" s="315"/>
      <c r="E45" s="315"/>
      <c r="F45" s="315"/>
      <c r="G45" s="315"/>
    </row>
    <row r="46" spans="1:7" s="143" customFormat="1" ht="16.5" thickBot="1" x14ac:dyDescent="0.3">
      <c r="A46" s="262" t="s">
        <v>22</v>
      </c>
      <c r="B46" s="370" t="s">
        <v>180</v>
      </c>
      <c r="C46" s="306">
        <f>SUM(C47:C51)+SUM(C47:C51)</f>
        <v>0</v>
      </c>
      <c r="D46" s="306">
        <f>SUM(D47:D51)+SUM(D47:D51)</f>
        <v>0</v>
      </c>
      <c r="E46" s="306">
        <f>SUM(E47:E51)+SUM(E47:E51)</f>
        <v>0</v>
      </c>
      <c r="F46" s="306">
        <f>SUM(F47:F51)+SUM(F47:F51)</f>
        <v>0</v>
      </c>
      <c r="G46" s="306">
        <f>SUM(G47:G51)+SUM(G47:G51)</f>
        <v>0</v>
      </c>
    </row>
    <row r="47" spans="1:7" s="143" customFormat="1" ht="15.75" x14ac:dyDescent="0.25">
      <c r="A47" s="265" t="s">
        <v>181</v>
      </c>
      <c r="B47" s="371" t="s">
        <v>182</v>
      </c>
      <c r="C47" s="316"/>
      <c r="D47" s="316"/>
      <c r="E47" s="316"/>
      <c r="F47" s="316"/>
      <c r="G47" s="316"/>
    </row>
    <row r="48" spans="1:7" s="143" customFormat="1" ht="15.75" x14ac:dyDescent="0.25">
      <c r="A48" s="267" t="s">
        <v>183</v>
      </c>
      <c r="B48" s="372" t="s">
        <v>184</v>
      </c>
      <c r="C48" s="314"/>
      <c r="D48" s="314"/>
      <c r="E48" s="314"/>
      <c r="F48" s="314"/>
      <c r="G48" s="314"/>
    </row>
    <row r="49" spans="1:7" s="143" customFormat="1" ht="15.75" x14ac:dyDescent="0.25">
      <c r="A49" s="267" t="s">
        <v>185</v>
      </c>
      <c r="B49" s="372" t="s">
        <v>186</v>
      </c>
      <c r="C49" s="314"/>
      <c r="D49" s="314"/>
      <c r="E49" s="314"/>
      <c r="F49" s="314"/>
      <c r="G49" s="314"/>
    </row>
    <row r="50" spans="1:7" s="143" customFormat="1" ht="15.75" x14ac:dyDescent="0.25">
      <c r="A50" s="267" t="s">
        <v>187</v>
      </c>
      <c r="B50" s="372" t="s">
        <v>188</v>
      </c>
      <c r="C50" s="314"/>
      <c r="D50" s="314"/>
      <c r="E50" s="314"/>
      <c r="F50" s="314"/>
      <c r="G50" s="314"/>
    </row>
    <row r="51" spans="1:7" s="144" customFormat="1" ht="16.5" thickBot="1" x14ac:dyDescent="0.3">
      <c r="A51" s="269" t="s">
        <v>189</v>
      </c>
      <c r="B51" s="373" t="s">
        <v>190</v>
      </c>
      <c r="C51" s="315"/>
      <c r="D51" s="315"/>
      <c r="E51" s="315"/>
      <c r="F51" s="315"/>
      <c r="G51" s="315"/>
    </row>
    <row r="52" spans="1:7" s="143" customFormat="1" ht="16.5" thickBot="1" x14ac:dyDescent="0.3">
      <c r="A52" s="262" t="s">
        <v>191</v>
      </c>
      <c r="B52" s="370" t="s">
        <v>192</v>
      </c>
      <c r="C52" s="306">
        <f>SUM(C53:C55)</f>
        <v>0</v>
      </c>
      <c r="D52" s="306">
        <f>SUM(D53:D55)</f>
        <v>0</v>
      </c>
      <c r="E52" s="306">
        <f>SUM(E53:E55)</f>
        <v>0</v>
      </c>
      <c r="F52" s="306">
        <f>SUM(F53:F55)</f>
        <v>0</v>
      </c>
      <c r="G52" s="306">
        <f>SUM(G53:G55)</f>
        <v>0</v>
      </c>
    </row>
    <row r="53" spans="1:7" s="143" customFormat="1" ht="18" customHeight="1" x14ac:dyDescent="0.25">
      <c r="A53" s="265" t="s">
        <v>193</v>
      </c>
      <c r="B53" s="371" t="s">
        <v>194</v>
      </c>
      <c r="C53" s="307"/>
      <c r="D53" s="307"/>
      <c r="E53" s="307"/>
      <c r="F53" s="307"/>
      <c r="G53" s="307"/>
    </row>
    <row r="54" spans="1:7" s="143" customFormat="1" ht="30" x14ac:dyDescent="0.25">
      <c r="A54" s="267" t="s">
        <v>195</v>
      </c>
      <c r="B54" s="372" t="s">
        <v>196</v>
      </c>
      <c r="C54" s="301"/>
      <c r="D54" s="301"/>
      <c r="E54" s="301"/>
      <c r="F54" s="301"/>
      <c r="G54" s="301"/>
    </row>
    <row r="55" spans="1:7" s="143" customFormat="1" ht="15.75" x14ac:dyDescent="0.25">
      <c r="A55" s="267" t="s">
        <v>197</v>
      </c>
      <c r="B55" s="372" t="s">
        <v>198</v>
      </c>
      <c r="C55" s="301"/>
      <c r="D55" s="301"/>
      <c r="E55" s="301"/>
      <c r="F55" s="301"/>
      <c r="G55" s="301"/>
    </row>
    <row r="56" spans="1:7" s="143" customFormat="1" ht="16.5" thickBot="1" x14ac:dyDescent="0.3">
      <c r="A56" s="269" t="s">
        <v>199</v>
      </c>
      <c r="B56" s="373" t="s">
        <v>200</v>
      </c>
      <c r="C56" s="302"/>
      <c r="D56" s="302"/>
      <c r="E56" s="302"/>
      <c r="F56" s="302"/>
      <c r="G56" s="302"/>
    </row>
    <row r="57" spans="1:7" s="143" customFormat="1" ht="16.5" thickBot="1" x14ac:dyDescent="0.3">
      <c r="A57" s="262" t="s">
        <v>27</v>
      </c>
      <c r="B57" s="374" t="s">
        <v>201</v>
      </c>
      <c r="C57" s="306">
        <f>SUM(C58:C60)</f>
        <v>264000</v>
      </c>
      <c r="D57" s="306">
        <f>SUM(E57-C57)</f>
        <v>0</v>
      </c>
      <c r="E57" s="306">
        <f>SUM(E58:E60)</f>
        <v>264000</v>
      </c>
      <c r="F57" s="306">
        <f>SUM(G57-E57)</f>
        <v>0</v>
      </c>
      <c r="G57" s="306">
        <f>SUM(G58:G60)</f>
        <v>264000</v>
      </c>
    </row>
    <row r="58" spans="1:7" s="143" customFormat="1" ht="30" x14ac:dyDescent="0.25">
      <c r="A58" s="265" t="s">
        <v>202</v>
      </c>
      <c r="B58" s="371" t="s">
        <v>203</v>
      </c>
      <c r="C58" s="314"/>
      <c r="D58" s="314"/>
      <c r="E58" s="314"/>
      <c r="F58" s="314"/>
      <c r="G58" s="314"/>
    </row>
    <row r="59" spans="1:7" s="143" customFormat="1" ht="30" x14ac:dyDescent="0.25">
      <c r="A59" s="267" t="s">
        <v>204</v>
      </c>
      <c r="B59" s="372" t="s">
        <v>205</v>
      </c>
      <c r="C59" s="314"/>
      <c r="D59" s="315"/>
      <c r="E59" s="314"/>
      <c r="F59" s="315"/>
      <c r="G59" s="314"/>
    </row>
    <row r="60" spans="1:7" s="143" customFormat="1" ht="15.75" x14ac:dyDescent="0.25">
      <c r="A60" s="267" t="s">
        <v>206</v>
      </c>
      <c r="B60" s="372" t="s">
        <v>207</v>
      </c>
      <c r="C60" s="314">
        <v>264000</v>
      </c>
      <c r="D60" s="177">
        <f>SUM(E60-C60)</f>
        <v>0</v>
      </c>
      <c r="E60" s="314">
        <v>264000</v>
      </c>
      <c r="F60" s="177">
        <f>SUM(G60-E60)</f>
        <v>0</v>
      </c>
      <c r="G60" s="314">
        <v>264000</v>
      </c>
    </row>
    <row r="61" spans="1:7" s="143" customFormat="1" ht="16.5" thickBot="1" x14ac:dyDescent="0.3">
      <c r="A61" s="269" t="s">
        <v>208</v>
      </c>
      <c r="B61" s="373" t="s">
        <v>209</v>
      </c>
      <c r="C61" s="314"/>
      <c r="D61" s="178"/>
      <c r="E61" s="314"/>
      <c r="F61" s="178"/>
      <c r="G61" s="314"/>
    </row>
    <row r="62" spans="1:7" s="143" customFormat="1" ht="16.5" thickBot="1" x14ac:dyDescent="0.3">
      <c r="A62" s="262" t="s">
        <v>30</v>
      </c>
      <c r="B62" s="370" t="s">
        <v>334</v>
      </c>
      <c r="C62" s="169">
        <f>SUM(C7,C14,C21,C28,C35,C46,C52,C57)</f>
        <v>264000</v>
      </c>
      <c r="D62" s="306">
        <f>SUM(E62-C62)</f>
        <v>1710912</v>
      </c>
      <c r="E62" s="169">
        <f>SUM(E7,E14,E21,E28,E35,E46,E52,E57)</f>
        <v>1974912</v>
      </c>
      <c r="F62" s="306">
        <f>SUM(G62-E62)</f>
        <v>2998846</v>
      </c>
      <c r="G62" s="169">
        <f>SUM(G7,G14,G21,G28,G35,G46,G52,G57)</f>
        <v>4973758</v>
      </c>
    </row>
    <row r="63" spans="1:7" s="143" customFormat="1" ht="29.25" thickBot="1" x14ac:dyDescent="0.25">
      <c r="A63" s="317" t="s">
        <v>33</v>
      </c>
      <c r="B63" s="374" t="s">
        <v>211</v>
      </c>
      <c r="C63" s="306">
        <f>SUM(C64:C66)</f>
        <v>0</v>
      </c>
      <c r="D63" s="306">
        <f>SUM(D64:D66)</f>
        <v>0</v>
      </c>
      <c r="E63" s="306">
        <f>SUM(E64:E66)</f>
        <v>0</v>
      </c>
      <c r="F63" s="306">
        <f>SUM(F64:F66)</f>
        <v>0</v>
      </c>
      <c r="G63" s="306">
        <f>SUM(G64:G66)</f>
        <v>0</v>
      </c>
    </row>
    <row r="64" spans="1:7" s="143" customFormat="1" ht="15.75" x14ac:dyDescent="0.25">
      <c r="A64" s="265" t="s">
        <v>212</v>
      </c>
      <c r="B64" s="371" t="s">
        <v>213</v>
      </c>
      <c r="C64" s="314"/>
      <c r="D64" s="314"/>
      <c r="E64" s="314"/>
      <c r="F64" s="314"/>
      <c r="G64" s="314"/>
    </row>
    <row r="65" spans="1:7" s="143" customFormat="1" ht="16.5" customHeight="1" x14ac:dyDescent="0.25">
      <c r="A65" s="267" t="s">
        <v>214</v>
      </c>
      <c r="B65" s="372" t="s">
        <v>215</v>
      </c>
      <c r="C65" s="314"/>
      <c r="D65" s="314"/>
      <c r="E65" s="314"/>
      <c r="F65" s="314"/>
      <c r="G65" s="314"/>
    </row>
    <row r="66" spans="1:7" s="143" customFormat="1" ht="16.5" thickBot="1" x14ac:dyDescent="0.3">
      <c r="A66" s="269" t="s">
        <v>216</v>
      </c>
      <c r="B66" s="318" t="s">
        <v>217</v>
      </c>
      <c r="C66" s="314"/>
      <c r="D66" s="314"/>
      <c r="E66" s="314"/>
      <c r="F66" s="314"/>
      <c r="G66" s="314"/>
    </row>
    <row r="67" spans="1:7" s="143" customFormat="1" ht="16.5" thickBot="1" x14ac:dyDescent="0.25">
      <c r="A67" s="317" t="s">
        <v>36</v>
      </c>
      <c r="B67" s="374" t="s">
        <v>218</v>
      </c>
      <c r="C67" s="306">
        <f>SUM(C68:C71)</f>
        <v>0</v>
      </c>
      <c r="D67" s="306">
        <f>SUM(D68:D71)</f>
        <v>0</v>
      </c>
      <c r="E67" s="306">
        <f>SUM(E68:E71)</f>
        <v>0</v>
      </c>
      <c r="F67" s="306">
        <f>SUM(F68:F71)</f>
        <v>0</v>
      </c>
      <c r="G67" s="306">
        <f>SUM(G68:G71)</f>
        <v>0</v>
      </c>
    </row>
    <row r="68" spans="1:7" s="143" customFormat="1" ht="15.75" x14ac:dyDescent="0.25">
      <c r="A68" s="265" t="s">
        <v>219</v>
      </c>
      <c r="B68" s="371" t="s">
        <v>220</v>
      </c>
      <c r="C68" s="314"/>
      <c r="D68" s="314"/>
      <c r="E68" s="314"/>
      <c r="F68" s="314"/>
      <c r="G68" s="314"/>
    </row>
    <row r="69" spans="1:7" s="143" customFormat="1" ht="15.75" x14ac:dyDescent="0.25">
      <c r="A69" s="267" t="s">
        <v>221</v>
      </c>
      <c r="B69" s="372" t="s">
        <v>222</v>
      </c>
      <c r="C69" s="314"/>
      <c r="D69" s="314"/>
      <c r="E69" s="314"/>
      <c r="F69" s="314"/>
      <c r="G69" s="314"/>
    </row>
    <row r="70" spans="1:7" s="143" customFormat="1" ht="15.75" x14ac:dyDescent="0.25">
      <c r="A70" s="267" t="s">
        <v>223</v>
      </c>
      <c r="B70" s="372" t="s">
        <v>224</v>
      </c>
      <c r="C70" s="314"/>
      <c r="D70" s="314"/>
      <c r="E70" s="314"/>
      <c r="F70" s="314"/>
      <c r="G70" s="314"/>
    </row>
    <row r="71" spans="1:7" s="143" customFormat="1" ht="16.5" thickBot="1" x14ac:dyDescent="0.3">
      <c r="A71" s="269" t="s">
        <v>225</v>
      </c>
      <c r="B71" s="373" t="s">
        <v>226</v>
      </c>
      <c r="C71" s="314"/>
      <c r="D71" s="314"/>
      <c r="E71" s="314"/>
      <c r="F71" s="314"/>
      <c r="G71" s="314"/>
    </row>
    <row r="72" spans="1:7" s="143" customFormat="1" ht="16.5" thickBot="1" x14ac:dyDescent="0.25">
      <c r="A72" s="317" t="s">
        <v>39</v>
      </c>
      <c r="B72" s="374" t="s">
        <v>227</v>
      </c>
      <c r="C72" s="306">
        <f>SUM(C73:C74)</f>
        <v>636906</v>
      </c>
      <c r="D72" s="306">
        <f>SUM(E72-C72)</f>
        <v>3109940</v>
      </c>
      <c r="E72" s="306">
        <f>SUM(E73:E74)</f>
        <v>3746846</v>
      </c>
      <c r="F72" s="306">
        <f>SUM(G72-E72)</f>
        <v>0</v>
      </c>
      <c r="G72" s="306">
        <f>SUM(G73:G74)</f>
        <v>3746846</v>
      </c>
    </row>
    <row r="73" spans="1:7" s="143" customFormat="1" ht="16.5" thickBot="1" x14ac:dyDescent="0.3">
      <c r="A73" s="265" t="s">
        <v>228</v>
      </c>
      <c r="B73" s="371" t="s">
        <v>229</v>
      </c>
      <c r="C73" s="314">
        <v>636906</v>
      </c>
      <c r="D73" s="306">
        <f>SUM(E73-C73)</f>
        <v>3109940</v>
      </c>
      <c r="E73" s="314">
        <v>3746846</v>
      </c>
      <c r="F73" s="306">
        <f>SUM(G73-E73)</f>
        <v>0</v>
      </c>
      <c r="G73" s="314">
        <v>3746846</v>
      </c>
    </row>
    <row r="74" spans="1:7" s="143" customFormat="1" ht="16.5" thickBot="1" x14ac:dyDescent="0.3">
      <c r="A74" s="269" t="s">
        <v>230</v>
      </c>
      <c r="B74" s="373" t="s">
        <v>231</v>
      </c>
      <c r="C74" s="314"/>
      <c r="D74" s="314"/>
      <c r="E74" s="314"/>
      <c r="F74" s="314"/>
      <c r="G74" s="314"/>
    </row>
    <row r="75" spans="1:7" s="142" customFormat="1" ht="16.5" thickBot="1" x14ac:dyDescent="0.25">
      <c r="A75" s="317" t="s">
        <v>42</v>
      </c>
      <c r="B75" s="374" t="s">
        <v>350</v>
      </c>
      <c r="C75" s="306">
        <f>SUM(C76:C79)</f>
        <v>43685600</v>
      </c>
      <c r="D75" s="306">
        <f>SUM(E75-C75)</f>
        <v>6601755</v>
      </c>
      <c r="E75" s="306">
        <f>SUM(E76:E79)</f>
        <v>50287355</v>
      </c>
      <c r="F75" s="306">
        <f>SUM(G75-E75)</f>
        <v>-6471962</v>
      </c>
      <c r="G75" s="306">
        <f>SUM(G76:G79)</f>
        <v>43815393</v>
      </c>
    </row>
    <row r="76" spans="1:7" s="143" customFormat="1" ht="15.75" x14ac:dyDescent="0.25">
      <c r="A76" s="265" t="s">
        <v>233</v>
      </c>
      <c r="B76" s="371" t="s">
        <v>234</v>
      </c>
      <c r="C76" s="314"/>
      <c r="D76" s="314"/>
      <c r="E76" s="314"/>
      <c r="F76" s="314"/>
      <c r="G76" s="314"/>
    </row>
    <row r="77" spans="1:7" s="143" customFormat="1" ht="15.75" x14ac:dyDescent="0.25">
      <c r="A77" s="267" t="s">
        <v>235</v>
      </c>
      <c r="B77" s="372" t="s">
        <v>236</v>
      </c>
      <c r="C77" s="314"/>
      <c r="D77" s="314"/>
      <c r="E77" s="314"/>
      <c r="F77" s="314"/>
      <c r="G77" s="314"/>
    </row>
    <row r="78" spans="1:7" s="143" customFormat="1" ht="16.5" thickBot="1" x14ac:dyDescent="0.3">
      <c r="A78" s="267" t="s">
        <v>336</v>
      </c>
      <c r="B78" s="372" t="s">
        <v>238</v>
      </c>
      <c r="C78" s="314"/>
      <c r="D78" s="314"/>
      <c r="E78" s="314"/>
      <c r="F78" s="314"/>
      <c r="G78" s="314"/>
    </row>
    <row r="79" spans="1:7" s="143" customFormat="1" ht="16.5" thickBot="1" x14ac:dyDescent="0.3">
      <c r="A79" s="275" t="s">
        <v>239</v>
      </c>
      <c r="B79" s="375" t="s">
        <v>43</v>
      </c>
      <c r="C79" s="319">
        <v>43685600</v>
      </c>
      <c r="D79" s="306">
        <f>SUM(E79-C79)</f>
        <v>6601755</v>
      </c>
      <c r="E79" s="319">
        <v>50287355</v>
      </c>
      <c r="F79" s="306">
        <f>SUM(G79-E79)</f>
        <v>-6471962</v>
      </c>
      <c r="G79" s="319">
        <v>43815393</v>
      </c>
    </row>
    <row r="80" spans="1:7" s="143" customFormat="1" ht="16.5" thickBot="1" x14ac:dyDescent="0.25">
      <c r="A80" s="317" t="s">
        <v>45</v>
      </c>
      <c r="B80" s="374" t="s">
        <v>241</v>
      </c>
      <c r="C80" s="306"/>
      <c r="D80" s="306"/>
      <c r="E80" s="306"/>
      <c r="F80" s="306"/>
      <c r="G80" s="306"/>
    </row>
    <row r="81" spans="1:7" s="143" customFormat="1" ht="15.75" x14ac:dyDescent="0.25">
      <c r="A81" s="320" t="s">
        <v>242</v>
      </c>
      <c r="B81" s="371" t="s">
        <v>243</v>
      </c>
      <c r="C81" s="314"/>
      <c r="D81" s="314"/>
      <c r="E81" s="314"/>
      <c r="F81" s="314"/>
      <c r="G81" s="314"/>
    </row>
    <row r="82" spans="1:7" s="143" customFormat="1" ht="15.75" x14ac:dyDescent="0.25">
      <c r="A82" s="321" t="s">
        <v>244</v>
      </c>
      <c r="B82" s="372" t="s">
        <v>245</v>
      </c>
      <c r="C82" s="314"/>
      <c r="D82" s="314"/>
      <c r="E82" s="314"/>
      <c r="F82" s="314"/>
      <c r="G82" s="314"/>
    </row>
    <row r="83" spans="1:7" s="143" customFormat="1" ht="15.75" x14ac:dyDescent="0.25">
      <c r="A83" s="321" t="s">
        <v>246</v>
      </c>
      <c r="B83" s="372" t="s">
        <v>247</v>
      </c>
      <c r="C83" s="314"/>
      <c r="D83" s="314"/>
      <c r="E83" s="314"/>
      <c r="F83" s="314"/>
      <c r="G83" s="314"/>
    </row>
    <row r="84" spans="1:7" s="142" customFormat="1" ht="16.5" thickBot="1" x14ac:dyDescent="0.3">
      <c r="A84" s="322" t="s">
        <v>248</v>
      </c>
      <c r="B84" s="373" t="s">
        <v>249</v>
      </c>
      <c r="C84" s="314"/>
      <c r="D84" s="314"/>
      <c r="E84" s="314"/>
      <c r="F84" s="314"/>
      <c r="G84" s="314"/>
    </row>
    <row r="85" spans="1:7" s="142" customFormat="1" ht="16.5" customHeight="1" thickBot="1" x14ac:dyDescent="0.25">
      <c r="A85" s="317" t="s">
        <v>48</v>
      </c>
      <c r="B85" s="374" t="s">
        <v>250</v>
      </c>
      <c r="C85" s="323"/>
      <c r="D85" s="323"/>
      <c r="E85" s="323"/>
      <c r="F85" s="323"/>
      <c r="G85" s="323"/>
    </row>
    <row r="86" spans="1:7" s="142" customFormat="1" ht="16.5" customHeight="1" thickBot="1" x14ac:dyDescent="0.25">
      <c r="A86" s="317" t="s">
        <v>51</v>
      </c>
      <c r="B86" s="324" t="s">
        <v>251</v>
      </c>
      <c r="C86" s="169">
        <f>SUM(C63,C67,C72,C75,C80,C85)</f>
        <v>44322506</v>
      </c>
      <c r="D86" s="306">
        <f>SUM(E86-C86)</f>
        <v>9711695</v>
      </c>
      <c r="E86" s="169">
        <f>SUM(E63,E67,E72,E75,E80,E85)</f>
        <v>54034201</v>
      </c>
      <c r="F86" s="306">
        <f>SUM(G86-E86)</f>
        <v>-6471962</v>
      </c>
      <c r="G86" s="169">
        <f>SUM(G63,G67,G72,G75,G80,G85)</f>
        <v>47562239</v>
      </c>
    </row>
    <row r="87" spans="1:7" s="142" customFormat="1" ht="16.5" thickBot="1" x14ac:dyDescent="0.25">
      <c r="A87" s="325" t="s">
        <v>54</v>
      </c>
      <c r="B87" s="326" t="s">
        <v>351</v>
      </c>
      <c r="C87" s="169">
        <f>SUM(C62,C86)</f>
        <v>44586506</v>
      </c>
      <c r="D87" s="306">
        <f>SUM(E87-C87)</f>
        <v>11422607</v>
      </c>
      <c r="E87" s="169">
        <f>SUM(E62,E86)</f>
        <v>56009113</v>
      </c>
      <c r="F87" s="306">
        <f>SUM(G87-E87)</f>
        <v>-3473116</v>
      </c>
      <c r="G87" s="169">
        <f>SUM(G62,G86)</f>
        <v>52535997</v>
      </c>
    </row>
    <row r="88" spans="1:7" s="143" customFormat="1" ht="16.5" thickBot="1" x14ac:dyDescent="0.3">
      <c r="A88" s="138"/>
      <c r="B88" s="376"/>
      <c r="C88" s="145"/>
      <c r="D88" s="145"/>
      <c r="E88" s="145"/>
    </row>
    <row r="89" spans="1:7" s="140" customFormat="1" ht="21.75" customHeight="1" thickBot="1" x14ac:dyDescent="0.3">
      <c r="A89" s="419" t="s">
        <v>5</v>
      </c>
      <c r="B89" s="420"/>
      <c r="C89" s="420"/>
      <c r="D89" s="420"/>
      <c r="E89" s="420"/>
      <c r="F89" s="420"/>
      <c r="G89" s="421"/>
    </row>
    <row r="90" spans="1:7" s="142" customFormat="1" ht="16.5" thickBot="1" x14ac:dyDescent="0.3">
      <c r="A90" s="263" t="s">
        <v>10</v>
      </c>
      <c r="B90" s="298" t="s">
        <v>352</v>
      </c>
      <c r="C90" s="299">
        <f>SUM(C91:C95)</f>
        <v>44322506</v>
      </c>
      <c r="D90" s="169">
        <f t="shared" ref="D90:D93" si="0">SUM(E90-C90)</f>
        <v>11422607</v>
      </c>
      <c r="E90" s="299">
        <f>SUM(E91:E95)</f>
        <v>55745113</v>
      </c>
      <c r="F90" s="169">
        <f t="shared" ref="F90:F93" si="1">SUM(G90-E90)</f>
        <v>-3473116</v>
      </c>
      <c r="G90" s="299">
        <f>SUM(G91:G95)</f>
        <v>52271997</v>
      </c>
    </row>
    <row r="91" spans="1:7" s="141" customFormat="1" ht="15.75" x14ac:dyDescent="0.25">
      <c r="A91" s="281" t="s">
        <v>108</v>
      </c>
      <c r="B91" s="377" t="s">
        <v>258</v>
      </c>
      <c r="C91" s="300">
        <v>32991851</v>
      </c>
      <c r="D91" s="168">
        <f t="shared" si="0"/>
        <v>6649503</v>
      </c>
      <c r="E91" s="300">
        <v>39641354</v>
      </c>
      <c r="F91" s="168">
        <f t="shared" si="1"/>
        <v>-2274250</v>
      </c>
      <c r="G91" s="300">
        <v>37367104</v>
      </c>
    </row>
    <row r="92" spans="1:7" s="141" customFormat="1" ht="15.75" x14ac:dyDescent="0.25">
      <c r="A92" s="267" t="s">
        <v>110</v>
      </c>
      <c r="B92" s="378" t="s">
        <v>15</v>
      </c>
      <c r="C92" s="301">
        <v>6171654</v>
      </c>
      <c r="D92" s="166">
        <f t="shared" si="0"/>
        <v>1463316</v>
      </c>
      <c r="E92" s="301">
        <v>7634970</v>
      </c>
      <c r="F92" s="166">
        <f t="shared" si="1"/>
        <v>92601</v>
      </c>
      <c r="G92" s="301">
        <v>7727571</v>
      </c>
    </row>
    <row r="93" spans="1:7" s="141" customFormat="1" ht="15.75" x14ac:dyDescent="0.25">
      <c r="A93" s="267" t="s">
        <v>112</v>
      </c>
      <c r="B93" s="378" t="s">
        <v>259</v>
      </c>
      <c r="C93" s="302">
        <v>5159001</v>
      </c>
      <c r="D93" s="166">
        <f t="shared" si="0"/>
        <v>3309788</v>
      </c>
      <c r="E93" s="302">
        <v>8468789</v>
      </c>
      <c r="F93" s="166">
        <f t="shared" si="1"/>
        <v>-1291467</v>
      </c>
      <c r="G93" s="302">
        <v>7177322</v>
      </c>
    </row>
    <row r="94" spans="1:7" s="141" customFormat="1" ht="15.75" x14ac:dyDescent="0.25">
      <c r="A94" s="267" t="s">
        <v>114</v>
      </c>
      <c r="B94" s="378" t="s">
        <v>19</v>
      </c>
      <c r="C94" s="302"/>
      <c r="D94" s="303"/>
      <c r="E94" s="302"/>
      <c r="F94" s="303"/>
      <c r="G94" s="302"/>
    </row>
    <row r="95" spans="1:7" s="141" customFormat="1" ht="15.75" x14ac:dyDescent="0.25">
      <c r="A95" s="267" t="s">
        <v>260</v>
      </c>
      <c r="B95" s="379" t="s">
        <v>21</v>
      </c>
      <c r="C95" s="302"/>
      <c r="D95" s="302"/>
      <c r="E95" s="302"/>
      <c r="F95" s="302"/>
      <c r="G95" s="302"/>
    </row>
    <row r="96" spans="1:7" s="141" customFormat="1" ht="15.75" x14ac:dyDescent="0.25">
      <c r="A96" s="267" t="s">
        <v>118</v>
      </c>
      <c r="B96" s="378" t="s">
        <v>353</v>
      </c>
      <c r="C96" s="302"/>
      <c r="D96" s="302"/>
      <c r="E96" s="302"/>
      <c r="F96" s="302"/>
      <c r="G96" s="302"/>
    </row>
    <row r="97" spans="1:7" s="141" customFormat="1" ht="15.75" x14ac:dyDescent="0.25">
      <c r="A97" s="267" t="s">
        <v>262</v>
      </c>
      <c r="B97" s="380" t="s">
        <v>263</v>
      </c>
      <c r="C97" s="302"/>
      <c r="D97" s="302"/>
      <c r="E97" s="302"/>
      <c r="F97" s="302"/>
      <c r="G97" s="302"/>
    </row>
    <row r="98" spans="1:7" s="141" customFormat="1" ht="30.75" customHeight="1" x14ac:dyDescent="0.25">
      <c r="A98" s="267" t="s">
        <v>264</v>
      </c>
      <c r="B98" s="378" t="s">
        <v>265</v>
      </c>
      <c r="C98" s="302"/>
      <c r="D98" s="302"/>
      <c r="E98" s="302"/>
      <c r="F98" s="302"/>
      <c r="G98" s="302"/>
    </row>
    <row r="99" spans="1:7" s="141" customFormat="1" ht="30" x14ac:dyDescent="0.25">
      <c r="A99" s="267" t="s">
        <v>266</v>
      </c>
      <c r="B99" s="378" t="s">
        <v>267</v>
      </c>
      <c r="C99" s="302"/>
      <c r="D99" s="302"/>
      <c r="E99" s="302"/>
      <c r="F99" s="302"/>
      <c r="G99" s="302"/>
    </row>
    <row r="100" spans="1:7" s="141" customFormat="1" ht="15.75" x14ac:dyDescent="0.25">
      <c r="A100" s="267" t="s">
        <v>268</v>
      </c>
      <c r="B100" s="380" t="s">
        <v>269</v>
      </c>
      <c r="C100" s="302"/>
      <c r="D100" s="302"/>
      <c r="E100" s="302"/>
      <c r="F100" s="302"/>
      <c r="G100" s="302"/>
    </row>
    <row r="101" spans="1:7" s="141" customFormat="1" ht="15.75" x14ac:dyDescent="0.25">
      <c r="A101" s="267" t="s">
        <v>270</v>
      </c>
      <c r="B101" s="380" t="s">
        <v>271</v>
      </c>
      <c r="C101" s="302"/>
      <c r="D101" s="302"/>
      <c r="E101" s="302"/>
      <c r="F101" s="302"/>
      <c r="G101" s="302"/>
    </row>
    <row r="102" spans="1:7" s="141" customFormat="1" ht="34.5" customHeight="1" x14ac:dyDescent="0.25">
      <c r="A102" s="267" t="s">
        <v>272</v>
      </c>
      <c r="B102" s="378" t="s">
        <v>273</v>
      </c>
      <c r="C102" s="302"/>
      <c r="D102" s="302"/>
      <c r="E102" s="302"/>
      <c r="F102" s="302"/>
      <c r="G102" s="302"/>
    </row>
    <row r="103" spans="1:7" s="141" customFormat="1" ht="15.75" x14ac:dyDescent="0.25">
      <c r="A103" s="275" t="s">
        <v>274</v>
      </c>
      <c r="B103" s="381" t="s">
        <v>275</v>
      </c>
      <c r="C103" s="302"/>
      <c r="D103" s="302"/>
      <c r="E103" s="302"/>
      <c r="F103" s="302"/>
      <c r="G103" s="302"/>
    </row>
    <row r="104" spans="1:7" s="141" customFormat="1" ht="15.75" x14ac:dyDescent="0.25">
      <c r="A104" s="267" t="s">
        <v>276</v>
      </c>
      <c r="B104" s="381" t="s">
        <v>277</v>
      </c>
      <c r="C104" s="302"/>
      <c r="D104" s="302"/>
      <c r="E104" s="302"/>
      <c r="F104" s="302"/>
      <c r="G104" s="302"/>
    </row>
    <row r="105" spans="1:7" s="141" customFormat="1" ht="16.5" customHeight="1" thickBot="1" x14ac:dyDescent="0.3">
      <c r="A105" s="288" t="s">
        <v>278</v>
      </c>
      <c r="B105" s="382" t="s">
        <v>279</v>
      </c>
      <c r="C105" s="304"/>
      <c r="D105" s="304"/>
      <c r="E105" s="304"/>
      <c r="F105" s="304"/>
      <c r="G105" s="304"/>
    </row>
    <row r="106" spans="1:7" s="141" customFormat="1" ht="16.5" thickBot="1" x14ac:dyDescent="0.3">
      <c r="A106" s="262" t="s">
        <v>13</v>
      </c>
      <c r="B106" s="305" t="s">
        <v>354</v>
      </c>
      <c r="C106" s="306">
        <f>SUM(C107+C109+C111)</f>
        <v>264000</v>
      </c>
      <c r="D106" s="167">
        <f t="shared" ref="D106" si="2">SUM(E106-C106)</f>
        <v>0</v>
      </c>
      <c r="E106" s="306">
        <f>SUM(E107+E109+E111)</f>
        <v>264000</v>
      </c>
      <c r="F106" s="167">
        <f t="shared" ref="F106" si="3">SUM(G106-E106)</f>
        <v>0</v>
      </c>
      <c r="G106" s="306">
        <f>SUM(G107+G109+G111)</f>
        <v>264000</v>
      </c>
    </row>
    <row r="107" spans="1:7" s="141" customFormat="1" ht="15.75" x14ac:dyDescent="0.25">
      <c r="A107" s="265" t="s">
        <v>121</v>
      </c>
      <c r="B107" s="378" t="s">
        <v>68</v>
      </c>
      <c r="C107" s="307"/>
      <c r="D107" s="307"/>
      <c r="E107" s="307"/>
      <c r="F107" s="307"/>
      <c r="G107" s="307"/>
    </row>
    <row r="108" spans="1:7" s="141" customFormat="1" ht="15.75" x14ac:dyDescent="0.25">
      <c r="A108" s="265" t="s">
        <v>123</v>
      </c>
      <c r="B108" s="381" t="s">
        <v>281</v>
      </c>
      <c r="C108" s="307"/>
      <c r="D108" s="307"/>
      <c r="E108" s="307"/>
      <c r="F108" s="307"/>
      <c r="G108" s="307"/>
    </row>
    <row r="109" spans="1:7" s="141" customFormat="1" ht="15.75" x14ac:dyDescent="0.25">
      <c r="A109" s="265" t="s">
        <v>125</v>
      </c>
      <c r="B109" s="381" t="s">
        <v>72</v>
      </c>
      <c r="C109" s="301"/>
      <c r="D109" s="301"/>
      <c r="E109" s="301"/>
      <c r="F109" s="301"/>
      <c r="G109" s="301"/>
    </row>
    <row r="110" spans="1:7" s="141" customFormat="1" ht="15.75" x14ac:dyDescent="0.25">
      <c r="A110" s="265" t="s">
        <v>127</v>
      </c>
      <c r="B110" s="381" t="s">
        <v>282</v>
      </c>
      <c r="C110" s="301"/>
      <c r="D110" s="301"/>
      <c r="E110" s="301"/>
      <c r="F110" s="301"/>
      <c r="G110" s="301"/>
    </row>
    <row r="111" spans="1:7" s="141" customFormat="1" ht="15.75" x14ac:dyDescent="0.25">
      <c r="A111" s="265" t="s">
        <v>129</v>
      </c>
      <c r="B111" s="383" t="s">
        <v>76</v>
      </c>
      <c r="C111" s="301">
        <v>264000</v>
      </c>
      <c r="D111" s="166">
        <f t="shared" ref="D111" si="4">SUM(E111-C111)</f>
        <v>0</v>
      </c>
      <c r="E111" s="301">
        <v>264000</v>
      </c>
      <c r="F111" s="166">
        <f t="shared" ref="F111" si="5">SUM(G111-E111)</f>
        <v>0</v>
      </c>
      <c r="G111" s="301">
        <v>264000</v>
      </c>
    </row>
    <row r="112" spans="1:7" s="141" customFormat="1" ht="30.75" customHeight="1" x14ac:dyDescent="0.25">
      <c r="A112" s="265" t="s">
        <v>131</v>
      </c>
      <c r="B112" s="384" t="s">
        <v>355</v>
      </c>
      <c r="C112" s="301"/>
      <c r="D112" s="301"/>
      <c r="E112" s="301"/>
      <c r="F112" s="301"/>
      <c r="G112" s="301"/>
    </row>
    <row r="113" spans="1:7" s="141" customFormat="1" ht="27" customHeight="1" x14ac:dyDescent="0.25">
      <c r="A113" s="265" t="s">
        <v>284</v>
      </c>
      <c r="B113" s="385" t="s">
        <v>285</v>
      </c>
      <c r="C113" s="301"/>
      <c r="D113" s="301"/>
      <c r="E113" s="301"/>
      <c r="F113" s="301"/>
      <c r="G113" s="301"/>
    </row>
    <row r="114" spans="1:7" s="141" customFormat="1" ht="30" customHeight="1" x14ac:dyDescent="0.25">
      <c r="A114" s="265" t="s">
        <v>286</v>
      </c>
      <c r="B114" s="378" t="s">
        <v>267</v>
      </c>
      <c r="C114" s="301"/>
      <c r="D114" s="301"/>
      <c r="E114" s="301"/>
      <c r="F114" s="301"/>
      <c r="G114" s="301"/>
    </row>
    <row r="115" spans="1:7" s="141" customFormat="1" ht="21" customHeight="1" x14ac:dyDescent="0.25">
      <c r="A115" s="265" t="s">
        <v>287</v>
      </c>
      <c r="B115" s="378" t="s">
        <v>288</v>
      </c>
      <c r="C115" s="301">
        <v>264000</v>
      </c>
      <c r="D115" s="166">
        <f t="shared" ref="D115" si="6">SUM(E115-C115)</f>
        <v>0</v>
      </c>
      <c r="E115" s="301">
        <v>264000</v>
      </c>
      <c r="F115" s="166">
        <f t="shared" ref="F115" si="7">SUM(G115-E115)</f>
        <v>0</v>
      </c>
      <c r="G115" s="301">
        <v>264000</v>
      </c>
    </row>
    <row r="116" spans="1:7" s="141" customFormat="1" ht="16.5" customHeight="1" x14ac:dyDescent="0.25">
      <c r="A116" s="265" t="s">
        <v>289</v>
      </c>
      <c r="B116" s="378" t="s">
        <v>290</v>
      </c>
      <c r="C116" s="301"/>
      <c r="D116" s="301"/>
      <c r="E116" s="301"/>
      <c r="F116" s="301"/>
      <c r="G116" s="301"/>
    </row>
    <row r="117" spans="1:7" s="141" customFormat="1" ht="28.5" customHeight="1" x14ac:dyDescent="0.25">
      <c r="A117" s="265" t="s">
        <v>291</v>
      </c>
      <c r="B117" s="378" t="s">
        <v>273</v>
      </c>
      <c r="C117" s="301"/>
      <c r="D117" s="301"/>
      <c r="E117" s="301"/>
      <c r="F117" s="301"/>
      <c r="G117" s="301"/>
    </row>
    <row r="118" spans="1:7" s="141" customFormat="1" ht="15.75" x14ac:dyDescent="0.25">
      <c r="A118" s="265" t="s">
        <v>292</v>
      </c>
      <c r="B118" s="378" t="s">
        <v>293</v>
      </c>
      <c r="C118" s="301"/>
      <c r="D118" s="301"/>
      <c r="E118" s="301"/>
      <c r="F118" s="301"/>
      <c r="G118" s="301"/>
    </row>
    <row r="119" spans="1:7" s="141" customFormat="1" ht="34.5" customHeight="1" thickBot="1" x14ac:dyDescent="0.3">
      <c r="A119" s="275" t="s">
        <v>294</v>
      </c>
      <c r="B119" s="378" t="s">
        <v>295</v>
      </c>
      <c r="C119" s="302"/>
      <c r="D119" s="302"/>
      <c r="E119" s="302"/>
      <c r="F119" s="302"/>
      <c r="G119" s="302"/>
    </row>
    <row r="120" spans="1:7" s="141" customFormat="1" ht="16.5" thickBot="1" x14ac:dyDescent="0.3">
      <c r="A120" s="262" t="s">
        <v>7</v>
      </c>
      <c r="B120" s="386" t="s">
        <v>296</v>
      </c>
      <c r="C120" s="306"/>
      <c r="D120" s="167">
        <f t="shared" ref="D120" si="8">SUM(E120-C120)</f>
        <v>0</v>
      </c>
      <c r="E120" s="306"/>
      <c r="F120" s="167">
        <f t="shared" ref="F120" si="9">SUM(G120-E120)</f>
        <v>0</v>
      </c>
      <c r="G120" s="306"/>
    </row>
    <row r="121" spans="1:7" s="141" customFormat="1" ht="15.75" x14ac:dyDescent="0.25">
      <c r="A121" s="265" t="s">
        <v>134</v>
      </c>
      <c r="B121" s="385" t="s">
        <v>297</v>
      </c>
      <c r="C121" s="307"/>
      <c r="D121" s="307"/>
      <c r="E121" s="307"/>
      <c r="F121" s="307"/>
      <c r="G121" s="307"/>
    </row>
    <row r="122" spans="1:7" s="141" customFormat="1" ht="16.5" thickBot="1" x14ac:dyDescent="0.3">
      <c r="A122" s="269" t="s">
        <v>136</v>
      </c>
      <c r="B122" s="381" t="s">
        <v>298</v>
      </c>
      <c r="C122" s="302"/>
      <c r="D122" s="302"/>
      <c r="E122" s="302"/>
      <c r="F122" s="302"/>
      <c r="G122" s="302"/>
    </row>
    <row r="123" spans="1:7" s="141" customFormat="1" ht="16.5" thickBot="1" x14ac:dyDescent="0.3">
      <c r="A123" s="262" t="s">
        <v>8</v>
      </c>
      <c r="B123" s="386" t="s">
        <v>299</v>
      </c>
      <c r="C123" s="306">
        <f>SUM(C90,C106,C120)</f>
        <v>44586506</v>
      </c>
      <c r="D123" s="169">
        <f t="shared" ref="D123" si="10">SUM(E123-C123)</f>
        <v>11422607</v>
      </c>
      <c r="E123" s="306">
        <f>SUM(E90,E106,E120)</f>
        <v>56009113</v>
      </c>
      <c r="F123" s="169">
        <f t="shared" ref="F123" si="11">SUM(G123-E123)</f>
        <v>-3473116</v>
      </c>
      <c r="G123" s="306">
        <f>SUM(G90,G106,G120)</f>
        <v>52535997</v>
      </c>
    </row>
    <row r="124" spans="1:7" s="141" customFormat="1" ht="36.75" customHeight="1" thickBot="1" x14ac:dyDescent="0.3">
      <c r="A124" s="262" t="s">
        <v>9</v>
      </c>
      <c r="B124" s="386" t="s">
        <v>300</v>
      </c>
      <c r="C124" s="306"/>
      <c r="D124" s="306"/>
      <c r="E124" s="306"/>
      <c r="F124" s="306"/>
      <c r="G124" s="306"/>
    </row>
    <row r="125" spans="1:7" s="142" customFormat="1" ht="15.75" x14ac:dyDescent="0.25">
      <c r="A125" s="265" t="s">
        <v>161</v>
      </c>
      <c r="B125" s="385" t="s">
        <v>301</v>
      </c>
      <c r="C125" s="301"/>
      <c r="D125" s="301"/>
      <c r="E125" s="301"/>
      <c r="F125" s="301"/>
      <c r="G125" s="301"/>
    </row>
    <row r="126" spans="1:7" s="141" customFormat="1" ht="30" x14ac:dyDescent="0.25">
      <c r="A126" s="265" t="s">
        <v>163</v>
      </c>
      <c r="B126" s="385" t="s">
        <v>302</v>
      </c>
      <c r="C126" s="301"/>
      <c r="D126" s="301"/>
      <c r="E126" s="301"/>
      <c r="F126" s="301"/>
      <c r="G126" s="301"/>
    </row>
    <row r="127" spans="1:7" s="141" customFormat="1" ht="16.5" thickBot="1" x14ac:dyDescent="0.3">
      <c r="A127" s="275" t="s">
        <v>165</v>
      </c>
      <c r="B127" s="379" t="s">
        <v>303</v>
      </c>
      <c r="C127" s="301"/>
      <c r="D127" s="301"/>
      <c r="E127" s="301"/>
      <c r="F127" s="301"/>
      <c r="G127" s="301"/>
    </row>
    <row r="128" spans="1:7" s="141" customFormat="1" ht="16.5" thickBot="1" x14ac:dyDescent="0.3">
      <c r="A128" s="262" t="s">
        <v>22</v>
      </c>
      <c r="B128" s="386" t="s">
        <v>304</v>
      </c>
      <c r="C128" s="306">
        <f>+C129+C130+C131+C132</f>
        <v>0</v>
      </c>
      <c r="D128" s="306">
        <f>+D129+D130+D131+D132</f>
        <v>0</v>
      </c>
      <c r="E128" s="306">
        <f>+E129+E130+E131+E132</f>
        <v>0</v>
      </c>
      <c r="F128" s="306">
        <f>+F129+F130+F131+F132</f>
        <v>0</v>
      </c>
      <c r="G128" s="306">
        <f>+G129+G130+G131+G132</f>
        <v>0</v>
      </c>
    </row>
    <row r="129" spans="1:13" s="141" customFormat="1" ht="15.75" x14ac:dyDescent="0.25">
      <c r="A129" s="265" t="s">
        <v>181</v>
      </c>
      <c r="B129" s="385" t="s">
        <v>305</v>
      </c>
      <c r="C129" s="301"/>
      <c r="D129" s="301"/>
      <c r="E129" s="301"/>
      <c r="F129" s="301"/>
      <c r="G129" s="301"/>
    </row>
    <row r="130" spans="1:13" s="141" customFormat="1" ht="15.75" x14ac:dyDescent="0.25">
      <c r="A130" s="265" t="s">
        <v>183</v>
      </c>
      <c r="B130" s="385" t="s">
        <v>306</v>
      </c>
      <c r="C130" s="301"/>
      <c r="D130" s="301"/>
      <c r="E130" s="301"/>
      <c r="F130" s="301"/>
      <c r="G130" s="301"/>
    </row>
    <row r="131" spans="1:13" s="141" customFormat="1" ht="15.75" x14ac:dyDescent="0.25">
      <c r="A131" s="265" t="s">
        <v>185</v>
      </c>
      <c r="B131" s="385" t="s">
        <v>307</v>
      </c>
      <c r="C131" s="301"/>
      <c r="D131" s="301"/>
      <c r="E131" s="301"/>
      <c r="F131" s="301"/>
      <c r="G131" s="301"/>
    </row>
    <row r="132" spans="1:13" s="142" customFormat="1" ht="16.5" thickBot="1" x14ac:dyDescent="0.3">
      <c r="A132" s="275" t="s">
        <v>187</v>
      </c>
      <c r="B132" s="379" t="s">
        <v>308</v>
      </c>
      <c r="C132" s="301"/>
      <c r="D132" s="301"/>
      <c r="E132" s="301"/>
      <c r="F132" s="301"/>
      <c r="G132" s="301"/>
    </row>
    <row r="133" spans="1:13" s="141" customFormat="1" ht="16.5" thickBot="1" x14ac:dyDescent="0.3">
      <c r="A133" s="262" t="s">
        <v>25</v>
      </c>
      <c r="B133" s="386" t="s">
        <v>309</v>
      </c>
      <c r="C133" s="169"/>
      <c r="D133" s="169"/>
      <c r="E133" s="169"/>
      <c r="F133" s="169"/>
      <c r="G133" s="169"/>
      <c r="M133" s="146"/>
    </row>
    <row r="134" spans="1:13" s="141" customFormat="1" ht="15.75" x14ac:dyDescent="0.25">
      <c r="A134" s="265" t="s">
        <v>193</v>
      </c>
      <c r="B134" s="385" t="s">
        <v>310</v>
      </c>
      <c r="C134" s="301"/>
      <c r="D134" s="301"/>
      <c r="E134" s="301"/>
      <c r="F134" s="301"/>
      <c r="G134" s="301"/>
    </row>
    <row r="135" spans="1:13" s="141" customFormat="1" ht="15.75" x14ac:dyDescent="0.25">
      <c r="A135" s="265" t="s">
        <v>195</v>
      </c>
      <c r="B135" s="385" t="s">
        <v>311</v>
      </c>
      <c r="C135" s="301"/>
      <c r="D135" s="301"/>
      <c r="E135" s="301"/>
      <c r="F135" s="301"/>
      <c r="G135" s="301"/>
    </row>
    <row r="136" spans="1:13" s="142" customFormat="1" ht="15.75" x14ac:dyDescent="0.25">
      <c r="A136" s="265" t="s">
        <v>197</v>
      </c>
      <c r="B136" s="385" t="s">
        <v>312</v>
      </c>
      <c r="C136" s="301"/>
      <c r="D136" s="301"/>
      <c r="E136" s="301"/>
      <c r="F136" s="301"/>
      <c r="G136" s="301"/>
    </row>
    <row r="137" spans="1:13" s="142" customFormat="1" ht="16.5" thickBot="1" x14ac:dyDescent="0.3">
      <c r="A137" s="275" t="s">
        <v>199</v>
      </c>
      <c r="B137" s="379" t="s">
        <v>356</v>
      </c>
      <c r="C137" s="301"/>
      <c r="D137" s="301"/>
      <c r="E137" s="301"/>
      <c r="F137" s="301"/>
      <c r="G137" s="301"/>
    </row>
    <row r="138" spans="1:13" s="142" customFormat="1" ht="16.5" thickBot="1" x14ac:dyDescent="0.3">
      <c r="A138" s="262" t="s">
        <v>27</v>
      </c>
      <c r="B138" s="386" t="s">
        <v>314</v>
      </c>
      <c r="C138" s="308">
        <f>+C139+C140+C141+C142</f>
        <v>0</v>
      </c>
      <c r="D138" s="308">
        <f>+D139+D140+D141+D142</f>
        <v>0</v>
      </c>
      <c r="E138" s="308">
        <f>+E139+E140+E141+E142</f>
        <v>0</v>
      </c>
      <c r="F138" s="308">
        <f>+F139+F140+F141+F142</f>
        <v>0</v>
      </c>
      <c r="G138" s="308">
        <f>+G139+G140+G141+G142</f>
        <v>0</v>
      </c>
    </row>
    <row r="139" spans="1:13" s="142" customFormat="1" ht="15.75" x14ac:dyDescent="0.25">
      <c r="A139" s="265" t="s">
        <v>202</v>
      </c>
      <c r="B139" s="385" t="s">
        <v>315</v>
      </c>
      <c r="C139" s="301"/>
      <c r="D139" s="301"/>
      <c r="E139" s="301"/>
      <c r="F139" s="301"/>
      <c r="G139" s="301"/>
    </row>
    <row r="140" spans="1:13" s="142" customFormat="1" ht="15.75" x14ac:dyDescent="0.25">
      <c r="A140" s="265" t="s">
        <v>204</v>
      </c>
      <c r="B140" s="385" t="s">
        <v>316</v>
      </c>
      <c r="C140" s="301"/>
      <c r="D140" s="301"/>
      <c r="E140" s="301"/>
      <c r="F140" s="301"/>
      <c r="G140" s="301"/>
    </row>
    <row r="141" spans="1:13" s="142" customFormat="1" ht="15.75" x14ac:dyDescent="0.25">
      <c r="A141" s="265" t="s">
        <v>206</v>
      </c>
      <c r="B141" s="385" t="s">
        <v>317</v>
      </c>
      <c r="C141" s="301"/>
      <c r="D141" s="301"/>
      <c r="E141" s="301"/>
      <c r="F141" s="301"/>
      <c r="G141" s="301"/>
    </row>
    <row r="142" spans="1:13" s="141" customFormat="1" ht="16.5" thickBot="1" x14ac:dyDescent="0.3">
      <c r="A142" s="265" t="s">
        <v>208</v>
      </c>
      <c r="B142" s="385" t="s">
        <v>318</v>
      </c>
      <c r="C142" s="301"/>
      <c r="D142" s="302"/>
      <c r="E142" s="301"/>
      <c r="F142" s="302"/>
      <c r="G142" s="301"/>
    </row>
    <row r="143" spans="1:13" s="141" customFormat="1" ht="16.5" thickBot="1" x14ac:dyDescent="0.3">
      <c r="A143" s="262" t="s">
        <v>30</v>
      </c>
      <c r="B143" s="386" t="s">
        <v>319</v>
      </c>
      <c r="C143" s="309">
        <f>+C124+C128+C133+C138</f>
        <v>0</v>
      </c>
      <c r="D143" s="167">
        <f t="shared" ref="D143:D144" si="12">SUM(E143-C143)</f>
        <v>0</v>
      </c>
      <c r="E143" s="309">
        <f>+E124+E128+E133+E138</f>
        <v>0</v>
      </c>
      <c r="F143" s="167">
        <f t="shared" ref="F143:F144" si="13">SUM(G143-E143)</f>
        <v>0</v>
      </c>
      <c r="G143" s="309">
        <f>+G124+G128+G133+G138</f>
        <v>0</v>
      </c>
    </row>
    <row r="144" spans="1:13" s="141" customFormat="1" ht="16.5" thickBot="1" x14ac:dyDescent="0.3">
      <c r="A144" s="278" t="s">
        <v>33</v>
      </c>
      <c r="B144" s="387" t="s">
        <v>320</v>
      </c>
      <c r="C144" s="309">
        <f>+C123+C143</f>
        <v>44586506</v>
      </c>
      <c r="D144" s="169">
        <f t="shared" si="12"/>
        <v>11422607</v>
      </c>
      <c r="E144" s="309">
        <f>+E123+E143</f>
        <v>56009113</v>
      </c>
      <c r="F144" s="169">
        <f t="shared" si="13"/>
        <v>-3473116</v>
      </c>
      <c r="G144" s="309">
        <f>+G123+G143</f>
        <v>52535997</v>
      </c>
    </row>
    <row r="145" spans="1:7" s="141" customFormat="1" ht="16.5" thickBot="1" x14ac:dyDescent="0.3">
      <c r="A145" s="138"/>
      <c r="C145" s="147"/>
      <c r="D145" s="147"/>
      <c r="E145" s="147"/>
      <c r="F145" s="147"/>
      <c r="G145" s="147"/>
    </row>
    <row r="146" spans="1:7" s="141" customFormat="1" ht="21" customHeight="1" thickBot="1" x14ac:dyDescent="0.3">
      <c r="A146" s="294" t="s">
        <v>10</v>
      </c>
      <c r="B146" s="295" t="s">
        <v>357</v>
      </c>
      <c r="C146" s="296">
        <v>11</v>
      </c>
      <c r="D146" s="296">
        <v>11</v>
      </c>
      <c r="E146" s="296">
        <v>11</v>
      </c>
      <c r="F146" s="296">
        <v>11</v>
      </c>
      <c r="G146" s="296">
        <v>11</v>
      </c>
    </row>
    <row r="147" spans="1:7" s="141" customFormat="1" ht="21" customHeight="1" thickBot="1" x14ac:dyDescent="0.3">
      <c r="A147" s="294" t="s">
        <v>13</v>
      </c>
      <c r="B147" s="295" t="s">
        <v>358</v>
      </c>
      <c r="C147" s="296"/>
      <c r="D147" s="296"/>
      <c r="E147" s="296"/>
      <c r="F147" s="296"/>
      <c r="G147" s="296"/>
    </row>
    <row r="148" spans="1:7" s="141" customFormat="1" ht="15.75" x14ac:dyDescent="0.25">
      <c r="A148" s="138"/>
      <c r="C148" s="147"/>
      <c r="D148" s="147"/>
      <c r="E148" s="147"/>
    </row>
    <row r="149" spans="1:7" s="141" customFormat="1" ht="16.5" customHeight="1" x14ac:dyDescent="0.25">
      <c r="A149" s="138"/>
      <c r="C149" s="147"/>
      <c r="D149" s="147"/>
      <c r="E149" s="147"/>
    </row>
  </sheetData>
  <mergeCells count="5">
    <mergeCell ref="A3:E3"/>
    <mergeCell ref="B1:G1"/>
    <mergeCell ref="B2:G2"/>
    <mergeCell ref="A6:G6"/>
    <mergeCell ref="A89:G89"/>
  </mergeCells>
  <printOptions horizontalCentered="1"/>
  <pageMargins left="0.19685039370078741" right="0.19685039370078741" top="0.74803149606299213" bottom="0.39370078740157483" header="0.43307086614173229" footer="0.31496062992125984"/>
  <pageSetup paperSize="9" scale="65" orientation="portrait" r:id="rId1"/>
  <headerFooter>
    <oddHeader>&amp;C&amp;"Times New Roman,Félkövér"2019. év&amp;R&amp;"Times New Roman,Félkövér dőlt"5. sz. melléklet</oddHeader>
  </headerFooter>
  <rowBreaks count="2" manualBreakCount="2">
    <brk id="62" max="6" man="1"/>
    <brk id="105" max="6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4" tint="-0.249977111117893"/>
  </sheetPr>
  <dimension ref="A1:M154"/>
  <sheetViews>
    <sheetView view="pageBreakPreview" zoomScale="60" zoomScaleNormal="100" workbookViewId="0">
      <selection activeCell="B161" sqref="B161"/>
    </sheetView>
  </sheetViews>
  <sheetFormatPr defaultRowHeight="15" x14ac:dyDescent="0.25"/>
  <cols>
    <col min="1" max="1" width="7.28515625" style="31" customWidth="1"/>
    <col min="2" max="2" width="68.5703125" style="33" customWidth="1"/>
    <col min="3" max="3" width="17.85546875" style="32" customWidth="1"/>
    <col min="4" max="4" width="13.42578125" style="32" bestFit="1" customWidth="1"/>
    <col min="5" max="5" width="14" style="32" bestFit="1" customWidth="1"/>
    <col min="6" max="6" width="14.42578125" style="32" bestFit="1" customWidth="1"/>
    <col min="7" max="7" width="14" style="32" bestFit="1" customWidth="1"/>
    <col min="8" max="9" width="17.85546875" style="33" customWidth="1"/>
    <col min="10" max="260" width="9.140625" style="33"/>
    <col min="261" max="261" width="7.28515625" style="33" customWidth="1"/>
    <col min="262" max="262" width="68.5703125" style="33" customWidth="1"/>
    <col min="263" max="265" width="17.85546875" style="33" customWidth="1"/>
    <col min="266" max="516" width="9.140625" style="33"/>
    <col min="517" max="517" width="7.28515625" style="33" customWidth="1"/>
    <col min="518" max="518" width="68.5703125" style="33" customWidth="1"/>
    <col min="519" max="521" width="17.85546875" style="33" customWidth="1"/>
    <col min="522" max="772" width="9.140625" style="33"/>
    <col min="773" max="773" width="7.28515625" style="33" customWidth="1"/>
    <col min="774" max="774" width="68.5703125" style="33" customWidth="1"/>
    <col min="775" max="777" width="17.85546875" style="33" customWidth="1"/>
    <col min="778" max="1028" width="9.140625" style="33"/>
    <col min="1029" max="1029" width="7.28515625" style="33" customWidth="1"/>
    <col min="1030" max="1030" width="68.5703125" style="33" customWidth="1"/>
    <col min="1031" max="1033" width="17.85546875" style="33" customWidth="1"/>
    <col min="1034" max="1284" width="9.140625" style="33"/>
    <col min="1285" max="1285" width="7.28515625" style="33" customWidth="1"/>
    <col min="1286" max="1286" width="68.5703125" style="33" customWidth="1"/>
    <col min="1287" max="1289" width="17.85546875" style="33" customWidth="1"/>
    <col min="1290" max="1540" width="9.140625" style="33"/>
    <col min="1541" max="1541" width="7.28515625" style="33" customWidth="1"/>
    <col min="1542" max="1542" width="68.5703125" style="33" customWidth="1"/>
    <col min="1543" max="1545" width="17.85546875" style="33" customWidth="1"/>
    <col min="1546" max="1796" width="9.140625" style="33"/>
    <col min="1797" max="1797" width="7.28515625" style="33" customWidth="1"/>
    <col min="1798" max="1798" width="68.5703125" style="33" customWidth="1"/>
    <col min="1799" max="1801" width="17.85546875" style="33" customWidth="1"/>
    <col min="1802" max="2052" width="9.140625" style="33"/>
    <col min="2053" max="2053" width="7.28515625" style="33" customWidth="1"/>
    <col min="2054" max="2054" width="68.5703125" style="33" customWidth="1"/>
    <col min="2055" max="2057" width="17.85546875" style="33" customWidth="1"/>
    <col min="2058" max="2308" width="9.140625" style="33"/>
    <col min="2309" max="2309" width="7.28515625" style="33" customWidth="1"/>
    <col min="2310" max="2310" width="68.5703125" style="33" customWidth="1"/>
    <col min="2311" max="2313" width="17.85546875" style="33" customWidth="1"/>
    <col min="2314" max="2564" width="9.140625" style="33"/>
    <col min="2565" max="2565" width="7.28515625" style="33" customWidth="1"/>
    <col min="2566" max="2566" width="68.5703125" style="33" customWidth="1"/>
    <col min="2567" max="2569" width="17.85546875" style="33" customWidth="1"/>
    <col min="2570" max="2820" width="9.140625" style="33"/>
    <col min="2821" max="2821" width="7.28515625" style="33" customWidth="1"/>
    <col min="2822" max="2822" width="68.5703125" style="33" customWidth="1"/>
    <col min="2823" max="2825" width="17.85546875" style="33" customWidth="1"/>
    <col min="2826" max="3076" width="9.140625" style="33"/>
    <col min="3077" max="3077" width="7.28515625" style="33" customWidth="1"/>
    <col min="3078" max="3078" width="68.5703125" style="33" customWidth="1"/>
    <col min="3079" max="3081" width="17.85546875" style="33" customWidth="1"/>
    <col min="3082" max="3332" width="9.140625" style="33"/>
    <col min="3333" max="3333" width="7.28515625" style="33" customWidth="1"/>
    <col min="3334" max="3334" width="68.5703125" style="33" customWidth="1"/>
    <col min="3335" max="3337" width="17.85546875" style="33" customWidth="1"/>
    <col min="3338" max="3588" width="9.140625" style="33"/>
    <col min="3589" max="3589" width="7.28515625" style="33" customWidth="1"/>
    <col min="3590" max="3590" width="68.5703125" style="33" customWidth="1"/>
    <col min="3591" max="3593" width="17.85546875" style="33" customWidth="1"/>
    <col min="3594" max="3844" width="9.140625" style="33"/>
    <col min="3845" max="3845" width="7.28515625" style="33" customWidth="1"/>
    <col min="3846" max="3846" width="68.5703125" style="33" customWidth="1"/>
    <col min="3847" max="3849" width="17.85546875" style="33" customWidth="1"/>
    <col min="3850" max="4100" width="9.140625" style="33"/>
    <col min="4101" max="4101" width="7.28515625" style="33" customWidth="1"/>
    <col min="4102" max="4102" width="68.5703125" style="33" customWidth="1"/>
    <col min="4103" max="4105" width="17.85546875" style="33" customWidth="1"/>
    <col min="4106" max="4356" width="9.140625" style="33"/>
    <col min="4357" max="4357" width="7.28515625" style="33" customWidth="1"/>
    <col min="4358" max="4358" width="68.5703125" style="33" customWidth="1"/>
    <col min="4359" max="4361" width="17.85546875" style="33" customWidth="1"/>
    <col min="4362" max="4612" width="9.140625" style="33"/>
    <col min="4613" max="4613" width="7.28515625" style="33" customWidth="1"/>
    <col min="4614" max="4614" width="68.5703125" style="33" customWidth="1"/>
    <col min="4615" max="4617" width="17.85546875" style="33" customWidth="1"/>
    <col min="4618" max="4868" width="9.140625" style="33"/>
    <col min="4869" max="4869" width="7.28515625" style="33" customWidth="1"/>
    <col min="4870" max="4870" width="68.5703125" style="33" customWidth="1"/>
    <col min="4871" max="4873" width="17.85546875" style="33" customWidth="1"/>
    <col min="4874" max="5124" width="9.140625" style="33"/>
    <col min="5125" max="5125" width="7.28515625" style="33" customWidth="1"/>
    <col min="5126" max="5126" width="68.5703125" style="33" customWidth="1"/>
    <col min="5127" max="5129" width="17.85546875" style="33" customWidth="1"/>
    <col min="5130" max="5380" width="9.140625" style="33"/>
    <col min="5381" max="5381" width="7.28515625" style="33" customWidth="1"/>
    <col min="5382" max="5382" width="68.5703125" style="33" customWidth="1"/>
    <col min="5383" max="5385" width="17.85546875" style="33" customWidth="1"/>
    <col min="5386" max="5636" width="9.140625" style="33"/>
    <col min="5637" max="5637" width="7.28515625" style="33" customWidth="1"/>
    <col min="5638" max="5638" width="68.5703125" style="33" customWidth="1"/>
    <col min="5639" max="5641" width="17.85546875" style="33" customWidth="1"/>
    <col min="5642" max="5892" width="9.140625" style="33"/>
    <col min="5893" max="5893" width="7.28515625" style="33" customWidth="1"/>
    <col min="5894" max="5894" width="68.5703125" style="33" customWidth="1"/>
    <col min="5895" max="5897" width="17.85546875" style="33" customWidth="1"/>
    <col min="5898" max="6148" width="9.140625" style="33"/>
    <col min="6149" max="6149" width="7.28515625" style="33" customWidth="1"/>
    <col min="6150" max="6150" width="68.5703125" style="33" customWidth="1"/>
    <col min="6151" max="6153" width="17.85546875" style="33" customWidth="1"/>
    <col min="6154" max="6404" width="9.140625" style="33"/>
    <col min="6405" max="6405" width="7.28515625" style="33" customWidth="1"/>
    <col min="6406" max="6406" width="68.5703125" style="33" customWidth="1"/>
    <col min="6407" max="6409" width="17.85546875" style="33" customWidth="1"/>
    <col min="6410" max="6660" width="9.140625" style="33"/>
    <col min="6661" max="6661" width="7.28515625" style="33" customWidth="1"/>
    <col min="6662" max="6662" width="68.5703125" style="33" customWidth="1"/>
    <col min="6663" max="6665" width="17.85546875" style="33" customWidth="1"/>
    <col min="6666" max="6916" width="9.140625" style="33"/>
    <col min="6917" max="6917" width="7.28515625" style="33" customWidth="1"/>
    <col min="6918" max="6918" width="68.5703125" style="33" customWidth="1"/>
    <col min="6919" max="6921" width="17.85546875" style="33" customWidth="1"/>
    <col min="6922" max="7172" width="9.140625" style="33"/>
    <col min="7173" max="7173" width="7.28515625" style="33" customWidth="1"/>
    <col min="7174" max="7174" width="68.5703125" style="33" customWidth="1"/>
    <col min="7175" max="7177" width="17.85546875" style="33" customWidth="1"/>
    <col min="7178" max="7428" width="9.140625" style="33"/>
    <col min="7429" max="7429" width="7.28515625" style="33" customWidth="1"/>
    <col min="7430" max="7430" width="68.5703125" style="33" customWidth="1"/>
    <col min="7431" max="7433" width="17.85546875" style="33" customWidth="1"/>
    <col min="7434" max="7684" width="9.140625" style="33"/>
    <col min="7685" max="7685" width="7.28515625" style="33" customWidth="1"/>
    <col min="7686" max="7686" width="68.5703125" style="33" customWidth="1"/>
    <col min="7687" max="7689" width="17.85546875" style="33" customWidth="1"/>
    <col min="7690" max="7940" width="9.140625" style="33"/>
    <col min="7941" max="7941" width="7.28515625" style="33" customWidth="1"/>
    <col min="7942" max="7942" width="68.5703125" style="33" customWidth="1"/>
    <col min="7943" max="7945" width="17.85546875" style="33" customWidth="1"/>
    <col min="7946" max="8196" width="9.140625" style="33"/>
    <col min="8197" max="8197" width="7.28515625" style="33" customWidth="1"/>
    <col min="8198" max="8198" width="68.5703125" style="33" customWidth="1"/>
    <col min="8199" max="8201" width="17.85546875" style="33" customWidth="1"/>
    <col min="8202" max="8452" width="9.140625" style="33"/>
    <col min="8453" max="8453" width="7.28515625" style="33" customWidth="1"/>
    <col min="8454" max="8454" width="68.5703125" style="33" customWidth="1"/>
    <col min="8455" max="8457" width="17.85546875" style="33" customWidth="1"/>
    <col min="8458" max="8708" width="9.140625" style="33"/>
    <col min="8709" max="8709" width="7.28515625" style="33" customWidth="1"/>
    <col min="8710" max="8710" width="68.5703125" style="33" customWidth="1"/>
    <col min="8711" max="8713" width="17.85546875" style="33" customWidth="1"/>
    <col min="8714" max="8964" width="9.140625" style="33"/>
    <col min="8965" max="8965" width="7.28515625" style="33" customWidth="1"/>
    <col min="8966" max="8966" width="68.5703125" style="33" customWidth="1"/>
    <col min="8967" max="8969" width="17.85546875" style="33" customWidth="1"/>
    <col min="8970" max="9220" width="9.140625" style="33"/>
    <col min="9221" max="9221" width="7.28515625" style="33" customWidth="1"/>
    <col min="9222" max="9222" width="68.5703125" style="33" customWidth="1"/>
    <col min="9223" max="9225" width="17.85546875" style="33" customWidth="1"/>
    <col min="9226" max="9476" width="9.140625" style="33"/>
    <col min="9477" max="9477" width="7.28515625" style="33" customWidth="1"/>
    <col min="9478" max="9478" width="68.5703125" style="33" customWidth="1"/>
    <col min="9479" max="9481" width="17.85546875" style="33" customWidth="1"/>
    <col min="9482" max="9732" width="9.140625" style="33"/>
    <col min="9733" max="9733" width="7.28515625" style="33" customWidth="1"/>
    <col min="9734" max="9734" width="68.5703125" style="33" customWidth="1"/>
    <col min="9735" max="9737" width="17.85546875" style="33" customWidth="1"/>
    <col min="9738" max="9988" width="9.140625" style="33"/>
    <col min="9989" max="9989" width="7.28515625" style="33" customWidth="1"/>
    <col min="9990" max="9990" width="68.5703125" style="33" customWidth="1"/>
    <col min="9991" max="9993" width="17.85546875" style="33" customWidth="1"/>
    <col min="9994" max="10244" width="9.140625" style="33"/>
    <col min="10245" max="10245" width="7.28515625" style="33" customWidth="1"/>
    <col min="10246" max="10246" width="68.5703125" style="33" customWidth="1"/>
    <col min="10247" max="10249" width="17.85546875" style="33" customWidth="1"/>
    <col min="10250" max="10500" width="9.140625" style="33"/>
    <col min="10501" max="10501" width="7.28515625" style="33" customWidth="1"/>
    <col min="10502" max="10502" width="68.5703125" style="33" customWidth="1"/>
    <col min="10503" max="10505" width="17.85546875" style="33" customWidth="1"/>
    <col min="10506" max="10756" width="9.140625" style="33"/>
    <col min="10757" max="10757" width="7.28515625" style="33" customWidth="1"/>
    <col min="10758" max="10758" width="68.5703125" style="33" customWidth="1"/>
    <col min="10759" max="10761" width="17.85546875" style="33" customWidth="1"/>
    <col min="10762" max="11012" width="9.140625" style="33"/>
    <col min="11013" max="11013" width="7.28515625" style="33" customWidth="1"/>
    <col min="11014" max="11014" width="68.5703125" style="33" customWidth="1"/>
    <col min="11015" max="11017" width="17.85546875" style="33" customWidth="1"/>
    <col min="11018" max="11268" width="9.140625" style="33"/>
    <col min="11269" max="11269" width="7.28515625" style="33" customWidth="1"/>
    <col min="11270" max="11270" width="68.5703125" style="33" customWidth="1"/>
    <col min="11271" max="11273" width="17.85546875" style="33" customWidth="1"/>
    <col min="11274" max="11524" width="9.140625" style="33"/>
    <col min="11525" max="11525" width="7.28515625" style="33" customWidth="1"/>
    <col min="11526" max="11526" width="68.5703125" style="33" customWidth="1"/>
    <col min="11527" max="11529" width="17.85546875" style="33" customWidth="1"/>
    <col min="11530" max="11780" width="9.140625" style="33"/>
    <col min="11781" max="11781" width="7.28515625" style="33" customWidth="1"/>
    <col min="11782" max="11782" width="68.5703125" style="33" customWidth="1"/>
    <col min="11783" max="11785" width="17.85546875" style="33" customWidth="1"/>
    <col min="11786" max="12036" width="9.140625" style="33"/>
    <col min="12037" max="12037" width="7.28515625" style="33" customWidth="1"/>
    <col min="12038" max="12038" width="68.5703125" style="33" customWidth="1"/>
    <col min="12039" max="12041" width="17.85546875" style="33" customWidth="1"/>
    <col min="12042" max="12292" width="9.140625" style="33"/>
    <col min="12293" max="12293" width="7.28515625" style="33" customWidth="1"/>
    <col min="12294" max="12294" width="68.5703125" style="33" customWidth="1"/>
    <col min="12295" max="12297" width="17.85546875" style="33" customWidth="1"/>
    <col min="12298" max="12548" width="9.140625" style="33"/>
    <col min="12549" max="12549" width="7.28515625" style="33" customWidth="1"/>
    <col min="12550" max="12550" width="68.5703125" style="33" customWidth="1"/>
    <col min="12551" max="12553" width="17.85546875" style="33" customWidth="1"/>
    <col min="12554" max="12804" width="9.140625" style="33"/>
    <col min="12805" max="12805" width="7.28515625" style="33" customWidth="1"/>
    <col min="12806" max="12806" width="68.5703125" style="33" customWidth="1"/>
    <col min="12807" max="12809" width="17.85546875" style="33" customWidth="1"/>
    <col min="12810" max="13060" width="9.140625" style="33"/>
    <col min="13061" max="13061" width="7.28515625" style="33" customWidth="1"/>
    <col min="13062" max="13062" width="68.5703125" style="33" customWidth="1"/>
    <col min="13063" max="13065" width="17.85546875" style="33" customWidth="1"/>
    <col min="13066" max="13316" width="9.140625" style="33"/>
    <col min="13317" max="13317" width="7.28515625" style="33" customWidth="1"/>
    <col min="13318" max="13318" width="68.5703125" style="33" customWidth="1"/>
    <col min="13319" max="13321" width="17.85546875" style="33" customWidth="1"/>
    <col min="13322" max="13572" width="9.140625" style="33"/>
    <col min="13573" max="13573" width="7.28515625" style="33" customWidth="1"/>
    <col min="13574" max="13574" width="68.5703125" style="33" customWidth="1"/>
    <col min="13575" max="13577" width="17.85546875" style="33" customWidth="1"/>
    <col min="13578" max="13828" width="9.140625" style="33"/>
    <col min="13829" max="13829" width="7.28515625" style="33" customWidth="1"/>
    <col min="13830" max="13830" width="68.5703125" style="33" customWidth="1"/>
    <col min="13831" max="13833" width="17.85546875" style="33" customWidth="1"/>
    <col min="13834" max="14084" width="9.140625" style="33"/>
    <col min="14085" max="14085" width="7.28515625" style="33" customWidth="1"/>
    <col min="14086" max="14086" width="68.5703125" style="33" customWidth="1"/>
    <col min="14087" max="14089" width="17.85546875" style="33" customWidth="1"/>
    <col min="14090" max="14340" width="9.140625" style="33"/>
    <col min="14341" max="14341" width="7.28515625" style="33" customWidth="1"/>
    <col min="14342" max="14342" width="68.5703125" style="33" customWidth="1"/>
    <col min="14343" max="14345" width="17.85546875" style="33" customWidth="1"/>
    <col min="14346" max="14596" width="9.140625" style="33"/>
    <col min="14597" max="14597" width="7.28515625" style="33" customWidth="1"/>
    <col min="14598" max="14598" width="68.5703125" style="33" customWidth="1"/>
    <col min="14599" max="14601" width="17.85546875" style="33" customWidth="1"/>
    <col min="14602" max="14852" width="9.140625" style="33"/>
    <col min="14853" max="14853" width="7.28515625" style="33" customWidth="1"/>
    <col min="14854" max="14854" width="68.5703125" style="33" customWidth="1"/>
    <col min="14855" max="14857" width="17.85546875" style="33" customWidth="1"/>
    <col min="14858" max="15108" width="9.140625" style="33"/>
    <col min="15109" max="15109" width="7.28515625" style="33" customWidth="1"/>
    <col min="15110" max="15110" width="68.5703125" style="33" customWidth="1"/>
    <col min="15111" max="15113" width="17.85546875" style="33" customWidth="1"/>
    <col min="15114" max="15364" width="9.140625" style="33"/>
    <col min="15365" max="15365" width="7.28515625" style="33" customWidth="1"/>
    <col min="15366" max="15366" width="68.5703125" style="33" customWidth="1"/>
    <col min="15367" max="15369" width="17.85546875" style="33" customWidth="1"/>
    <col min="15370" max="15620" width="9.140625" style="33"/>
    <col min="15621" max="15621" width="7.28515625" style="33" customWidth="1"/>
    <col min="15622" max="15622" width="68.5703125" style="33" customWidth="1"/>
    <col min="15623" max="15625" width="17.85546875" style="33" customWidth="1"/>
    <col min="15626" max="15876" width="9.140625" style="33"/>
    <col min="15877" max="15877" width="7.28515625" style="33" customWidth="1"/>
    <col min="15878" max="15878" width="68.5703125" style="33" customWidth="1"/>
    <col min="15879" max="15881" width="17.85546875" style="33" customWidth="1"/>
    <col min="15882" max="16132" width="9.140625" style="33"/>
    <col min="16133" max="16133" width="7.28515625" style="33" customWidth="1"/>
    <col min="16134" max="16134" width="68.5703125" style="33" customWidth="1"/>
    <col min="16135" max="16137" width="17.85546875" style="33" customWidth="1"/>
    <col min="16138" max="16384" width="9.140625" style="33"/>
  </cols>
  <sheetData>
    <row r="1" spans="1:9" s="35" customFormat="1" ht="48" customHeight="1" x14ac:dyDescent="0.25">
      <c r="A1" s="411" t="s">
        <v>328</v>
      </c>
      <c r="B1" s="411"/>
      <c r="C1" s="34" t="s">
        <v>329</v>
      </c>
      <c r="D1" s="34"/>
      <c r="E1" s="34"/>
      <c r="F1" s="34"/>
      <c r="G1" s="34"/>
      <c r="H1" s="34" t="s">
        <v>330</v>
      </c>
      <c r="I1" s="34" t="s">
        <v>331</v>
      </c>
    </row>
    <row r="2" spans="1:9" s="35" customFormat="1" x14ac:dyDescent="0.25">
      <c r="A2" s="36"/>
      <c r="B2" s="34" t="s">
        <v>105</v>
      </c>
      <c r="C2" s="34"/>
      <c r="D2" s="34"/>
      <c r="E2" s="34"/>
      <c r="F2" s="34"/>
      <c r="G2" s="34"/>
      <c r="H2" s="34"/>
      <c r="I2" s="34"/>
    </row>
    <row r="3" spans="1:9" ht="15.95" customHeight="1" thickBot="1" x14ac:dyDescent="0.3">
      <c r="A3" s="410"/>
      <c r="B3" s="410"/>
      <c r="D3" s="37"/>
      <c r="E3" s="37"/>
      <c r="F3" s="37"/>
      <c r="G3" s="37"/>
      <c r="H3" s="37"/>
      <c r="I3" s="37" t="s">
        <v>2</v>
      </c>
    </row>
    <row r="4" spans="1:9" ht="29.25" thickBot="1" x14ac:dyDescent="0.3">
      <c r="A4" s="38" t="s">
        <v>332</v>
      </c>
      <c r="B4" s="39" t="s">
        <v>333</v>
      </c>
      <c r="C4" s="40" t="s">
        <v>66</v>
      </c>
      <c r="D4" s="40" t="s">
        <v>364</v>
      </c>
      <c r="E4" s="40" t="s">
        <v>366</v>
      </c>
      <c r="F4" s="40" t="s">
        <v>369</v>
      </c>
      <c r="G4" s="40" t="s">
        <v>370</v>
      </c>
      <c r="H4" s="41" t="s">
        <v>66</v>
      </c>
      <c r="I4" s="42" t="s">
        <v>66</v>
      </c>
    </row>
    <row r="5" spans="1:9" s="48" customFormat="1" ht="15.75" thickBot="1" x14ac:dyDescent="0.3">
      <c r="A5" s="43">
        <v>1</v>
      </c>
      <c r="B5" s="44">
        <v>2</v>
      </c>
      <c r="C5" s="45">
        <v>3</v>
      </c>
      <c r="D5" s="45">
        <v>4</v>
      </c>
      <c r="E5" s="45">
        <v>5</v>
      </c>
      <c r="F5" s="45">
        <v>6</v>
      </c>
      <c r="G5" s="45">
        <v>7</v>
      </c>
      <c r="H5" s="46">
        <v>8</v>
      </c>
      <c r="I5" s="47">
        <v>9</v>
      </c>
    </row>
    <row r="6" spans="1:9" ht="15.75" thickBot="1" x14ac:dyDescent="0.3">
      <c r="A6" s="38" t="s">
        <v>10</v>
      </c>
      <c r="B6" s="49" t="s">
        <v>107</v>
      </c>
      <c r="C6" s="50">
        <f>SUM(C7:C12)</f>
        <v>0</v>
      </c>
      <c r="D6" s="87">
        <f>SUM(E6-C6)</f>
        <v>0</v>
      </c>
      <c r="E6" s="50">
        <f>SUM(E7:E12)</f>
        <v>0</v>
      </c>
      <c r="F6" s="87">
        <f>SUM(G6-E6)</f>
        <v>0</v>
      </c>
      <c r="G6" s="50">
        <f>SUM(G7:G12)</f>
        <v>0</v>
      </c>
      <c r="H6" s="51">
        <f>SUM(H7:H12)</f>
        <v>0</v>
      </c>
      <c r="I6" s="52">
        <f>SUM(I7:I12)</f>
        <v>0</v>
      </c>
    </row>
    <row r="7" spans="1:9" x14ac:dyDescent="0.25">
      <c r="A7" s="53" t="s">
        <v>108</v>
      </c>
      <c r="B7" s="54" t="s">
        <v>109</v>
      </c>
      <c r="C7" s="55"/>
      <c r="D7" s="55"/>
      <c r="E7" s="55"/>
      <c r="F7" s="55"/>
      <c r="G7" s="55"/>
      <c r="H7" s="56"/>
      <c r="I7" s="57"/>
    </row>
    <row r="8" spans="1:9" x14ac:dyDescent="0.25">
      <c r="A8" s="58" t="s">
        <v>110</v>
      </c>
      <c r="B8" s="59" t="s">
        <v>111</v>
      </c>
      <c r="C8" s="60"/>
      <c r="D8" s="60"/>
      <c r="E8" s="60"/>
      <c r="F8" s="60"/>
      <c r="G8" s="60"/>
      <c r="H8" s="61"/>
      <c r="I8" s="62"/>
    </row>
    <row r="9" spans="1:9" x14ac:dyDescent="0.25">
      <c r="A9" s="58" t="s">
        <v>112</v>
      </c>
      <c r="B9" s="59" t="s">
        <v>113</v>
      </c>
      <c r="C9" s="60"/>
      <c r="D9" s="60"/>
      <c r="E9" s="60"/>
      <c r="F9" s="60"/>
      <c r="G9" s="60"/>
      <c r="H9" s="61"/>
      <c r="I9" s="62"/>
    </row>
    <row r="10" spans="1:9" x14ac:dyDescent="0.25">
      <c r="A10" s="58" t="s">
        <v>114</v>
      </c>
      <c r="B10" s="59" t="s">
        <v>115</v>
      </c>
      <c r="C10" s="60"/>
      <c r="D10" s="60"/>
      <c r="E10" s="60"/>
      <c r="F10" s="60"/>
      <c r="G10" s="60"/>
      <c r="H10" s="61"/>
      <c r="I10" s="62"/>
    </row>
    <row r="11" spans="1:9" x14ac:dyDescent="0.25">
      <c r="A11" s="58" t="s">
        <v>116</v>
      </c>
      <c r="B11" s="59" t="s">
        <v>117</v>
      </c>
      <c r="C11" s="60"/>
      <c r="D11" s="60"/>
      <c r="E11" s="60"/>
      <c r="F11" s="60"/>
      <c r="G11" s="60"/>
      <c r="H11" s="61"/>
      <c r="I11" s="62"/>
    </row>
    <row r="12" spans="1:9" ht="15.75" thickBot="1" x14ac:dyDescent="0.3">
      <c r="A12" s="63" t="s">
        <v>118</v>
      </c>
      <c r="B12" s="64" t="s">
        <v>119</v>
      </c>
      <c r="C12" s="60"/>
      <c r="D12" s="66"/>
      <c r="E12" s="60"/>
      <c r="F12" s="66"/>
      <c r="G12" s="60"/>
      <c r="H12" s="61"/>
      <c r="I12" s="62"/>
    </row>
    <row r="13" spans="1:9" ht="15.75" thickBot="1" x14ac:dyDescent="0.3">
      <c r="A13" s="38" t="s">
        <v>13</v>
      </c>
      <c r="B13" s="65" t="s">
        <v>120</v>
      </c>
      <c r="C13" s="50">
        <f>SUM(C14:C18)</f>
        <v>0</v>
      </c>
      <c r="D13" s="87">
        <f>SUM(E13-C13)</f>
        <v>1710912</v>
      </c>
      <c r="E13" s="50">
        <f>SUM(E14:E19)</f>
        <v>1710912</v>
      </c>
      <c r="F13" s="87">
        <f>SUM(G13-E13)</f>
        <v>2998846</v>
      </c>
      <c r="G13" s="50">
        <f>SUM(G14:G19)</f>
        <v>4709758</v>
      </c>
      <c r="H13" s="51">
        <f>SUM(H14:H18)</f>
        <v>0</v>
      </c>
      <c r="I13" s="52">
        <f>SUM(I14:I18)</f>
        <v>0</v>
      </c>
    </row>
    <row r="14" spans="1:9" x14ac:dyDescent="0.25">
      <c r="A14" s="53" t="s">
        <v>121</v>
      </c>
      <c r="B14" s="54" t="s">
        <v>122</v>
      </c>
      <c r="C14" s="55"/>
      <c r="D14" s="55"/>
      <c r="E14" s="55"/>
      <c r="F14" s="55"/>
      <c r="G14" s="55"/>
      <c r="H14" s="56"/>
      <c r="I14" s="57"/>
    </row>
    <row r="15" spans="1:9" x14ac:dyDescent="0.25">
      <c r="A15" s="58" t="s">
        <v>123</v>
      </c>
      <c r="B15" s="59" t="s">
        <v>124</v>
      </c>
      <c r="C15" s="60"/>
      <c r="D15" s="60"/>
      <c r="E15" s="60"/>
      <c r="F15" s="60"/>
      <c r="G15" s="60"/>
      <c r="H15" s="61"/>
      <c r="I15" s="62"/>
    </row>
    <row r="16" spans="1:9" x14ac:dyDescent="0.25">
      <c r="A16" s="58" t="s">
        <v>125</v>
      </c>
      <c r="B16" s="59" t="s">
        <v>126</v>
      </c>
      <c r="C16" s="60"/>
      <c r="D16" s="60"/>
      <c r="E16" s="60"/>
      <c r="F16" s="60"/>
      <c r="G16" s="60"/>
      <c r="H16" s="61"/>
      <c r="I16" s="62"/>
    </row>
    <row r="17" spans="1:9" x14ac:dyDescent="0.25">
      <c r="A17" s="58" t="s">
        <v>127</v>
      </c>
      <c r="B17" s="59" t="s">
        <v>128</v>
      </c>
      <c r="C17" s="60"/>
      <c r="D17" s="60"/>
      <c r="E17" s="60"/>
      <c r="F17" s="60"/>
      <c r="G17" s="60"/>
      <c r="H17" s="61"/>
      <c r="I17" s="62"/>
    </row>
    <row r="18" spans="1:9" x14ac:dyDescent="0.25">
      <c r="A18" s="58" t="s">
        <v>129</v>
      </c>
      <c r="B18" s="59" t="s">
        <v>130</v>
      </c>
      <c r="C18" s="60"/>
      <c r="D18" s="60">
        <f>SUM(E18-C18)</f>
        <v>1710912</v>
      </c>
      <c r="E18" s="60">
        <v>1710912</v>
      </c>
      <c r="F18" s="60">
        <f>SUM(G18-E18)</f>
        <v>2998846</v>
      </c>
      <c r="G18" s="60">
        <v>4709758</v>
      </c>
      <c r="H18" s="61"/>
      <c r="I18" s="62"/>
    </row>
    <row r="19" spans="1:9" ht="15.75" thickBot="1" x14ac:dyDescent="0.3">
      <c r="A19" s="63" t="s">
        <v>131</v>
      </c>
      <c r="B19" s="64" t="s">
        <v>132</v>
      </c>
      <c r="C19" s="66"/>
      <c r="D19" s="66"/>
      <c r="E19" s="66"/>
      <c r="F19" s="66"/>
      <c r="G19" s="66"/>
      <c r="H19" s="67"/>
      <c r="I19" s="68"/>
    </row>
    <row r="20" spans="1:9" ht="29.25" thickBot="1" x14ac:dyDescent="0.3">
      <c r="A20" s="38" t="s">
        <v>7</v>
      </c>
      <c r="B20" s="49" t="s">
        <v>133</v>
      </c>
      <c r="C20" s="50">
        <f>SUM(C21:C25)</f>
        <v>0</v>
      </c>
      <c r="D20" s="165">
        <f>SUM(E20-C20)</f>
        <v>0</v>
      </c>
      <c r="E20" s="50">
        <f>SUM(E21:E26)</f>
        <v>0</v>
      </c>
      <c r="F20" s="165">
        <f>SUM(G20-E20)</f>
        <v>0</v>
      </c>
      <c r="G20" s="50">
        <f>SUM(G21:G26)</f>
        <v>0</v>
      </c>
      <c r="H20" s="51">
        <f>SUM(H21:H25)</f>
        <v>0</v>
      </c>
      <c r="I20" s="52">
        <f>SUM(I21:I25)</f>
        <v>0</v>
      </c>
    </row>
    <row r="21" spans="1:9" x14ac:dyDescent="0.25">
      <c r="A21" s="53" t="s">
        <v>134</v>
      </c>
      <c r="B21" s="54" t="s">
        <v>135</v>
      </c>
      <c r="C21" s="55"/>
      <c r="D21" s="55"/>
      <c r="E21" s="55"/>
      <c r="F21" s="55"/>
      <c r="G21" s="55"/>
      <c r="H21" s="56"/>
      <c r="I21" s="57"/>
    </row>
    <row r="22" spans="1:9" x14ac:dyDescent="0.25">
      <c r="A22" s="58" t="s">
        <v>136</v>
      </c>
      <c r="B22" s="59" t="s">
        <v>137</v>
      </c>
      <c r="C22" s="60"/>
      <c r="D22" s="60"/>
      <c r="E22" s="60"/>
      <c r="F22" s="60"/>
      <c r="G22" s="60"/>
      <c r="H22" s="61"/>
      <c r="I22" s="62"/>
    </row>
    <row r="23" spans="1:9" x14ac:dyDescent="0.25">
      <c r="A23" s="58" t="s">
        <v>138</v>
      </c>
      <c r="B23" s="59" t="s">
        <v>139</v>
      </c>
      <c r="C23" s="60"/>
      <c r="D23" s="60"/>
      <c r="E23" s="60"/>
      <c r="F23" s="60"/>
      <c r="G23" s="60"/>
      <c r="H23" s="61"/>
      <c r="I23" s="62"/>
    </row>
    <row r="24" spans="1:9" x14ac:dyDescent="0.25">
      <c r="A24" s="58" t="s">
        <v>140</v>
      </c>
      <c r="B24" s="59" t="s">
        <v>141</v>
      </c>
      <c r="C24" s="60"/>
      <c r="D24" s="60"/>
      <c r="E24" s="60"/>
      <c r="F24" s="60"/>
      <c r="G24" s="60"/>
      <c r="H24" s="61"/>
      <c r="I24" s="62"/>
    </row>
    <row r="25" spans="1:9" x14ac:dyDescent="0.25">
      <c r="A25" s="58" t="s">
        <v>142</v>
      </c>
      <c r="B25" s="59" t="s">
        <v>143</v>
      </c>
      <c r="C25" s="60"/>
      <c r="D25" s="60"/>
      <c r="E25" s="60"/>
      <c r="F25" s="60"/>
      <c r="G25" s="60"/>
      <c r="H25" s="61"/>
      <c r="I25" s="62"/>
    </row>
    <row r="26" spans="1:9" ht="15.75" thickBot="1" x14ac:dyDescent="0.3">
      <c r="A26" s="63" t="s">
        <v>144</v>
      </c>
      <c r="B26" s="64" t="s">
        <v>145</v>
      </c>
      <c r="C26" s="66"/>
      <c r="D26" s="66"/>
      <c r="E26" s="66"/>
      <c r="F26" s="66"/>
      <c r="G26" s="66"/>
      <c r="H26" s="67"/>
      <c r="I26" s="68"/>
    </row>
    <row r="27" spans="1:9" ht="15.75" thickBot="1" x14ac:dyDescent="0.3">
      <c r="A27" s="38" t="s">
        <v>146</v>
      </c>
      <c r="B27" s="49" t="s">
        <v>147</v>
      </c>
      <c r="C27" s="50">
        <f>SUM(C28,C31,C32,C33)</f>
        <v>0</v>
      </c>
      <c r="D27" s="165">
        <f>SUM(E27-C27)</f>
        <v>0</v>
      </c>
      <c r="E27" s="50">
        <f>SUM(E28:E33)</f>
        <v>0</v>
      </c>
      <c r="F27" s="165">
        <f>SUM(G27-E27)</f>
        <v>0</v>
      </c>
      <c r="G27" s="50">
        <f>SUM(G28:G33)</f>
        <v>0</v>
      </c>
      <c r="H27" s="51">
        <f>SUM(H28,H31,H32,H33)</f>
        <v>0</v>
      </c>
      <c r="I27" s="52">
        <f>SUM(I28,I31,I32,I33)</f>
        <v>0</v>
      </c>
    </row>
    <row r="28" spans="1:9" x14ac:dyDescent="0.25">
      <c r="A28" s="53" t="s">
        <v>148</v>
      </c>
      <c r="B28" s="54" t="s">
        <v>149</v>
      </c>
      <c r="C28" s="69"/>
      <c r="D28" s="69"/>
      <c r="E28" s="69"/>
      <c r="F28" s="69"/>
      <c r="G28" s="69"/>
      <c r="H28" s="70"/>
      <c r="I28" s="71"/>
    </row>
    <row r="29" spans="1:9" x14ac:dyDescent="0.25">
      <c r="A29" s="58" t="s">
        <v>150</v>
      </c>
      <c r="B29" s="59" t="s">
        <v>151</v>
      </c>
      <c r="C29" s="60"/>
      <c r="D29" s="60"/>
      <c r="E29" s="60"/>
      <c r="F29" s="60"/>
      <c r="G29" s="60"/>
      <c r="H29" s="61"/>
      <c r="I29" s="62"/>
    </row>
    <row r="30" spans="1:9" x14ac:dyDescent="0.25">
      <c r="A30" s="58" t="s">
        <v>152</v>
      </c>
      <c r="B30" s="59" t="s">
        <v>153</v>
      </c>
      <c r="C30" s="60"/>
      <c r="D30" s="60"/>
      <c r="E30" s="60"/>
      <c r="F30" s="60"/>
      <c r="G30" s="60"/>
      <c r="H30" s="61"/>
      <c r="I30" s="62"/>
    </row>
    <row r="31" spans="1:9" x14ac:dyDescent="0.25">
      <c r="A31" s="58" t="s">
        <v>154</v>
      </c>
      <c r="B31" s="59" t="s">
        <v>155</v>
      </c>
      <c r="C31" s="60"/>
      <c r="D31" s="60"/>
      <c r="E31" s="60"/>
      <c r="F31" s="60"/>
      <c r="G31" s="60"/>
      <c r="H31" s="61"/>
      <c r="I31" s="62"/>
    </row>
    <row r="32" spans="1:9" x14ac:dyDescent="0.25">
      <c r="A32" s="58" t="s">
        <v>156</v>
      </c>
      <c r="B32" s="59" t="s">
        <v>157</v>
      </c>
      <c r="C32" s="60"/>
      <c r="D32" s="60"/>
      <c r="E32" s="60"/>
      <c r="F32" s="60"/>
      <c r="G32" s="60"/>
      <c r="H32" s="61"/>
      <c r="I32" s="62"/>
    </row>
    <row r="33" spans="1:9" ht="15.75" thickBot="1" x14ac:dyDescent="0.3">
      <c r="A33" s="63" t="s">
        <v>158</v>
      </c>
      <c r="B33" s="64" t="s">
        <v>159</v>
      </c>
      <c r="C33" s="66"/>
      <c r="D33" s="66"/>
      <c r="E33" s="66"/>
      <c r="F33" s="66"/>
      <c r="G33" s="66"/>
      <c r="H33" s="67"/>
      <c r="I33" s="68"/>
    </row>
    <row r="34" spans="1:9" ht="15.75" thickBot="1" x14ac:dyDescent="0.3">
      <c r="A34" s="38" t="s">
        <v>9</v>
      </c>
      <c r="B34" s="49" t="s">
        <v>160</v>
      </c>
      <c r="C34" s="50">
        <f>SUM(C35:C44)</f>
        <v>0</v>
      </c>
      <c r="D34" s="165">
        <f>SUM(E34-C34)</f>
        <v>0</v>
      </c>
      <c r="E34" s="50">
        <f>SUM(E35:E40)</f>
        <v>0</v>
      </c>
      <c r="F34" s="165">
        <f>SUM(G34-E34)</f>
        <v>0</v>
      </c>
      <c r="G34" s="50">
        <f>SUM(G35:G40)</f>
        <v>0</v>
      </c>
      <c r="H34" s="51">
        <f>SUM(H35:H44)</f>
        <v>0</v>
      </c>
      <c r="I34" s="52">
        <f>SUM(I35:I44)</f>
        <v>0</v>
      </c>
    </row>
    <row r="35" spans="1:9" x14ac:dyDescent="0.25">
      <c r="A35" s="53" t="s">
        <v>161</v>
      </c>
      <c r="B35" s="54" t="s">
        <v>162</v>
      </c>
      <c r="C35" s="55"/>
      <c r="D35" s="55"/>
      <c r="E35" s="55"/>
      <c r="F35" s="55"/>
      <c r="G35" s="55"/>
      <c r="H35" s="56"/>
      <c r="I35" s="57"/>
    </row>
    <row r="36" spans="1:9" x14ac:dyDescent="0.25">
      <c r="A36" s="58" t="s">
        <v>163</v>
      </c>
      <c r="B36" s="59" t="s">
        <v>164</v>
      </c>
      <c r="C36" s="60"/>
      <c r="D36" s="60"/>
      <c r="E36" s="60"/>
      <c r="F36" s="60"/>
      <c r="G36" s="60"/>
      <c r="H36" s="61"/>
      <c r="I36" s="62"/>
    </row>
    <row r="37" spans="1:9" x14ac:dyDescent="0.25">
      <c r="A37" s="58" t="s">
        <v>165</v>
      </c>
      <c r="B37" s="59" t="s">
        <v>166</v>
      </c>
      <c r="C37" s="60"/>
      <c r="D37" s="60"/>
      <c r="E37" s="60"/>
      <c r="F37" s="60"/>
      <c r="G37" s="60"/>
      <c r="H37" s="61"/>
      <c r="I37" s="62"/>
    </row>
    <row r="38" spans="1:9" x14ac:dyDescent="0.25">
      <c r="A38" s="58" t="s">
        <v>167</v>
      </c>
      <c r="B38" s="59" t="s">
        <v>168</v>
      </c>
      <c r="C38" s="60"/>
      <c r="D38" s="60"/>
      <c r="E38" s="60"/>
      <c r="F38" s="60"/>
      <c r="G38" s="60"/>
      <c r="H38" s="61"/>
      <c r="I38" s="62"/>
    </row>
    <row r="39" spans="1:9" x14ac:dyDescent="0.25">
      <c r="A39" s="58" t="s">
        <v>169</v>
      </c>
      <c r="B39" s="59" t="s">
        <v>170</v>
      </c>
      <c r="C39" s="60"/>
      <c r="D39" s="60"/>
      <c r="E39" s="60"/>
      <c r="F39" s="60"/>
      <c r="G39" s="60"/>
      <c r="H39" s="61"/>
      <c r="I39" s="62"/>
    </row>
    <row r="40" spans="1:9" x14ac:dyDescent="0.25">
      <c r="A40" s="58" t="s">
        <v>171</v>
      </c>
      <c r="B40" s="59" t="s">
        <v>172</v>
      </c>
      <c r="C40" s="60"/>
      <c r="D40" s="60"/>
      <c r="E40" s="60"/>
      <c r="F40" s="60"/>
      <c r="G40" s="60"/>
      <c r="H40" s="61"/>
      <c r="I40" s="62"/>
    </row>
    <row r="41" spans="1:9" x14ac:dyDescent="0.25">
      <c r="A41" s="58" t="s">
        <v>173</v>
      </c>
      <c r="B41" s="59" t="s">
        <v>174</v>
      </c>
      <c r="C41" s="60"/>
      <c r="D41" s="60"/>
      <c r="E41" s="60"/>
      <c r="F41" s="60"/>
      <c r="G41" s="60"/>
      <c r="H41" s="61"/>
      <c r="I41" s="62"/>
    </row>
    <row r="42" spans="1:9" x14ac:dyDescent="0.25">
      <c r="A42" s="58" t="s">
        <v>175</v>
      </c>
      <c r="B42" s="59" t="s">
        <v>176</v>
      </c>
      <c r="C42" s="60"/>
      <c r="D42" s="60"/>
      <c r="E42" s="60"/>
      <c r="F42" s="60"/>
      <c r="G42" s="60"/>
      <c r="H42" s="61"/>
      <c r="I42" s="62"/>
    </row>
    <row r="43" spans="1:9" x14ac:dyDescent="0.25">
      <c r="A43" s="58" t="s">
        <v>177</v>
      </c>
      <c r="B43" s="59" t="s">
        <v>178</v>
      </c>
      <c r="C43" s="60"/>
      <c r="D43" s="60"/>
      <c r="E43" s="60"/>
      <c r="F43" s="60"/>
      <c r="G43" s="60"/>
      <c r="H43" s="61"/>
      <c r="I43" s="62"/>
    </row>
    <row r="44" spans="1:9" ht="15.75" thickBot="1" x14ac:dyDescent="0.3">
      <c r="A44" s="63" t="s">
        <v>179</v>
      </c>
      <c r="B44" s="64" t="s">
        <v>26</v>
      </c>
      <c r="C44" s="66"/>
      <c r="D44" s="66"/>
      <c r="E44" s="66"/>
      <c r="F44" s="66"/>
      <c r="G44" s="66"/>
      <c r="H44" s="67"/>
      <c r="I44" s="68"/>
    </row>
    <row r="45" spans="1:9" ht="15.75" thickBot="1" x14ac:dyDescent="0.3">
      <c r="A45" s="38" t="s">
        <v>22</v>
      </c>
      <c r="B45" s="49" t="s">
        <v>180</v>
      </c>
      <c r="C45" s="50">
        <f>SUM(C46:C50)</f>
        <v>0</v>
      </c>
      <c r="D45" s="165">
        <f>SUM(E45-C45)</f>
        <v>0</v>
      </c>
      <c r="E45" s="50">
        <f>SUM(E46:E51)</f>
        <v>0</v>
      </c>
      <c r="F45" s="165">
        <f>SUM(G45-E45)</f>
        <v>0</v>
      </c>
      <c r="G45" s="50">
        <f>SUM(G46:G51)</f>
        <v>0</v>
      </c>
      <c r="H45" s="51">
        <f>SUM(H46:H50)</f>
        <v>0</v>
      </c>
      <c r="I45" s="52">
        <f>SUM(I46:I50)</f>
        <v>0</v>
      </c>
    </row>
    <row r="46" spans="1:9" x14ac:dyDescent="0.25">
      <c r="A46" s="53" t="s">
        <v>181</v>
      </c>
      <c r="B46" s="54" t="s">
        <v>182</v>
      </c>
      <c r="C46" s="55"/>
      <c r="D46" s="55"/>
      <c r="E46" s="55"/>
      <c r="F46" s="55"/>
      <c r="G46" s="55"/>
      <c r="H46" s="56"/>
      <c r="I46" s="57"/>
    </row>
    <row r="47" spans="1:9" x14ac:dyDescent="0.25">
      <c r="A47" s="58" t="s">
        <v>183</v>
      </c>
      <c r="B47" s="59" t="s">
        <v>184</v>
      </c>
      <c r="C47" s="60"/>
      <c r="D47" s="60"/>
      <c r="E47" s="60"/>
      <c r="F47" s="60"/>
      <c r="G47" s="60"/>
      <c r="H47" s="61"/>
      <c r="I47" s="62"/>
    </row>
    <row r="48" spans="1:9" x14ac:dyDescent="0.25">
      <c r="A48" s="58" t="s">
        <v>185</v>
      </c>
      <c r="B48" s="59" t="s">
        <v>186</v>
      </c>
      <c r="C48" s="60"/>
      <c r="D48" s="60"/>
      <c r="E48" s="60"/>
      <c r="F48" s="60"/>
      <c r="G48" s="60"/>
      <c r="H48" s="61"/>
      <c r="I48" s="62"/>
    </row>
    <row r="49" spans="1:9" x14ac:dyDescent="0.25">
      <c r="A49" s="58" t="s">
        <v>187</v>
      </c>
      <c r="B49" s="59" t="s">
        <v>188</v>
      </c>
      <c r="C49" s="60"/>
      <c r="D49" s="60"/>
      <c r="E49" s="60"/>
      <c r="F49" s="60"/>
      <c r="G49" s="60"/>
      <c r="H49" s="61"/>
      <c r="I49" s="62"/>
    </row>
    <row r="50" spans="1:9" ht="15.75" thickBot="1" x14ac:dyDescent="0.3">
      <c r="A50" s="72" t="s">
        <v>189</v>
      </c>
      <c r="B50" s="73" t="s">
        <v>190</v>
      </c>
      <c r="C50" s="74"/>
      <c r="D50" s="74"/>
      <c r="E50" s="74"/>
      <c r="F50" s="74"/>
      <c r="G50" s="74"/>
      <c r="H50" s="75"/>
      <c r="I50" s="76"/>
    </row>
    <row r="51" spans="1:9" ht="15.75" thickBot="1" x14ac:dyDescent="0.3">
      <c r="A51" s="77" t="s">
        <v>191</v>
      </c>
      <c r="B51" s="78" t="s">
        <v>192</v>
      </c>
      <c r="C51" s="50">
        <f>SUM(C52:C54)</f>
        <v>0</v>
      </c>
      <c r="D51" s="165">
        <f>SUM(E51-C51)</f>
        <v>0</v>
      </c>
      <c r="E51" s="50"/>
      <c r="F51" s="165">
        <f>SUM(G51-E51)</f>
        <v>0</v>
      </c>
      <c r="G51" s="50"/>
      <c r="H51" s="51">
        <f>SUM(H52:H54)</f>
        <v>0</v>
      </c>
      <c r="I51" s="52">
        <f>SUM(I52:I54)</f>
        <v>0</v>
      </c>
    </row>
    <row r="52" spans="1:9" x14ac:dyDescent="0.25">
      <c r="A52" s="53" t="s">
        <v>193</v>
      </c>
      <c r="B52" s="54" t="s">
        <v>194</v>
      </c>
      <c r="C52" s="55"/>
      <c r="D52" s="55"/>
      <c r="E52" s="55"/>
      <c r="F52" s="55"/>
      <c r="G52" s="55"/>
      <c r="H52" s="56"/>
      <c r="I52" s="57"/>
    </row>
    <row r="53" spans="1:9" ht="30" x14ac:dyDescent="0.25">
      <c r="A53" s="58" t="s">
        <v>195</v>
      </c>
      <c r="B53" s="59" t="s">
        <v>196</v>
      </c>
      <c r="C53" s="60"/>
      <c r="D53" s="60"/>
      <c r="E53" s="60"/>
      <c r="F53" s="60"/>
      <c r="G53" s="60"/>
      <c r="H53" s="61"/>
      <c r="I53" s="62"/>
    </row>
    <row r="54" spans="1:9" x14ac:dyDescent="0.25">
      <c r="A54" s="58" t="s">
        <v>197</v>
      </c>
      <c r="B54" s="59" t="s">
        <v>198</v>
      </c>
      <c r="C54" s="60"/>
      <c r="D54" s="60"/>
      <c r="E54" s="60"/>
      <c r="F54" s="60"/>
      <c r="G54" s="60"/>
      <c r="H54" s="61"/>
      <c r="I54" s="62"/>
    </row>
    <row r="55" spans="1:9" ht="15.75" thickBot="1" x14ac:dyDescent="0.3">
      <c r="A55" s="63" t="s">
        <v>199</v>
      </c>
      <c r="B55" s="64" t="s">
        <v>200</v>
      </c>
      <c r="C55" s="66"/>
      <c r="D55" s="66"/>
      <c r="E55" s="66"/>
      <c r="F55" s="66"/>
      <c r="G55" s="66"/>
      <c r="H55" s="67"/>
      <c r="I55" s="68"/>
    </row>
    <row r="56" spans="1:9" ht="15.75" thickBot="1" x14ac:dyDescent="0.3">
      <c r="A56" s="38" t="s">
        <v>27</v>
      </c>
      <c r="B56" s="65" t="s">
        <v>201</v>
      </c>
      <c r="C56" s="50">
        <f>SUM(C57:C59)</f>
        <v>264000</v>
      </c>
      <c r="D56" s="165">
        <f>SUM(E56-C56)</f>
        <v>0</v>
      </c>
      <c r="E56" s="50">
        <f>SUM(E57:E59)</f>
        <v>264000</v>
      </c>
      <c r="F56" s="165">
        <f>SUM(G56-E56)</f>
        <v>0</v>
      </c>
      <c r="G56" s="50">
        <f>SUM(G57:G59)</f>
        <v>264000</v>
      </c>
      <c r="H56" s="51">
        <f>SUM(H57:H59)</f>
        <v>0</v>
      </c>
      <c r="I56" s="52">
        <f>SUM(I57:I59)</f>
        <v>0</v>
      </c>
    </row>
    <row r="57" spans="1:9" x14ac:dyDescent="0.25">
      <c r="A57" s="53" t="s">
        <v>202</v>
      </c>
      <c r="B57" s="54" t="s">
        <v>203</v>
      </c>
      <c r="C57" s="60"/>
      <c r="D57" s="55"/>
      <c r="E57" s="60"/>
      <c r="F57" s="55"/>
      <c r="G57" s="60"/>
      <c r="H57" s="61"/>
      <c r="I57" s="62"/>
    </row>
    <row r="58" spans="1:9" ht="30" x14ac:dyDescent="0.25">
      <c r="A58" s="58" t="s">
        <v>204</v>
      </c>
      <c r="B58" s="59" t="s">
        <v>205</v>
      </c>
      <c r="C58" s="60"/>
      <c r="D58" s="60"/>
      <c r="E58" s="60"/>
      <c r="F58" s="60"/>
      <c r="G58" s="60"/>
      <c r="H58" s="61"/>
      <c r="I58" s="62"/>
    </row>
    <row r="59" spans="1:9" x14ac:dyDescent="0.25">
      <c r="A59" s="58" t="s">
        <v>206</v>
      </c>
      <c r="B59" s="59" t="s">
        <v>207</v>
      </c>
      <c r="C59" s="60">
        <v>264000</v>
      </c>
      <c r="D59" s="60">
        <f>SUM(E59-C59)</f>
        <v>0</v>
      </c>
      <c r="E59" s="60">
        <v>264000</v>
      </c>
      <c r="F59" s="60">
        <f>SUM(G59-E59)</f>
        <v>0</v>
      </c>
      <c r="G59" s="60">
        <v>264000</v>
      </c>
      <c r="H59" s="61"/>
      <c r="I59" s="62"/>
    </row>
    <row r="60" spans="1:9" ht="15.75" thickBot="1" x14ac:dyDescent="0.3">
      <c r="A60" s="63" t="s">
        <v>208</v>
      </c>
      <c r="B60" s="64" t="s">
        <v>209</v>
      </c>
      <c r="C60" s="60"/>
      <c r="D60" s="66"/>
      <c r="E60" s="60"/>
      <c r="F60" s="66"/>
      <c r="G60" s="60"/>
      <c r="H60" s="61"/>
      <c r="I60" s="62"/>
    </row>
    <row r="61" spans="1:9" ht="15.75" thickBot="1" x14ac:dyDescent="0.3">
      <c r="A61" s="38" t="s">
        <v>30</v>
      </c>
      <c r="B61" s="49" t="s">
        <v>334</v>
      </c>
      <c r="C61" s="50">
        <f>SUM(C6,C20,C13,C27,C34)</f>
        <v>0</v>
      </c>
      <c r="D61" s="87">
        <f>SUM(E61-C61)</f>
        <v>1710912</v>
      </c>
      <c r="E61" s="50">
        <f>SUM(E6,E20,E13,E27,E34)</f>
        <v>1710912</v>
      </c>
      <c r="F61" s="87">
        <f>SUM(G61-E61)</f>
        <v>2998846</v>
      </c>
      <c r="G61" s="50">
        <f>SUM(G6,G20,G13,G27,G34)</f>
        <v>4709758</v>
      </c>
      <c r="H61" s="51">
        <f>SUM(H6,H13,H27,H34)</f>
        <v>0</v>
      </c>
      <c r="I61" s="52">
        <f>SUM(I6,I13,I27,I34)</f>
        <v>0</v>
      </c>
    </row>
    <row r="62" spans="1:9" ht="15.75" thickBot="1" x14ac:dyDescent="0.3">
      <c r="A62" s="79" t="s">
        <v>33</v>
      </c>
      <c r="B62" s="65" t="s">
        <v>211</v>
      </c>
      <c r="C62" s="50">
        <f>SUM(C63:C65)</f>
        <v>0</v>
      </c>
      <c r="D62" s="50"/>
      <c r="E62" s="50"/>
      <c r="F62" s="50"/>
      <c r="G62" s="50"/>
      <c r="H62" s="51">
        <f>SUM(H63:H65)</f>
        <v>0</v>
      </c>
      <c r="I62" s="52">
        <f>SUM(I63:I65)</f>
        <v>0</v>
      </c>
    </row>
    <row r="63" spans="1:9" x14ac:dyDescent="0.25">
      <c r="A63" s="53" t="s">
        <v>212</v>
      </c>
      <c r="B63" s="54" t="s">
        <v>213</v>
      </c>
      <c r="C63" s="60"/>
      <c r="D63" s="60"/>
      <c r="E63" s="60"/>
      <c r="F63" s="60"/>
      <c r="G63" s="60"/>
      <c r="H63" s="61"/>
      <c r="I63" s="62"/>
    </row>
    <row r="64" spans="1:9" x14ac:dyDescent="0.25">
      <c r="A64" s="58" t="s">
        <v>214</v>
      </c>
      <c r="B64" s="59" t="s">
        <v>215</v>
      </c>
      <c r="C64" s="60"/>
      <c r="D64" s="60"/>
      <c r="E64" s="60"/>
      <c r="F64" s="60"/>
      <c r="G64" s="60"/>
      <c r="H64" s="61"/>
      <c r="I64" s="62"/>
    </row>
    <row r="65" spans="1:9" ht="15.75" thickBot="1" x14ac:dyDescent="0.3">
      <c r="A65" s="63" t="s">
        <v>216</v>
      </c>
      <c r="B65" s="64" t="s">
        <v>335</v>
      </c>
      <c r="C65" s="60"/>
      <c r="D65" s="60"/>
      <c r="E65" s="60"/>
      <c r="F65" s="60"/>
      <c r="G65" s="60"/>
      <c r="H65" s="61"/>
      <c r="I65" s="62"/>
    </row>
    <row r="66" spans="1:9" ht="15.75" thickBot="1" x14ac:dyDescent="0.3">
      <c r="A66" s="79" t="s">
        <v>36</v>
      </c>
      <c r="B66" s="65" t="s">
        <v>218</v>
      </c>
      <c r="C66" s="50">
        <f>SUM(C67:C70)</f>
        <v>0</v>
      </c>
      <c r="D66" s="50"/>
      <c r="E66" s="50"/>
      <c r="F66" s="50"/>
      <c r="G66" s="50"/>
      <c r="H66" s="51">
        <f>SUM(H67:H70)</f>
        <v>0</v>
      </c>
      <c r="I66" s="52">
        <f>SUM(I67:I70)</f>
        <v>0</v>
      </c>
    </row>
    <row r="67" spans="1:9" x14ac:dyDescent="0.25">
      <c r="A67" s="53" t="s">
        <v>219</v>
      </c>
      <c r="B67" s="54" t="s">
        <v>220</v>
      </c>
      <c r="C67" s="60"/>
      <c r="D67" s="60"/>
      <c r="E67" s="60"/>
      <c r="F67" s="60"/>
      <c r="G67" s="60"/>
      <c r="H67" s="61"/>
      <c r="I67" s="62"/>
    </row>
    <row r="68" spans="1:9" x14ac:dyDescent="0.25">
      <c r="A68" s="58" t="s">
        <v>221</v>
      </c>
      <c r="B68" s="59" t="s">
        <v>222</v>
      </c>
      <c r="C68" s="60"/>
      <c r="D68" s="60"/>
      <c r="E68" s="60"/>
      <c r="F68" s="60"/>
      <c r="G68" s="60"/>
      <c r="H68" s="61"/>
      <c r="I68" s="62"/>
    </row>
    <row r="69" spans="1:9" x14ac:dyDescent="0.25">
      <c r="A69" s="58" t="s">
        <v>223</v>
      </c>
      <c r="B69" s="59" t="s">
        <v>224</v>
      </c>
      <c r="C69" s="60"/>
      <c r="D69" s="60"/>
      <c r="E69" s="60"/>
      <c r="F69" s="60"/>
      <c r="G69" s="60"/>
      <c r="H69" s="61"/>
      <c r="I69" s="62"/>
    </row>
    <row r="70" spans="1:9" ht="15.75" thickBot="1" x14ac:dyDescent="0.3">
      <c r="A70" s="63" t="s">
        <v>225</v>
      </c>
      <c r="B70" s="64" t="s">
        <v>226</v>
      </c>
      <c r="C70" s="60"/>
      <c r="D70" s="66"/>
      <c r="E70" s="60"/>
      <c r="F70" s="66"/>
      <c r="G70" s="60"/>
      <c r="H70" s="61"/>
      <c r="I70" s="62"/>
    </row>
    <row r="71" spans="1:9" ht="15.75" thickBot="1" x14ac:dyDescent="0.3">
      <c r="A71" s="79" t="s">
        <v>39</v>
      </c>
      <c r="B71" s="65" t="s">
        <v>227</v>
      </c>
      <c r="C71" s="50">
        <f>SUM(C72:C73)</f>
        <v>636906</v>
      </c>
      <c r="D71" s="87">
        <f>SUM(E71-C71)</f>
        <v>3109940</v>
      </c>
      <c r="E71" s="50">
        <f>SUM(E72:E73)</f>
        <v>3746846</v>
      </c>
      <c r="F71" s="87">
        <f>SUM(G71-E71)</f>
        <v>0</v>
      </c>
      <c r="G71" s="50">
        <f>SUM(G72:G73)</f>
        <v>3746846</v>
      </c>
      <c r="H71" s="51">
        <f>SUM(H72:H73)</f>
        <v>0</v>
      </c>
      <c r="I71" s="52">
        <f>SUM(I72:I73)</f>
        <v>0</v>
      </c>
    </row>
    <row r="72" spans="1:9" x14ac:dyDescent="0.25">
      <c r="A72" s="53" t="s">
        <v>228</v>
      </c>
      <c r="B72" s="54" t="s">
        <v>229</v>
      </c>
      <c r="C72" s="60">
        <v>636906</v>
      </c>
      <c r="D72" s="55">
        <f>SUM(E72-C72)</f>
        <v>3109940</v>
      </c>
      <c r="E72" s="60">
        <v>3746846</v>
      </c>
      <c r="F72" s="55">
        <f>SUM(G72-E72)</f>
        <v>0</v>
      </c>
      <c r="G72" s="60">
        <v>3746846</v>
      </c>
      <c r="H72" s="61"/>
      <c r="I72" s="62"/>
    </row>
    <row r="73" spans="1:9" ht="15.75" thickBot="1" x14ac:dyDescent="0.3">
      <c r="A73" s="63" t="s">
        <v>230</v>
      </c>
      <c r="B73" s="64" t="s">
        <v>231</v>
      </c>
      <c r="C73" s="60"/>
      <c r="D73" s="66"/>
      <c r="E73" s="60"/>
      <c r="F73" s="66"/>
      <c r="G73" s="60"/>
      <c r="H73" s="61"/>
      <c r="I73" s="62"/>
    </row>
    <row r="74" spans="1:9" ht="15.75" thickBot="1" x14ac:dyDescent="0.3">
      <c r="A74" s="79" t="s">
        <v>42</v>
      </c>
      <c r="B74" s="65" t="s">
        <v>232</v>
      </c>
      <c r="C74" s="50">
        <f>SUM(C75:C78)</f>
        <v>43685600</v>
      </c>
      <c r="D74" s="87">
        <f>SUM(E74-C74)</f>
        <v>6601755</v>
      </c>
      <c r="E74" s="50">
        <f>SUM(E75:E78)</f>
        <v>50287355</v>
      </c>
      <c r="F74" s="87">
        <f>SUM(G74-E74)</f>
        <v>-6471962</v>
      </c>
      <c r="G74" s="50">
        <f>SUM(G75:G78)</f>
        <v>43815393</v>
      </c>
      <c r="H74" s="51">
        <f>SUM(H75:H77)</f>
        <v>0</v>
      </c>
      <c r="I74" s="52">
        <f>SUM(I75:I77)</f>
        <v>0</v>
      </c>
    </row>
    <row r="75" spans="1:9" x14ac:dyDescent="0.25">
      <c r="A75" s="53" t="s">
        <v>233</v>
      </c>
      <c r="B75" s="54" t="s">
        <v>234</v>
      </c>
      <c r="C75" s="60"/>
      <c r="D75" s="55"/>
      <c r="E75" s="60"/>
      <c r="F75" s="55"/>
      <c r="G75" s="60"/>
      <c r="H75" s="61"/>
      <c r="I75" s="62"/>
    </row>
    <row r="76" spans="1:9" x14ac:dyDescent="0.25">
      <c r="A76" s="58" t="s">
        <v>235</v>
      </c>
      <c r="B76" s="59" t="s">
        <v>236</v>
      </c>
      <c r="C76" s="60"/>
      <c r="D76" s="60"/>
      <c r="E76" s="60"/>
      <c r="F76" s="60"/>
      <c r="G76" s="60"/>
      <c r="H76" s="61"/>
      <c r="I76" s="62"/>
    </row>
    <row r="77" spans="1:9" x14ac:dyDescent="0.25">
      <c r="A77" s="63" t="s">
        <v>336</v>
      </c>
      <c r="B77" s="64" t="s">
        <v>238</v>
      </c>
      <c r="C77" s="60"/>
      <c r="D77" s="60"/>
      <c r="E77" s="60"/>
      <c r="F77" s="60"/>
      <c r="G77" s="60"/>
      <c r="H77" s="61"/>
      <c r="I77" s="62"/>
    </row>
    <row r="78" spans="1:9" ht="15.75" thickBot="1" x14ac:dyDescent="0.3">
      <c r="A78" s="80" t="s">
        <v>337</v>
      </c>
      <c r="B78" s="81" t="s">
        <v>43</v>
      </c>
      <c r="C78" s="82">
        <v>43685600</v>
      </c>
      <c r="D78" s="60">
        <f>SUM(E78-C78)</f>
        <v>6601755</v>
      </c>
      <c r="E78" s="82">
        <v>50287355</v>
      </c>
      <c r="F78" s="60">
        <f>SUM(G78-E78)</f>
        <v>-6471962</v>
      </c>
      <c r="G78" s="82">
        <v>43815393</v>
      </c>
      <c r="H78" s="83"/>
      <c r="I78" s="84"/>
    </row>
    <row r="79" spans="1:9" ht="15.75" thickBot="1" x14ac:dyDescent="0.3">
      <c r="A79" s="79" t="s">
        <v>45</v>
      </c>
      <c r="B79" s="65" t="s">
        <v>241</v>
      </c>
      <c r="C79" s="50">
        <f>SUM(C80:C83)</f>
        <v>0</v>
      </c>
      <c r="D79" s="50"/>
      <c r="E79" s="50"/>
      <c r="F79" s="50"/>
      <c r="G79" s="50"/>
      <c r="H79" s="51">
        <f>SUM(H80:H83)</f>
        <v>0</v>
      </c>
      <c r="I79" s="52">
        <f>SUM(I80:I83)</f>
        <v>0</v>
      </c>
    </row>
    <row r="80" spans="1:9" x14ac:dyDescent="0.25">
      <c r="A80" s="85" t="s">
        <v>242</v>
      </c>
      <c r="B80" s="54" t="s">
        <v>243</v>
      </c>
      <c r="C80" s="60"/>
      <c r="D80" s="60"/>
      <c r="E80" s="60"/>
      <c r="F80" s="60"/>
      <c r="G80" s="60"/>
      <c r="H80" s="61"/>
      <c r="I80" s="62"/>
    </row>
    <row r="81" spans="1:13" x14ac:dyDescent="0.25">
      <c r="A81" s="85" t="s">
        <v>244</v>
      </c>
      <c r="B81" s="59" t="s">
        <v>245</v>
      </c>
      <c r="C81" s="60"/>
      <c r="D81" s="60"/>
      <c r="E81" s="60"/>
      <c r="F81" s="60"/>
      <c r="G81" s="60"/>
      <c r="H81" s="61"/>
      <c r="I81" s="62"/>
    </row>
    <row r="82" spans="1:13" x14ac:dyDescent="0.25">
      <c r="A82" s="85" t="s">
        <v>246</v>
      </c>
      <c r="B82" s="59" t="s">
        <v>247</v>
      </c>
      <c r="C82" s="60"/>
      <c r="D82" s="60"/>
      <c r="E82" s="60"/>
      <c r="F82" s="60"/>
      <c r="G82" s="60"/>
      <c r="H82" s="61"/>
      <c r="I82" s="62"/>
    </row>
    <row r="83" spans="1:13" ht="15.75" thickBot="1" x14ac:dyDescent="0.3">
      <c r="A83" s="85" t="s">
        <v>248</v>
      </c>
      <c r="B83" s="64" t="s">
        <v>249</v>
      </c>
      <c r="C83" s="60"/>
      <c r="D83" s="60"/>
      <c r="E83" s="60"/>
      <c r="F83" s="60"/>
      <c r="G83" s="60"/>
      <c r="H83" s="61"/>
      <c r="I83" s="62"/>
    </row>
    <row r="84" spans="1:13" ht="15.75" thickBot="1" x14ac:dyDescent="0.3">
      <c r="A84" s="79" t="s">
        <v>48</v>
      </c>
      <c r="B84" s="65" t="s">
        <v>250</v>
      </c>
      <c r="C84" s="86"/>
      <c r="D84" s="86"/>
      <c r="E84" s="86"/>
      <c r="F84" s="86"/>
      <c r="G84" s="86"/>
      <c r="H84" s="87"/>
      <c r="I84" s="88"/>
    </row>
    <row r="85" spans="1:13" ht="15.75" thickBot="1" x14ac:dyDescent="0.3">
      <c r="A85" s="79" t="s">
        <v>51</v>
      </c>
      <c r="B85" s="65" t="s">
        <v>251</v>
      </c>
      <c r="C85" s="50">
        <f>SUM(C62,C66,C71,C74,C79,C84,C56)</f>
        <v>44586506</v>
      </c>
      <c r="D85" s="87">
        <f>SUM(E85-C85)</f>
        <v>9711695</v>
      </c>
      <c r="E85" s="50">
        <f>SUM(E62,E66,E71,E74,E79,E84,E56)</f>
        <v>54298201</v>
      </c>
      <c r="F85" s="87">
        <f>SUM(G85-E85)</f>
        <v>-6471962</v>
      </c>
      <c r="G85" s="50">
        <f>SUM(G62,G66,G71,G74,G79,G84,G56)</f>
        <v>47826239</v>
      </c>
      <c r="H85" s="51">
        <f>SUM(H62,H66,H71,H74,H79,H84)</f>
        <v>0</v>
      </c>
      <c r="I85" s="52">
        <f>SUM(I62,I66,I71,I74,I79,I84)</f>
        <v>0</v>
      </c>
    </row>
    <row r="86" spans="1:13" ht="27" customHeight="1" thickBot="1" x14ac:dyDescent="0.3">
      <c r="A86" s="89" t="s">
        <v>54</v>
      </c>
      <c r="B86" s="90" t="s">
        <v>252</v>
      </c>
      <c r="C86" s="50">
        <f>SUM(C61,C85)</f>
        <v>44586506</v>
      </c>
      <c r="D86" s="87">
        <f>SUM(E86-C86)</f>
        <v>11422607</v>
      </c>
      <c r="E86" s="50">
        <f>SUM(E61,E85)</f>
        <v>56009113</v>
      </c>
      <c r="F86" s="87">
        <f>SUM(G86-E86)</f>
        <v>-3473116</v>
      </c>
      <c r="G86" s="50">
        <f>SUM(G61,G85)</f>
        <v>52535997</v>
      </c>
      <c r="H86" s="51">
        <f>SUM(H61,H85)</f>
        <v>0</v>
      </c>
      <c r="I86" s="52">
        <f>SUM(I61,I85)</f>
        <v>0</v>
      </c>
    </row>
    <row r="87" spans="1:13" x14ac:dyDescent="0.25">
      <c r="A87" s="91"/>
      <c r="B87" s="92"/>
      <c r="C87" s="93"/>
      <c r="D87" s="93"/>
      <c r="E87" s="93"/>
      <c r="F87" s="93"/>
      <c r="G87" s="93"/>
      <c r="H87" s="93"/>
      <c r="I87" s="93"/>
    </row>
    <row r="88" spans="1:13" ht="16.5" customHeight="1" x14ac:dyDescent="0.25">
      <c r="A88" s="412" t="s">
        <v>253</v>
      </c>
      <c r="B88" s="412"/>
      <c r="C88" s="412"/>
      <c r="D88" s="156"/>
      <c r="E88" s="156"/>
      <c r="F88" s="179"/>
      <c r="G88" s="179"/>
      <c r="M88" s="33" t="s">
        <v>254</v>
      </c>
    </row>
    <row r="89" spans="1:13" ht="16.5" customHeight="1" thickBot="1" x14ac:dyDescent="0.3">
      <c r="A89" s="413"/>
      <c r="B89" s="413"/>
      <c r="D89" s="37"/>
      <c r="E89" s="37"/>
      <c r="F89" s="37"/>
      <c r="G89" s="37"/>
      <c r="H89" s="37"/>
      <c r="I89" s="37" t="s">
        <v>2</v>
      </c>
    </row>
    <row r="90" spans="1:13" s="35" customFormat="1" ht="29.25" thickBot="1" x14ac:dyDescent="0.3">
      <c r="A90" s="38" t="s">
        <v>332</v>
      </c>
      <c r="B90" s="39" t="s">
        <v>256</v>
      </c>
      <c r="C90" s="40" t="s">
        <v>66</v>
      </c>
      <c r="D90" s="40" t="s">
        <v>364</v>
      </c>
      <c r="E90" s="40" t="s">
        <v>366</v>
      </c>
      <c r="F90" s="40" t="s">
        <v>369</v>
      </c>
      <c r="G90" s="40" t="s">
        <v>370</v>
      </c>
      <c r="H90" s="41" t="s">
        <v>66</v>
      </c>
      <c r="I90" s="94" t="s">
        <v>66</v>
      </c>
    </row>
    <row r="91" spans="1:13" s="48" customFormat="1" ht="15.75" thickBot="1" x14ac:dyDescent="0.3">
      <c r="A91" s="38">
        <v>1</v>
      </c>
      <c r="B91" s="39">
        <v>2</v>
      </c>
      <c r="C91" s="40">
        <v>3</v>
      </c>
      <c r="D91" s="40">
        <v>4</v>
      </c>
      <c r="E91" s="40">
        <v>5</v>
      </c>
      <c r="F91" s="40">
        <v>6</v>
      </c>
      <c r="G91" s="40">
        <v>7</v>
      </c>
      <c r="H91" s="41">
        <v>8</v>
      </c>
      <c r="I91" s="94">
        <v>9</v>
      </c>
    </row>
    <row r="92" spans="1:13" ht="15.75" thickBot="1" x14ac:dyDescent="0.3">
      <c r="A92" s="43" t="s">
        <v>10</v>
      </c>
      <c r="B92" s="95" t="s">
        <v>339</v>
      </c>
      <c r="C92" s="96">
        <f>SUM(C93:C97)</f>
        <v>44322506</v>
      </c>
      <c r="D92" s="87">
        <f>SUM(E92-C92)</f>
        <v>11422607</v>
      </c>
      <c r="E92" s="96">
        <f>SUM(E93:E97)</f>
        <v>55745113</v>
      </c>
      <c r="F92" s="87">
        <f>SUM(G92-E92)</f>
        <v>-3473116</v>
      </c>
      <c r="G92" s="96">
        <f>SUM(G93:G97)</f>
        <v>52271997</v>
      </c>
      <c r="H92" s="97">
        <f>SUM(H93:H97)</f>
        <v>0</v>
      </c>
      <c r="I92" s="98">
        <f>SUM(I93:I97)</f>
        <v>0</v>
      </c>
    </row>
    <row r="93" spans="1:13" x14ac:dyDescent="0.25">
      <c r="A93" s="99" t="s">
        <v>108</v>
      </c>
      <c r="B93" s="100" t="s">
        <v>258</v>
      </c>
      <c r="C93" s="101">
        <v>32991851</v>
      </c>
      <c r="D93" s="55">
        <f>SUM(E93-C93)</f>
        <v>6649503</v>
      </c>
      <c r="E93" s="101">
        <v>39641354</v>
      </c>
      <c r="F93" s="55">
        <f>SUM(G93-E93)</f>
        <v>-2274250</v>
      </c>
      <c r="G93" s="101">
        <v>37367104</v>
      </c>
      <c r="H93" s="102"/>
      <c r="I93" s="103"/>
    </row>
    <row r="94" spans="1:13" x14ac:dyDescent="0.25">
      <c r="A94" s="58" t="s">
        <v>110</v>
      </c>
      <c r="B94" s="104" t="s">
        <v>15</v>
      </c>
      <c r="C94" s="60">
        <v>6171654</v>
      </c>
      <c r="D94" s="55">
        <f>SUM(E94-C94)</f>
        <v>1463316</v>
      </c>
      <c r="E94" s="60">
        <v>7634970</v>
      </c>
      <c r="F94" s="55">
        <f>SUM(G94-E94)</f>
        <v>92601</v>
      </c>
      <c r="G94" s="60">
        <v>7727571</v>
      </c>
      <c r="H94" s="61"/>
      <c r="I94" s="105"/>
    </row>
    <row r="95" spans="1:13" x14ac:dyDescent="0.25">
      <c r="A95" s="58" t="s">
        <v>112</v>
      </c>
      <c r="B95" s="104" t="s">
        <v>259</v>
      </c>
      <c r="C95" s="66">
        <v>5159001</v>
      </c>
      <c r="D95" s="55">
        <f>SUM(E95-C95)</f>
        <v>3309788</v>
      </c>
      <c r="E95" s="66">
        <v>8468789</v>
      </c>
      <c r="F95" s="55">
        <f>SUM(G95-E95)</f>
        <v>-1291467</v>
      </c>
      <c r="G95" s="66">
        <v>7177322</v>
      </c>
      <c r="H95" s="67"/>
      <c r="I95" s="106"/>
    </row>
    <row r="96" spans="1:13" x14ac:dyDescent="0.25">
      <c r="A96" s="58" t="s">
        <v>114</v>
      </c>
      <c r="B96" s="107" t="s">
        <v>19</v>
      </c>
      <c r="C96" s="66"/>
      <c r="D96" s="66"/>
      <c r="E96" s="66"/>
      <c r="F96" s="66"/>
      <c r="G96" s="66"/>
      <c r="H96" s="67"/>
      <c r="I96" s="106"/>
    </row>
    <row r="97" spans="1:9" x14ac:dyDescent="0.25">
      <c r="A97" s="58" t="s">
        <v>260</v>
      </c>
      <c r="B97" s="108" t="s">
        <v>21</v>
      </c>
      <c r="C97" s="66"/>
      <c r="D97" s="66"/>
      <c r="E97" s="66"/>
      <c r="F97" s="66"/>
      <c r="G97" s="66"/>
      <c r="H97" s="67"/>
      <c r="I97" s="106"/>
    </row>
    <row r="98" spans="1:9" x14ac:dyDescent="0.25">
      <c r="A98" s="58" t="s">
        <v>118</v>
      </c>
      <c r="B98" s="104" t="s">
        <v>261</v>
      </c>
      <c r="C98" s="66"/>
      <c r="D98" s="66"/>
      <c r="E98" s="66"/>
      <c r="F98" s="66"/>
      <c r="G98" s="66"/>
      <c r="H98" s="67"/>
      <c r="I98" s="106"/>
    </row>
    <row r="99" spans="1:9" x14ac:dyDescent="0.25">
      <c r="A99" s="58" t="s">
        <v>262</v>
      </c>
      <c r="B99" s="109" t="s">
        <v>263</v>
      </c>
      <c r="C99" s="66"/>
      <c r="D99" s="66"/>
      <c r="E99" s="66"/>
      <c r="F99" s="66"/>
      <c r="G99" s="66"/>
      <c r="H99" s="67"/>
      <c r="I99" s="106"/>
    </row>
    <row r="100" spans="1:9" x14ac:dyDescent="0.25">
      <c r="A100" s="58" t="s">
        <v>264</v>
      </c>
      <c r="B100" s="110" t="s">
        <v>265</v>
      </c>
      <c r="C100" s="66"/>
      <c r="D100" s="66"/>
      <c r="E100" s="66"/>
      <c r="F100" s="66"/>
      <c r="G100" s="66"/>
      <c r="H100" s="67"/>
      <c r="I100" s="106"/>
    </row>
    <row r="101" spans="1:9" x14ac:dyDescent="0.25">
      <c r="A101" s="58" t="s">
        <v>266</v>
      </c>
      <c r="B101" s="110" t="s">
        <v>267</v>
      </c>
      <c r="C101" s="66"/>
      <c r="D101" s="66"/>
      <c r="E101" s="66"/>
      <c r="F101" s="66"/>
      <c r="G101" s="66"/>
      <c r="H101" s="67"/>
      <c r="I101" s="106"/>
    </row>
    <row r="102" spans="1:9" x14ac:dyDescent="0.25">
      <c r="A102" s="58" t="s">
        <v>268</v>
      </c>
      <c r="B102" s="109" t="s">
        <v>269</v>
      </c>
      <c r="C102" s="66"/>
      <c r="D102" s="66"/>
      <c r="E102" s="66"/>
      <c r="F102" s="66"/>
      <c r="G102" s="66"/>
      <c r="H102" s="67"/>
      <c r="I102" s="106"/>
    </row>
    <row r="103" spans="1:9" x14ac:dyDescent="0.25">
      <c r="A103" s="58" t="s">
        <v>270</v>
      </c>
      <c r="B103" s="109" t="s">
        <v>271</v>
      </c>
      <c r="C103" s="66"/>
      <c r="D103" s="66"/>
      <c r="E103" s="66"/>
      <c r="F103" s="66"/>
      <c r="G103" s="66"/>
      <c r="H103" s="67"/>
      <c r="I103" s="106"/>
    </row>
    <row r="104" spans="1:9" x14ac:dyDescent="0.25">
      <c r="A104" s="58" t="s">
        <v>272</v>
      </c>
      <c r="B104" s="110" t="s">
        <v>273</v>
      </c>
      <c r="C104" s="66"/>
      <c r="D104" s="66"/>
      <c r="E104" s="66"/>
      <c r="F104" s="66"/>
      <c r="G104" s="66"/>
      <c r="H104" s="67"/>
      <c r="I104" s="106"/>
    </row>
    <row r="105" spans="1:9" x14ac:dyDescent="0.25">
      <c r="A105" s="80" t="s">
        <v>274</v>
      </c>
      <c r="B105" s="111" t="s">
        <v>275</v>
      </c>
      <c r="C105" s="66"/>
      <c r="D105" s="66"/>
      <c r="E105" s="66"/>
      <c r="F105" s="66"/>
      <c r="G105" s="66"/>
      <c r="H105" s="67"/>
      <c r="I105" s="106"/>
    </row>
    <row r="106" spans="1:9" x14ac:dyDescent="0.25">
      <c r="A106" s="58" t="s">
        <v>276</v>
      </c>
      <c r="B106" s="111" t="s">
        <v>277</v>
      </c>
      <c r="C106" s="66"/>
      <c r="D106" s="66"/>
      <c r="E106" s="66"/>
      <c r="F106" s="66"/>
      <c r="G106" s="66"/>
      <c r="H106" s="67"/>
      <c r="I106" s="106"/>
    </row>
    <row r="107" spans="1:9" ht="15.75" thickBot="1" x14ac:dyDescent="0.3">
      <c r="A107" s="112" t="s">
        <v>278</v>
      </c>
      <c r="B107" s="113" t="s">
        <v>279</v>
      </c>
      <c r="C107" s="114"/>
      <c r="D107" s="114"/>
      <c r="E107" s="114"/>
      <c r="F107" s="114"/>
      <c r="G107" s="114"/>
      <c r="H107" s="115"/>
      <c r="I107" s="116"/>
    </row>
    <row r="108" spans="1:9" ht="15.75" thickBot="1" x14ac:dyDescent="0.3">
      <c r="A108" s="38" t="s">
        <v>13</v>
      </c>
      <c r="B108" s="117" t="s">
        <v>340</v>
      </c>
      <c r="C108" s="50">
        <f>SUM(C109,C111,C113)</f>
        <v>264000</v>
      </c>
      <c r="D108" s="87">
        <f>SUM(E108-C108)</f>
        <v>0</v>
      </c>
      <c r="E108" s="50">
        <f>SUM(E109,E111,E113)</f>
        <v>264000</v>
      </c>
      <c r="F108" s="87">
        <f>SUM(G108-E108)</f>
        <v>0</v>
      </c>
      <c r="G108" s="50">
        <f>SUM(G109,G111,G113)</f>
        <v>264000</v>
      </c>
      <c r="H108" s="51">
        <f>SUM(H109,H111,H113)</f>
        <v>0</v>
      </c>
      <c r="I108" s="118">
        <f>SUM(I109,I111,I113)</f>
        <v>0</v>
      </c>
    </row>
    <row r="109" spans="1:9" x14ac:dyDescent="0.25">
      <c r="A109" s="53" t="s">
        <v>121</v>
      </c>
      <c r="B109" s="104" t="s">
        <v>68</v>
      </c>
      <c r="C109" s="55"/>
      <c r="D109" s="55"/>
      <c r="E109" s="55"/>
      <c r="F109" s="55"/>
      <c r="G109" s="55"/>
      <c r="H109" s="56"/>
      <c r="I109" s="119"/>
    </row>
    <row r="110" spans="1:9" x14ac:dyDescent="0.25">
      <c r="A110" s="53" t="s">
        <v>123</v>
      </c>
      <c r="B110" s="120" t="s">
        <v>281</v>
      </c>
      <c r="C110" s="55"/>
      <c r="D110" s="55"/>
      <c r="E110" s="55"/>
      <c r="F110" s="55"/>
      <c r="G110" s="55"/>
      <c r="H110" s="56"/>
      <c r="I110" s="119"/>
    </row>
    <row r="111" spans="1:9" x14ac:dyDescent="0.25">
      <c r="A111" s="53" t="s">
        <v>125</v>
      </c>
      <c r="B111" s="120" t="s">
        <v>72</v>
      </c>
      <c r="C111" s="60"/>
      <c r="D111" s="60"/>
      <c r="E111" s="60"/>
      <c r="F111" s="60"/>
      <c r="G111" s="60"/>
      <c r="H111" s="61"/>
      <c r="I111" s="105"/>
    </row>
    <row r="112" spans="1:9" x14ac:dyDescent="0.25">
      <c r="A112" s="53" t="s">
        <v>127</v>
      </c>
      <c r="B112" s="120" t="s">
        <v>282</v>
      </c>
      <c r="C112" s="60"/>
      <c r="D112" s="60"/>
      <c r="E112" s="60"/>
      <c r="F112" s="60"/>
      <c r="G112" s="60"/>
      <c r="H112" s="61"/>
      <c r="I112" s="62"/>
    </row>
    <row r="113" spans="1:9" x14ac:dyDescent="0.25">
      <c r="A113" s="53" t="s">
        <v>129</v>
      </c>
      <c r="B113" s="64" t="s">
        <v>76</v>
      </c>
      <c r="C113" s="60">
        <v>264000</v>
      </c>
      <c r="D113" s="55">
        <f>SUM(E113-C113)</f>
        <v>0</v>
      </c>
      <c r="E113" s="60">
        <v>264000</v>
      </c>
      <c r="F113" s="55">
        <f>SUM(G113-E113)</f>
        <v>0</v>
      </c>
      <c r="G113" s="60">
        <v>264000</v>
      </c>
      <c r="H113" s="61"/>
      <c r="I113" s="62"/>
    </row>
    <row r="114" spans="1:9" x14ac:dyDescent="0.25">
      <c r="A114" s="53" t="s">
        <v>131</v>
      </c>
      <c r="B114" s="59" t="s">
        <v>341</v>
      </c>
      <c r="C114" s="60"/>
      <c r="D114" s="55">
        <f>SUM(E114-C114)</f>
        <v>0</v>
      </c>
      <c r="E114" s="60"/>
      <c r="F114" s="55">
        <f>SUM(G114-E114)</f>
        <v>0</v>
      </c>
      <c r="G114" s="60"/>
      <c r="H114" s="61"/>
      <c r="I114" s="62"/>
    </row>
    <row r="115" spans="1:9" x14ac:dyDescent="0.25">
      <c r="A115" s="53" t="s">
        <v>284</v>
      </c>
      <c r="B115" s="121" t="s">
        <v>285</v>
      </c>
      <c r="C115" s="60"/>
      <c r="D115" s="55">
        <f>SUM(E115-C115)</f>
        <v>0</v>
      </c>
      <c r="E115" s="60"/>
      <c r="F115" s="55">
        <f>SUM(G115-E115)</f>
        <v>0</v>
      </c>
      <c r="G115" s="60"/>
      <c r="H115" s="61"/>
      <c r="I115" s="62"/>
    </row>
    <row r="116" spans="1:9" x14ac:dyDescent="0.25">
      <c r="A116" s="53" t="s">
        <v>286</v>
      </c>
      <c r="B116" s="110" t="s">
        <v>267</v>
      </c>
      <c r="C116" s="60"/>
      <c r="D116" s="55">
        <f>SUM(E116-C116)</f>
        <v>0</v>
      </c>
      <c r="E116" s="60"/>
      <c r="F116" s="55">
        <f>SUM(G116-E116)</f>
        <v>0</v>
      </c>
      <c r="G116" s="60"/>
      <c r="H116" s="61"/>
      <c r="I116" s="62"/>
    </row>
    <row r="117" spans="1:9" x14ac:dyDescent="0.25">
      <c r="A117" s="53" t="s">
        <v>287</v>
      </c>
      <c r="B117" s="110" t="s">
        <v>288</v>
      </c>
      <c r="C117" s="60">
        <v>264000</v>
      </c>
      <c r="D117" s="55">
        <f>SUM(E117-C117)</f>
        <v>0</v>
      </c>
      <c r="E117" s="60">
        <v>264000</v>
      </c>
      <c r="F117" s="55">
        <f>SUM(G117-E117)</f>
        <v>0</v>
      </c>
      <c r="G117" s="60">
        <v>264000</v>
      </c>
      <c r="H117" s="61"/>
      <c r="I117" s="62"/>
    </row>
    <row r="118" spans="1:9" x14ac:dyDescent="0.25">
      <c r="A118" s="53" t="s">
        <v>289</v>
      </c>
      <c r="B118" s="110" t="s">
        <v>290</v>
      </c>
      <c r="C118" s="60"/>
      <c r="D118" s="60"/>
      <c r="E118" s="60"/>
      <c r="F118" s="60"/>
      <c r="G118" s="60"/>
      <c r="H118" s="61"/>
      <c r="I118" s="62"/>
    </row>
    <row r="119" spans="1:9" x14ac:dyDescent="0.25">
      <c r="A119" s="53" t="s">
        <v>291</v>
      </c>
      <c r="B119" s="110" t="s">
        <v>273</v>
      </c>
      <c r="C119" s="60"/>
      <c r="D119" s="60"/>
      <c r="E119" s="60"/>
      <c r="F119" s="60"/>
      <c r="G119" s="60"/>
      <c r="H119" s="61"/>
      <c r="I119" s="62"/>
    </row>
    <row r="120" spans="1:9" x14ac:dyDescent="0.25">
      <c r="A120" s="53" t="s">
        <v>292</v>
      </c>
      <c r="B120" s="110" t="s">
        <v>293</v>
      </c>
      <c r="C120" s="60"/>
      <c r="D120" s="60"/>
      <c r="E120" s="60"/>
      <c r="F120" s="60"/>
      <c r="G120" s="60"/>
      <c r="H120" s="61"/>
      <c r="I120" s="62"/>
    </row>
    <row r="121" spans="1:9" ht="15.75" thickBot="1" x14ac:dyDescent="0.3">
      <c r="A121" s="80" t="s">
        <v>294</v>
      </c>
      <c r="B121" s="110" t="s">
        <v>295</v>
      </c>
      <c r="C121" s="66"/>
      <c r="D121" s="66"/>
      <c r="E121" s="66"/>
      <c r="F121" s="66"/>
      <c r="G121" s="66"/>
      <c r="H121" s="67"/>
      <c r="I121" s="68"/>
    </row>
    <row r="122" spans="1:9" ht="15.75" thickBot="1" x14ac:dyDescent="0.3">
      <c r="A122" s="38" t="s">
        <v>7</v>
      </c>
      <c r="B122" s="49" t="s">
        <v>296</v>
      </c>
      <c r="C122" s="50">
        <f>SUM(C123:C124)</f>
        <v>0</v>
      </c>
      <c r="D122" s="50"/>
      <c r="E122" s="50"/>
      <c r="F122" s="50"/>
      <c r="G122" s="50"/>
      <c r="H122" s="51">
        <f>SUM(H123:H124)</f>
        <v>0</v>
      </c>
      <c r="I122" s="118">
        <f>SUM(I123:I124)</f>
        <v>0</v>
      </c>
    </row>
    <row r="123" spans="1:9" x14ac:dyDescent="0.25">
      <c r="A123" s="53" t="s">
        <v>134</v>
      </c>
      <c r="B123" s="122" t="s">
        <v>297</v>
      </c>
      <c r="C123" s="55"/>
      <c r="D123" s="55"/>
      <c r="E123" s="55"/>
      <c r="F123" s="55"/>
      <c r="G123" s="55"/>
      <c r="H123" s="56"/>
      <c r="I123" s="119"/>
    </row>
    <row r="124" spans="1:9" ht="15.75" thickBot="1" x14ac:dyDescent="0.3">
      <c r="A124" s="63" t="s">
        <v>136</v>
      </c>
      <c r="B124" s="120" t="s">
        <v>298</v>
      </c>
      <c r="C124" s="66"/>
      <c r="D124" s="66"/>
      <c r="E124" s="66"/>
      <c r="F124" s="66"/>
      <c r="G124" s="66"/>
      <c r="H124" s="67"/>
      <c r="I124" s="106"/>
    </row>
    <row r="125" spans="1:9" ht="15.75" thickBot="1" x14ac:dyDescent="0.3">
      <c r="A125" s="38" t="s">
        <v>8</v>
      </c>
      <c r="B125" s="123" t="s">
        <v>299</v>
      </c>
      <c r="C125" s="51">
        <f>SUM(C92,C108,C122)</f>
        <v>44586506</v>
      </c>
      <c r="D125" s="87">
        <f>SUM(E125-C125)</f>
        <v>11422607</v>
      </c>
      <c r="E125" s="51">
        <f>SUM(E92,E108,E122)</f>
        <v>56009113</v>
      </c>
      <c r="F125" s="87">
        <f>SUM(G125-E125)</f>
        <v>-3473116</v>
      </c>
      <c r="G125" s="51">
        <f>SUM(G92,G108,G122)</f>
        <v>52535997</v>
      </c>
      <c r="H125" s="51">
        <f>SUM(H92,H108,H122)</f>
        <v>0</v>
      </c>
      <c r="I125" s="51">
        <f>SUM(I92,I108,I122)</f>
        <v>0</v>
      </c>
    </row>
    <row r="126" spans="1:9" ht="15.75" thickBot="1" x14ac:dyDescent="0.3">
      <c r="A126" s="38" t="s">
        <v>9</v>
      </c>
      <c r="B126" s="123" t="s">
        <v>300</v>
      </c>
      <c r="C126" s="51">
        <f>SUM(C127:C129)</f>
        <v>0</v>
      </c>
      <c r="D126" s="51"/>
      <c r="E126" s="51"/>
      <c r="F126" s="51"/>
      <c r="G126" s="51"/>
      <c r="H126" s="51">
        <f>SUM(H127:H129)</f>
        <v>0</v>
      </c>
      <c r="I126" s="51">
        <f>SUM(I127:I129)</f>
        <v>0</v>
      </c>
    </row>
    <row r="127" spans="1:9" x14ac:dyDescent="0.25">
      <c r="A127" s="53" t="s">
        <v>161</v>
      </c>
      <c r="B127" s="122" t="s">
        <v>301</v>
      </c>
      <c r="C127" s="60"/>
      <c r="D127" s="60"/>
      <c r="E127" s="60"/>
      <c r="F127" s="60"/>
      <c r="G127" s="60"/>
      <c r="H127" s="61"/>
      <c r="I127" s="62"/>
    </row>
    <row r="128" spans="1:9" x14ac:dyDescent="0.25">
      <c r="A128" s="53" t="s">
        <v>163</v>
      </c>
      <c r="B128" s="122" t="s">
        <v>302</v>
      </c>
      <c r="C128" s="60"/>
      <c r="D128" s="60"/>
      <c r="E128" s="60"/>
      <c r="F128" s="60"/>
      <c r="G128" s="60"/>
      <c r="H128" s="61"/>
      <c r="I128" s="62"/>
    </row>
    <row r="129" spans="1:9" ht="15.75" thickBot="1" x14ac:dyDescent="0.3">
      <c r="A129" s="80" t="s">
        <v>165</v>
      </c>
      <c r="B129" s="124" t="s">
        <v>303</v>
      </c>
      <c r="C129" s="60"/>
      <c r="D129" s="60"/>
      <c r="E129" s="60"/>
      <c r="F129" s="60"/>
      <c r="G129" s="60"/>
      <c r="H129" s="61"/>
      <c r="I129" s="62"/>
    </row>
    <row r="130" spans="1:9" ht="15.75" thickBot="1" x14ac:dyDescent="0.3">
      <c r="A130" s="38" t="s">
        <v>22</v>
      </c>
      <c r="B130" s="49" t="s">
        <v>304</v>
      </c>
      <c r="C130" s="50">
        <f>SUM(C131:C134)</f>
        <v>0</v>
      </c>
      <c r="D130" s="50"/>
      <c r="E130" s="50"/>
      <c r="F130" s="50"/>
      <c r="G130" s="50"/>
      <c r="H130" s="51">
        <f>SUM(H131:H134)</f>
        <v>0</v>
      </c>
      <c r="I130" s="118">
        <f>SUM(I131:I134)</f>
        <v>0</v>
      </c>
    </row>
    <row r="131" spans="1:9" x14ac:dyDescent="0.25">
      <c r="A131" s="53" t="s">
        <v>181</v>
      </c>
      <c r="B131" s="122" t="s">
        <v>305</v>
      </c>
      <c r="C131" s="60"/>
      <c r="D131" s="60"/>
      <c r="E131" s="60"/>
      <c r="F131" s="60"/>
      <c r="G131" s="60"/>
      <c r="H131" s="61"/>
      <c r="I131" s="62"/>
    </row>
    <row r="132" spans="1:9" x14ac:dyDescent="0.25">
      <c r="A132" s="58" t="s">
        <v>183</v>
      </c>
      <c r="B132" s="104" t="s">
        <v>306</v>
      </c>
      <c r="C132" s="60"/>
      <c r="D132" s="60"/>
      <c r="E132" s="60"/>
      <c r="F132" s="60"/>
      <c r="G132" s="60"/>
      <c r="H132" s="61"/>
      <c r="I132" s="62"/>
    </row>
    <row r="133" spans="1:9" x14ac:dyDescent="0.25">
      <c r="A133" s="58" t="s">
        <v>185</v>
      </c>
      <c r="B133" s="104" t="s">
        <v>307</v>
      </c>
      <c r="C133" s="60"/>
      <c r="D133" s="60"/>
      <c r="E133" s="60"/>
      <c r="F133" s="60"/>
      <c r="G133" s="60"/>
      <c r="H133" s="61"/>
      <c r="I133" s="62"/>
    </row>
    <row r="134" spans="1:9" ht="15.75" thickBot="1" x14ac:dyDescent="0.3">
      <c r="A134" s="80" t="s">
        <v>187</v>
      </c>
      <c r="B134" s="124" t="s">
        <v>308</v>
      </c>
      <c r="C134" s="60"/>
      <c r="D134" s="60"/>
      <c r="E134" s="60"/>
      <c r="F134" s="60"/>
      <c r="G134" s="60"/>
      <c r="H134" s="61"/>
      <c r="I134" s="62"/>
    </row>
    <row r="135" spans="1:9" ht="15.75" thickBot="1" x14ac:dyDescent="0.3">
      <c r="A135" s="38" t="s">
        <v>25</v>
      </c>
      <c r="B135" s="49" t="s">
        <v>309</v>
      </c>
      <c r="C135" s="50">
        <f>SUM(C136:C139)</f>
        <v>0</v>
      </c>
      <c r="D135" s="50"/>
      <c r="E135" s="50"/>
      <c r="F135" s="50"/>
      <c r="G135" s="50"/>
      <c r="H135" s="51">
        <f>SUM(H136:H139)</f>
        <v>0</v>
      </c>
      <c r="I135" s="118">
        <f>SUM(I136:I139)</f>
        <v>0</v>
      </c>
    </row>
    <row r="136" spans="1:9" x14ac:dyDescent="0.25">
      <c r="A136" s="53" t="s">
        <v>193</v>
      </c>
      <c r="B136" s="122" t="s">
        <v>310</v>
      </c>
      <c r="C136" s="60"/>
      <c r="D136" s="60"/>
      <c r="E136" s="60"/>
      <c r="F136" s="60"/>
      <c r="G136" s="60"/>
      <c r="H136" s="61"/>
      <c r="I136" s="62"/>
    </row>
    <row r="137" spans="1:9" x14ac:dyDescent="0.25">
      <c r="A137" s="53" t="s">
        <v>195</v>
      </c>
      <c r="B137" s="122" t="s">
        <v>311</v>
      </c>
      <c r="C137" s="60"/>
      <c r="D137" s="60"/>
      <c r="E137" s="60"/>
      <c r="F137" s="60"/>
      <c r="G137" s="60"/>
      <c r="H137" s="61"/>
      <c r="I137" s="62"/>
    </row>
    <row r="138" spans="1:9" x14ac:dyDescent="0.25">
      <c r="A138" s="53" t="s">
        <v>197</v>
      </c>
      <c r="B138" s="122" t="s">
        <v>312</v>
      </c>
      <c r="C138" s="60"/>
      <c r="D138" s="60"/>
      <c r="E138" s="60"/>
      <c r="F138" s="60"/>
      <c r="G138" s="60"/>
      <c r="H138" s="61"/>
      <c r="I138" s="62"/>
    </row>
    <row r="139" spans="1:9" ht="15.75" thickBot="1" x14ac:dyDescent="0.3">
      <c r="A139" s="80" t="s">
        <v>199</v>
      </c>
      <c r="B139" s="124" t="s">
        <v>313</v>
      </c>
      <c r="C139" s="60"/>
      <c r="D139" s="60"/>
      <c r="E139" s="60"/>
      <c r="F139" s="60"/>
      <c r="G139" s="60"/>
      <c r="H139" s="61"/>
      <c r="I139" s="62"/>
    </row>
    <row r="140" spans="1:9" ht="15.75" thickBot="1" x14ac:dyDescent="0.3">
      <c r="A140" s="38" t="s">
        <v>27</v>
      </c>
      <c r="B140" s="49" t="s">
        <v>314</v>
      </c>
      <c r="C140" s="125">
        <f>SUM(C141:C144)</f>
        <v>0</v>
      </c>
      <c r="D140" s="125"/>
      <c r="E140" s="125"/>
      <c r="F140" s="125"/>
      <c r="G140" s="125"/>
      <c r="H140" s="126">
        <f>SUM(H141:H144)</f>
        <v>0</v>
      </c>
      <c r="I140" s="127">
        <f>SUM(I141:I144)</f>
        <v>0</v>
      </c>
    </row>
    <row r="141" spans="1:9" x14ac:dyDescent="0.25">
      <c r="A141" s="53" t="s">
        <v>202</v>
      </c>
      <c r="B141" s="122" t="s">
        <v>315</v>
      </c>
      <c r="C141" s="60"/>
      <c r="D141" s="60"/>
      <c r="E141" s="60"/>
      <c r="F141" s="60"/>
      <c r="G141" s="60"/>
      <c r="H141" s="61"/>
      <c r="I141" s="62"/>
    </row>
    <row r="142" spans="1:9" x14ac:dyDescent="0.25">
      <c r="A142" s="53" t="s">
        <v>204</v>
      </c>
      <c r="B142" s="122" t="s">
        <v>316</v>
      </c>
      <c r="C142" s="60"/>
      <c r="D142" s="60"/>
      <c r="E142" s="60"/>
      <c r="F142" s="60"/>
      <c r="G142" s="60"/>
      <c r="H142" s="61"/>
      <c r="I142" s="62"/>
    </row>
    <row r="143" spans="1:9" x14ac:dyDescent="0.25">
      <c r="A143" s="53" t="s">
        <v>206</v>
      </c>
      <c r="B143" s="122" t="s">
        <v>317</v>
      </c>
      <c r="C143" s="60"/>
      <c r="D143" s="60"/>
      <c r="E143" s="60"/>
      <c r="F143" s="60"/>
      <c r="G143" s="60"/>
      <c r="H143" s="61"/>
      <c r="I143" s="62"/>
    </row>
    <row r="144" spans="1:9" ht="15.75" thickBot="1" x14ac:dyDescent="0.3">
      <c r="A144" s="53" t="s">
        <v>208</v>
      </c>
      <c r="B144" s="122" t="s">
        <v>318</v>
      </c>
      <c r="C144" s="60"/>
      <c r="D144" s="60"/>
      <c r="E144" s="60"/>
      <c r="F144" s="60"/>
      <c r="G144" s="60"/>
      <c r="H144" s="61"/>
      <c r="I144" s="62"/>
    </row>
    <row r="145" spans="1:13" ht="15.75" thickBot="1" x14ac:dyDescent="0.3">
      <c r="A145" s="38" t="s">
        <v>30</v>
      </c>
      <c r="B145" s="49" t="s">
        <v>319</v>
      </c>
      <c r="C145" s="128">
        <f>SUM(C126,C130,C135,C140)</f>
        <v>0</v>
      </c>
      <c r="D145" s="128"/>
      <c r="E145" s="128"/>
      <c r="F145" s="128"/>
      <c r="G145" s="128"/>
      <c r="H145" s="129">
        <f>SUM(H126,H130,H135,H140)</f>
        <v>0</v>
      </c>
      <c r="I145" s="130">
        <f>SUM(I126,I130,I135,I140)</f>
        <v>0</v>
      </c>
      <c r="J145" s="151"/>
      <c r="K145" s="152"/>
      <c r="L145" s="152"/>
      <c r="M145" s="152"/>
    </row>
    <row r="146" spans="1:13" ht="15.75" thickBot="1" x14ac:dyDescent="0.3">
      <c r="A146" s="89" t="s">
        <v>33</v>
      </c>
      <c r="B146" s="90" t="s">
        <v>320</v>
      </c>
      <c r="C146" s="128">
        <f>SUM(C125,C145)</f>
        <v>44586506</v>
      </c>
      <c r="D146" s="87">
        <f>SUM(E146-C146)</f>
        <v>11422607</v>
      </c>
      <c r="E146" s="128">
        <f>SUM(E125,E145)</f>
        <v>56009113</v>
      </c>
      <c r="F146" s="87">
        <f>SUM(G146-E146)</f>
        <v>-3473116</v>
      </c>
      <c r="G146" s="128">
        <f>SUM(G125,G145)</f>
        <v>52535997</v>
      </c>
      <c r="H146" s="129">
        <f>SUM(H125,H145)</f>
        <v>0</v>
      </c>
      <c r="I146" s="130">
        <f>SUM(I125,I145)</f>
        <v>0</v>
      </c>
    </row>
    <row r="147" spans="1:13" ht="15.75" thickBot="1" x14ac:dyDescent="0.3">
      <c r="A147" s="91"/>
      <c r="B147" s="92"/>
      <c r="C147" s="131"/>
      <c r="D147" s="131"/>
      <c r="E147" s="131"/>
      <c r="F147" s="131"/>
      <c r="G147" s="131"/>
      <c r="H147" s="131"/>
      <c r="I147" s="131"/>
    </row>
    <row r="148" spans="1:13" ht="15.75" thickBot="1" x14ac:dyDescent="0.3">
      <c r="A148" s="414" t="s">
        <v>321</v>
      </c>
      <c r="B148" s="415"/>
      <c r="C148" s="132">
        <v>11</v>
      </c>
      <c r="D148" s="132">
        <v>11</v>
      </c>
      <c r="E148" s="132">
        <v>11</v>
      </c>
      <c r="F148" s="132">
        <v>11</v>
      </c>
      <c r="G148" s="132">
        <v>11</v>
      </c>
      <c r="H148" s="132"/>
      <c r="I148" s="132"/>
    </row>
    <row r="149" spans="1:13" ht="15.75" thickBot="1" x14ac:dyDescent="0.3">
      <c r="A149" s="414" t="s">
        <v>322</v>
      </c>
      <c r="B149" s="415"/>
      <c r="C149" s="132"/>
      <c r="D149" s="132"/>
      <c r="E149" s="132"/>
      <c r="F149" s="132"/>
      <c r="G149" s="132"/>
      <c r="H149" s="132"/>
      <c r="I149" s="132"/>
    </row>
    <row r="150" spans="1:13" x14ac:dyDescent="0.25">
      <c r="A150" s="133"/>
      <c r="B150" s="134"/>
      <c r="C150" s="135"/>
      <c r="D150" s="135"/>
      <c r="E150" s="135"/>
      <c r="F150" s="135"/>
      <c r="G150" s="135"/>
    </row>
    <row r="151" spans="1:13" x14ac:dyDescent="0.25">
      <c r="A151" s="409" t="s">
        <v>323</v>
      </c>
      <c r="B151" s="409"/>
      <c r="C151" s="409"/>
      <c r="D151" s="409"/>
      <c r="E151" s="409"/>
      <c r="F151" s="409"/>
      <c r="G151" s="409"/>
      <c r="H151" s="409"/>
      <c r="I151" s="409"/>
    </row>
    <row r="152" spans="1:13" ht="15.75" thickBot="1" x14ac:dyDescent="0.3">
      <c r="A152" s="410"/>
      <c r="B152" s="410"/>
      <c r="D152" s="37"/>
      <c r="E152" s="37"/>
      <c r="F152" s="37"/>
      <c r="G152" s="37"/>
      <c r="H152" s="37"/>
      <c r="I152" s="37" t="s">
        <v>2</v>
      </c>
    </row>
    <row r="153" spans="1:13" ht="29.25" thickBot="1" x14ac:dyDescent="0.3">
      <c r="A153" s="41">
        <v>1</v>
      </c>
      <c r="B153" s="290" t="s">
        <v>325</v>
      </c>
      <c r="C153" s="332">
        <f t="shared" ref="C153:I153" si="0">+C61-C125</f>
        <v>-44586506</v>
      </c>
      <c r="D153" s="332">
        <f t="shared" si="0"/>
        <v>-9711695</v>
      </c>
      <c r="E153" s="332">
        <f t="shared" si="0"/>
        <v>-54298201</v>
      </c>
      <c r="F153" s="332">
        <f t="shared" si="0"/>
        <v>6471962</v>
      </c>
      <c r="G153" s="332">
        <f t="shared" si="0"/>
        <v>-47826239</v>
      </c>
      <c r="H153" s="332">
        <f t="shared" si="0"/>
        <v>0</v>
      </c>
      <c r="I153" s="332">
        <f t="shared" si="0"/>
        <v>0</v>
      </c>
    </row>
    <row r="154" spans="1:13" ht="29.25" thickBot="1" x14ac:dyDescent="0.3">
      <c r="A154" s="41" t="s">
        <v>13</v>
      </c>
      <c r="B154" s="290" t="s">
        <v>326</v>
      </c>
      <c r="C154" s="332">
        <f t="shared" ref="C154:I154" si="1">+C85-C145</f>
        <v>44586506</v>
      </c>
      <c r="D154" s="332">
        <f t="shared" si="1"/>
        <v>9711695</v>
      </c>
      <c r="E154" s="332">
        <f t="shared" si="1"/>
        <v>54298201</v>
      </c>
      <c r="F154" s="332">
        <f t="shared" si="1"/>
        <v>-6471962</v>
      </c>
      <c r="G154" s="332">
        <f t="shared" si="1"/>
        <v>47826239</v>
      </c>
      <c r="H154" s="332">
        <f t="shared" si="1"/>
        <v>0</v>
      </c>
      <c r="I154" s="332">
        <f t="shared" si="1"/>
        <v>0</v>
      </c>
    </row>
  </sheetData>
  <mergeCells count="8">
    <mergeCell ref="A151:I151"/>
    <mergeCell ref="A152:B152"/>
    <mergeCell ref="A1:B1"/>
    <mergeCell ref="A3:B3"/>
    <mergeCell ref="A88:C88"/>
    <mergeCell ref="A89:B89"/>
    <mergeCell ref="A148:B148"/>
    <mergeCell ref="A149:B149"/>
  </mergeCells>
  <printOptions horizontalCentered="1"/>
  <pageMargins left="0.19685039370078741" right="0.31496062992125984" top="0.74803149606299213" bottom="0.39370078740157483" header="0.31496062992125984" footer="0.31496062992125984"/>
  <pageSetup paperSize="9" scale="52" orientation="portrait" r:id="rId1"/>
  <headerFooter>
    <oddHeader>&amp;L&amp;"Times New Roman,Félkövér"2019.&amp;C&amp;"Times New Roman,Félkövér"Regölyi Közös Önkormányzati Hivatal&amp;R&amp;"Times New Roman,Félkövér dőlt"6. sz. melléklet</oddHeader>
  </headerFooter>
  <rowBreaks count="1" manualBreakCount="1">
    <brk id="86" max="8" man="1"/>
  </rowBreaks>
  <colBreaks count="1" manualBreakCount="1">
    <brk id="9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4" tint="-0.499984740745262"/>
  </sheetPr>
  <dimension ref="A1:K152"/>
  <sheetViews>
    <sheetView view="pageBreakPreview" topLeftCell="A155" zoomScale="60" zoomScaleNormal="90" workbookViewId="0">
      <selection activeCell="E100" sqref="E100"/>
    </sheetView>
  </sheetViews>
  <sheetFormatPr defaultRowHeight="15.75" x14ac:dyDescent="0.25"/>
  <cols>
    <col min="1" max="1" width="8.140625" style="21" customWidth="1"/>
    <col min="2" max="2" width="78.5703125" style="11" customWidth="1"/>
    <col min="3" max="5" width="18.5703125" style="22" customWidth="1"/>
    <col min="6" max="6" width="16.5703125" style="11" customWidth="1"/>
    <col min="7" max="7" width="16.7109375" style="11" customWidth="1"/>
    <col min="8" max="258" width="9.140625" style="11"/>
    <col min="259" max="259" width="8.140625" style="11" customWidth="1"/>
    <col min="260" max="260" width="78.5703125" style="11" customWidth="1"/>
    <col min="261" max="261" width="18.5703125" style="11" customWidth="1"/>
    <col min="262" max="262" width="7.7109375" style="11" customWidth="1"/>
    <col min="263" max="514" width="9.140625" style="11"/>
    <col min="515" max="515" width="8.140625" style="11" customWidth="1"/>
    <col min="516" max="516" width="78.5703125" style="11" customWidth="1"/>
    <col min="517" max="517" width="18.5703125" style="11" customWidth="1"/>
    <col min="518" max="518" width="7.7109375" style="11" customWidth="1"/>
    <col min="519" max="770" width="9.140625" style="11"/>
    <col min="771" max="771" width="8.140625" style="11" customWidth="1"/>
    <col min="772" max="772" width="78.5703125" style="11" customWidth="1"/>
    <col min="773" max="773" width="18.5703125" style="11" customWidth="1"/>
    <col min="774" max="774" width="7.7109375" style="11" customWidth="1"/>
    <col min="775" max="1026" width="9.140625" style="11"/>
    <col min="1027" max="1027" width="8.140625" style="11" customWidth="1"/>
    <col min="1028" max="1028" width="78.5703125" style="11" customWidth="1"/>
    <col min="1029" max="1029" width="18.5703125" style="11" customWidth="1"/>
    <col min="1030" max="1030" width="7.7109375" style="11" customWidth="1"/>
    <col min="1031" max="1282" width="9.140625" style="11"/>
    <col min="1283" max="1283" width="8.140625" style="11" customWidth="1"/>
    <col min="1284" max="1284" width="78.5703125" style="11" customWidth="1"/>
    <col min="1285" max="1285" width="18.5703125" style="11" customWidth="1"/>
    <col min="1286" max="1286" width="7.7109375" style="11" customWidth="1"/>
    <col min="1287" max="1538" width="9.140625" style="11"/>
    <col min="1539" max="1539" width="8.140625" style="11" customWidth="1"/>
    <col min="1540" max="1540" width="78.5703125" style="11" customWidth="1"/>
    <col min="1541" max="1541" width="18.5703125" style="11" customWidth="1"/>
    <col min="1542" max="1542" width="7.7109375" style="11" customWidth="1"/>
    <col min="1543" max="1794" width="9.140625" style="11"/>
    <col min="1795" max="1795" width="8.140625" style="11" customWidth="1"/>
    <col min="1796" max="1796" width="78.5703125" style="11" customWidth="1"/>
    <col min="1797" max="1797" width="18.5703125" style="11" customWidth="1"/>
    <col min="1798" max="1798" width="7.7109375" style="11" customWidth="1"/>
    <col min="1799" max="2050" width="9.140625" style="11"/>
    <col min="2051" max="2051" width="8.140625" style="11" customWidth="1"/>
    <col min="2052" max="2052" width="78.5703125" style="11" customWidth="1"/>
    <col min="2053" max="2053" width="18.5703125" style="11" customWidth="1"/>
    <col min="2054" max="2054" width="7.7109375" style="11" customWidth="1"/>
    <col min="2055" max="2306" width="9.140625" style="11"/>
    <col min="2307" max="2307" width="8.140625" style="11" customWidth="1"/>
    <col min="2308" max="2308" width="78.5703125" style="11" customWidth="1"/>
    <col min="2309" max="2309" width="18.5703125" style="11" customWidth="1"/>
    <col min="2310" max="2310" width="7.7109375" style="11" customWidth="1"/>
    <col min="2311" max="2562" width="9.140625" style="11"/>
    <col min="2563" max="2563" width="8.140625" style="11" customWidth="1"/>
    <col min="2564" max="2564" width="78.5703125" style="11" customWidth="1"/>
    <col min="2565" max="2565" width="18.5703125" style="11" customWidth="1"/>
    <col min="2566" max="2566" width="7.7109375" style="11" customWidth="1"/>
    <col min="2567" max="2818" width="9.140625" style="11"/>
    <col min="2819" max="2819" width="8.140625" style="11" customWidth="1"/>
    <col min="2820" max="2820" width="78.5703125" style="11" customWidth="1"/>
    <col min="2821" max="2821" width="18.5703125" style="11" customWidth="1"/>
    <col min="2822" max="2822" width="7.7109375" style="11" customWidth="1"/>
    <col min="2823" max="3074" width="9.140625" style="11"/>
    <col min="3075" max="3075" width="8.140625" style="11" customWidth="1"/>
    <col min="3076" max="3076" width="78.5703125" style="11" customWidth="1"/>
    <col min="3077" max="3077" width="18.5703125" style="11" customWidth="1"/>
    <col min="3078" max="3078" width="7.7109375" style="11" customWidth="1"/>
    <col min="3079" max="3330" width="9.140625" style="11"/>
    <col min="3331" max="3331" width="8.140625" style="11" customWidth="1"/>
    <col min="3332" max="3332" width="78.5703125" style="11" customWidth="1"/>
    <col min="3333" max="3333" width="18.5703125" style="11" customWidth="1"/>
    <col min="3334" max="3334" width="7.7109375" style="11" customWidth="1"/>
    <col min="3335" max="3586" width="9.140625" style="11"/>
    <col min="3587" max="3587" width="8.140625" style="11" customWidth="1"/>
    <col min="3588" max="3588" width="78.5703125" style="11" customWidth="1"/>
    <col min="3589" max="3589" width="18.5703125" style="11" customWidth="1"/>
    <col min="3590" max="3590" width="7.7109375" style="11" customWidth="1"/>
    <col min="3591" max="3842" width="9.140625" style="11"/>
    <col min="3843" max="3843" width="8.140625" style="11" customWidth="1"/>
    <col min="3844" max="3844" width="78.5703125" style="11" customWidth="1"/>
    <col min="3845" max="3845" width="18.5703125" style="11" customWidth="1"/>
    <col min="3846" max="3846" width="7.7109375" style="11" customWidth="1"/>
    <col min="3847" max="4098" width="9.140625" style="11"/>
    <col min="4099" max="4099" width="8.140625" style="11" customWidth="1"/>
    <col min="4100" max="4100" width="78.5703125" style="11" customWidth="1"/>
    <col min="4101" max="4101" width="18.5703125" style="11" customWidth="1"/>
    <col min="4102" max="4102" width="7.7109375" style="11" customWidth="1"/>
    <col min="4103" max="4354" width="9.140625" style="11"/>
    <col min="4355" max="4355" width="8.140625" style="11" customWidth="1"/>
    <col min="4356" max="4356" width="78.5703125" style="11" customWidth="1"/>
    <col min="4357" max="4357" width="18.5703125" style="11" customWidth="1"/>
    <col min="4358" max="4358" width="7.7109375" style="11" customWidth="1"/>
    <col min="4359" max="4610" width="9.140625" style="11"/>
    <col min="4611" max="4611" width="8.140625" style="11" customWidth="1"/>
    <col min="4612" max="4612" width="78.5703125" style="11" customWidth="1"/>
    <col min="4613" max="4613" width="18.5703125" style="11" customWidth="1"/>
    <col min="4614" max="4614" width="7.7109375" style="11" customWidth="1"/>
    <col min="4615" max="4866" width="9.140625" style="11"/>
    <col min="4867" max="4867" width="8.140625" style="11" customWidth="1"/>
    <col min="4868" max="4868" width="78.5703125" style="11" customWidth="1"/>
    <col min="4869" max="4869" width="18.5703125" style="11" customWidth="1"/>
    <col min="4870" max="4870" width="7.7109375" style="11" customWidth="1"/>
    <col min="4871" max="5122" width="9.140625" style="11"/>
    <col min="5123" max="5123" width="8.140625" style="11" customWidth="1"/>
    <col min="5124" max="5124" width="78.5703125" style="11" customWidth="1"/>
    <col min="5125" max="5125" width="18.5703125" style="11" customWidth="1"/>
    <col min="5126" max="5126" width="7.7109375" style="11" customWidth="1"/>
    <col min="5127" max="5378" width="9.140625" style="11"/>
    <col min="5379" max="5379" width="8.140625" style="11" customWidth="1"/>
    <col min="5380" max="5380" width="78.5703125" style="11" customWidth="1"/>
    <col min="5381" max="5381" width="18.5703125" style="11" customWidth="1"/>
    <col min="5382" max="5382" width="7.7109375" style="11" customWidth="1"/>
    <col min="5383" max="5634" width="9.140625" style="11"/>
    <col min="5635" max="5635" width="8.140625" style="11" customWidth="1"/>
    <col min="5636" max="5636" width="78.5703125" style="11" customWidth="1"/>
    <col min="5637" max="5637" width="18.5703125" style="11" customWidth="1"/>
    <col min="5638" max="5638" width="7.7109375" style="11" customWidth="1"/>
    <col min="5639" max="5890" width="9.140625" style="11"/>
    <col min="5891" max="5891" width="8.140625" style="11" customWidth="1"/>
    <col min="5892" max="5892" width="78.5703125" style="11" customWidth="1"/>
    <col min="5893" max="5893" width="18.5703125" style="11" customWidth="1"/>
    <col min="5894" max="5894" width="7.7109375" style="11" customWidth="1"/>
    <col min="5895" max="6146" width="9.140625" style="11"/>
    <col min="6147" max="6147" width="8.140625" style="11" customWidth="1"/>
    <col min="6148" max="6148" width="78.5703125" style="11" customWidth="1"/>
    <col min="6149" max="6149" width="18.5703125" style="11" customWidth="1"/>
    <col min="6150" max="6150" width="7.7109375" style="11" customWidth="1"/>
    <col min="6151" max="6402" width="9.140625" style="11"/>
    <col min="6403" max="6403" width="8.140625" style="11" customWidth="1"/>
    <col min="6404" max="6404" width="78.5703125" style="11" customWidth="1"/>
    <col min="6405" max="6405" width="18.5703125" style="11" customWidth="1"/>
    <col min="6406" max="6406" width="7.7109375" style="11" customWidth="1"/>
    <col min="6407" max="6658" width="9.140625" style="11"/>
    <col min="6659" max="6659" width="8.140625" style="11" customWidth="1"/>
    <col min="6660" max="6660" width="78.5703125" style="11" customWidth="1"/>
    <col min="6661" max="6661" width="18.5703125" style="11" customWidth="1"/>
    <col min="6662" max="6662" width="7.7109375" style="11" customWidth="1"/>
    <col min="6663" max="6914" width="9.140625" style="11"/>
    <col min="6915" max="6915" width="8.140625" style="11" customWidth="1"/>
    <col min="6916" max="6916" width="78.5703125" style="11" customWidth="1"/>
    <col min="6917" max="6917" width="18.5703125" style="11" customWidth="1"/>
    <col min="6918" max="6918" width="7.7109375" style="11" customWidth="1"/>
    <col min="6919" max="7170" width="9.140625" style="11"/>
    <col min="7171" max="7171" width="8.140625" style="11" customWidth="1"/>
    <col min="7172" max="7172" width="78.5703125" style="11" customWidth="1"/>
    <col min="7173" max="7173" width="18.5703125" style="11" customWidth="1"/>
    <col min="7174" max="7174" width="7.7109375" style="11" customWidth="1"/>
    <col min="7175" max="7426" width="9.140625" style="11"/>
    <col min="7427" max="7427" width="8.140625" style="11" customWidth="1"/>
    <col min="7428" max="7428" width="78.5703125" style="11" customWidth="1"/>
    <col min="7429" max="7429" width="18.5703125" style="11" customWidth="1"/>
    <col min="7430" max="7430" width="7.7109375" style="11" customWidth="1"/>
    <col min="7431" max="7682" width="9.140625" style="11"/>
    <col min="7683" max="7683" width="8.140625" style="11" customWidth="1"/>
    <col min="7684" max="7684" width="78.5703125" style="11" customWidth="1"/>
    <col min="7685" max="7685" width="18.5703125" style="11" customWidth="1"/>
    <col min="7686" max="7686" width="7.7109375" style="11" customWidth="1"/>
    <col min="7687" max="7938" width="9.140625" style="11"/>
    <col min="7939" max="7939" width="8.140625" style="11" customWidth="1"/>
    <col min="7940" max="7940" width="78.5703125" style="11" customWidth="1"/>
    <col min="7941" max="7941" width="18.5703125" style="11" customWidth="1"/>
    <col min="7942" max="7942" width="7.7109375" style="11" customWidth="1"/>
    <col min="7943" max="8194" width="9.140625" style="11"/>
    <col min="8195" max="8195" width="8.140625" style="11" customWidth="1"/>
    <col min="8196" max="8196" width="78.5703125" style="11" customWidth="1"/>
    <col min="8197" max="8197" width="18.5703125" style="11" customWidth="1"/>
    <col min="8198" max="8198" width="7.7109375" style="11" customWidth="1"/>
    <col min="8199" max="8450" width="9.140625" style="11"/>
    <col min="8451" max="8451" width="8.140625" style="11" customWidth="1"/>
    <col min="8452" max="8452" width="78.5703125" style="11" customWidth="1"/>
    <col min="8453" max="8453" width="18.5703125" style="11" customWidth="1"/>
    <col min="8454" max="8454" width="7.7109375" style="11" customWidth="1"/>
    <col min="8455" max="8706" width="9.140625" style="11"/>
    <col min="8707" max="8707" width="8.140625" style="11" customWidth="1"/>
    <col min="8708" max="8708" width="78.5703125" style="11" customWidth="1"/>
    <col min="8709" max="8709" width="18.5703125" style="11" customWidth="1"/>
    <col min="8710" max="8710" width="7.7109375" style="11" customWidth="1"/>
    <col min="8711" max="8962" width="9.140625" style="11"/>
    <col min="8963" max="8963" width="8.140625" style="11" customWidth="1"/>
    <col min="8964" max="8964" width="78.5703125" style="11" customWidth="1"/>
    <col min="8965" max="8965" width="18.5703125" style="11" customWidth="1"/>
    <col min="8966" max="8966" width="7.7109375" style="11" customWidth="1"/>
    <col min="8967" max="9218" width="9.140625" style="11"/>
    <col min="9219" max="9219" width="8.140625" style="11" customWidth="1"/>
    <col min="9220" max="9220" width="78.5703125" style="11" customWidth="1"/>
    <col min="9221" max="9221" width="18.5703125" style="11" customWidth="1"/>
    <col min="9222" max="9222" width="7.7109375" style="11" customWidth="1"/>
    <col min="9223" max="9474" width="9.140625" style="11"/>
    <col min="9475" max="9475" width="8.140625" style="11" customWidth="1"/>
    <col min="9476" max="9476" width="78.5703125" style="11" customWidth="1"/>
    <col min="9477" max="9477" width="18.5703125" style="11" customWidth="1"/>
    <col min="9478" max="9478" width="7.7109375" style="11" customWidth="1"/>
    <col min="9479" max="9730" width="9.140625" style="11"/>
    <col min="9731" max="9731" width="8.140625" style="11" customWidth="1"/>
    <col min="9732" max="9732" width="78.5703125" style="11" customWidth="1"/>
    <col min="9733" max="9733" width="18.5703125" style="11" customWidth="1"/>
    <col min="9734" max="9734" width="7.7109375" style="11" customWidth="1"/>
    <col min="9735" max="9986" width="9.140625" style="11"/>
    <col min="9987" max="9987" width="8.140625" style="11" customWidth="1"/>
    <col min="9988" max="9988" width="78.5703125" style="11" customWidth="1"/>
    <col min="9989" max="9989" width="18.5703125" style="11" customWidth="1"/>
    <col min="9990" max="9990" width="7.7109375" style="11" customWidth="1"/>
    <col min="9991" max="10242" width="9.140625" style="11"/>
    <col min="10243" max="10243" width="8.140625" style="11" customWidth="1"/>
    <col min="10244" max="10244" width="78.5703125" style="11" customWidth="1"/>
    <col min="10245" max="10245" width="18.5703125" style="11" customWidth="1"/>
    <col min="10246" max="10246" width="7.7109375" style="11" customWidth="1"/>
    <col min="10247" max="10498" width="9.140625" style="11"/>
    <col min="10499" max="10499" width="8.140625" style="11" customWidth="1"/>
    <col min="10500" max="10500" width="78.5703125" style="11" customWidth="1"/>
    <col min="10501" max="10501" width="18.5703125" style="11" customWidth="1"/>
    <col min="10502" max="10502" width="7.7109375" style="11" customWidth="1"/>
    <col min="10503" max="10754" width="9.140625" style="11"/>
    <col min="10755" max="10755" width="8.140625" style="11" customWidth="1"/>
    <col min="10756" max="10756" width="78.5703125" style="11" customWidth="1"/>
    <col min="10757" max="10757" width="18.5703125" style="11" customWidth="1"/>
    <col min="10758" max="10758" width="7.7109375" style="11" customWidth="1"/>
    <col min="10759" max="11010" width="9.140625" style="11"/>
    <col min="11011" max="11011" width="8.140625" style="11" customWidth="1"/>
    <col min="11012" max="11012" width="78.5703125" style="11" customWidth="1"/>
    <col min="11013" max="11013" width="18.5703125" style="11" customWidth="1"/>
    <col min="11014" max="11014" width="7.7109375" style="11" customWidth="1"/>
    <col min="11015" max="11266" width="9.140625" style="11"/>
    <col min="11267" max="11267" width="8.140625" style="11" customWidth="1"/>
    <col min="11268" max="11268" width="78.5703125" style="11" customWidth="1"/>
    <col min="11269" max="11269" width="18.5703125" style="11" customWidth="1"/>
    <col min="11270" max="11270" width="7.7109375" style="11" customWidth="1"/>
    <col min="11271" max="11522" width="9.140625" style="11"/>
    <col min="11523" max="11523" width="8.140625" style="11" customWidth="1"/>
    <col min="11524" max="11524" width="78.5703125" style="11" customWidth="1"/>
    <col min="11525" max="11525" width="18.5703125" style="11" customWidth="1"/>
    <col min="11526" max="11526" width="7.7109375" style="11" customWidth="1"/>
    <col min="11527" max="11778" width="9.140625" style="11"/>
    <col min="11779" max="11779" width="8.140625" style="11" customWidth="1"/>
    <col min="11780" max="11780" width="78.5703125" style="11" customWidth="1"/>
    <col min="11781" max="11781" width="18.5703125" style="11" customWidth="1"/>
    <col min="11782" max="11782" width="7.7109375" style="11" customWidth="1"/>
    <col min="11783" max="12034" width="9.140625" style="11"/>
    <col min="12035" max="12035" width="8.140625" style="11" customWidth="1"/>
    <col min="12036" max="12036" width="78.5703125" style="11" customWidth="1"/>
    <col min="12037" max="12037" width="18.5703125" style="11" customWidth="1"/>
    <col min="12038" max="12038" width="7.7109375" style="11" customWidth="1"/>
    <col min="12039" max="12290" width="9.140625" style="11"/>
    <col min="12291" max="12291" width="8.140625" style="11" customWidth="1"/>
    <col min="12292" max="12292" width="78.5703125" style="11" customWidth="1"/>
    <col min="12293" max="12293" width="18.5703125" style="11" customWidth="1"/>
    <col min="12294" max="12294" width="7.7109375" style="11" customWidth="1"/>
    <col min="12295" max="12546" width="9.140625" style="11"/>
    <col min="12547" max="12547" width="8.140625" style="11" customWidth="1"/>
    <col min="12548" max="12548" width="78.5703125" style="11" customWidth="1"/>
    <col min="12549" max="12549" width="18.5703125" style="11" customWidth="1"/>
    <col min="12550" max="12550" width="7.7109375" style="11" customWidth="1"/>
    <col min="12551" max="12802" width="9.140625" style="11"/>
    <col min="12803" max="12803" width="8.140625" style="11" customWidth="1"/>
    <col min="12804" max="12804" width="78.5703125" style="11" customWidth="1"/>
    <col min="12805" max="12805" width="18.5703125" style="11" customWidth="1"/>
    <col min="12806" max="12806" width="7.7109375" style="11" customWidth="1"/>
    <col min="12807" max="13058" width="9.140625" style="11"/>
    <col min="13059" max="13059" width="8.140625" style="11" customWidth="1"/>
    <col min="13060" max="13060" width="78.5703125" style="11" customWidth="1"/>
    <col min="13061" max="13061" width="18.5703125" style="11" customWidth="1"/>
    <col min="13062" max="13062" width="7.7109375" style="11" customWidth="1"/>
    <col min="13063" max="13314" width="9.140625" style="11"/>
    <col min="13315" max="13315" width="8.140625" style="11" customWidth="1"/>
    <col min="13316" max="13316" width="78.5703125" style="11" customWidth="1"/>
    <col min="13317" max="13317" width="18.5703125" style="11" customWidth="1"/>
    <col min="13318" max="13318" width="7.7109375" style="11" customWidth="1"/>
    <col min="13319" max="13570" width="9.140625" style="11"/>
    <col min="13571" max="13571" width="8.140625" style="11" customWidth="1"/>
    <col min="13572" max="13572" width="78.5703125" style="11" customWidth="1"/>
    <col min="13573" max="13573" width="18.5703125" style="11" customWidth="1"/>
    <col min="13574" max="13574" width="7.7109375" style="11" customWidth="1"/>
    <col min="13575" max="13826" width="9.140625" style="11"/>
    <col min="13827" max="13827" width="8.140625" style="11" customWidth="1"/>
    <col min="13828" max="13828" width="78.5703125" style="11" customWidth="1"/>
    <col min="13829" max="13829" width="18.5703125" style="11" customWidth="1"/>
    <col min="13830" max="13830" width="7.7109375" style="11" customWidth="1"/>
    <col min="13831" max="14082" width="9.140625" style="11"/>
    <col min="14083" max="14083" width="8.140625" style="11" customWidth="1"/>
    <col min="14084" max="14084" width="78.5703125" style="11" customWidth="1"/>
    <col min="14085" max="14085" width="18.5703125" style="11" customWidth="1"/>
    <col min="14086" max="14086" width="7.7109375" style="11" customWidth="1"/>
    <col min="14087" max="14338" width="9.140625" style="11"/>
    <col min="14339" max="14339" width="8.140625" style="11" customWidth="1"/>
    <col min="14340" max="14340" width="78.5703125" style="11" customWidth="1"/>
    <col min="14341" max="14341" width="18.5703125" style="11" customWidth="1"/>
    <col min="14342" max="14342" width="7.7109375" style="11" customWidth="1"/>
    <col min="14343" max="14594" width="9.140625" style="11"/>
    <col min="14595" max="14595" width="8.140625" style="11" customWidth="1"/>
    <col min="14596" max="14596" width="78.5703125" style="11" customWidth="1"/>
    <col min="14597" max="14597" width="18.5703125" style="11" customWidth="1"/>
    <col min="14598" max="14598" width="7.7109375" style="11" customWidth="1"/>
    <col min="14599" max="14850" width="9.140625" style="11"/>
    <col min="14851" max="14851" width="8.140625" style="11" customWidth="1"/>
    <col min="14852" max="14852" width="78.5703125" style="11" customWidth="1"/>
    <col min="14853" max="14853" width="18.5703125" style="11" customWidth="1"/>
    <col min="14854" max="14854" width="7.7109375" style="11" customWidth="1"/>
    <col min="14855" max="15106" width="9.140625" style="11"/>
    <col min="15107" max="15107" width="8.140625" style="11" customWidth="1"/>
    <col min="15108" max="15108" width="78.5703125" style="11" customWidth="1"/>
    <col min="15109" max="15109" width="18.5703125" style="11" customWidth="1"/>
    <col min="15110" max="15110" width="7.7109375" style="11" customWidth="1"/>
    <col min="15111" max="15362" width="9.140625" style="11"/>
    <col min="15363" max="15363" width="8.140625" style="11" customWidth="1"/>
    <col min="15364" max="15364" width="78.5703125" style="11" customWidth="1"/>
    <col min="15365" max="15365" width="18.5703125" style="11" customWidth="1"/>
    <col min="15366" max="15366" width="7.7109375" style="11" customWidth="1"/>
    <col min="15367" max="15618" width="9.140625" style="11"/>
    <col min="15619" max="15619" width="8.140625" style="11" customWidth="1"/>
    <col min="15620" max="15620" width="78.5703125" style="11" customWidth="1"/>
    <col min="15621" max="15621" width="18.5703125" style="11" customWidth="1"/>
    <col min="15622" max="15622" width="7.7109375" style="11" customWidth="1"/>
    <col min="15623" max="15874" width="9.140625" style="11"/>
    <col min="15875" max="15875" width="8.140625" style="11" customWidth="1"/>
    <col min="15876" max="15876" width="78.5703125" style="11" customWidth="1"/>
    <col min="15877" max="15877" width="18.5703125" style="11" customWidth="1"/>
    <col min="15878" max="15878" width="7.7109375" style="11" customWidth="1"/>
    <col min="15879" max="16130" width="9.140625" style="11"/>
    <col min="16131" max="16131" width="8.140625" style="11" customWidth="1"/>
    <col min="16132" max="16132" width="78.5703125" style="11" customWidth="1"/>
    <col min="16133" max="16133" width="18.5703125" style="11" customWidth="1"/>
    <col min="16134" max="16134" width="7.7109375" style="11" customWidth="1"/>
    <col min="16135" max="16384" width="9.140625" style="11"/>
  </cols>
  <sheetData>
    <row r="1" spans="1:7" ht="15.95" customHeight="1" x14ac:dyDescent="0.25">
      <c r="A1" s="407" t="s">
        <v>105</v>
      </c>
      <c r="B1" s="407"/>
      <c r="C1" s="407"/>
      <c r="D1" s="407"/>
      <c r="E1" s="407"/>
      <c r="F1" s="407"/>
      <c r="G1" s="407"/>
    </row>
    <row r="2" spans="1:7" ht="15.95" customHeight="1" thickBot="1" x14ac:dyDescent="0.3">
      <c r="A2" s="403"/>
      <c r="B2" s="403"/>
      <c r="D2" s="157"/>
      <c r="G2" s="153" t="s">
        <v>2</v>
      </c>
    </row>
    <row r="3" spans="1:7" ht="32.25" thickBot="1" x14ac:dyDescent="0.3">
      <c r="A3" s="204" t="s">
        <v>3</v>
      </c>
      <c r="B3" s="205" t="s">
        <v>106</v>
      </c>
      <c r="C3" s="205" t="s">
        <v>66</v>
      </c>
      <c r="D3" s="205" t="s">
        <v>364</v>
      </c>
      <c r="E3" s="205" t="s">
        <v>365</v>
      </c>
      <c r="F3" s="205" t="s">
        <v>369</v>
      </c>
      <c r="G3" s="205" t="s">
        <v>371</v>
      </c>
    </row>
    <row r="4" spans="1:7" s="13" customFormat="1" ht="16.5" thickBot="1" x14ac:dyDescent="0.25">
      <c r="A4" s="206">
        <v>1</v>
      </c>
      <c r="B4" s="207">
        <v>2</v>
      </c>
      <c r="C4" s="207">
        <v>3</v>
      </c>
      <c r="D4" s="207">
        <v>4</v>
      </c>
      <c r="E4" s="207">
        <v>5</v>
      </c>
      <c r="F4" s="207">
        <v>6</v>
      </c>
      <c r="G4" s="207">
        <v>7</v>
      </c>
    </row>
    <row r="5" spans="1:7" s="13" customFormat="1" ht="16.5" thickBot="1" x14ac:dyDescent="0.25">
      <c r="A5" s="204" t="s">
        <v>10</v>
      </c>
      <c r="B5" s="208" t="s">
        <v>107</v>
      </c>
      <c r="C5" s="209">
        <f>SUM(C6:C11)</f>
        <v>70535612</v>
      </c>
      <c r="D5" s="160">
        <f>SUM(E5-C5)</f>
        <v>9721742</v>
      </c>
      <c r="E5" s="209">
        <f>SUM(E6:E11)</f>
        <v>80257354</v>
      </c>
      <c r="F5" s="160">
        <f>SUM(G5-E5)</f>
        <v>2405999</v>
      </c>
      <c r="G5" s="209">
        <f>SUM(G6:G11)</f>
        <v>82663353</v>
      </c>
    </row>
    <row r="6" spans="1:7" s="13" customFormat="1" x14ac:dyDescent="0.2">
      <c r="A6" s="210" t="s">
        <v>108</v>
      </c>
      <c r="B6" s="211" t="s">
        <v>109</v>
      </c>
      <c r="C6" s="212">
        <v>59118332</v>
      </c>
      <c r="D6" s="212">
        <f>SUM(E6-C6)</f>
        <v>220713</v>
      </c>
      <c r="E6" s="212">
        <v>59339045</v>
      </c>
      <c r="F6" s="212">
        <f>SUM(G6-E6)</f>
        <v>2191036</v>
      </c>
      <c r="G6" s="212">
        <v>61530081</v>
      </c>
    </row>
    <row r="7" spans="1:7" s="13" customFormat="1" x14ac:dyDescent="0.2">
      <c r="A7" s="213" t="s">
        <v>110</v>
      </c>
      <c r="B7" s="214" t="s">
        <v>111</v>
      </c>
      <c r="C7" s="215"/>
      <c r="D7" s="215"/>
      <c r="E7" s="215"/>
      <c r="F7" s="215"/>
      <c r="G7" s="215"/>
    </row>
    <row r="8" spans="1:7" s="13" customFormat="1" x14ac:dyDescent="0.2">
      <c r="A8" s="213" t="s">
        <v>112</v>
      </c>
      <c r="B8" s="214" t="s">
        <v>113</v>
      </c>
      <c r="C8" s="215">
        <v>9617280</v>
      </c>
      <c r="D8" s="215">
        <f>SUM(E8-C8)</f>
        <v>1362456</v>
      </c>
      <c r="E8" s="215">
        <v>10979736</v>
      </c>
      <c r="F8" s="215">
        <f>SUM(G8-E8)</f>
        <v>149214</v>
      </c>
      <c r="G8" s="215">
        <v>11128950</v>
      </c>
    </row>
    <row r="9" spans="1:7" s="13" customFormat="1" x14ac:dyDescent="0.2">
      <c r="A9" s="213" t="s">
        <v>114</v>
      </c>
      <c r="B9" s="214" t="s">
        <v>115</v>
      </c>
      <c r="C9" s="215">
        <v>1800000</v>
      </c>
      <c r="D9" s="215">
        <f t="shared" ref="D9:D11" si="0">SUM(E9-C9)</f>
        <v>66503</v>
      </c>
      <c r="E9" s="215">
        <v>1866503</v>
      </c>
      <c r="F9" s="215">
        <f t="shared" ref="F9:F11" si="1">SUM(G9-E9)</f>
        <v>65749</v>
      </c>
      <c r="G9" s="215">
        <v>1932252</v>
      </c>
    </row>
    <row r="10" spans="1:7" s="13" customFormat="1" x14ac:dyDescent="0.2">
      <c r="A10" s="213" t="s">
        <v>116</v>
      </c>
      <c r="B10" s="214" t="s">
        <v>117</v>
      </c>
      <c r="C10" s="215"/>
      <c r="D10" s="215">
        <f t="shared" si="0"/>
        <v>0</v>
      </c>
      <c r="E10" s="215"/>
      <c r="F10" s="215">
        <f t="shared" si="1"/>
        <v>0</v>
      </c>
      <c r="G10" s="215"/>
    </row>
    <row r="11" spans="1:7" s="13" customFormat="1" ht="16.5" thickBot="1" x14ac:dyDescent="0.25">
      <c r="A11" s="216" t="s">
        <v>118</v>
      </c>
      <c r="B11" s="217" t="s">
        <v>119</v>
      </c>
      <c r="C11" s="215"/>
      <c r="D11" s="219">
        <f t="shared" si="0"/>
        <v>8072070</v>
      </c>
      <c r="E11" s="215">
        <v>8072070</v>
      </c>
      <c r="F11" s="219">
        <f t="shared" si="1"/>
        <v>0</v>
      </c>
      <c r="G11" s="215">
        <v>8072070</v>
      </c>
    </row>
    <row r="12" spans="1:7" s="13" customFormat="1" ht="16.5" thickBot="1" x14ac:dyDescent="0.25">
      <c r="A12" s="204" t="s">
        <v>13</v>
      </c>
      <c r="B12" s="218" t="s">
        <v>120</v>
      </c>
      <c r="C12" s="209">
        <f>SUM(C13:C17)</f>
        <v>38080381</v>
      </c>
      <c r="D12" s="160">
        <f>SUM(E12-C12)</f>
        <v>12587764</v>
      </c>
      <c r="E12" s="209">
        <f>SUM(E13:E17)</f>
        <v>50668145</v>
      </c>
      <c r="F12" s="160">
        <f>SUM(G12-E12)</f>
        <v>1216750</v>
      </c>
      <c r="G12" s="209">
        <f>SUM(G13:G17)</f>
        <v>51884895</v>
      </c>
    </row>
    <row r="13" spans="1:7" s="13" customFormat="1" x14ac:dyDescent="0.2">
      <c r="A13" s="210" t="s">
        <v>121</v>
      </c>
      <c r="B13" s="211" t="s">
        <v>122</v>
      </c>
      <c r="C13" s="212"/>
      <c r="D13" s="212">
        <f t="shared" ref="D13:D18" si="2">SUM(E13-C13)</f>
        <v>0</v>
      </c>
      <c r="E13" s="212"/>
      <c r="F13" s="212">
        <f t="shared" ref="F13:F18" si="3">SUM(G13-E13)</f>
        <v>0</v>
      </c>
      <c r="G13" s="212"/>
    </row>
    <row r="14" spans="1:7" s="13" customFormat="1" x14ac:dyDescent="0.2">
      <c r="A14" s="213" t="s">
        <v>123</v>
      </c>
      <c r="B14" s="214" t="s">
        <v>124</v>
      </c>
      <c r="C14" s="215"/>
      <c r="D14" s="215">
        <f t="shared" si="2"/>
        <v>0</v>
      </c>
      <c r="E14" s="215"/>
      <c r="F14" s="215">
        <f t="shared" si="3"/>
        <v>0</v>
      </c>
      <c r="G14" s="215"/>
    </row>
    <row r="15" spans="1:7" s="13" customFormat="1" x14ac:dyDescent="0.2">
      <c r="A15" s="213" t="s">
        <v>125</v>
      </c>
      <c r="B15" s="214" t="s">
        <v>126</v>
      </c>
      <c r="C15" s="215"/>
      <c r="D15" s="215">
        <f t="shared" si="2"/>
        <v>0</v>
      </c>
      <c r="E15" s="215"/>
      <c r="F15" s="215">
        <f t="shared" si="3"/>
        <v>0</v>
      </c>
      <c r="G15" s="215"/>
    </row>
    <row r="16" spans="1:7" s="13" customFormat="1" x14ac:dyDescent="0.2">
      <c r="A16" s="213" t="s">
        <v>127</v>
      </c>
      <c r="B16" s="214" t="s">
        <v>128</v>
      </c>
      <c r="C16" s="215"/>
      <c r="D16" s="215">
        <f t="shared" si="2"/>
        <v>0</v>
      </c>
      <c r="E16" s="215"/>
      <c r="F16" s="215">
        <f t="shared" si="3"/>
        <v>0</v>
      </c>
      <c r="G16" s="215"/>
    </row>
    <row r="17" spans="1:7" s="13" customFormat="1" x14ac:dyDescent="0.2">
      <c r="A17" s="213" t="s">
        <v>129</v>
      </c>
      <c r="B17" s="214" t="s">
        <v>130</v>
      </c>
      <c r="C17" s="215">
        <v>38080381</v>
      </c>
      <c r="D17" s="215">
        <f t="shared" si="2"/>
        <v>12587764</v>
      </c>
      <c r="E17" s="215">
        <v>50668145</v>
      </c>
      <c r="F17" s="215">
        <f t="shared" si="3"/>
        <v>1216750</v>
      </c>
      <c r="G17" s="215">
        <v>51884895</v>
      </c>
    </row>
    <row r="18" spans="1:7" s="13" customFormat="1" ht="16.5" thickBot="1" x14ac:dyDescent="0.25">
      <c r="A18" s="216" t="s">
        <v>131</v>
      </c>
      <c r="B18" s="217" t="s">
        <v>132</v>
      </c>
      <c r="C18" s="219"/>
      <c r="D18" s="219">
        <f t="shared" si="2"/>
        <v>0</v>
      </c>
      <c r="E18" s="219"/>
      <c r="F18" s="219">
        <f t="shared" si="3"/>
        <v>0</v>
      </c>
      <c r="G18" s="219"/>
    </row>
    <row r="19" spans="1:7" s="13" customFormat="1" ht="16.5" thickBot="1" x14ac:dyDescent="0.25">
      <c r="A19" s="204" t="s">
        <v>7</v>
      </c>
      <c r="B19" s="208" t="s">
        <v>133</v>
      </c>
      <c r="C19" s="209">
        <f>SUM(C20:C24)</f>
        <v>137278774</v>
      </c>
      <c r="D19" s="160">
        <f>SUM(E19-C19)</f>
        <v>110083340</v>
      </c>
      <c r="E19" s="209">
        <f>SUM(E20:E24)</f>
        <v>247362114</v>
      </c>
      <c r="F19" s="160">
        <f>SUM(G19-E19)</f>
        <v>25705998</v>
      </c>
      <c r="G19" s="209">
        <f>SUM(G20:G24)</f>
        <v>273068112</v>
      </c>
    </row>
    <row r="20" spans="1:7" s="13" customFormat="1" x14ac:dyDescent="0.2">
      <c r="A20" s="210" t="s">
        <v>134</v>
      </c>
      <c r="B20" s="211" t="s">
        <v>135</v>
      </c>
      <c r="C20" s="212"/>
      <c r="D20" s="212">
        <f t="shared" ref="D20:D25" si="4">SUM(E20-C20)</f>
        <v>0</v>
      </c>
      <c r="E20" s="212"/>
      <c r="F20" s="212">
        <f t="shared" ref="F20:F25" si="5">SUM(G20-E20)</f>
        <v>20000000</v>
      </c>
      <c r="G20" s="212">
        <v>20000000</v>
      </c>
    </row>
    <row r="21" spans="1:7" s="13" customFormat="1" x14ac:dyDescent="0.2">
      <c r="A21" s="213" t="s">
        <v>136</v>
      </c>
      <c r="B21" s="214" t="s">
        <v>137</v>
      </c>
      <c r="C21" s="215"/>
      <c r="D21" s="215">
        <f t="shared" si="4"/>
        <v>0</v>
      </c>
      <c r="E21" s="215"/>
      <c r="F21" s="215">
        <f t="shared" si="5"/>
        <v>0</v>
      </c>
      <c r="G21" s="215"/>
    </row>
    <row r="22" spans="1:7" s="13" customFormat="1" x14ac:dyDescent="0.2">
      <c r="A22" s="213" t="s">
        <v>138</v>
      </c>
      <c r="B22" s="214" t="s">
        <v>139</v>
      </c>
      <c r="C22" s="215">
        <v>264000</v>
      </c>
      <c r="D22" s="215">
        <f t="shared" si="4"/>
        <v>0</v>
      </c>
      <c r="E22" s="215">
        <v>264000</v>
      </c>
      <c r="F22" s="215">
        <f t="shared" si="5"/>
        <v>0</v>
      </c>
      <c r="G22" s="215">
        <v>264000</v>
      </c>
    </row>
    <row r="23" spans="1:7" s="13" customFormat="1" x14ac:dyDescent="0.2">
      <c r="A23" s="213" t="s">
        <v>140</v>
      </c>
      <c r="B23" s="214" t="s">
        <v>141</v>
      </c>
      <c r="C23" s="215"/>
      <c r="D23" s="215">
        <f t="shared" si="4"/>
        <v>0</v>
      </c>
      <c r="E23" s="215"/>
      <c r="F23" s="215">
        <f t="shared" si="5"/>
        <v>0</v>
      </c>
      <c r="G23" s="215"/>
    </row>
    <row r="24" spans="1:7" s="13" customFormat="1" x14ac:dyDescent="0.2">
      <c r="A24" s="213" t="s">
        <v>142</v>
      </c>
      <c r="B24" s="214" t="s">
        <v>143</v>
      </c>
      <c r="C24" s="215">
        <v>137014774</v>
      </c>
      <c r="D24" s="215">
        <f t="shared" si="4"/>
        <v>110083340</v>
      </c>
      <c r="E24" s="215">
        <v>247098114</v>
      </c>
      <c r="F24" s="215">
        <f t="shared" si="5"/>
        <v>5705998</v>
      </c>
      <c r="G24" s="215">
        <v>252804112</v>
      </c>
    </row>
    <row r="25" spans="1:7" s="13" customFormat="1" ht="16.5" thickBot="1" x14ac:dyDescent="0.25">
      <c r="A25" s="216" t="s">
        <v>144</v>
      </c>
      <c r="B25" s="217" t="s">
        <v>145</v>
      </c>
      <c r="C25" s="219">
        <v>135871774</v>
      </c>
      <c r="D25" s="219">
        <f t="shared" si="4"/>
        <v>109921320</v>
      </c>
      <c r="E25" s="219">
        <v>245793094</v>
      </c>
      <c r="F25" s="219">
        <f t="shared" si="5"/>
        <v>0</v>
      </c>
      <c r="G25" s="219">
        <v>245793094</v>
      </c>
    </row>
    <row r="26" spans="1:7" s="13" customFormat="1" ht="16.5" thickBot="1" x14ac:dyDescent="0.25">
      <c r="A26" s="204" t="s">
        <v>146</v>
      </c>
      <c r="B26" s="208" t="s">
        <v>147</v>
      </c>
      <c r="C26" s="220">
        <f>SUM(C27,C30,C31,C32)</f>
        <v>22600000</v>
      </c>
      <c r="D26" s="159">
        <f>SUM(E26-C26)</f>
        <v>0</v>
      </c>
      <c r="E26" s="220">
        <f>SUM(E27,E30,E31,E32)</f>
        <v>22600000</v>
      </c>
      <c r="F26" s="159">
        <f>SUM(G26-E26)</f>
        <v>0</v>
      </c>
      <c r="G26" s="220">
        <f>SUM(G27,G30,G31,G32)</f>
        <v>22600000</v>
      </c>
    </row>
    <row r="27" spans="1:7" s="13" customFormat="1" x14ac:dyDescent="0.2">
      <c r="A27" s="210" t="s">
        <v>148</v>
      </c>
      <c r="B27" s="211" t="s">
        <v>149</v>
      </c>
      <c r="C27" s="221">
        <f>SUM(C28:C29)</f>
        <v>20000000</v>
      </c>
      <c r="D27" s="212">
        <f t="shared" ref="D27:D32" si="6">SUM(E27-C27)</f>
        <v>0</v>
      </c>
      <c r="E27" s="221">
        <f>SUM(E28:E29)</f>
        <v>20000000</v>
      </c>
      <c r="F27" s="212">
        <f t="shared" ref="F27:F32" si="7">SUM(G27-E27)</f>
        <v>0</v>
      </c>
      <c r="G27" s="221">
        <f>SUM(G28:G29)</f>
        <v>20000000</v>
      </c>
    </row>
    <row r="28" spans="1:7" s="13" customFormat="1" x14ac:dyDescent="0.2">
      <c r="A28" s="213" t="s">
        <v>150</v>
      </c>
      <c r="B28" s="214" t="s">
        <v>151</v>
      </c>
      <c r="C28" s="215"/>
      <c r="D28" s="215">
        <f t="shared" si="6"/>
        <v>0</v>
      </c>
      <c r="E28" s="215"/>
      <c r="F28" s="215">
        <f t="shared" si="7"/>
        <v>0</v>
      </c>
      <c r="G28" s="215"/>
    </row>
    <row r="29" spans="1:7" s="13" customFormat="1" x14ac:dyDescent="0.2">
      <c r="A29" s="213" t="s">
        <v>152</v>
      </c>
      <c r="B29" s="214" t="s">
        <v>153</v>
      </c>
      <c r="C29" s="215">
        <v>20000000</v>
      </c>
      <c r="D29" s="215">
        <f t="shared" si="6"/>
        <v>0</v>
      </c>
      <c r="E29" s="215">
        <v>20000000</v>
      </c>
      <c r="F29" s="215">
        <f t="shared" si="7"/>
        <v>0</v>
      </c>
      <c r="G29" s="215">
        <v>20000000</v>
      </c>
    </row>
    <row r="30" spans="1:7" s="13" customFormat="1" x14ac:dyDescent="0.2">
      <c r="A30" s="213" t="s">
        <v>154</v>
      </c>
      <c r="B30" s="214" t="s">
        <v>155</v>
      </c>
      <c r="C30" s="215">
        <v>2500000</v>
      </c>
      <c r="D30" s="215">
        <f t="shared" si="6"/>
        <v>0</v>
      </c>
      <c r="E30" s="215">
        <v>2500000</v>
      </c>
      <c r="F30" s="215">
        <f t="shared" si="7"/>
        <v>0</v>
      </c>
      <c r="G30" s="215">
        <v>2500000</v>
      </c>
    </row>
    <row r="31" spans="1:7" s="13" customFormat="1" x14ac:dyDescent="0.2">
      <c r="A31" s="213" t="s">
        <v>156</v>
      </c>
      <c r="B31" s="214" t="s">
        <v>157</v>
      </c>
      <c r="C31" s="215"/>
      <c r="D31" s="215">
        <f t="shared" si="6"/>
        <v>0</v>
      </c>
      <c r="E31" s="215"/>
      <c r="F31" s="215">
        <f t="shared" si="7"/>
        <v>0</v>
      </c>
      <c r="G31" s="215"/>
    </row>
    <row r="32" spans="1:7" s="13" customFormat="1" ht="16.5" thickBot="1" x14ac:dyDescent="0.25">
      <c r="A32" s="216" t="s">
        <v>158</v>
      </c>
      <c r="B32" s="217" t="s">
        <v>159</v>
      </c>
      <c r="C32" s="219">
        <v>100000</v>
      </c>
      <c r="D32" s="219">
        <f t="shared" si="6"/>
        <v>0</v>
      </c>
      <c r="E32" s="219">
        <v>100000</v>
      </c>
      <c r="F32" s="219">
        <f t="shared" si="7"/>
        <v>0</v>
      </c>
      <c r="G32" s="219">
        <v>100000</v>
      </c>
    </row>
    <row r="33" spans="1:7" s="13" customFormat="1" ht="16.5" thickBot="1" x14ac:dyDescent="0.25">
      <c r="A33" s="204" t="s">
        <v>9</v>
      </c>
      <c r="B33" s="208" t="s">
        <v>160</v>
      </c>
      <c r="C33" s="209">
        <f>SUM(C34:C43)</f>
        <v>9457300</v>
      </c>
      <c r="D33" s="159">
        <f>SUM(E33-C33)</f>
        <v>0</v>
      </c>
      <c r="E33" s="209">
        <f>SUM(E34:E43)</f>
        <v>9457300</v>
      </c>
      <c r="F33" s="159">
        <f>SUM(G33-E33)</f>
        <v>0</v>
      </c>
      <c r="G33" s="209">
        <f>SUM(G34:G43)</f>
        <v>9457300</v>
      </c>
    </row>
    <row r="34" spans="1:7" s="13" customFormat="1" x14ac:dyDescent="0.2">
      <c r="A34" s="210" t="s">
        <v>161</v>
      </c>
      <c r="B34" s="211" t="s">
        <v>162</v>
      </c>
      <c r="C34" s="212"/>
      <c r="D34" s="212">
        <f t="shared" ref="D34:D43" si="8">SUM(E34-C34)</f>
        <v>0</v>
      </c>
      <c r="E34" s="212"/>
      <c r="F34" s="212">
        <f t="shared" ref="F34:F43" si="9">SUM(G34-E34)</f>
        <v>0</v>
      </c>
      <c r="G34" s="212"/>
    </row>
    <row r="35" spans="1:7" s="13" customFormat="1" x14ac:dyDescent="0.2">
      <c r="A35" s="213" t="s">
        <v>163</v>
      </c>
      <c r="B35" s="214" t="s">
        <v>164</v>
      </c>
      <c r="C35" s="215">
        <v>4750300</v>
      </c>
      <c r="D35" s="215">
        <f t="shared" si="8"/>
        <v>0</v>
      </c>
      <c r="E35" s="215">
        <v>4750300</v>
      </c>
      <c r="F35" s="215">
        <f t="shared" si="9"/>
        <v>0</v>
      </c>
      <c r="G35" s="215">
        <v>4750300</v>
      </c>
    </row>
    <row r="36" spans="1:7" s="13" customFormat="1" x14ac:dyDescent="0.2">
      <c r="A36" s="213" t="s">
        <v>165</v>
      </c>
      <c r="B36" s="214" t="s">
        <v>166</v>
      </c>
      <c r="C36" s="215">
        <v>3600000</v>
      </c>
      <c r="D36" s="215">
        <f t="shared" si="8"/>
        <v>0</v>
      </c>
      <c r="E36" s="215">
        <v>3600000</v>
      </c>
      <c r="F36" s="215">
        <f t="shared" si="9"/>
        <v>0</v>
      </c>
      <c r="G36" s="215">
        <v>3600000</v>
      </c>
    </row>
    <row r="37" spans="1:7" s="13" customFormat="1" x14ac:dyDescent="0.2">
      <c r="A37" s="213" t="s">
        <v>167</v>
      </c>
      <c r="B37" s="214" t="s">
        <v>168</v>
      </c>
      <c r="C37" s="215"/>
      <c r="D37" s="215">
        <f t="shared" si="8"/>
        <v>0</v>
      </c>
      <c r="E37" s="215"/>
      <c r="F37" s="215">
        <f t="shared" si="9"/>
        <v>0</v>
      </c>
      <c r="G37" s="215"/>
    </row>
    <row r="38" spans="1:7" s="13" customFormat="1" x14ac:dyDescent="0.2">
      <c r="A38" s="213" t="s">
        <v>169</v>
      </c>
      <c r="B38" s="214" t="s">
        <v>170</v>
      </c>
      <c r="C38" s="215"/>
      <c r="D38" s="215">
        <f t="shared" si="8"/>
        <v>0</v>
      </c>
      <c r="E38" s="215"/>
      <c r="F38" s="215">
        <f t="shared" si="9"/>
        <v>0</v>
      </c>
      <c r="G38" s="215"/>
    </row>
    <row r="39" spans="1:7" s="13" customFormat="1" x14ac:dyDescent="0.2">
      <c r="A39" s="213" t="s">
        <v>171</v>
      </c>
      <c r="B39" s="214" t="s">
        <v>172</v>
      </c>
      <c r="C39" s="215">
        <v>1107000</v>
      </c>
      <c r="D39" s="215">
        <f t="shared" si="8"/>
        <v>0</v>
      </c>
      <c r="E39" s="215">
        <v>1107000</v>
      </c>
      <c r="F39" s="215">
        <f t="shared" si="9"/>
        <v>0</v>
      </c>
      <c r="G39" s="215">
        <v>1107000</v>
      </c>
    </row>
    <row r="40" spans="1:7" s="13" customFormat="1" x14ac:dyDescent="0.2">
      <c r="A40" s="213" t="s">
        <v>173</v>
      </c>
      <c r="B40" s="214" t="s">
        <v>174</v>
      </c>
      <c r="C40" s="215"/>
      <c r="D40" s="215">
        <f t="shared" si="8"/>
        <v>0</v>
      </c>
      <c r="E40" s="215"/>
      <c r="F40" s="215">
        <f t="shared" si="9"/>
        <v>0</v>
      </c>
      <c r="G40" s="215"/>
    </row>
    <row r="41" spans="1:7" s="13" customFormat="1" x14ac:dyDescent="0.2">
      <c r="A41" s="213" t="s">
        <v>175</v>
      </c>
      <c r="B41" s="214" t="s">
        <v>176</v>
      </c>
      <c r="C41" s="215"/>
      <c r="D41" s="215">
        <f t="shared" si="8"/>
        <v>0</v>
      </c>
      <c r="E41" s="215"/>
      <c r="F41" s="215">
        <f t="shared" si="9"/>
        <v>0</v>
      </c>
      <c r="G41" s="215"/>
    </row>
    <row r="42" spans="1:7" s="13" customFormat="1" x14ac:dyDescent="0.2">
      <c r="A42" s="213" t="s">
        <v>177</v>
      </c>
      <c r="B42" s="214" t="s">
        <v>178</v>
      </c>
      <c r="C42" s="222"/>
      <c r="D42" s="215">
        <f t="shared" si="8"/>
        <v>0</v>
      </c>
      <c r="E42" s="222"/>
      <c r="F42" s="215">
        <f t="shared" si="9"/>
        <v>0</v>
      </c>
      <c r="G42" s="222"/>
    </row>
    <row r="43" spans="1:7" s="13" customFormat="1" ht="16.5" thickBot="1" x14ac:dyDescent="0.25">
      <c r="A43" s="216" t="s">
        <v>179</v>
      </c>
      <c r="B43" s="217" t="s">
        <v>26</v>
      </c>
      <c r="C43" s="223">
        <v>0</v>
      </c>
      <c r="D43" s="219">
        <f t="shared" si="8"/>
        <v>0</v>
      </c>
      <c r="E43" s="223">
        <v>0</v>
      </c>
      <c r="F43" s="219">
        <f t="shared" si="9"/>
        <v>0</v>
      </c>
      <c r="G43" s="223">
        <v>0</v>
      </c>
    </row>
    <row r="44" spans="1:7" s="13" customFormat="1" ht="16.5" thickBot="1" x14ac:dyDescent="0.25">
      <c r="A44" s="204" t="s">
        <v>22</v>
      </c>
      <c r="B44" s="208" t="s">
        <v>180</v>
      </c>
      <c r="C44" s="209">
        <f>SUM(C45:C54)</f>
        <v>3300000</v>
      </c>
      <c r="D44" s="159">
        <f>SUM(E44-C44)</f>
        <v>0</v>
      </c>
      <c r="E44" s="209">
        <f>SUM(E45:E54)</f>
        <v>3300000</v>
      </c>
      <c r="F44" s="159">
        <f>SUM(G44-E44)</f>
        <v>0</v>
      </c>
      <c r="G44" s="209">
        <f>SUM(G45:G54)</f>
        <v>3300000</v>
      </c>
    </row>
    <row r="45" spans="1:7" s="13" customFormat="1" x14ac:dyDescent="0.2">
      <c r="A45" s="210" t="s">
        <v>181</v>
      </c>
      <c r="B45" s="211" t="s">
        <v>182</v>
      </c>
      <c r="C45" s="224"/>
      <c r="D45" s="212">
        <f t="shared" ref="D45:D49" si="10">SUM(E45-C45)</f>
        <v>0</v>
      </c>
      <c r="E45" s="224"/>
      <c r="F45" s="212">
        <f t="shared" ref="F45" si="11">SUM(G45-E45)</f>
        <v>0</v>
      </c>
      <c r="G45" s="224"/>
    </row>
    <row r="46" spans="1:7" s="13" customFormat="1" x14ac:dyDescent="0.2">
      <c r="A46" s="213" t="s">
        <v>183</v>
      </c>
      <c r="B46" s="214" t="s">
        <v>184</v>
      </c>
      <c r="C46" s="222">
        <v>3300000</v>
      </c>
      <c r="D46" s="215">
        <f>SUM(E46-C46)</f>
        <v>0</v>
      </c>
      <c r="E46" s="222">
        <v>3300000</v>
      </c>
      <c r="F46" s="215">
        <f>SUM(G46-E46)</f>
        <v>0</v>
      </c>
      <c r="G46" s="222">
        <v>3300000</v>
      </c>
    </row>
    <row r="47" spans="1:7" s="13" customFormat="1" x14ac:dyDescent="0.2">
      <c r="A47" s="213" t="s">
        <v>185</v>
      </c>
      <c r="B47" s="214" t="s">
        <v>186</v>
      </c>
      <c r="C47" s="222"/>
      <c r="D47" s="215">
        <f t="shared" si="10"/>
        <v>0</v>
      </c>
      <c r="E47" s="222"/>
      <c r="F47" s="215">
        <f t="shared" ref="F47:F49" si="12">SUM(G47-E47)</f>
        <v>0</v>
      </c>
      <c r="G47" s="222"/>
    </row>
    <row r="48" spans="1:7" s="13" customFormat="1" x14ac:dyDescent="0.2">
      <c r="A48" s="213" t="s">
        <v>187</v>
      </c>
      <c r="B48" s="214" t="s">
        <v>188</v>
      </c>
      <c r="C48" s="222"/>
      <c r="D48" s="215">
        <f t="shared" si="10"/>
        <v>0</v>
      </c>
      <c r="E48" s="222"/>
      <c r="F48" s="215">
        <f t="shared" si="12"/>
        <v>0</v>
      </c>
      <c r="G48" s="222"/>
    </row>
    <row r="49" spans="1:7" s="13" customFormat="1" ht="16.5" thickBot="1" x14ac:dyDescent="0.25">
      <c r="A49" s="216" t="s">
        <v>189</v>
      </c>
      <c r="B49" s="217" t="s">
        <v>190</v>
      </c>
      <c r="C49" s="223"/>
      <c r="D49" s="215">
        <f t="shared" si="10"/>
        <v>0</v>
      </c>
      <c r="E49" s="223"/>
      <c r="F49" s="215">
        <f t="shared" si="12"/>
        <v>0</v>
      </c>
      <c r="G49" s="223"/>
    </row>
    <row r="50" spans="1:7" s="13" customFormat="1" ht="16.5" thickBot="1" x14ac:dyDescent="0.25">
      <c r="A50" s="204" t="s">
        <v>191</v>
      </c>
      <c r="B50" s="208" t="s">
        <v>192</v>
      </c>
      <c r="C50" s="209"/>
      <c r="D50" s="209"/>
      <c r="E50" s="209"/>
      <c r="F50" s="209"/>
      <c r="G50" s="209"/>
    </row>
    <row r="51" spans="1:7" s="13" customFormat="1" x14ac:dyDescent="0.2">
      <c r="A51" s="210" t="s">
        <v>193</v>
      </c>
      <c r="B51" s="211" t="s">
        <v>194</v>
      </c>
      <c r="C51" s="212"/>
      <c r="D51" s="212"/>
      <c r="E51" s="212"/>
      <c r="F51" s="212"/>
      <c r="G51" s="212"/>
    </row>
    <row r="52" spans="1:7" s="13" customFormat="1" x14ac:dyDescent="0.2">
      <c r="A52" s="213" t="s">
        <v>195</v>
      </c>
      <c r="B52" s="214" t="s">
        <v>196</v>
      </c>
      <c r="C52" s="215"/>
      <c r="D52" s="215"/>
      <c r="E52" s="215"/>
      <c r="F52" s="215"/>
      <c r="G52" s="215"/>
    </row>
    <row r="53" spans="1:7" s="13" customFormat="1" x14ac:dyDescent="0.2">
      <c r="A53" s="213" t="s">
        <v>197</v>
      </c>
      <c r="B53" s="214" t="s">
        <v>198</v>
      </c>
      <c r="C53" s="215"/>
      <c r="D53" s="215"/>
      <c r="E53" s="215"/>
      <c r="F53" s="215"/>
      <c r="G53" s="215"/>
    </row>
    <row r="54" spans="1:7" s="13" customFormat="1" ht="16.5" thickBot="1" x14ac:dyDescent="0.25">
      <c r="A54" s="216" t="s">
        <v>199</v>
      </c>
      <c r="B54" s="217" t="s">
        <v>200</v>
      </c>
      <c r="C54" s="219"/>
      <c r="D54" s="219"/>
      <c r="E54" s="219"/>
      <c r="F54" s="219"/>
      <c r="G54" s="219"/>
    </row>
    <row r="55" spans="1:7" s="13" customFormat="1" ht="16.5" thickBot="1" x14ac:dyDescent="0.25">
      <c r="A55" s="204" t="s">
        <v>27</v>
      </c>
      <c r="B55" s="218" t="s">
        <v>201</v>
      </c>
      <c r="C55" s="209"/>
      <c r="D55" s="209"/>
      <c r="E55" s="209"/>
      <c r="F55" s="209"/>
      <c r="G55" s="209"/>
    </row>
    <row r="56" spans="1:7" s="13" customFormat="1" x14ac:dyDescent="0.2">
      <c r="A56" s="210" t="s">
        <v>202</v>
      </c>
      <c r="B56" s="211" t="s">
        <v>203</v>
      </c>
      <c r="C56" s="222"/>
      <c r="D56" s="222"/>
      <c r="E56" s="222"/>
      <c r="F56" s="222"/>
      <c r="G56" s="222"/>
    </row>
    <row r="57" spans="1:7" s="13" customFormat="1" x14ac:dyDescent="0.2">
      <c r="A57" s="213" t="s">
        <v>204</v>
      </c>
      <c r="B57" s="214" t="s">
        <v>205</v>
      </c>
      <c r="C57" s="222"/>
      <c r="D57" s="222"/>
      <c r="E57" s="222"/>
      <c r="F57" s="222"/>
      <c r="G57" s="222"/>
    </row>
    <row r="58" spans="1:7" s="13" customFormat="1" x14ac:dyDescent="0.2">
      <c r="A58" s="213" t="s">
        <v>206</v>
      </c>
      <c r="B58" s="214" t="s">
        <v>207</v>
      </c>
      <c r="C58" s="222"/>
      <c r="D58" s="222"/>
      <c r="E58" s="222"/>
      <c r="F58" s="222"/>
      <c r="G58" s="222"/>
    </row>
    <row r="59" spans="1:7" s="13" customFormat="1" ht="16.5" thickBot="1" x14ac:dyDescent="0.25">
      <c r="A59" s="216" t="s">
        <v>208</v>
      </c>
      <c r="B59" s="217" t="s">
        <v>209</v>
      </c>
      <c r="C59" s="222"/>
      <c r="D59" s="223"/>
      <c r="E59" s="222"/>
      <c r="F59" s="223"/>
      <c r="G59" s="222"/>
    </row>
    <row r="60" spans="1:7" s="13" customFormat="1" ht="16.5" thickBot="1" x14ac:dyDescent="0.25">
      <c r="A60" s="204" t="s">
        <v>30</v>
      </c>
      <c r="B60" s="208" t="s">
        <v>334</v>
      </c>
      <c r="C60" s="220">
        <f>SUM(C5,C12,C19,C26,C33,C44)</f>
        <v>281252067</v>
      </c>
      <c r="D60" s="160">
        <f>SUM(E60-C60)</f>
        <v>132392846</v>
      </c>
      <c r="E60" s="220">
        <f>SUM(E5,E12,E19,E26,E33,E44)</f>
        <v>413644913</v>
      </c>
      <c r="F60" s="160">
        <f>SUM(G60-E60)</f>
        <v>29328747</v>
      </c>
      <c r="G60" s="220">
        <f>SUM(G5,G12,G19,G26,G33,G44)</f>
        <v>442973660</v>
      </c>
    </row>
    <row r="61" spans="1:7" s="13" customFormat="1" ht="16.5" thickBot="1" x14ac:dyDescent="0.25">
      <c r="A61" s="225" t="s">
        <v>33</v>
      </c>
      <c r="B61" s="218" t="s">
        <v>211</v>
      </c>
      <c r="C61" s="209"/>
      <c r="D61" s="209"/>
      <c r="E61" s="209"/>
      <c r="F61" s="209"/>
      <c r="G61" s="209"/>
    </row>
    <row r="62" spans="1:7" s="13" customFormat="1" x14ac:dyDescent="0.2">
      <c r="A62" s="210" t="s">
        <v>212</v>
      </c>
      <c r="B62" s="211" t="s">
        <v>213</v>
      </c>
      <c r="C62" s="222"/>
      <c r="D62" s="222"/>
      <c r="E62" s="222"/>
      <c r="F62" s="222"/>
      <c r="G62" s="222"/>
    </row>
    <row r="63" spans="1:7" s="13" customFormat="1" x14ac:dyDescent="0.2">
      <c r="A63" s="213" t="s">
        <v>214</v>
      </c>
      <c r="B63" s="214" t="s">
        <v>215</v>
      </c>
      <c r="C63" s="222"/>
      <c r="D63" s="222"/>
      <c r="E63" s="222"/>
      <c r="F63" s="222"/>
      <c r="G63" s="222"/>
    </row>
    <row r="64" spans="1:7" s="13" customFormat="1" ht="16.5" thickBot="1" x14ac:dyDescent="0.25">
      <c r="A64" s="216" t="s">
        <v>216</v>
      </c>
      <c r="B64" s="217" t="s">
        <v>217</v>
      </c>
      <c r="C64" s="222"/>
      <c r="D64" s="222"/>
      <c r="E64" s="222"/>
      <c r="F64" s="222"/>
      <c r="G64" s="222"/>
    </row>
    <row r="65" spans="1:7" s="13" customFormat="1" ht="16.5" thickBot="1" x14ac:dyDescent="0.25">
      <c r="A65" s="225" t="s">
        <v>36</v>
      </c>
      <c r="B65" s="218" t="s">
        <v>218</v>
      </c>
      <c r="C65" s="209"/>
      <c r="D65" s="209"/>
      <c r="E65" s="209"/>
      <c r="F65" s="209"/>
      <c r="G65" s="209"/>
    </row>
    <row r="66" spans="1:7" s="13" customFormat="1" x14ac:dyDescent="0.2">
      <c r="A66" s="210" t="s">
        <v>219</v>
      </c>
      <c r="B66" s="211" t="s">
        <v>220</v>
      </c>
      <c r="C66" s="222"/>
      <c r="D66" s="222"/>
      <c r="E66" s="222"/>
      <c r="F66" s="222"/>
      <c r="G66" s="222"/>
    </row>
    <row r="67" spans="1:7" s="13" customFormat="1" x14ac:dyDescent="0.2">
      <c r="A67" s="213" t="s">
        <v>221</v>
      </c>
      <c r="B67" s="214" t="s">
        <v>222</v>
      </c>
      <c r="C67" s="222"/>
      <c r="D67" s="222"/>
      <c r="E67" s="222"/>
      <c r="F67" s="222"/>
      <c r="G67" s="222"/>
    </row>
    <row r="68" spans="1:7" s="13" customFormat="1" x14ac:dyDescent="0.2">
      <c r="A68" s="213" t="s">
        <v>223</v>
      </c>
      <c r="B68" s="214" t="s">
        <v>224</v>
      </c>
      <c r="C68" s="222"/>
      <c r="D68" s="222"/>
      <c r="E68" s="222"/>
      <c r="F68" s="222"/>
      <c r="G68" s="222"/>
    </row>
    <row r="69" spans="1:7" s="13" customFormat="1" ht="16.5" thickBot="1" x14ac:dyDescent="0.25">
      <c r="A69" s="216" t="s">
        <v>225</v>
      </c>
      <c r="B69" s="217" t="s">
        <v>226</v>
      </c>
      <c r="C69" s="222"/>
      <c r="D69" s="223"/>
      <c r="E69" s="222"/>
      <c r="F69" s="223"/>
      <c r="G69" s="222"/>
    </row>
    <row r="70" spans="1:7" s="13" customFormat="1" ht="16.5" thickBot="1" x14ac:dyDescent="0.25">
      <c r="A70" s="225" t="s">
        <v>39</v>
      </c>
      <c r="B70" s="218" t="s">
        <v>227</v>
      </c>
      <c r="C70" s="209">
        <f>SUM(C71:C72)</f>
        <v>65637930</v>
      </c>
      <c r="D70" s="160">
        <f>SUM(E70-C70)</f>
        <v>1644968</v>
      </c>
      <c r="E70" s="209">
        <f>SUM(E71:E72)</f>
        <v>67282898</v>
      </c>
      <c r="F70" s="160">
        <f>SUM(G70-E70)</f>
        <v>0</v>
      </c>
      <c r="G70" s="209">
        <f>SUM(G71:G72)</f>
        <v>67282898</v>
      </c>
    </row>
    <row r="71" spans="1:7" s="13" customFormat="1" x14ac:dyDescent="0.2">
      <c r="A71" s="210" t="s">
        <v>228</v>
      </c>
      <c r="B71" s="211" t="s">
        <v>229</v>
      </c>
      <c r="C71" s="222">
        <v>65637930</v>
      </c>
      <c r="D71" s="212">
        <f t="shared" ref="D71:D72" si="13">SUM(E71-C71)</f>
        <v>1644968</v>
      </c>
      <c r="E71" s="222">
        <v>67282898</v>
      </c>
      <c r="F71" s="212">
        <f t="shared" ref="F71:F72" si="14">SUM(G71-E71)</f>
        <v>0</v>
      </c>
      <c r="G71" s="222">
        <v>67282898</v>
      </c>
    </row>
    <row r="72" spans="1:7" s="13" customFormat="1" ht="16.5" thickBot="1" x14ac:dyDescent="0.25">
      <c r="A72" s="216" t="s">
        <v>230</v>
      </c>
      <c r="B72" s="217" t="s">
        <v>231</v>
      </c>
      <c r="C72" s="222"/>
      <c r="D72" s="215">
        <f t="shared" si="13"/>
        <v>0</v>
      </c>
      <c r="E72" s="222"/>
      <c r="F72" s="215">
        <f t="shared" si="14"/>
        <v>0</v>
      </c>
      <c r="G72" s="222"/>
    </row>
    <row r="73" spans="1:7" s="13" customFormat="1" ht="16.5" thickBot="1" x14ac:dyDescent="0.25">
      <c r="A73" s="225" t="s">
        <v>42</v>
      </c>
      <c r="B73" s="218" t="s">
        <v>232</v>
      </c>
      <c r="C73" s="209"/>
      <c r="D73" s="209"/>
      <c r="E73" s="209"/>
      <c r="F73" s="209"/>
      <c r="G73" s="209"/>
    </row>
    <row r="74" spans="1:7" s="13" customFormat="1" x14ac:dyDescent="0.2">
      <c r="A74" s="210" t="s">
        <v>233</v>
      </c>
      <c r="B74" s="211" t="s">
        <v>234</v>
      </c>
      <c r="C74" s="222"/>
      <c r="D74" s="215">
        <f t="shared" ref="D74:D76" si="15">SUM(E74-C74)</f>
        <v>0</v>
      </c>
      <c r="E74" s="222"/>
      <c r="F74" s="215">
        <f t="shared" ref="F74:F76" si="16">SUM(G74-E74)</f>
        <v>0</v>
      </c>
      <c r="G74" s="222"/>
    </row>
    <row r="75" spans="1:7" s="13" customFormat="1" x14ac:dyDescent="0.2">
      <c r="A75" s="213" t="s">
        <v>235</v>
      </c>
      <c r="B75" s="214" t="s">
        <v>236</v>
      </c>
      <c r="C75" s="222"/>
      <c r="D75" s="215">
        <f t="shared" si="15"/>
        <v>0</v>
      </c>
      <c r="E75" s="222"/>
      <c r="F75" s="215">
        <f t="shared" si="16"/>
        <v>0</v>
      </c>
      <c r="G75" s="222"/>
    </row>
    <row r="76" spans="1:7" s="13" customFormat="1" ht="16.5" thickBot="1" x14ac:dyDescent="0.25">
      <c r="A76" s="216" t="s">
        <v>336</v>
      </c>
      <c r="B76" s="217" t="s">
        <v>238</v>
      </c>
      <c r="C76" s="222"/>
      <c r="D76" s="215">
        <f t="shared" si="15"/>
        <v>0</v>
      </c>
      <c r="E76" s="222"/>
      <c r="F76" s="215">
        <f t="shared" si="16"/>
        <v>0</v>
      </c>
      <c r="G76" s="222"/>
    </row>
    <row r="77" spans="1:7" s="13" customFormat="1" ht="16.5" thickBot="1" x14ac:dyDescent="0.25">
      <c r="A77" s="225" t="s">
        <v>45</v>
      </c>
      <c r="B77" s="218" t="s">
        <v>241</v>
      </c>
      <c r="C77" s="209"/>
      <c r="D77" s="209"/>
      <c r="E77" s="209"/>
      <c r="F77" s="209"/>
      <c r="G77" s="209"/>
    </row>
    <row r="78" spans="1:7" s="13" customFormat="1" x14ac:dyDescent="0.2">
      <c r="A78" s="226" t="s">
        <v>359</v>
      </c>
      <c r="B78" s="211" t="s">
        <v>243</v>
      </c>
      <c r="C78" s="222"/>
      <c r="D78" s="215">
        <f t="shared" ref="D78:D81" si="17">SUM(E78-C78)</f>
        <v>0</v>
      </c>
      <c r="E78" s="222"/>
      <c r="F78" s="215">
        <f t="shared" ref="F78:F81" si="18">SUM(G78-E78)</f>
        <v>0</v>
      </c>
      <c r="G78" s="222"/>
    </row>
    <row r="79" spans="1:7" s="13" customFormat="1" x14ac:dyDescent="0.2">
      <c r="A79" s="227" t="s">
        <v>244</v>
      </c>
      <c r="B79" s="214" t="s">
        <v>245</v>
      </c>
      <c r="C79" s="222"/>
      <c r="D79" s="215">
        <f t="shared" si="17"/>
        <v>0</v>
      </c>
      <c r="E79" s="222"/>
      <c r="F79" s="215">
        <f t="shared" si="18"/>
        <v>0</v>
      </c>
      <c r="G79" s="222"/>
    </row>
    <row r="80" spans="1:7" s="13" customFormat="1" x14ac:dyDescent="0.2">
      <c r="A80" s="227" t="s">
        <v>246</v>
      </c>
      <c r="B80" s="214" t="s">
        <v>247</v>
      </c>
      <c r="C80" s="222"/>
      <c r="D80" s="215">
        <f t="shared" si="17"/>
        <v>0</v>
      </c>
      <c r="E80" s="222"/>
      <c r="F80" s="215">
        <f t="shared" si="18"/>
        <v>0</v>
      </c>
      <c r="G80" s="222"/>
    </row>
    <row r="81" spans="1:11" s="13" customFormat="1" ht="16.5" thickBot="1" x14ac:dyDescent="0.25">
      <c r="A81" s="228" t="s">
        <v>248</v>
      </c>
      <c r="B81" s="217" t="s">
        <v>249</v>
      </c>
      <c r="C81" s="222"/>
      <c r="D81" s="215">
        <f t="shared" si="17"/>
        <v>0</v>
      </c>
      <c r="E81" s="222"/>
      <c r="F81" s="215">
        <f t="shared" si="18"/>
        <v>0</v>
      </c>
      <c r="G81" s="222"/>
    </row>
    <row r="82" spans="1:11" s="13" customFormat="1" ht="16.5" thickBot="1" x14ac:dyDescent="0.25">
      <c r="A82" s="225" t="s">
        <v>48</v>
      </c>
      <c r="B82" s="218" t="s">
        <v>250</v>
      </c>
      <c r="C82" s="229"/>
      <c r="D82" s="229"/>
      <c r="E82" s="229"/>
      <c r="F82" s="229"/>
      <c r="G82" s="229"/>
    </row>
    <row r="83" spans="1:11" s="13" customFormat="1" ht="16.5" thickBot="1" x14ac:dyDescent="0.25">
      <c r="A83" s="225" t="s">
        <v>51</v>
      </c>
      <c r="B83" s="218" t="s">
        <v>251</v>
      </c>
      <c r="C83" s="220">
        <f>SUM(C61,C65,C70,C73,C77,C82)</f>
        <v>65637930</v>
      </c>
      <c r="D83" s="160">
        <f>SUM(E83-C83)</f>
        <v>1644968</v>
      </c>
      <c r="E83" s="220">
        <f>SUM(E61,E65,E70,E73,E77,E82)</f>
        <v>67282898</v>
      </c>
      <c r="F83" s="160">
        <f>SUM(G83-E83)</f>
        <v>0</v>
      </c>
      <c r="G83" s="220">
        <f>SUM(G61,G65,G70,G73,G77,G82)</f>
        <v>67282898</v>
      </c>
    </row>
    <row r="84" spans="1:11" s="13" customFormat="1" ht="27" customHeight="1" thickBot="1" x14ac:dyDescent="0.25">
      <c r="A84" s="230" t="s">
        <v>54</v>
      </c>
      <c r="B84" s="231" t="s">
        <v>252</v>
      </c>
      <c r="C84" s="220">
        <f>SUM(C60,C83)</f>
        <v>346889997</v>
      </c>
      <c r="D84" s="160">
        <f>SUM(E84-C84)</f>
        <v>134037814</v>
      </c>
      <c r="E84" s="220">
        <f>SUM(E60,E83)</f>
        <v>480927811</v>
      </c>
      <c r="F84" s="160">
        <f>SUM(G84-E84)</f>
        <v>29328747</v>
      </c>
      <c r="G84" s="220">
        <f>SUM(G60,G83)</f>
        <v>510256558</v>
      </c>
    </row>
    <row r="85" spans="1:11" s="13" customFormat="1" x14ac:dyDescent="0.2">
      <c r="A85" s="18"/>
      <c r="B85" s="19"/>
      <c r="C85" s="30"/>
      <c r="D85" s="30"/>
      <c r="E85" s="30"/>
    </row>
    <row r="86" spans="1:11" ht="16.5" customHeight="1" x14ac:dyDescent="0.25">
      <c r="A86" s="407" t="s">
        <v>253</v>
      </c>
      <c r="B86" s="407"/>
      <c r="C86" s="407"/>
      <c r="D86" s="407"/>
      <c r="E86" s="407"/>
      <c r="F86" s="407"/>
      <c r="G86" s="407"/>
      <c r="K86" s="11" t="s">
        <v>254</v>
      </c>
    </row>
    <row r="87" spans="1:11" ht="16.5" customHeight="1" thickBot="1" x14ac:dyDescent="0.3">
      <c r="A87" s="404"/>
      <c r="B87" s="404"/>
      <c r="D87" s="158"/>
      <c r="G87" s="154" t="s">
        <v>2</v>
      </c>
    </row>
    <row r="88" spans="1:11" ht="32.25" thickBot="1" x14ac:dyDescent="0.3">
      <c r="A88" s="204" t="s">
        <v>3</v>
      </c>
      <c r="B88" s="205" t="s">
        <v>256</v>
      </c>
      <c r="C88" s="205" t="s">
        <v>66</v>
      </c>
      <c r="D88" s="205" t="s">
        <v>364</v>
      </c>
      <c r="E88" s="205" t="s">
        <v>365</v>
      </c>
      <c r="F88" s="205" t="s">
        <v>369</v>
      </c>
      <c r="G88" s="205" t="s">
        <v>371</v>
      </c>
    </row>
    <row r="89" spans="1:11" s="15" customFormat="1" ht="16.5" thickBot="1" x14ac:dyDescent="0.25">
      <c r="A89" s="204">
        <v>1</v>
      </c>
      <c r="B89" s="205">
        <v>2</v>
      </c>
      <c r="C89" s="205">
        <v>3</v>
      </c>
      <c r="D89" s="205">
        <v>4</v>
      </c>
      <c r="E89" s="205">
        <v>5</v>
      </c>
      <c r="F89" s="205">
        <v>6</v>
      </c>
      <c r="G89" s="205">
        <v>7</v>
      </c>
    </row>
    <row r="90" spans="1:11" ht="16.5" thickBot="1" x14ac:dyDescent="0.3">
      <c r="A90" s="206" t="s">
        <v>10</v>
      </c>
      <c r="B90" s="232" t="s">
        <v>257</v>
      </c>
      <c r="C90" s="233">
        <f>SUM(C91:C95)</f>
        <v>95337207</v>
      </c>
      <c r="D90" s="160">
        <f>SUM(E90-C90)</f>
        <v>32854267</v>
      </c>
      <c r="E90" s="233">
        <f>SUM(E91:E95)</f>
        <v>128191474</v>
      </c>
      <c r="F90" s="160">
        <f>SUM(G90-E90)</f>
        <v>9136378</v>
      </c>
      <c r="G90" s="233">
        <f>SUM(G91:G95)</f>
        <v>137327852</v>
      </c>
    </row>
    <row r="91" spans="1:11" x14ac:dyDescent="0.25">
      <c r="A91" s="234" t="s">
        <v>108</v>
      </c>
      <c r="B91" s="235" t="s">
        <v>258</v>
      </c>
      <c r="C91" s="236">
        <v>35082841</v>
      </c>
      <c r="D91" s="212">
        <f>SUM(E91-C91)</f>
        <v>10182933</v>
      </c>
      <c r="E91" s="236">
        <v>45265774</v>
      </c>
      <c r="F91" s="212">
        <f>SUM(G91-E91)</f>
        <v>4185009</v>
      </c>
      <c r="G91" s="236">
        <v>49450783</v>
      </c>
    </row>
    <row r="92" spans="1:11" x14ac:dyDescent="0.25">
      <c r="A92" s="213" t="s">
        <v>110</v>
      </c>
      <c r="B92" s="237" t="s">
        <v>15</v>
      </c>
      <c r="C92" s="238">
        <v>6227244</v>
      </c>
      <c r="D92" s="215">
        <f t="shared" ref="D92:D105" si="19">SUM(E92-C92)</f>
        <v>1310270</v>
      </c>
      <c r="E92" s="238">
        <v>7537514</v>
      </c>
      <c r="F92" s="215">
        <f t="shared" ref="F92:F105" si="20">SUM(G92-E92)</f>
        <v>586871</v>
      </c>
      <c r="G92" s="238">
        <v>8124385</v>
      </c>
    </row>
    <row r="93" spans="1:11" x14ac:dyDescent="0.25">
      <c r="A93" s="213" t="s">
        <v>112</v>
      </c>
      <c r="B93" s="237" t="s">
        <v>259</v>
      </c>
      <c r="C93" s="239">
        <v>39912917</v>
      </c>
      <c r="D93" s="215">
        <f t="shared" si="19"/>
        <v>20911894</v>
      </c>
      <c r="E93" s="239">
        <v>60824811</v>
      </c>
      <c r="F93" s="215">
        <f t="shared" si="20"/>
        <v>2783167</v>
      </c>
      <c r="G93" s="239">
        <v>63607978</v>
      </c>
    </row>
    <row r="94" spans="1:11" x14ac:dyDescent="0.25">
      <c r="A94" s="213" t="s">
        <v>114</v>
      </c>
      <c r="B94" s="237" t="s">
        <v>19</v>
      </c>
      <c r="C94" s="239">
        <v>4870000</v>
      </c>
      <c r="D94" s="215">
        <f t="shared" si="19"/>
        <v>194590</v>
      </c>
      <c r="E94" s="239">
        <v>5064590</v>
      </c>
      <c r="F94" s="215">
        <f t="shared" si="20"/>
        <v>1431331</v>
      </c>
      <c r="G94" s="239">
        <v>6495921</v>
      </c>
    </row>
    <row r="95" spans="1:11" x14ac:dyDescent="0.25">
      <c r="A95" s="213" t="s">
        <v>260</v>
      </c>
      <c r="B95" s="240" t="s">
        <v>21</v>
      </c>
      <c r="C95" s="388">
        <v>9244205</v>
      </c>
      <c r="D95" s="215">
        <f t="shared" si="19"/>
        <v>254580</v>
      </c>
      <c r="E95" s="388">
        <v>9498785</v>
      </c>
      <c r="F95" s="215">
        <f t="shared" si="20"/>
        <v>150000</v>
      </c>
      <c r="G95" s="388">
        <v>9648785</v>
      </c>
    </row>
    <row r="96" spans="1:11" x14ac:dyDescent="0.25">
      <c r="A96" s="213" t="s">
        <v>118</v>
      </c>
      <c r="B96" s="237" t="s">
        <v>261</v>
      </c>
      <c r="C96" s="239"/>
      <c r="D96" s="215">
        <f t="shared" si="19"/>
        <v>46038</v>
      </c>
      <c r="E96" s="239">
        <v>46038</v>
      </c>
      <c r="F96" s="215">
        <f t="shared" si="20"/>
        <v>0</v>
      </c>
      <c r="G96" s="239">
        <v>46038</v>
      </c>
    </row>
    <row r="97" spans="1:7" x14ac:dyDescent="0.25">
      <c r="A97" s="213" t="s">
        <v>262</v>
      </c>
      <c r="B97" s="241" t="s">
        <v>263</v>
      </c>
      <c r="C97" s="239"/>
      <c r="D97" s="215">
        <f t="shared" si="19"/>
        <v>0</v>
      </c>
      <c r="E97" s="239"/>
      <c r="F97" s="215">
        <f t="shared" si="20"/>
        <v>0</v>
      </c>
      <c r="G97" s="239"/>
    </row>
    <row r="98" spans="1:7" x14ac:dyDescent="0.25">
      <c r="A98" s="213" t="s">
        <v>264</v>
      </c>
      <c r="B98" s="242" t="s">
        <v>265</v>
      </c>
      <c r="C98" s="239"/>
      <c r="D98" s="215">
        <f t="shared" si="19"/>
        <v>0</v>
      </c>
      <c r="E98" s="239"/>
      <c r="F98" s="215">
        <f t="shared" si="20"/>
        <v>0</v>
      </c>
      <c r="G98" s="239"/>
    </row>
    <row r="99" spans="1:7" x14ac:dyDescent="0.25">
      <c r="A99" s="213" t="s">
        <v>266</v>
      </c>
      <c r="B99" s="242" t="s">
        <v>267</v>
      </c>
      <c r="C99" s="239"/>
      <c r="D99" s="215">
        <f t="shared" si="19"/>
        <v>0</v>
      </c>
      <c r="E99" s="239"/>
      <c r="F99" s="215">
        <f t="shared" si="20"/>
        <v>0</v>
      </c>
      <c r="G99" s="239"/>
    </row>
    <row r="100" spans="1:7" x14ac:dyDescent="0.25">
      <c r="A100" s="213" t="s">
        <v>268</v>
      </c>
      <c r="B100" s="241" t="s">
        <v>269</v>
      </c>
      <c r="C100" s="239">
        <v>6794205</v>
      </c>
      <c r="D100" s="215">
        <f t="shared" si="19"/>
        <v>59407</v>
      </c>
      <c r="E100" s="239">
        <v>6853612</v>
      </c>
      <c r="F100" s="215">
        <f t="shared" si="20"/>
        <v>150000</v>
      </c>
      <c r="G100" s="239">
        <v>7003612</v>
      </c>
    </row>
    <row r="101" spans="1:7" x14ac:dyDescent="0.25">
      <c r="A101" s="213" t="s">
        <v>270</v>
      </c>
      <c r="B101" s="241" t="s">
        <v>271</v>
      </c>
      <c r="C101" s="239"/>
      <c r="D101" s="215">
        <f t="shared" si="19"/>
        <v>0</v>
      </c>
      <c r="E101" s="239"/>
      <c r="F101" s="215">
        <f t="shared" si="20"/>
        <v>0</v>
      </c>
      <c r="G101" s="239"/>
    </row>
    <row r="102" spans="1:7" x14ac:dyDescent="0.25">
      <c r="A102" s="213" t="s">
        <v>272</v>
      </c>
      <c r="B102" s="242" t="s">
        <v>273</v>
      </c>
      <c r="C102" s="239"/>
      <c r="D102" s="215">
        <f t="shared" si="19"/>
        <v>0</v>
      </c>
      <c r="E102" s="239"/>
      <c r="F102" s="215">
        <f t="shared" si="20"/>
        <v>0</v>
      </c>
      <c r="G102" s="239"/>
    </row>
    <row r="103" spans="1:7" x14ac:dyDescent="0.25">
      <c r="A103" s="243" t="s">
        <v>274</v>
      </c>
      <c r="B103" s="244" t="s">
        <v>275</v>
      </c>
      <c r="C103" s="239"/>
      <c r="D103" s="215">
        <f t="shared" si="19"/>
        <v>0</v>
      </c>
      <c r="E103" s="239"/>
      <c r="F103" s="215">
        <f t="shared" si="20"/>
        <v>0</v>
      </c>
      <c r="G103" s="239"/>
    </row>
    <row r="104" spans="1:7" x14ac:dyDescent="0.25">
      <c r="A104" s="213" t="s">
        <v>276</v>
      </c>
      <c r="B104" s="244" t="s">
        <v>277</v>
      </c>
      <c r="C104" s="239"/>
      <c r="D104" s="215">
        <f t="shared" si="19"/>
        <v>0</v>
      </c>
      <c r="E104" s="239"/>
      <c r="F104" s="215">
        <f t="shared" si="20"/>
        <v>0</v>
      </c>
      <c r="G104" s="239"/>
    </row>
    <row r="105" spans="1:7" ht="16.5" thickBot="1" x14ac:dyDescent="0.3">
      <c r="A105" s="245" t="s">
        <v>278</v>
      </c>
      <c r="B105" s="246" t="s">
        <v>279</v>
      </c>
      <c r="C105" s="247">
        <v>2450000</v>
      </c>
      <c r="D105" s="215">
        <f t="shared" si="19"/>
        <v>149135</v>
      </c>
      <c r="E105" s="247">
        <v>2599135</v>
      </c>
      <c r="F105" s="215">
        <f t="shared" si="20"/>
        <v>0</v>
      </c>
      <c r="G105" s="247">
        <v>2599135</v>
      </c>
    </row>
    <row r="106" spans="1:7" ht="16.5" thickBot="1" x14ac:dyDescent="0.3">
      <c r="A106" s="204" t="s">
        <v>13</v>
      </c>
      <c r="B106" s="248" t="s">
        <v>280</v>
      </c>
      <c r="C106" s="249">
        <f>SUM(C107,C109)</f>
        <v>174422570</v>
      </c>
      <c r="D106" s="160">
        <f>SUM(E106-C106)</f>
        <v>105601461</v>
      </c>
      <c r="E106" s="249">
        <f>SUM(E107,E109)</f>
        <v>280024031</v>
      </c>
      <c r="F106" s="160">
        <f>SUM(G106-E106)</f>
        <v>24705998</v>
      </c>
      <c r="G106" s="249">
        <f>SUM(G107,G109)</f>
        <v>304730029</v>
      </c>
    </row>
    <row r="107" spans="1:7" x14ac:dyDescent="0.25">
      <c r="A107" s="210" t="s">
        <v>121</v>
      </c>
      <c r="B107" s="237" t="s">
        <v>68</v>
      </c>
      <c r="C107" s="250">
        <v>22297356</v>
      </c>
      <c r="D107" s="250">
        <v>22297356</v>
      </c>
      <c r="E107" s="250">
        <v>78848310</v>
      </c>
      <c r="F107" s="250">
        <v>22297356</v>
      </c>
      <c r="G107" s="250">
        <v>78848310</v>
      </c>
    </row>
    <row r="108" spans="1:7" x14ac:dyDescent="0.25">
      <c r="A108" s="210" t="s">
        <v>123</v>
      </c>
      <c r="B108" s="251" t="s">
        <v>281</v>
      </c>
      <c r="C108" s="250"/>
      <c r="D108" s="250"/>
      <c r="E108" s="250"/>
      <c r="F108" s="250"/>
      <c r="G108" s="250"/>
    </row>
    <row r="109" spans="1:7" x14ac:dyDescent="0.25">
      <c r="A109" s="210" t="s">
        <v>125</v>
      </c>
      <c r="B109" s="251" t="s">
        <v>72</v>
      </c>
      <c r="C109" s="238">
        <v>152125214</v>
      </c>
      <c r="D109" s="215">
        <f t="shared" ref="D109:D119" si="21">SUM(E109-C109)</f>
        <v>49050507</v>
      </c>
      <c r="E109" s="238">
        <v>201175721</v>
      </c>
      <c r="F109" s="215">
        <f t="shared" ref="F109:F119" si="22">SUM(G109-E109)</f>
        <v>24705998</v>
      </c>
      <c r="G109" s="238">
        <v>225881719</v>
      </c>
    </row>
    <row r="110" spans="1:7" x14ac:dyDescent="0.25">
      <c r="A110" s="210" t="s">
        <v>127</v>
      </c>
      <c r="B110" s="251" t="s">
        <v>282</v>
      </c>
      <c r="C110" s="238">
        <v>148188214</v>
      </c>
      <c r="D110" s="215">
        <f t="shared" si="21"/>
        <v>0</v>
      </c>
      <c r="E110" s="238">
        <v>148188214</v>
      </c>
      <c r="F110" s="215">
        <f t="shared" si="22"/>
        <v>68792157</v>
      </c>
      <c r="G110" s="238">
        <v>216980371</v>
      </c>
    </row>
    <row r="111" spans="1:7" x14ac:dyDescent="0.25">
      <c r="A111" s="210" t="s">
        <v>129</v>
      </c>
      <c r="B111" s="217" t="s">
        <v>76</v>
      </c>
      <c r="C111" s="238"/>
      <c r="D111" s="215">
        <f t="shared" si="21"/>
        <v>0</v>
      </c>
      <c r="E111" s="238"/>
      <c r="F111" s="215">
        <f t="shared" si="22"/>
        <v>0</v>
      </c>
      <c r="G111" s="238"/>
    </row>
    <row r="112" spans="1:7" x14ac:dyDescent="0.25">
      <c r="A112" s="210" t="s">
        <v>131</v>
      </c>
      <c r="B112" s="214" t="s">
        <v>283</v>
      </c>
      <c r="C112" s="238"/>
      <c r="D112" s="215">
        <f t="shared" si="21"/>
        <v>0</v>
      </c>
      <c r="E112" s="238"/>
      <c r="F112" s="215">
        <f t="shared" si="22"/>
        <v>0</v>
      </c>
      <c r="G112" s="238"/>
    </row>
    <row r="113" spans="1:7" x14ac:dyDescent="0.25">
      <c r="A113" s="210" t="s">
        <v>284</v>
      </c>
      <c r="B113" s="252" t="s">
        <v>285</v>
      </c>
      <c r="C113" s="238"/>
      <c r="D113" s="215">
        <f t="shared" si="21"/>
        <v>0</v>
      </c>
      <c r="E113" s="238"/>
      <c r="F113" s="215">
        <f t="shared" si="22"/>
        <v>0</v>
      </c>
      <c r="G113" s="238"/>
    </row>
    <row r="114" spans="1:7" x14ac:dyDescent="0.25">
      <c r="A114" s="210" t="s">
        <v>286</v>
      </c>
      <c r="B114" s="242" t="s">
        <v>267</v>
      </c>
      <c r="C114" s="238"/>
      <c r="D114" s="215">
        <f t="shared" si="21"/>
        <v>0</v>
      </c>
      <c r="E114" s="238"/>
      <c r="F114" s="215">
        <f t="shared" si="22"/>
        <v>0</v>
      </c>
      <c r="G114" s="238"/>
    </row>
    <row r="115" spans="1:7" x14ac:dyDescent="0.25">
      <c r="A115" s="210" t="s">
        <v>287</v>
      </c>
      <c r="B115" s="242" t="s">
        <v>288</v>
      </c>
      <c r="C115" s="238"/>
      <c r="D115" s="215">
        <f t="shared" si="21"/>
        <v>0</v>
      </c>
      <c r="E115" s="238"/>
      <c r="F115" s="215">
        <f t="shared" si="22"/>
        <v>0</v>
      </c>
      <c r="G115" s="238"/>
    </row>
    <row r="116" spans="1:7" x14ac:dyDescent="0.25">
      <c r="A116" s="210" t="s">
        <v>289</v>
      </c>
      <c r="B116" s="242" t="s">
        <v>290</v>
      </c>
      <c r="C116" s="238"/>
      <c r="D116" s="215">
        <f t="shared" si="21"/>
        <v>0</v>
      </c>
      <c r="E116" s="238"/>
      <c r="F116" s="215">
        <f t="shared" si="22"/>
        <v>0</v>
      </c>
      <c r="G116" s="238"/>
    </row>
    <row r="117" spans="1:7" x14ac:dyDescent="0.25">
      <c r="A117" s="210" t="s">
        <v>291</v>
      </c>
      <c r="B117" s="242" t="s">
        <v>273</v>
      </c>
      <c r="C117" s="238"/>
      <c r="D117" s="215">
        <f t="shared" si="21"/>
        <v>0</v>
      </c>
      <c r="E117" s="238"/>
      <c r="F117" s="215">
        <f t="shared" si="22"/>
        <v>0</v>
      </c>
      <c r="G117" s="238"/>
    </row>
    <row r="118" spans="1:7" x14ac:dyDescent="0.25">
      <c r="A118" s="210" t="s">
        <v>292</v>
      </c>
      <c r="B118" s="242" t="s">
        <v>293</v>
      </c>
      <c r="C118" s="238"/>
      <c r="D118" s="215">
        <f t="shared" si="21"/>
        <v>0</v>
      </c>
      <c r="E118" s="238"/>
      <c r="F118" s="215">
        <f t="shared" si="22"/>
        <v>0</v>
      </c>
      <c r="G118" s="238"/>
    </row>
    <row r="119" spans="1:7" ht="16.5" thickBot="1" x14ac:dyDescent="0.3">
      <c r="A119" s="243" t="s">
        <v>294</v>
      </c>
      <c r="B119" s="242" t="s">
        <v>295</v>
      </c>
      <c r="C119" s="239"/>
      <c r="D119" s="215">
        <f t="shared" si="21"/>
        <v>0</v>
      </c>
      <c r="E119" s="239"/>
      <c r="F119" s="215">
        <f t="shared" si="22"/>
        <v>0</v>
      </c>
      <c r="G119" s="239"/>
    </row>
    <row r="120" spans="1:7" ht="16.5" thickBot="1" x14ac:dyDescent="0.3">
      <c r="A120" s="204" t="s">
        <v>7</v>
      </c>
      <c r="B120" s="253" t="s">
        <v>296</v>
      </c>
      <c r="C120" s="249">
        <f>SUM(C121:C122)</f>
        <v>30629196</v>
      </c>
      <c r="D120" s="160">
        <f>SUM(E120-C120)</f>
        <v>-11019669</v>
      </c>
      <c r="E120" s="249">
        <f>SUM(E121:E122)</f>
        <v>19609527</v>
      </c>
      <c r="F120" s="160">
        <f>SUM(G120-E120)</f>
        <v>1958333</v>
      </c>
      <c r="G120" s="249">
        <f>SUM(G121:G122)</f>
        <v>21567860</v>
      </c>
    </row>
    <row r="121" spans="1:7" x14ac:dyDescent="0.25">
      <c r="A121" s="210" t="s">
        <v>134</v>
      </c>
      <c r="B121" s="254" t="s">
        <v>297</v>
      </c>
      <c r="C121" s="250">
        <v>30629196</v>
      </c>
      <c r="D121" s="215">
        <f t="shared" ref="D121" si="23">SUM(E121-C121)</f>
        <v>-11019669</v>
      </c>
      <c r="E121" s="250">
        <v>19609527</v>
      </c>
      <c r="F121" s="215">
        <f t="shared" ref="F121" si="24">SUM(G121-E121)</f>
        <v>1958333</v>
      </c>
      <c r="G121" s="250">
        <v>21567860</v>
      </c>
    </row>
    <row r="122" spans="1:7" ht="16.5" thickBot="1" x14ac:dyDescent="0.3">
      <c r="A122" s="216" t="s">
        <v>136</v>
      </c>
      <c r="B122" s="251" t="s">
        <v>298</v>
      </c>
      <c r="C122" s="239"/>
      <c r="D122" s="239"/>
      <c r="E122" s="239"/>
      <c r="F122" s="239"/>
      <c r="G122" s="239"/>
    </row>
    <row r="123" spans="1:7" ht="16.5" thickBot="1" x14ac:dyDescent="0.3">
      <c r="A123" s="204" t="s">
        <v>8</v>
      </c>
      <c r="B123" s="253" t="s">
        <v>299</v>
      </c>
      <c r="C123" s="249">
        <f>SUM(C90,C106,C120)</f>
        <v>300388973</v>
      </c>
      <c r="D123" s="160">
        <f>SUM(E123-C123)</f>
        <v>127436059</v>
      </c>
      <c r="E123" s="249">
        <f>SUM(E90,E106,E120)</f>
        <v>427825032</v>
      </c>
      <c r="F123" s="160">
        <f>SUM(G123-E123)</f>
        <v>35800709</v>
      </c>
      <c r="G123" s="249">
        <f>SUM(G90,G106,G120)</f>
        <v>463625741</v>
      </c>
    </row>
    <row r="124" spans="1:7" ht="16.5" thickBot="1" x14ac:dyDescent="0.3">
      <c r="A124" s="204" t="s">
        <v>9</v>
      </c>
      <c r="B124" s="253" t="s">
        <v>300</v>
      </c>
      <c r="C124" s="249"/>
      <c r="D124" s="249"/>
      <c r="E124" s="249"/>
      <c r="F124" s="249"/>
      <c r="G124" s="249"/>
    </row>
    <row r="125" spans="1:7" x14ac:dyDescent="0.25">
      <c r="A125" s="210" t="s">
        <v>161</v>
      </c>
      <c r="B125" s="254" t="s">
        <v>301</v>
      </c>
      <c r="C125" s="238"/>
      <c r="D125" s="238"/>
      <c r="E125" s="238"/>
      <c r="F125" s="238"/>
      <c r="G125" s="238"/>
    </row>
    <row r="126" spans="1:7" x14ac:dyDescent="0.25">
      <c r="A126" s="210" t="s">
        <v>163</v>
      </c>
      <c r="B126" s="254" t="s">
        <v>302</v>
      </c>
      <c r="C126" s="238"/>
      <c r="D126" s="238"/>
      <c r="E126" s="238"/>
      <c r="F126" s="238"/>
      <c r="G126" s="238"/>
    </row>
    <row r="127" spans="1:7" ht="16.5" thickBot="1" x14ac:dyDescent="0.3">
      <c r="A127" s="243" t="s">
        <v>165</v>
      </c>
      <c r="B127" s="240" t="s">
        <v>303</v>
      </c>
      <c r="C127" s="238"/>
      <c r="D127" s="238"/>
      <c r="E127" s="238"/>
      <c r="F127" s="238"/>
      <c r="G127" s="238"/>
    </row>
    <row r="128" spans="1:7" ht="16.5" thickBot="1" x14ac:dyDescent="0.3">
      <c r="A128" s="204" t="s">
        <v>22</v>
      </c>
      <c r="B128" s="253" t="s">
        <v>304</v>
      </c>
      <c r="C128" s="249"/>
      <c r="D128" s="249"/>
      <c r="E128" s="249"/>
      <c r="F128" s="249"/>
      <c r="G128" s="249"/>
    </row>
    <row r="129" spans="1:11" x14ac:dyDescent="0.25">
      <c r="A129" s="210" t="s">
        <v>181</v>
      </c>
      <c r="B129" s="254" t="s">
        <v>305</v>
      </c>
      <c r="C129" s="238"/>
      <c r="D129" s="238"/>
      <c r="E129" s="238"/>
      <c r="F129" s="238"/>
      <c r="G129" s="238"/>
    </row>
    <row r="130" spans="1:11" x14ac:dyDescent="0.25">
      <c r="A130" s="210" t="s">
        <v>183</v>
      </c>
      <c r="B130" s="254" t="s">
        <v>306</v>
      </c>
      <c r="C130" s="238"/>
      <c r="D130" s="238"/>
      <c r="E130" s="238"/>
      <c r="F130" s="238"/>
      <c r="G130" s="238"/>
    </row>
    <row r="131" spans="1:11" x14ac:dyDescent="0.25">
      <c r="A131" s="210" t="s">
        <v>185</v>
      </c>
      <c r="B131" s="254" t="s">
        <v>307</v>
      </c>
      <c r="C131" s="238"/>
      <c r="D131" s="238"/>
      <c r="E131" s="238"/>
      <c r="F131" s="238"/>
      <c r="G131" s="238"/>
    </row>
    <row r="132" spans="1:11" ht="16.5" thickBot="1" x14ac:dyDescent="0.3">
      <c r="A132" s="243" t="s">
        <v>187</v>
      </c>
      <c r="B132" s="240" t="s">
        <v>308</v>
      </c>
      <c r="C132" s="238"/>
      <c r="D132" s="238"/>
      <c r="E132" s="238"/>
      <c r="F132" s="238"/>
      <c r="G132" s="238"/>
    </row>
    <row r="133" spans="1:11" ht="16.5" thickBot="1" x14ac:dyDescent="0.3">
      <c r="A133" s="204" t="s">
        <v>25</v>
      </c>
      <c r="B133" s="253" t="s">
        <v>309</v>
      </c>
      <c r="C133" s="255">
        <f>SUM(C134:C137)</f>
        <v>46501024</v>
      </c>
      <c r="D133" s="160">
        <f>SUM(E133-C133)</f>
        <v>6601755</v>
      </c>
      <c r="E133" s="255">
        <f>SUM(E134:E137)</f>
        <v>53102779</v>
      </c>
      <c r="F133" s="160">
        <f>SUM(G133-E133)</f>
        <v>-6471962</v>
      </c>
      <c r="G133" s="255">
        <f>SUM(G134:G137)</f>
        <v>46630817</v>
      </c>
    </row>
    <row r="134" spans="1:11" x14ac:dyDescent="0.25">
      <c r="A134" s="210" t="s">
        <v>193</v>
      </c>
      <c r="B134" s="254" t="s">
        <v>310</v>
      </c>
      <c r="C134" s="238"/>
      <c r="D134" s="238"/>
      <c r="E134" s="238"/>
      <c r="F134" s="238"/>
      <c r="G134" s="238"/>
    </row>
    <row r="135" spans="1:11" x14ac:dyDescent="0.25">
      <c r="A135" s="210" t="s">
        <v>195</v>
      </c>
      <c r="B135" s="254" t="s">
        <v>311</v>
      </c>
      <c r="C135" s="238">
        <v>2815424</v>
      </c>
      <c r="D135" s="215">
        <f t="shared" ref="D135:D137" si="25">SUM(E135-C135)</f>
        <v>0</v>
      </c>
      <c r="E135" s="238">
        <v>2815424</v>
      </c>
      <c r="F135" s="215">
        <f t="shared" ref="F135:F137" si="26">SUM(G135-E135)</f>
        <v>0</v>
      </c>
      <c r="G135" s="238">
        <v>2815424</v>
      </c>
    </row>
    <row r="136" spans="1:11" x14ac:dyDescent="0.25">
      <c r="A136" s="210" t="s">
        <v>197</v>
      </c>
      <c r="B136" s="254" t="s">
        <v>312</v>
      </c>
      <c r="C136" s="238"/>
      <c r="D136" s="215">
        <f t="shared" si="25"/>
        <v>0</v>
      </c>
      <c r="E136" s="238"/>
      <c r="F136" s="215">
        <f t="shared" si="26"/>
        <v>0</v>
      </c>
      <c r="G136" s="238"/>
    </row>
    <row r="137" spans="1:11" ht="16.5" thickBot="1" x14ac:dyDescent="0.3">
      <c r="A137" s="243" t="s">
        <v>199</v>
      </c>
      <c r="B137" s="240" t="s">
        <v>313</v>
      </c>
      <c r="C137" s="238">
        <v>43685600</v>
      </c>
      <c r="D137" s="215">
        <f t="shared" si="25"/>
        <v>6601755</v>
      </c>
      <c r="E137" s="238">
        <v>50287355</v>
      </c>
      <c r="F137" s="215">
        <f t="shared" si="26"/>
        <v>-6471962</v>
      </c>
      <c r="G137" s="238">
        <v>43815393</v>
      </c>
    </row>
    <row r="138" spans="1:11" ht="16.5" thickBot="1" x14ac:dyDescent="0.3">
      <c r="A138" s="204" t="s">
        <v>27</v>
      </c>
      <c r="B138" s="253" t="s">
        <v>314</v>
      </c>
      <c r="C138" s="257"/>
      <c r="D138" s="160">
        <f>SUM(E138-C138)</f>
        <v>0</v>
      </c>
      <c r="E138" s="257"/>
      <c r="F138" s="160">
        <f>SUM(G138-E138)</f>
        <v>0</v>
      </c>
      <c r="G138" s="257"/>
    </row>
    <row r="139" spans="1:11" x14ac:dyDescent="0.25">
      <c r="A139" s="210" t="s">
        <v>202</v>
      </c>
      <c r="B139" s="254" t="s">
        <v>315</v>
      </c>
      <c r="C139" s="238"/>
      <c r="D139" s="238"/>
      <c r="E139" s="238"/>
      <c r="F139" s="238"/>
      <c r="G139" s="238"/>
    </row>
    <row r="140" spans="1:11" x14ac:dyDescent="0.25">
      <c r="A140" s="210" t="s">
        <v>204</v>
      </c>
      <c r="B140" s="254" t="s">
        <v>316</v>
      </c>
      <c r="C140" s="238"/>
      <c r="D140" s="238"/>
      <c r="E140" s="238"/>
      <c r="F140" s="238"/>
      <c r="G140" s="238"/>
    </row>
    <row r="141" spans="1:11" x14ac:dyDescent="0.25">
      <c r="A141" s="210" t="s">
        <v>206</v>
      </c>
      <c r="B141" s="254" t="s">
        <v>317</v>
      </c>
      <c r="C141" s="238"/>
      <c r="D141" s="238"/>
      <c r="E141" s="238"/>
      <c r="F141" s="238"/>
      <c r="G141" s="238"/>
    </row>
    <row r="142" spans="1:11" ht="16.5" thickBot="1" x14ac:dyDescent="0.3">
      <c r="A142" s="210" t="s">
        <v>208</v>
      </c>
      <c r="B142" s="254" t="s">
        <v>318</v>
      </c>
      <c r="C142" s="238"/>
      <c r="D142" s="238"/>
      <c r="E142" s="238"/>
      <c r="F142" s="238"/>
      <c r="G142" s="238"/>
    </row>
    <row r="143" spans="1:11" ht="16.5" thickBot="1" x14ac:dyDescent="0.3">
      <c r="A143" s="204" t="s">
        <v>30</v>
      </c>
      <c r="B143" s="253" t="s">
        <v>319</v>
      </c>
      <c r="C143" s="258">
        <f>SUM(C124,C128,C133,C138)</f>
        <v>46501024</v>
      </c>
      <c r="D143" s="160">
        <f t="shared" ref="D143:D144" si="27">SUM(E143-C143)</f>
        <v>6601755</v>
      </c>
      <c r="E143" s="258">
        <f>SUM(E124,E128,E133,E138)</f>
        <v>53102779</v>
      </c>
      <c r="F143" s="160">
        <f t="shared" ref="F143:F144" si="28">SUM(G143-E143)</f>
        <v>-6471962</v>
      </c>
      <c r="G143" s="258">
        <f>SUM(G124,G128,G133,G138)</f>
        <v>46630817</v>
      </c>
      <c r="H143" s="16"/>
      <c r="I143" s="17"/>
      <c r="J143" s="17"/>
      <c r="K143" s="17"/>
    </row>
    <row r="144" spans="1:11" s="13" customFormat="1" ht="16.5" thickBot="1" x14ac:dyDescent="0.25">
      <c r="A144" s="230" t="s">
        <v>33</v>
      </c>
      <c r="B144" s="231" t="s">
        <v>320</v>
      </c>
      <c r="C144" s="258">
        <f>SUM(C123,C143)</f>
        <v>346889997</v>
      </c>
      <c r="D144" s="160">
        <f t="shared" si="27"/>
        <v>134037814</v>
      </c>
      <c r="E144" s="258">
        <f>SUM(E123,E143)</f>
        <v>480927811</v>
      </c>
      <c r="F144" s="160">
        <f t="shared" si="28"/>
        <v>29328747</v>
      </c>
      <c r="G144" s="258">
        <f>SUM(G123,G143)</f>
        <v>510256558</v>
      </c>
    </row>
    <row r="145" spans="1:7" s="13" customFormat="1" ht="16.5" thickBot="1" x14ac:dyDescent="0.25">
      <c r="A145" s="18"/>
      <c r="B145" s="19"/>
      <c r="C145" s="20"/>
      <c r="D145" s="20"/>
      <c r="E145" s="20"/>
      <c r="F145" s="20"/>
      <c r="G145" s="20"/>
    </row>
    <row r="146" spans="1:7" ht="16.5" thickBot="1" x14ac:dyDescent="0.3">
      <c r="A146" s="422" t="s">
        <v>321</v>
      </c>
      <c r="B146" s="423"/>
      <c r="C146" s="23">
        <v>10</v>
      </c>
      <c r="D146" s="23">
        <v>10</v>
      </c>
      <c r="E146" s="23">
        <v>10</v>
      </c>
      <c r="F146" s="23">
        <v>10</v>
      </c>
      <c r="G146" s="23">
        <v>10</v>
      </c>
    </row>
    <row r="147" spans="1:7" ht="16.5" thickBot="1" x14ac:dyDescent="0.3">
      <c r="A147" s="422" t="s">
        <v>322</v>
      </c>
      <c r="B147" s="423"/>
      <c r="C147" s="23">
        <v>9</v>
      </c>
      <c r="D147" s="23">
        <v>9</v>
      </c>
      <c r="E147" s="23">
        <v>9</v>
      </c>
      <c r="F147" s="23">
        <v>9</v>
      </c>
      <c r="G147" s="23">
        <v>9</v>
      </c>
    </row>
    <row r="148" spans="1:7" x14ac:dyDescent="0.25">
      <c r="A148" s="24"/>
      <c r="B148" s="25"/>
      <c r="C148" s="25"/>
      <c r="D148" s="155"/>
      <c r="E148" s="155"/>
    </row>
    <row r="149" spans="1:7" x14ac:dyDescent="0.25">
      <c r="A149" s="406" t="s">
        <v>323</v>
      </c>
      <c r="B149" s="406"/>
      <c r="C149" s="406"/>
      <c r="D149" s="406"/>
      <c r="E149" s="406"/>
      <c r="F149" s="406"/>
      <c r="G149" s="406"/>
    </row>
    <row r="150" spans="1:7" ht="15" customHeight="1" thickBot="1" x14ac:dyDescent="0.3">
      <c r="A150" s="403"/>
      <c r="B150" s="403"/>
      <c r="D150" s="157"/>
      <c r="G150" s="153" t="s">
        <v>2</v>
      </c>
    </row>
    <row r="151" spans="1:7" ht="19.5" customHeight="1" thickBot="1" x14ac:dyDescent="0.3">
      <c r="A151" s="27">
        <v>1</v>
      </c>
      <c r="B151" s="28" t="s">
        <v>325</v>
      </c>
      <c r="C151" s="29">
        <f>+C60-C123</f>
        <v>-19136906</v>
      </c>
      <c r="D151" s="29">
        <f>+D60-D123</f>
        <v>4956787</v>
      </c>
      <c r="E151" s="29">
        <f>+E60-E123</f>
        <v>-14180119</v>
      </c>
      <c r="F151" s="29">
        <f>+F60-F123</f>
        <v>-6471962</v>
      </c>
      <c r="G151" s="29">
        <f>+G60-G123</f>
        <v>-20652081</v>
      </c>
    </row>
    <row r="152" spans="1:7" ht="25.5" customHeight="1" thickBot="1" x14ac:dyDescent="0.3">
      <c r="A152" s="27" t="s">
        <v>13</v>
      </c>
      <c r="B152" s="28" t="s">
        <v>326</v>
      </c>
      <c r="C152" s="29">
        <f>+C83-C143</f>
        <v>19136906</v>
      </c>
      <c r="D152" s="29">
        <f>+D83-D143</f>
        <v>-4956787</v>
      </c>
      <c r="E152" s="29">
        <f>+E83-E143</f>
        <v>14180119</v>
      </c>
      <c r="F152" s="29">
        <f>+F83-F143</f>
        <v>6471962</v>
      </c>
      <c r="G152" s="29">
        <f>+G83-G143</f>
        <v>20652081</v>
      </c>
    </row>
  </sheetData>
  <mergeCells count="8">
    <mergeCell ref="A1:G1"/>
    <mergeCell ref="A86:G86"/>
    <mergeCell ref="A150:B150"/>
    <mergeCell ref="A2:B2"/>
    <mergeCell ref="A87:B87"/>
    <mergeCell ref="A146:B146"/>
    <mergeCell ref="A147:B147"/>
    <mergeCell ref="A149:G149"/>
  </mergeCells>
  <printOptions horizontalCentered="1"/>
  <pageMargins left="0.19685039370078741" right="0.19685039370078741" top="0.74803149606299213" bottom="0.39370078740157483" header="0.43307086614173229" footer="0.31496062992125984"/>
  <pageSetup paperSize="9" scale="55" orientation="portrait" r:id="rId1"/>
  <headerFooter>
    <oddHeader>&amp;C&amp;"Times New Roman,Félkövér"Regöly Község Önkormányzata
2019. ÉVI KÖLTSÉGVETÉSÉNEK ÖSSZEVONT MÉRLEGE&amp;R&amp;"Times New Roman,Félkövér dőlt"7. sz. melléklet</oddHeader>
  </headerFooter>
  <rowBreaks count="1" manualBreakCount="1">
    <brk id="84" max="6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3" tint="-0.249977111117893"/>
  </sheetPr>
  <dimension ref="A1:Q153"/>
  <sheetViews>
    <sheetView view="pageBreakPreview" zoomScale="60" zoomScaleNormal="50" zoomScalePageLayoutView="66" workbookViewId="0">
      <selection activeCell="B61" sqref="B61"/>
    </sheetView>
  </sheetViews>
  <sheetFormatPr defaultRowHeight="15" x14ac:dyDescent="0.25"/>
  <cols>
    <col min="1" max="1" width="7" style="31" bestFit="1" customWidth="1"/>
    <col min="2" max="2" width="70.42578125" style="33" customWidth="1"/>
    <col min="3" max="7" width="17.85546875" style="32" customWidth="1"/>
    <col min="8" max="13" width="17.85546875" style="33" customWidth="1"/>
    <col min="14" max="264" width="9.140625" style="33"/>
    <col min="265" max="265" width="7" style="33" bestFit="1" customWidth="1"/>
    <col min="266" max="266" width="70.42578125" style="33" customWidth="1"/>
    <col min="267" max="269" width="17.85546875" style="33" customWidth="1"/>
    <col min="270" max="520" width="9.140625" style="33"/>
    <col min="521" max="521" width="7" style="33" bestFit="1" customWidth="1"/>
    <col min="522" max="522" width="70.42578125" style="33" customWidth="1"/>
    <col min="523" max="525" width="17.85546875" style="33" customWidth="1"/>
    <col min="526" max="776" width="9.140625" style="33"/>
    <col min="777" max="777" width="7" style="33" bestFit="1" customWidth="1"/>
    <col min="778" max="778" width="70.42578125" style="33" customWidth="1"/>
    <col min="779" max="781" width="17.85546875" style="33" customWidth="1"/>
    <col min="782" max="1032" width="9.140625" style="33"/>
    <col min="1033" max="1033" width="7" style="33" bestFit="1" customWidth="1"/>
    <col min="1034" max="1034" width="70.42578125" style="33" customWidth="1"/>
    <col min="1035" max="1037" width="17.85546875" style="33" customWidth="1"/>
    <col min="1038" max="1288" width="9.140625" style="33"/>
    <col min="1289" max="1289" width="7" style="33" bestFit="1" customWidth="1"/>
    <col min="1290" max="1290" width="70.42578125" style="33" customWidth="1"/>
    <col min="1291" max="1293" width="17.85546875" style="33" customWidth="1"/>
    <col min="1294" max="1544" width="9.140625" style="33"/>
    <col min="1545" max="1545" width="7" style="33" bestFit="1" customWidth="1"/>
    <col min="1546" max="1546" width="70.42578125" style="33" customWidth="1"/>
    <col min="1547" max="1549" width="17.85546875" style="33" customWidth="1"/>
    <col min="1550" max="1800" width="9.140625" style="33"/>
    <col min="1801" max="1801" width="7" style="33" bestFit="1" customWidth="1"/>
    <col min="1802" max="1802" width="70.42578125" style="33" customWidth="1"/>
    <col min="1803" max="1805" width="17.85546875" style="33" customWidth="1"/>
    <col min="1806" max="2056" width="9.140625" style="33"/>
    <col min="2057" max="2057" width="7" style="33" bestFit="1" customWidth="1"/>
    <col min="2058" max="2058" width="70.42578125" style="33" customWidth="1"/>
    <col min="2059" max="2061" width="17.85546875" style="33" customWidth="1"/>
    <col min="2062" max="2312" width="9.140625" style="33"/>
    <col min="2313" max="2313" width="7" style="33" bestFit="1" customWidth="1"/>
    <col min="2314" max="2314" width="70.42578125" style="33" customWidth="1"/>
    <col min="2315" max="2317" width="17.85546875" style="33" customWidth="1"/>
    <col min="2318" max="2568" width="9.140625" style="33"/>
    <col min="2569" max="2569" width="7" style="33" bestFit="1" customWidth="1"/>
    <col min="2570" max="2570" width="70.42578125" style="33" customWidth="1"/>
    <col min="2571" max="2573" width="17.85546875" style="33" customWidth="1"/>
    <col min="2574" max="2824" width="9.140625" style="33"/>
    <col min="2825" max="2825" width="7" style="33" bestFit="1" customWidth="1"/>
    <col min="2826" max="2826" width="70.42578125" style="33" customWidth="1"/>
    <col min="2827" max="2829" width="17.85546875" style="33" customWidth="1"/>
    <col min="2830" max="3080" width="9.140625" style="33"/>
    <col min="3081" max="3081" width="7" style="33" bestFit="1" customWidth="1"/>
    <col min="3082" max="3082" width="70.42578125" style="33" customWidth="1"/>
    <col min="3083" max="3085" width="17.85546875" style="33" customWidth="1"/>
    <col min="3086" max="3336" width="9.140625" style="33"/>
    <col min="3337" max="3337" width="7" style="33" bestFit="1" customWidth="1"/>
    <col min="3338" max="3338" width="70.42578125" style="33" customWidth="1"/>
    <col min="3339" max="3341" width="17.85546875" style="33" customWidth="1"/>
    <col min="3342" max="3592" width="9.140625" style="33"/>
    <col min="3593" max="3593" width="7" style="33" bestFit="1" customWidth="1"/>
    <col min="3594" max="3594" width="70.42578125" style="33" customWidth="1"/>
    <col min="3595" max="3597" width="17.85546875" style="33" customWidth="1"/>
    <col min="3598" max="3848" width="9.140625" style="33"/>
    <col min="3849" max="3849" width="7" style="33" bestFit="1" customWidth="1"/>
    <col min="3850" max="3850" width="70.42578125" style="33" customWidth="1"/>
    <col min="3851" max="3853" width="17.85546875" style="33" customWidth="1"/>
    <col min="3854" max="4104" width="9.140625" style="33"/>
    <col min="4105" max="4105" width="7" style="33" bestFit="1" customWidth="1"/>
    <col min="4106" max="4106" width="70.42578125" style="33" customWidth="1"/>
    <col min="4107" max="4109" width="17.85546875" style="33" customWidth="1"/>
    <col min="4110" max="4360" width="9.140625" style="33"/>
    <col min="4361" max="4361" width="7" style="33" bestFit="1" customWidth="1"/>
    <col min="4362" max="4362" width="70.42578125" style="33" customWidth="1"/>
    <col min="4363" max="4365" width="17.85546875" style="33" customWidth="1"/>
    <col min="4366" max="4616" width="9.140625" style="33"/>
    <col min="4617" max="4617" width="7" style="33" bestFit="1" customWidth="1"/>
    <col min="4618" max="4618" width="70.42578125" style="33" customWidth="1"/>
    <col min="4619" max="4621" width="17.85546875" style="33" customWidth="1"/>
    <col min="4622" max="4872" width="9.140625" style="33"/>
    <col min="4873" max="4873" width="7" style="33" bestFit="1" customWidth="1"/>
    <col min="4874" max="4874" width="70.42578125" style="33" customWidth="1"/>
    <col min="4875" max="4877" width="17.85546875" style="33" customWidth="1"/>
    <col min="4878" max="5128" width="9.140625" style="33"/>
    <col min="5129" max="5129" width="7" style="33" bestFit="1" customWidth="1"/>
    <col min="5130" max="5130" width="70.42578125" style="33" customWidth="1"/>
    <col min="5131" max="5133" width="17.85546875" style="33" customWidth="1"/>
    <col min="5134" max="5384" width="9.140625" style="33"/>
    <col min="5385" max="5385" width="7" style="33" bestFit="1" customWidth="1"/>
    <col min="5386" max="5386" width="70.42578125" style="33" customWidth="1"/>
    <col min="5387" max="5389" width="17.85546875" style="33" customWidth="1"/>
    <col min="5390" max="5640" width="9.140625" style="33"/>
    <col min="5641" max="5641" width="7" style="33" bestFit="1" customWidth="1"/>
    <col min="5642" max="5642" width="70.42578125" style="33" customWidth="1"/>
    <col min="5643" max="5645" width="17.85546875" style="33" customWidth="1"/>
    <col min="5646" max="5896" width="9.140625" style="33"/>
    <col min="5897" max="5897" width="7" style="33" bestFit="1" customWidth="1"/>
    <col min="5898" max="5898" width="70.42578125" style="33" customWidth="1"/>
    <col min="5899" max="5901" width="17.85546875" style="33" customWidth="1"/>
    <col min="5902" max="6152" width="9.140625" style="33"/>
    <col min="6153" max="6153" width="7" style="33" bestFit="1" customWidth="1"/>
    <col min="6154" max="6154" width="70.42578125" style="33" customWidth="1"/>
    <col min="6155" max="6157" width="17.85546875" style="33" customWidth="1"/>
    <col min="6158" max="6408" width="9.140625" style="33"/>
    <col min="6409" max="6409" width="7" style="33" bestFit="1" customWidth="1"/>
    <col min="6410" max="6410" width="70.42578125" style="33" customWidth="1"/>
    <col min="6411" max="6413" width="17.85546875" style="33" customWidth="1"/>
    <col min="6414" max="6664" width="9.140625" style="33"/>
    <col min="6665" max="6665" width="7" style="33" bestFit="1" customWidth="1"/>
    <col min="6666" max="6666" width="70.42578125" style="33" customWidth="1"/>
    <col min="6667" max="6669" width="17.85546875" style="33" customWidth="1"/>
    <col min="6670" max="6920" width="9.140625" style="33"/>
    <col min="6921" max="6921" width="7" style="33" bestFit="1" customWidth="1"/>
    <col min="6922" max="6922" width="70.42578125" style="33" customWidth="1"/>
    <col min="6923" max="6925" width="17.85546875" style="33" customWidth="1"/>
    <col min="6926" max="7176" width="9.140625" style="33"/>
    <col min="7177" max="7177" width="7" style="33" bestFit="1" customWidth="1"/>
    <col min="7178" max="7178" width="70.42578125" style="33" customWidth="1"/>
    <col min="7179" max="7181" width="17.85546875" style="33" customWidth="1"/>
    <col min="7182" max="7432" width="9.140625" style="33"/>
    <col min="7433" max="7433" width="7" style="33" bestFit="1" customWidth="1"/>
    <col min="7434" max="7434" width="70.42578125" style="33" customWidth="1"/>
    <col min="7435" max="7437" width="17.85546875" style="33" customWidth="1"/>
    <col min="7438" max="7688" width="9.140625" style="33"/>
    <col min="7689" max="7689" width="7" style="33" bestFit="1" customWidth="1"/>
    <col min="7690" max="7690" width="70.42578125" style="33" customWidth="1"/>
    <col min="7691" max="7693" width="17.85546875" style="33" customWidth="1"/>
    <col min="7694" max="7944" width="9.140625" style="33"/>
    <col min="7945" max="7945" width="7" style="33" bestFit="1" customWidth="1"/>
    <col min="7946" max="7946" width="70.42578125" style="33" customWidth="1"/>
    <col min="7947" max="7949" width="17.85546875" style="33" customWidth="1"/>
    <col min="7950" max="8200" width="9.140625" style="33"/>
    <col min="8201" max="8201" width="7" style="33" bestFit="1" customWidth="1"/>
    <col min="8202" max="8202" width="70.42578125" style="33" customWidth="1"/>
    <col min="8203" max="8205" width="17.85546875" style="33" customWidth="1"/>
    <col min="8206" max="8456" width="9.140625" style="33"/>
    <col min="8457" max="8457" width="7" style="33" bestFit="1" customWidth="1"/>
    <col min="8458" max="8458" width="70.42578125" style="33" customWidth="1"/>
    <col min="8459" max="8461" width="17.85546875" style="33" customWidth="1"/>
    <col min="8462" max="8712" width="9.140625" style="33"/>
    <col min="8713" max="8713" width="7" style="33" bestFit="1" customWidth="1"/>
    <col min="8714" max="8714" width="70.42578125" style="33" customWidth="1"/>
    <col min="8715" max="8717" width="17.85546875" style="33" customWidth="1"/>
    <col min="8718" max="8968" width="9.140625" style="33"/>
    <col min="8969" max="8969" width="7" style="33" bestFit="1" customWidth="1"/>
    <col min="8970" max="8970" width="70.42578125" style="33" customWidth="1"/>
    <col min="8971" max="8973" width="17.85546875" style="33" customWidth="1"/>
    <col min="8974" max="9224" width="9.140625" style="33"/>
    <col min="9225" max="9225" width="7" style="33" bestFit="1" customWidth="1"/>
    <col min="9226" max="9226" width="70.42578125" style="33" customWidth="1"/>
    <col min="9227" max="9229" width="17.85546875" style="33" customWidth="1"/>
    <col min="9230" max="9480" width="9.140625" style="33"/>
    <col min="9481" max="9481" width="7" style="33" bestFit="1" customWidth="1"/>
    <col min="9482" max="9482" width="70.42578125" style="33" customWidth="1"/>
    <col min="9483" max="9485" width="17.85546875" style="33" customWidth="1"/>
    <col min="9486" max="9736" width="9.140625" style="33"/>
    <col min="9737" max="9737" width="7" style="33" bestFit="1" customWidth="1"/>
    <col min="9738" max="9738" width="70.42578125" style="33" customWidth="1"/>
    <col min="9739" max="9741" width="17.85546875" style="33" customWidth="1"/>
    <col min="9742" max="9992" width="9.140625" style="33"/>
    <col min="9993" max="9993" width="7" style="33" bestFit="1" customWidth="1"/>
    <col min="9994" max="9994" width="70.42578125" style="33" customWidth="1"/>
    <col min="9995" max="9997" width="17.85546875" style="33" customWidth="1"/>
    <col min="9998" max="10248" width="9.140625" style="33"/>
    <col min="10249" max="10249" width="7" style="33" bestFit="1" customWidth="1"/>
    <col min="10250" max="10250" width="70.42578125" style="33" customWidth="1"/>
    <col min="10251" max="10253" width="17.85546875" style="33" customWidth="1"/>
    <col min="10254" max="10504" width="9.140625" style="33"/>
    <col min="10505" max="10505" width="7" style="33" bestFit="1" customWidth="1"/>
    <col min="10506" max="10506" width="70.42578125" style="33" customWidth="1"/>
    <col min="10507" max="10509" width="17.85546875" style="33" customWidth="1"/>
    <col min="10510" max="10760" width="9.140625" style="33"/>
    <col min="10761" max="10761" width="7" style="33" bestFit="1" customWidth="1"/>
    <col min="10762" max="10762" width="70.42578125" style="33" customWidth="1"/>
    <col min="10763" max="10765" width="17.85546875" style="33" customWidth="1"/>
    <col min="10766" max="11016" width="9.140625" style="33"/>
    <col min="11017" max="11017" width="7" style="33" bestFit="1" customWidth="1"/>
    <col min="11018" max="11018" width="70.42578125" style="33" customWidth="1"/>
    <col min="11019" max="11021" width="17.85546875" style="33" customWidth="1"/>
    <col min="11022" max="11272" width="9.140625" style="33"/>
    <col min="11273" max="11273" width="7" style="33" bestFit="1" customWidth="1"/>
    <col min="11274" max="11274" width="70.42578125" style="33" customWidth="1"/>
    <col min="11275" max="11277" width="17.85546875" style="33" customWidth="1"/>
    <col min="11278" max="11528" width="9.140625" style="33"/>
    <col min="11529" max="11529" width="7" style="33" bestFit="1" customWidth="1"/>
    <col min="11530" max="11530" width="70.42578125" style="33" customWidth="1"/>
    <col min="11531" max="11533" width="17.85546875" style="33" customWidth="1"/>
    <col min="11534" max="11784" width="9.140625" style="33"/>
    <col min="11785" max="11785" width="7" style="33" bestFit="1" customWidth="1"/>
    <col min="11786" max="11786" width="70.42578125" style="33" customWidth="1"/>
    <col min="11787" max="11789" width="17.85546875" style="33" customWidth="1"/>
    <col min="11790" max="12040" width="9.140625" style="33"/>
    <col min="12041" max="12041" width="7" style="33" bestFit="1" customWidth="1"/>
    <col min="12042" max="12042" width="70.42578125" style="33" customWidth="1"/>
    <col min="12043" max="12045" width="17.85546875" style="33" customWidth="1"/>
    <col min="12046" max="12296" width="9.140625" style="33"/>
    <col min="12297" max="12297" width="7" style="33" bestFit="1" customWidth="1"/>
    <col min="12298" max="12298" width="70.42578125" style="33" customWidth="1"/>
    <col min="12299" max="12301" width="17.85546875" style="33" customWidth="1"/>
    <col min="12302" max="12552" width="9.140625" style="33"/>
    <col min="12553" max="12553" width="7" style="33" bestFit="1" customWidth="1"/>
    <col min="12554" max="12554" width="70.42578125" style="33" customWidth="1"/>
    <col min="12555" max="12557" width="17.85546875" style="33" customWidth="1"/>
    <col min="12558" max="12808" width="9.140625" style="33"/>
    <col min="12809" max="12809" width="7" style="33" bestFit="1" customWidth="1"/>
    <col min="12810" max="12810" width="70.42578125" style="33" customWidth="1"/>
    <col min="12811" max="12813" width="17.85546875" style="33" customWidth="1"/>
    <col min="12814" max="13064" width="9.140625" style="33"/>
    <col min="13065" max="13065" width="7" style="33" bestFit="1" customWidth="1"/>
    <col min="13066" max="13066" width="70.42578125" style="33" customWidth="1"/>
    <col min="13067" max="13069" width="17.85546875" style="33" customWidth="1"/>
    <col min="13070" max="13320" width="9.140625" style="33"/>
    <col min="13321" max="13321" width="7" style="33" bestFit="1" customWidth="1"/>
    <col min="13322" max="13322" width="70.42578125" style="33" customWidth="1"/>
    <col min="13323" max="13325" width="17.85546875" style="33" customWidth="1"/>
    <col min="13326" max="13576" width="9.140625" style="33"/>
    <col min="13577" max="13577" width="7" style="33" bestFit="1" customWidth="1"/>
    <col min="13578" max="13578" width="70.42578125" style="33" customWidth="1"/>
    <col min="13579" max="13581" width="17.85546875" style="33" customWidth="1"/>
    <col min="13582" max="13832" width="9.140625" style="33"/>
    <col min="13833" max="13833" width="7" style="33" bestFit="1" customWidth="1"/>
    <col min="13834" max="13834" width="70.42578125" style="33" customWidth="1"/>
    <col min="13835" max="13837" width="17.85546875" style="33" customWidth="1"/>
    <col min="13838" max="14088" width="9.140625" style="33"/>
    <col min="14089" max="14089" width="7" style="33" bestFit="1" customWidth="1"/>
    <col min="14090" max="14090" width="70.42578125" style="33" customWidth="1"/>
    <col min="14091" max="14093" width="17.85546875" style="33" customWidth="1"/>
    <col min="14094" max="14344" width="9.140625" style="33"/>
    <col min="14345" max="14345" width="7" style="33" bestFit="1" customWidth="1"/>
    <col min="14346" max="14346" width="70.42578125" style="33" customWidth="1"/>
    <col min="14347" max="14349" width="17.85546875" style="33" customWidth="1"/>
    <col min="14350" max="14600" width="9.140625" style="33"/>
    <col min="14601" max="14601" width="7" style="33" bestFit="1" customWidth="1"/>
    <col min="14602" max="14602" width="70.42578125" style="33" customWidth="1"/>
    <col min="14603" max="14605" width="17.85546875" style="33" customWidth="1"/>
    <col min="14606" max="14856" width="9.140625" style="33"/>
    <col min="14857" max="14857" width="7" style="33" bestFit="1" customWidth="1"/>
    <col min="14858" max="14858" width="70.42578125" style="33" customWidth="1"/>
    <col min="14859" max="14861" width="17.85546875" style="33" customWidth="1"/>
    <col min="14862" max="15112" width="9.140625" style="33"/>
    <col min="15113" max="15113" width="7" style="33" bestFit="1" customWidth="1"/>
    <col min="15114" max="15114" width="70.42578125" style="33" customWidth="1"/>
    <col min="15115" max="15117" width="17.85546875" style="33" customWidth="1"/>
    <col min="15118" max="15368" width="9.140625" style="33"/>
    <col min="15369" max="15369" width="7" style="33" bestFit="1" customWidth="1"/>
    <col min="15370" max="15370" width="70.42578125" style="33" customWidth="1"/>
    <col min="15371" max="15373" width="17.85546875" style="33" customWidth="1"/>
    <col min="15374" max="15624" width="9.140625" style="33"/>
    <col min="15625" max="15625" width="7" style="33" bestFit="1" customWidth="1"/>
    <col min="15626" max="15626" width="70.42578125" style="33" customWidth="1"/>
    <col min="15627" max="15629" width="17.85546875" style="33" customWidth="1"/>
    <col min="15630" max="15880" width="9.140625" style="33"/>
    <col min="15881" max="15881" width="7" style="33" bestFit="1" customWidth="1"/>
    <col min="15882" max="15882" width="70.42578125" style="33" customWidth="1"/>
    <col min="15883" max="15885" width="17.85546875" style="33" customWidth="1"/>
    <col min="15886" max="16136" width="9.140625" style="33"/>
    <col min="16137" max="16137" width="7" style="33" bestFit="1" customWidth="1"/>
    <col min="16138" max="16138" width="70.42578125" style="33" customWidth="1"/>
    <col min="16139" max="16141" width="17.85546875" style="33" customWidth="1"/>
    <col min="16142" max="16384" width="9.140625" style="33"/>
  </cols>
  <sheetData>
    <row r="1" spans="1:13" s="35" customFormat="1" ht="57" customHeight="1" x14ac:dyDescent="0.25">
      <c r="A1" s="411" t="s">
        <v>328</v>
      </c>
      <c r="B1" s="411"/>
      <c r="C1" s="34" t="s">
        <v>329</v>
      </c>
      <c r="D1" s="34"/>
      <c r="E1" s="34"/>
      <c r="F1" s="34"/>
      <c r="G1" s="34"/>
      <c r="H1" s="34" t="s">
        <v>330</v>
      </c>
      <c r="I1" s="34"/>
      <c r="J1" s="34"/>
      <c r="K1" s="34"/>
      <c r="L1" s="34"/>
      <c r="M1" s="34" t="s">
        <v>331</v>
      </c>
    </row>
    <row r="2" spans="1:13" s="35" customFormat="1" x14ac:dyDescent="0.25">
      <c r="A2" s="36"/>
      <c r="B2" s="34" t="s">
        <v>105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</row>
    <row r="3" spans="1:13" ht="15.95" customHeight="1" thickBot="1" x14ac:dyDescent="0.3">
      <c r="A3" s="410"/>
      <c r="B3" s="410"/>
      <c r="D3" s="37"/>
      <c r="E3" s="37"/>
      <c r="F3" s="337"/>
      <c r="G3" s="337"/>
      <c r="I3" s="37"/>
      <c r="J3" s="37"/>
      <c r="K3" s="37"/>
      <c r="L3" s="37"/>
      <c r="M3" s="37" t="s">
        <v>2</v>
      </c>
    </row>
    <row r="4" spans="1:13" ht="29.25" thickBot="1" x14ac:dyDescent="0.3">
      <c r="A4" s="262" t="s">
        <v>332</v>
      </c>
      <c r="B4" s="41" t="s">
        <v>333</v>
      </c>
      <c r="C4" s="41" t="s">
        <v>66</v>
      </c>
      <c r="D4" s="41" t="s">
        <v>364</v>
      </c>
      <c r="E4" s="41" t="s">
        <v>366</v>
      </c>
      <c r="F4" s="41" t="s">
        <v>369</v>
      </c>
      <c r="G4" s="41" t="s">
        <v>370</v>
      </c>
      <c r="H4" s="41" t="s">
        <v>66</v>
      </c>
      <c r="I4" s="41" t="s">
        <v>364</v>
      </c>
      <c r="J4" s="41" t="s">
        <v>366</v>
      </c>
      <c r="K4" s="41" t="s">
        <v>369</v>
      </c>
      <c r="L4" s="41" t="s">
        <v>370</v>
      </c>
      <c r="M4" s="41" t="s">
        <v>66</v>
      </c>
    </row>
    <row r="5" spans="1:13" s="48" customFormat="1" ht="15.75" thickBot="1" x14ac:dyDescent="0.3">
      <c r="A5" s="263">
        <v>1</v>
      </c>
      <c r="B5" s="46">
        <v>2</v>
      </c>
      <c r="C5" s="46">
        <v>3</v>
      </c>
      <c r="D5" s="46">
        <v>4</v>
      </c>
      <c r="E5" s="46">
        <v>5</v>
      </c>
      <c r="F5" s="46">
        <v>6</v>
      </c>
      <c r="G5" s="46">
        <v>7</v>
      </c>
      <c r="H5" s="46">
        <v>8</v>
      </c>
      <c r="I5" s="46">
        <v>9</v>
      </c>
      <c r="J5" s="46">
        <v>10</v>
      </c>
      <c r="K5" s="46">
        <v>11</v>
      </c>
      <c r="L5" s="46">
        <v>12</v>
      </c>
      <c r="M5" s="46">
        <v>13</v>
      </c>
    </row>
    <row r="6" spans="1:13" ht="15.75" thickBot="1" x14ac:dyDescent="0.3">
      <c r="A6" s="262" t="s">
        <v>10</v>
      </c>
      <c r="B6" s="264" t="s">
        <v>107</v>
      </c>
      <c r="C6" s="51">
        <f>SUM(C7:C12)</f>
        <v>67435612</v>
      </c>
      <c r="D6" s="87">
        <f t="shared" ref="D6:D8" si="0">SUM(E6-C6)</f>
        <v>8571742</v>
      </c>
      <c r="E6" s="51">
        <f>SUM(E7:E12)</f>
        <v>76007354</v>
      </c>
      <c r="F6" s="87">
        <f t="shared" ref="F6:F8" si="1">SUM(G6-E6)</f>
        <v>2144329</v>
      </c>
      <c r="G6" s="51">
        <f>SUM(G7:G12)</f>
        <v>78151683</v>
      </c>
      <c r="H6" s="51">
        <f>SUM(H7:H12)</f>
        <v>3100000</v>
      </c>
      <c r="I6" s="87">
        <f>SUM(J6-H6)</f>
        <v>1150000</v>
      </c>
      <c r="J6" s="51">
        <f>SUM(J7:J12)</f>
        <v>4250000</v>
      </c>
      <c r="K6" s="87">
        <f>SUM(L6-J6)</f>
        <v>261670</v>
      </c>
      <c r="L6" s="51">
        <f>SUM(L7:L12)</f>
        <v>4511670</v>
      </c>
      <c r="M6" s="51">
        <f>SUM(M7:M12)</f>
        <v>0</v>
      </c>
    </row>
    <row r="7" spans="1:13" x14ac:dyDescent="0.25">
      <c r="A7" s="265" t="s">
        <v>108</v>
      </c>
      <c r="B7" s="266" t="s">
        <v>109</v>
      </c>
      <c r="C7" s="56">
        <v>59118332</v>
      </c>
      <c r="D7" s="56">
        <f t="shared" si="0"/>
        <v>220713</v>
      </c>
      <c r="E7" s="56">
        <v>59339045</v>
      </c>
      <c r="F7" s="56">
        <f t="shared" si="1"/>
        <v>2191036</v>
      </c>
      <c r="G7" s="56">
        <v>61530081</v>
      </c>
      <c r="H7" s="56"/>
      <c r="I7" s="56"/>
      <c r="J7" s="56"/>
      <c r="K7" s="56"/>
      <c r="L7" s="56"/>
      <c r="M7" s="56"/>
    </row>
    <row r="8" spans="1:13" x14ac:dyDescent="0.25">
      <c r="A8" s="267" t="s">
        <v>110</v>
      </c>
      <c r="B8" s="268" t="s">
        <v>111</v>
      </c>
      <c r="C8" s="61"/>
      <c r="D8" s="61">
        <f t="shared" si="0"/>
        <v>0</v>
      </c>
      <c r="E8" s="61"/>
      <c r="F8" s="61">
        <f t="shared" si="1"/>
        <v>0</v>
      </c>
      <c r="G8" s="61"/>
      <c r="H8" s="61"/>
      <c r="I8" s="61"/>
      <c r="J8" s="61"/>
      <c r="K8" s="61"/>
      <c r="L8" s="61"/>
      <c r="M8" s="61"/>
    </row>
    <row r="9" spans="1:13" x14ac:dyDescent="0.25">
      <c r="A9" s="267" t="s">
        <v>112</v>
      </c>
      <c r="B9" s="268" t="s">
        <v>113</v>
      </c>
      <c r="C9" s="61">
        <v>6517280</v>
      </c>
      <c r="D9" s="61">
        <f>SUM(E9-C9)</f>
        <v>212456</v>
      </c>
      <c r="E9" s="61">
        <v>6729736</v>
      </c>
      <c r="F9" s="61">
        <f>SUM(G9-E9)</f>
        <v>-112456</v>
      </c>
      <c r="G9" s="61">
        <v>6617280</v>
      </c>
      <c r="H9" s="61">
        <v>3100000</v>
      </c>
      <c r="I9" s="61">
        <f t="shared" ref="I9:I12" si="2">SUM(J9-H9)</f>
        <v>1150000</v>
      </c>
      <c r="J9" s="61">
        <v>4250000</v>
      </c>
      <c r="K9" s="61">
        <f t="shared" ref="K9:K12" si="3">SUM(L9-J9)</f>
        <v>261670</v>
      </c>
      <c r="L9" s="61">
        <v>4511670</v>
      </c>
      <c r="M9" s="61"/>
    </row>
    <row r="10" spans="1:13" x14ac:dyDescent="0.25">
      <c r="A10" s="267" t="s">
        <v>114</v>
      </c>
      <c r="B10" s="268" t="s">
        <v>115</v>
      </c>
      <c r="C10" s="61">
        <v>1800000</v>
      </c>
      <c r="D10" s="61">
        <f t="shared" ref="D10:D13" si="4">SUM(E10-C10)</f>
        <v>66503</v>
      </c>
      <c r="E10" s="61">
        <v>1866503</v>
      </c>
      <c r="F10" s="61">
        <f t="shared" ref="F10" si="5">SUM(G10-E10)</f>
        <v>65749</v>
      </c>
      <c r="G10" s="61">
        <v>1932252</v>
      </c>
      <c r="H10" s="61"/>
      <c r="I10" s="61">
        <f t="shared" si="2"/>
        <v>0</v>
      </c>
      <c r="J10" s="61"/>
      <c r="K10" s="61">
        <f t="shared" si="3"/>
        <v>0</v>
      </c>
      <c r="L10" s="61"/>
      <c r="M10" s="61"/>
    </row>
    <row r="11" spans="1:13" x14ac:dyDescent="0.25">
      <c r="A11" s="267" t="s">
        <v>116</v>
      </c>
      <c r="B11" s="268" t="s">
        <v>117</v>
      </c>
      <c r="C11" s="61"/>
      <c r="D11" s="61"/>
      <c r="E11" s="61"/>
      <c r="F11" s="61"/>
      <c r="G11" s="61"/>
      <c r="H11" s="61"/>
      <c r="I11" s="61">
        <f t="shared" si="2"/>
        <v>0</v>
      </c>
      <c r="J11" s="61"/>
      <c r="K11" s="61">
        <f t="shared" si="3"/>
        <v>0</v>
      </c>
      <c r="L11" s="61"/>
      <c r="M11" s="61"/>
    </row>
    <row r="12" spans="1:13" ht="15.75" thickBot="1" x14ac:dyDescent="0.3">
      <c r="A12" s="269" t="s">
        <v>118</v>
      </c>
      <c r="B12" s="270" t="s">
        <v>119</v>
      </c>
      <c r="C12" s="61"/>
      <c r="D12" s="61">
        <f t="shared" si="4"/>
        <v>8072070</v>
      </c>
      <c r="E12" s="61">
        <v>8072070</v>
      </c>
      <c r="F12" s="61">
        <f t="shared" ref="F12:F13" si="6">SUM(G12-E12)</f>
        <v>0</v>
      </c>
      <c r="G12" s="61">
        <v>8072070</v>
      </c>
      <c r="H12" s="61"/>
      <c r="I12" s="115">
        <f t="shared" si="2"/>
        <v>0</v>
      </c>
      <c r="J12" s="61"/>
      <c r="K12" s="115">
        <f t="shared" si="3"/>
        <v>0</v>
      </c>
      <c r="L12" s="61"/>
      <c r="M12" s="61"/>
    </row>
    <row r="13" spans="1:13" ht="15.75" thickBot="1" x14ac:dyDescent="0.3">
      <c r="A13" s="262" t="s">
        <v>13</v>
      </c>
      <c r="B13" s="271" t="s">
        <v>120</v>
      </c>
      <c r="C13" s="51">
        <f>SUM(C14:C18)</f>
        <v>38080381</v>
      </c>
      <c r="D13" s="87">
        <f t="shared" si="4"/>
        <v>12587764</v>
      </c>
      <c r="E13" s="51">
        <f>SUM(E14:E18)</f>
        <v>50668145</v>
      </c>
      <c r="F13" s="87">
        <f t="shared" si="6"/>
        <v>1216750</v>
      </c>
      <c r="G13" s="51">
        <f>SUM(G14:G18)</f>
        <v>51884895</v>
      </c>
      <c r="H13" s="51">
        <f>SUM(H14:H18)</f>
        <v>0</v>
      </c>
      <c r="I13" s="165">
        <f>SUM(J13-H13)</f>
        <v>0</v>
      </c>
      <c r="J13" s="51">
        <f>SUM(J14:J18)</f>
        <v>0</v>
      </c>
      <c r="K13" s="165">
        <f>SUM(L13-J13)</f>
        <v>0</v>
      </c>
      <c r="L13" s="51">
        <f>SUM(L14:L18)</f>
        <v>0</v>
      </c>
      <c r="M13" s="51">
        <f>SUM(M14:M18)</f>
        <v>0</v>
      </c>
    </row>
    <row r="14" spans="1:13" x14ac:dyDescent="0.25">
      <c r="A14" s="265" t="s">
        <v>121</v>
      </c>
      <c r="B14" s="266" t="s">
        <v>122</v>
      </c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56"/>
    </row>
    <row r="15" spans="1:13" x14ac:dyDescent="0.25">
      <c r="A15" s="267" t="s">
        <v>123</v>
      </c>
      <c r="B15" s="268" t="s">
        <v>124</v>
      </c>
      <c r="C15" s="61"/>
      <c r="D15" s="61"/>
      <c r="E15" s="61"/>
      <c r="F15" s="61"/>
      <c r="G15" s="61"/>
      <c r="H15" s="61"/>
      <c r="I15" s="61"/>
      <c r="J15" s="61"/>
      <c r="K15" s="61"/>
      <c r="L15" s="61"/>
      <c r="M15" s="61"/>
    </row>
    <row r="16" spans="1:13" x14ac:dyDescent="0.25">
      <c r="A16" s="267" t="s">
        <v>125</v>
      </c>
      <c r="B16" s="268" t="s">
        <v>126</v>
      </c>
      <c r="C16" s="61"/>
      <c r="D16" s="61"/>
      <c r="E16" s="61"/>
      <c r="F16" s="61"/>
      <c r="G16" s="61"/>
      <c r="H16" s="61"/>
      <c r="I16" s="61"/>
      <c r="J16" s="61"/>
      <c r="K16" s="61"/>
      <c r="L16" s="61"/>
      <c r="M16" s="61"/>
    </row>
    <row r="17" spans="1:13" x14ac:dyDescent="0.25">
      <c r="A17" s="267" t="s">
        <v>127</v>
      </c>
      <c r="B17" s="268" t="s">
        <v>128</v>
      </c>
      <c r="C17" s="61"/>
      <c r="D17" s="61"/>
      <c r="E17" s="61"/>
      <c r="F17" s="61"/>
      <c r="G17" s="61"/>
      <c r="H17" s="61"/>
      <c r="I17" s="61"/>
      <c r="J17" s="61"/>
      <c r="K17" s="61"/>
      <c r="L17" s="61"/>
      <c r="M17" s="61"/>
    </row>
    <row r="18" spans="1:13" x14ac:dyDescent="0.25">
      <c r="A18" s="267" t="s">
        <v>129</v>
      </c>
      <c r="B18" s="268" t="s">
        <v>130</v>
      </c>
      <c r="C18" s="61">
        <v>38080381</v>
      </c>
      <c r="D18" s="61">
        <f>SUM(E18-C18)</f>
        <v>12587764</v>
      </c>
      <c r="E18" s="61">
        <v>50668145</v>
      </c>
      <c r="F18" s="61">
        <f>SUM(G18-E18)</f>
        <v>1216750</v>
      </c>
      <c r="G18" s="61">
        <v>51884895</v>
      </c>
      <c r="H18" s="61"/>
      <c r="I18" s="61"/>
      <c r="J18" s="61"/>
      <c r="K18" s="61"/>
      <c r="L18" s="61"/>
      <c r="M18" s="61"/>
    </row>
    <row r="19" spans="1:13" ht="15.75" thickBot="1" x14ac:dyDescent="0.3">
      <c r="A19" s="269" t="s">
        <v>131</v>
      </c>
      <c r="B19" s="270" t="s">
        <v>132</v>
      </c>
      <c r="C19" s="67"/>
      <c r="D19" s="67"/>
      <c r="E19" s="67"/>
      <c r="F19" s="67"/>
      <c r="G19" s="67"/>
      <c r="H19" s="67"/>
      <c r="I19" s="67"/>
      <c r="J19" s="67"/>
      <c r="K19" s="67"/>
      <c r="L19" s="67"/>
      <c r="M19" s="67"/>
    </row>
    <row r="20" spans="1:13" ht="29.25" customHeight="1" thickBot="1" x14ac:dyDescent="0.3">
      <c r="A20" s="262" t="s">
        <v>7</v>
      </c>
      <c r="B20" s="264" t="s">
        <v>133</v>
      </c>
      <c r="C20" s="51">
        <f>SUM(C21:C25)</f>
        <v>137278774</v>
      </c>
      <c r="D20" s="87">
        <f t="shared" ref="D20" si="7">SUM(E20-C20)</f>
        <v>110083340</v>
      </c>
      <c r="E20" s="51">
        <f>SUM(E21:E25)</f>
        <v>247362114</v>
      </c>
      <c r="F20" s="87">
        <f t="shared" ref="F20" si="8">SUM(G20-E20)</f>
        <v>25705998</v>
      </c>
      <c r="G20" s="51">
        <f>SUM(G21:G25)</f>
        <v>273068112</v>
      </c>
      <c r="H20" s="51">
        <f>SUM(H21:H25)</f>
        <v>0</v>
      </c>
      <c r="I20" s="165">
        <f>SUM(J20-H20)</f>
        <v>0</v>
      </c>
      <c r="J20" s="51">
        <f>SUM(J21:J25)</f>
        <v>0</v>
      </c>
      <c r="K20" s="165">
        <f>SUM(L20-J20)</f>
        <v>0</v>
      </c>
      <c r="L20" s="51">
        <f>SUM(L21:L25)</f>
        <v>0</v>
      </c>
      <c r="M20" s="51">
        <f>SUM(M21:M25)</f>
        <v>0</v>
      </c>
    </row>
    <row r="21" spans="1:13" x14ac:dyDescent="0.25">
      <c r="A21" s="265" t="s">
        <v>134</v>
      </c>
      <c r="B21" s="266" t="s">
        <v>135</v>
      </c>
      <c r="C21" s="56"/>
      <c r="D21" s="56"/>
      <c r="E21" s="56"/>
      <c r="F21" s="56"/>
      <c r="G21" s="56">
        <v>20000000</v>
      </c>
      <c r="H21" s="56"/>
      <c r="I21" s="56"/>
      <c r="J21" s="56"/>
      <c r="K21" s="56"/>
      <c r="L21" s="56"/>
      <c r="M21" s="56"/>
    </row>
    <row r="22" spans="1:13" x14ac:dyDescent="0.25">
      <c r="A22" s="267" t="s">
        <v>136</v>
      </c>
      <c r="B22" s="268" t="s">
        <v>137</v>
      </c>
      <c r="C22" s="61"/>
      <c r="D22" s="61"/>
      <c r="E22" s="61"/>
      <c r="F22" s="61"/>
      <c r="G22" s="61"/>
      <c r="H22" s="61"/>
      <c r="I22" s="61"/>
      <c r="J22" s="61"/>
      <c r="K22" s="61"/>
      <c r="L22" s="61"/>
      <c r="M22" s="61"/>
    </row>
    <row r="23" spans="1:13" x14ac:dyDescent="0.25">
      <c r="A23" s="267" t="s">
        <v>138</v>
      </c>
      <c r="B23" s="268" t="s">
        <v>139</v>
      </c>
      <c r="C23" s="61">
        <v>264000</v>
      </c>
      <c r="D23" s="61">
        <f t="shared" ref="D23:D27" si="9">SUM(E23-C23)</f>
        <v>0</v>
      </c>
      <c r="E23" s="61">
        <v>264000</v>
      </c>
      <c r="F23" s="61">
        <f t="shared" ref="F23:F27" si="10">SUM(G23-E23)</f>
        <v>0</v>
      </c>
      <c r="G23" s="61">
        <v>264000</v>
      </c>
      <c r="H23" s="61"/>
      <c r="I23" s="61"/>
      <c r="J23" s="61"/>
      <c r="K23" s="61"/>
      <c r="L23" s="61"/>
      <c r="M23" s="61"/>
    </row>
    <row r="24" spans="1:13" x14ac:dyDescent="0.25">
      <c r="A24" s="267" t="s">
        <v>140</v>
      </c>
      <c r="B24" s="268" t="s">
        <v>141</v>
      </c>
      <c r="C24" s="61"/>
      <c r="D24" s="61">
        <f t="shared" si="9"/>
        <v>0</v>
      </c>
      <c r="E24" s="61"/>
      <c r="F24" s="61">
        <f t="shared" si="10"/>
        <v>0</v>
      </c>
      <c r="G24" s="61"/>
      <c r="H24" s="61"/>
      <c r="I24" s="61"/>
      <c r="J24" s="61"/>
      <c r="K24" s="61"/>
      <c r="L24" s="61"/>
      <c r="M24" s="61"/>
    </row>
    <row r="25" spans="1:13" x14ac:dyDescent="0.25">
      <c r="A25" s="267" t="s">
        <v>142</v>
      </c>
      <c r="B25" s="268" t="s">
        <v>143</v>
      </c>
      <c r="C25" s="61">
        <v>137014774</v>
      </c>
      <c r="D25" s="61">
        <f t="shared" si="9"/>
        <v>110083340</v>
      </c>
      <c r="E25" s="61">
        <v>247098114</v>
      </c>
      <c r="F25" s="61">
        <f t="shared" si="10"/>
        <v>5705998</v>
      </c>
      <c r="G25" s="61">
        <v>252804112</v>
      </c>
      <c r="H25" s="61"/>
      <c r="I25" s="61"/>
      <c r="J25" s="61"/>
      <c r="K25" s="61"/>
      <c r="L25" s="61"/>
      <c r="M25" s="61"/>
    </row>
    <row r="26" spans="1:13" ht="15.75" thickBot="1" x14ac:dyDescent="0.3">
      <c r="A26" s="269" t="s">
        <v>144</v>
      </c>
      <c r="B26" s="270" t="s">
        <v>145</v>
      </c>
      <c r="C26" s="67">
        <v>135871774</v>
      </c>
      <c r="D26" s="61">
        <f t="shared" si="9"/>
        <v>109921320</v>
      </c>
      <c r="E26" s="67">
        <v>245793094</v>
      </c>
      <c r="F26" s="61">
        <f t="shared" si="10"/>
        <v>0</v>
      </c>
      <c r="G26" s="67">
        <v>245793094</v>
      </c>
      <c r="H26" s="67"/>
      <c r="I26" s="67"/>
      <c r="J26" s="67"/>
      <c r="K26" s="67"/>
      <c r="L26" s="67"/>
      <c r="M26" s="67"/>
    </row>
    <row r="27" spans="1:13" ht="15.75" thickBot="1" x14ac:dyDescent="0.3">
      <c r="A27" s="262" t="s">
        <v>146</v>
      </c>
      <c r="B27" s="264" t="s">
        <v>147</v>
      </c>
      <c r="C27" s="51">
        <f>SUM(C28,C31,C32,C33)</f>
        <v>22600000</v>
      </c>
      <c r="D27" s="87">
        <f t="shared" si="9"/>
        <v>0</v>
      </c>
      <c r="E27" s="51">
        <f>SUM(E28,E31,E32,E33)</f>
        <v>22600000</v>
      </c>
      <c r="F27" s="87">
        <f t="shared" si="10"/>
        <v>0</v>
      </c>
      <c r="G27" s="51">
        <f>SUM(G28,G31,G32,G33)</f>
        <v>22600000</v>
      </c>
      <c r="H27" s="51">
        <f>SUM(H28,H31,H32,H33)</f>
        <v>0</v>
      </c>
      <c r="I27" s="165">
        <f>SUM(J27-H27)</f>
        <v>0</v>
      </c>
      <c r="J27" s="51">
        <f>SUM(J28,J31,J32,J33)</f>
        <v>0</v>
      </c>
      <c r="K27" s="165">
        <f>SUM(L27-J27)</f>
        <v>0</v>
      </c>
      <c r="L27" s="51">
        <f>SUM(L28,L31,L32,L33)</f>
        <v>0</v>
      </c>
      <c r="M27" s="51">
        <f>SUM(M28,M31,M32,M33)</f>
        <v>0</v>
      </c>
    </row>
    <row r="28" spans="1:13" x14ac:dyDescent="0.25">
      <c r="A28" s="265" t="s">
        <v>148</v>
      </c>
      <c r="B28" s="266" t="s">
        <v>149</v>
      </c>
      <c r="C28" s="70">
        <v>20000000</v>
      </c>
      <c r="D28" s="61">
        <f t="shared" ref="D28:D33" si="11">SUM(E28-C28)</f>
        <v>0</v>
      </c>
      <c r="E28" s="70">
        <v>20000000</v>
      </c>
      <c r="F28" s="61">
        <f t="shared" ref="F28:F33" si="12">SUM(G28-E28)</f>
        <v>0</v>
      </c>
      <c r="G28" s="70">
        <v>20000000</v>
      </c>
      <c r="H28" s="70"/>
      <c r="I28" s="70"/>
      <c r="J28" s="70"/>
      <c r="K28" s="70"/>
      <c r="L28" s="70"/>
      <c r="M28" s="70"/>
    </row>
    <row r="29" spans="1:13" x14ac:dyDescent="0.25">
      <c r="A29" s="267" t="s">
        <v>150</v>
      </c>
      <c r="B29" s="268" t="s">
        <v>151</v>
      </c>
      <c r="C29" s="61"/>
      <c r="D29" s="61">
        <f t="shared" si="11"/>
        <v>0</v>
      </c>
      <c r="E29" s="61"/>
      <c r="F29" s="61">
        <f t="shared" si="12"/>
        <v>0</v>
      </c>
      <c r="G29" s="61"/>
      <c r="H29" s="61"/>
      <c r="I29" s="61"/>
      <c r="J29" s="61"/>
      <c r="K29" s="61"/>
      <c r="L29" s="61"/>
      <c r="M29" s="61"/>
    </row>
    <row r="30" spans="1:13" x14ac:dyDescent="0.25">
      <c r="A30" s="267" t="s">
        <v>152</v>
      </c>
      <c r="B30" s="268" t="s">
        <v>153</v>
      </c>
      <c r="C30" s="61">
        <v>20000000</v>
      </c>
      <c r="D30" s="61">
        <f t="shared" si="11"/>
        <v>0</v>
      </c>
      <c r="E30" s="61">
        <v>20000000</v>
      </c>
      <c r="F30" s="61">
        <f t="shared" si="12"/>
        <v>0</v>
      </c>
      <c r="G30" s="61">
        <v>20000000</v>
      </c>
      <c r="H30" s="61"/>
      <c r="I30" s="61"/>
      <c r="J30" s="61"/>
      <c r="K30" s="61"/>
      <c r="L30" s="61"/>
      <c r="M30" s="61"/>
    </row>
    <row r="31" spans="1:13" x14ac:dyDescent="0.25">
      <c r="A31" s="267" t="s">
        <v>154</v>
      </c>
      <c r="B31" s="268" t="s">
        <v>155</v>
      </c>
      <c r="C31" s="61">
        <v>2500000</v>
      </c>
      <c r="D31" s="61">
        <f t="shared" si="11"/>
        <v>0</v>
      </c>
      <c r="E31" s="61">
        <v>2500000</v>
      </c>
      <c r="F31" s="61">
        <f t="shared" si="12"/>
        <v>0</v>
      </c>
      <c r="G31" s="61">
        <v>2500000</v>
      </c>
      <c r="H31" s="61"/>
      <c r="I31" s="61"/>
      <c r="J31" s="61"/>
      <c r="K31" s="61"/>
      <c r="L31" s="61"/>
      <c r="M31" s="61"/>
    </row>
    <row r="32" spans="1:13" x14ac:dyDescent="0.25">
      <c r="A32" s="267" t="s">
        <v>156</v>
      </c>
      <c r="B32" s="268" t="s">
        <v>157</v>
      </c>
      <c r="C32" s="61"/>
      <c r="D32" s="61">
        <f t="shared" si="11"/>
        <v>0</v>
      </c>
      <c r="E32" s="61"/>
      <c r="F32" s="61">
        <f t="shared" si="12"/>
        <v>0</v>
      </c>
      <c r="G32" s="61"/>
      <c r="H32" s="61"/>
      <c r="I32" s="61"/>
      <c r="J32" s="61"/>
      <c r="K32" s="61"/>
      <c r="L32" s="61"/>
      <c r="M32" s="61"/>
    </row>
    <row r="33" spans="1:13" ht="15.75" thickBot="1" x14ac:dyDescent="0.3">
      <c r="A33" s="269" t="s">
        <v>158</v>
      </c>
      <c r="B33" s="270" t="s">
        <v>159</v>
      </c>
      <c r="C33" s="67">
        <v>100000</v>
      </c>
      <c r="D33" s="61">
        <f t="shared" si="11"/>
        <v>0</v>
      </c>
      <c r="E33" s="67">
        <v>100000</v>
      </c>
      <c r="F33" s="61">
        <f t="shared" si="12"/>
        <v>0</v>
      </c>
      <c r="G33" s="67">
        <v>100000</v>
      </c>
      <c r="H33" s="67"/>
      <c r="I33" s="67"/>
      <c r="J33" s="67"/>
      <c r="K33" s="67"/>
      <c r="L33" s="67"/>
      <c r="M33" s="67"/>
    </row>
    <row r="34" spans="1:13" ht="15.75" thickBot="1" x14ac:dyDescent="0.3">
      <c r="A34" s="262" t="s">
        <v>9</v>
      </c>
      <c r="B34" s="264" t="s">
        <v>160</v>
      </c>
      <c r="C34" s="51">
        <f>SUM(C35:C44)</f>
        <v>8757300</v>
      </c>
      <c r="D34" s="87">
        <f t="shared" ref="D34" si="13">SUM(E34-C34)</f>
        <v>0</v>
      </c>
      <c r="E34" s="51">
        <f>SUM(E35:E44)</f>
        <v>8757300</v>
      </c>
      <c r="F34" s="87">
        <f t="shared" ref="F34" si="14">SUM(G34-E34)</f>
        <v>0</v>
      </c>
      <c r="G34" s="51">
        <f>SUM(G35:G44)</f>
        <v>8757300</v>
      </c>
      <c r="H34" s="51">
        <f>SUM(H35:H44)</f>
        <v>700000</v>
      </c>
      <c r="I34" s="165">
        <f>SUM(J34-H34)</f>
        <v>0</v>
      </c>
      <c r="J34" s="51">
        <f>SUM(J35:J44)</f>
        <v>700000</v>
      </c>
      <c r="K34" s="165">
        <f>SUM(L34-J34)</f>
        <v>0</v>
      </c>
      <c r="L34" s="51">
        <f>SUM(L35:L44)</f>
        <v>700000</v>
      </c>
      <c r="M34" s="51">
        <f>SUM(M35:M44)</f>
        <v>0</v>
      </c>
    </row>
    <row r="35" spans="1:13" x14ac:dyDescent="0.25">
      <c r="A35" s="265" t="s">
        <v>161</v>
      </c>
      <c r="B35" s="266" t="s">
        <v>162</v>
      </c>
      <c r="C35" s="56"/>
      <c r="D35" s="56"/>
      <c r="E35" s="56"/>
      <c r="F35" s="56"/>
      <c r="G35" s="56"/>
      <c r="H35" s="56"/>
      <c r="I35" s="56"/>
      <c r="J35" s="56"/>
      <c r="K35" s="56"/>
      <c r="L35" s="56"/>
      <c r="M35" s="56"/>
    </row>
    <row r="36" spans="1:13" x14ac:dyDescent="0.25">
      <c r="A36" s="267" t="s">
        <v>163</v>
      </c>
      <c r="B36" s="268" t="s">
        <v>164</v>
      </c>
      <c r="C36" s="61">
        <v>4050300</v>
      </c>
      <c r="D36" s="61"/>
      <c r="E36" s="61">
        <v>4050300</v>
      </c>
      <c r="F36" s="61"/>
      <c r="G36" s="61">
        <v>4050300</v>
      </c>
      <c r="H36" s="61">
        <v>700000</v>
      </c>
      <c r="I36" s="61">
        <f t="shared" ref="I36" si="15">SUM(J36-H36)</f>
        <v>0</v>
      </c>
      <c r="J36" s="61">
        <v>700000</v>
      </c>
      <c r="K36" s="61">
        <f t="shared" ref="K36" si="16">SUM(L36-J36)</f>
        <v>0</v>
      </c>
      <c r="L36" s="61">
        <v>700000</v>
      </c>
      <c r="M36" s="61"/>
    </row>
    <row r="37" spans="1:13" x14ac:dyDescent="0.25">
      <c r="A37" s="267" t="s">
        <v>165</v>
      </c>
      <c r="B37" s="268" t="s">
        <v>166</v>
      </c>
      <c r="C37" s="61">
        <v>3600000</v>
      </c>
      <c r="D37" s="61">
        <f t="shared" ref="D37:D44" si="17">SUM(E37-C37)</f>
        <v>0</v>
      </c>
      <c r="E37" s="61">
        <v>3600000</v>
      </c>
      <c r="F37" s="61">
        <f t="shared" ref="F37:F50" si="18">SUM(G37-E37)</f>
        <v>0</v>
      </c>
      <c r="G37" s="61">
        <v>3600000</v>
      </c>
      <c r="H37" s="61"/>
      <c r="I37" s="61"/>
      <c r="J37" s="61"/>
      <c r="K37" s="61"/>
      <c r="L37" s="61"/>
      <c r="M37" s="61"/>
    </row>
    <row r="38" spans="1:13" x14ac:dyDescent="0.25">
      <c r="A38" s="267" t="s">
        <v>167</v>
      </c>
      <c r="B38" s="268" t="s">
        <v>168</v>
      </c>
      <c r="C38" s="61"/>
      <c r="D38" s="61">
        <f t="shared" si="17"/>
        <v>0</v>
      </c>
      <c r="E38" s="61"/>
      <c r="F38" s="61">
        <f t="shared" si="18"/>
        <v>0</v>
      </c>
      <c r="G38" s="61"/>
      <c r="H38" s="61"/>
      <c r="I38" s="61"/>
      <c r="J38" s="61"/>
      <c r="K38" s="61"/>
      <c r="L38" s="61"/>
      <c r="M38" s="61"/>
    </row>
    <row r="39" spans="1:13" x14ac:dyDescent="0.25">
      <c r="A39" s="267" t="s">
        <v>169</v>
      </c>
      <c r="B39" s="268" t="s">
        <v>170</v>
      </c>
      <c r="C39" s="61"/>
      <c r="D39" s="61">
        <f t="shared" si="17"/>
        <v>0</v>
      </c>
      <c r="E39" s="61"/>
      <c r="F39" s="61">
        <f t="shared" si="18"/>
        <v>0</v>
      </c>
      <c r="G39" s="61"/>
      <c r="H39" s="61"/>
      <c r="I39" s="61"/>
      <c r="J39" s="61"/>
      <c r="K39" s="61"/>
      <c r="L39" s="61"/>
      <c r="M39" s="61"/>
    </row>
    <row r="40" spans="1:13" x14ac:dyDescent="0.25">
      <c r="A40" s="267" t="s">
        <v>171</v>
      </c>
      <c r="B40" s="268" t="s">
        <v>172</v>
      </c>
      <c r="C40" s="61">
        <v>1107000</v>
      </c>
      <c r="D40" s="61">
        <f t="shared" si="17"/>
        <v>0</v>
      </c>
      <c r="E40" s="61">
        <v>1107000</v>
      </c>
      <c r="F40" s="61">
        <f t="shared" si="18"/>
        <v>0</v>
      </c>
      <c r="G40" s="61">
        <v>1107000</v>
      </c>
      <c r="H40" s="61"/>
      <c r="I40" s="61"/>
      <c r="J40" s="61"/>
      <c r="K40" s="61"/>
      <c r="L40" s="61"/>
      <c r="M40" s="61"/>
    </row>
    <row r="41" spans="1:13" x14ac:dyDescent="0.25">
      <c r="A41" s="267" t="s">
        <v>173</v>
      </c>
      <c r="B41" s="268" t="s">
        <v>174</v>
      </c>
      <c r="C41" s="61"/>
      <c r="D41" s="61">
        <f t="shared" si="17"/>
        <v>0</v>
      </c>
      <c r="E41" s="61"/>
      <c r="F41" s="61">
        <f t="shared" si="18"/>
        <v>0</v>
      </c>
      <c r="G41" s="61"/>
      <c r="H41" s="61"/>
      <c r="I41" s="61"/>
      <c r="J41" s="61"/>
      <c r="K41" s="61"/>
      <c r="L41" s="61"/>
      <c r="M41" s="61"/>
    </row>
    <row r="42" spans="1:13" x14ac:dyDescent="0.25">
      <c r="A42" s="267" t="s">
        <v>175</v>
      </c>
      <c r="B42" s="268" t="s">
        <v>176</v>
      </c>
      <c r="C42" s="61"/>
      <c r="D42" s="61">
        <f t="shared" si="17"/>
        <v>0</v>
      </c>
      <c r="E42" s="61"/>
      <c r="F42" s="61">
        <f t="shared" si="18"/>
        <v>0</v>
      </c>
      <c r="G42" s="61"/>
      <c r="H42" s="61"/>
      <c r="I42" s="61"/>
      <c r="J42" s="61"/>
      <c r="K42" s="61"/>
      <c r="L42" s="61"/>
      <c r="M42" s="61"/>
    </row>
    <row r="43" spans="1:13" x14ac:dyDescent="0.25">
      <c r="A43" s="267" t="s">
        <v>177</v>
      </c>
      <c r="B43" s="268" t="s">
        <v>178</v>
      </c>
      <c r="C43" s="61"/>
      <c r="D43" s="61">
        <f t="shared" si="17"/>
        <v>0</v>
      </c>
      <c r="E43" s="61"/>
      <c r="F43" s="61">
        <f t="shared" si="18"/>
        <v>0</v>
      </c>
      <c r="G43" s="61"/>
      <c r="H43" s="61"/>
      <c r="I43" s="61"/>
      <c r="J43" s="61"/>
      <c r="K43" s="61"/>
      <c r="L43" s="61"/>
      <c r="M43" s="61"/>
    </row>
    <row r="44" spans="1:13" ht="15.75" thickBot="1" x14ac:dyDescent="0.3">
      <c r="A44" s="269" t="s">
        <v>179</v>
      </c>
      <c r="B44" s="270" t="s">
        <v>26</v>
      </c>
      <c r="C44" s="67"/>
      <c r="D44" s="61">
        <f t="shared" si="17"/>
        <v>0</v>
      </c>
      <c r="E44" s="67"/>
      <c r="F44" s="61">
        <f t="shared" si="18"/>
        <v>0</v>
      </c>
      <c r="G44" s="67"/>
      <c r="H44" s="67"/>
      <c r="I44" s="67"/>
      <c r="J44" s="67"/>
      <c r="K44" s="67"/>
      <c r="L44" s="67"/>
      <c r="M44" s="67"/>
    </row>
    <row r="45" spans="1:13" ht="15.75" thickBot="1" x14ac:dyDescent="0.3">
      <c r="A45" s="262" t="s">
        <v>22</v>
      </c>
      <c r="B45" s="264" t="s">
        <v>180</v>
      </c>
      <c r="C45" s="51">
        <f>SUM(C46:C50)</f>
        <v>3300000</v>
      </c>
      <c r="D45" s="87">
        <f t="shared" ref="D45" si="19">SUM(E45-C45)</f>
        <v>0</v>
      </c>
      <c r="E45" s="51">
        <f>SUM(E46:E50)</f>
        <v>3300000</v>
      </c>
      <c r="F45" s="87">
        <f t="shared" si="18"/>
        <v>0</v>
      </c>
      <c r="G45" s="51">
        <f>SUM(G46:G50)</f>
        <v>3300000</v>
      </c>
      <c r="H45" s="51">
        <f>SUM(H46:H50)</f>
        <v>0</v>
      </c>
      <c r="I45" s="165">
        <f>SUM(J45-H45)</f>
        <v>0</v>
      </c>
      <c r="J45" s="51">
        <f>SUM(J46:J50)</f>
        <v>0</v>
      </c>
      <c r="K45" s="165">
        <f>SUM(L45-J45)</f>
        <v>0</v>
      </c>
      <c r="L45" s="51">
        <f>SUM(L46:L50)</f>
        <v>0</v>
      </c>
      <c r="M45" s="51">
        <f>SUM(M46:M50)</f>
        <v>0</v>
      </c>
    </row>
    <row r="46" spans="1:13" x14ac:dyDescent="0.25">
      <c r="A46" s="265" t="s">
        <v>181</v>
      </c>
      <c r="B46" s="266" t="s">
        <v>182</v>
      </c>
      <c r="C46" s="56"/>
      <c r="D46" s="61">
        <f t="shared" ref="D46:D50" si="20">SUM(E46-C46)</f>
        <v>0</v>
      </c>
      <c r="E46" s="56"/>
      <c r="F46" s="61">
        <f t="shared" si="18"/>
        <v>0</v>
      </c>
      <c r="G46" s="56"/>
      <c r="H46" s="56"/>
      <c r="I46" s="56"/>
      <c r="J46" s="56"/>
      <c r="K46" s="56"/>
      <c r="L46" s="56"/>
      <c r="M46" s="56"/>
    </row>
    <row r="47" spans="1:13" x14ac:dyDescent="0.25">
      <c r="A47" s="267" t="s">
        <v>183</v>
      </c>
      <c r="B47" s="268" t="s">
        <v>184</v>
      </c>
      <c r="C47" s="61">
        <v>3300000</v>
      </c>
      <c r="D47" s="61">
        <f t="shared" si="20"/>
        <v>0</v>
      </c>
      <c r="E47" s="61">
        <v>3300000</v>
      </c>
      <c r="F47" s="61">
        <f t="shared" si="18"/>
        <v>0</v>
      </c>
      <c r="G47" s="61">
        <v>3300000</v>
      </c>
      <c r="H47" s="61"/>
      <c r="I47" s="61"/>
      <c r="J47" s="61"/>
      <c r="K47" s="61"/>
      <c r="L47" s="61"/>
      <c r="M47" s="61"/>
    </row>
    <row r="48" spans="1:13" x14ac:dyDescent="0.25">
      <c r="A48" s="267" t="s">
        <v>185</v>
      </c>
      <c r="B48" s="268" t="s">
        <v>186</v>
      </c>
      <c r="C48" s="61"/>
      <c r="D48" s="61">
        <f t="shared" si="20"/>
        <v>0</v>
      </c>
      <c r="E48" s="61"/>
      <c r="F48" s="61">
        <f t="shared" si="18"/>
        <v>0</v>
      </c>
      <c r="G48" s="61"/>
      <c r="H48" s="61"/>
      <c r="I48" s="61"/>
      <c r="J48" s="61"/>
      <c r="K48" s="61"/>
      <c r="L48" s="61"/>
      <c r="M48" s="61"/>
    </row>
    <row r="49" spans="1:13" x14ac:dyDescent="0.25">
      <c r="A49" s="267" t="s">
        <v>187</v>
      </c>
      <c r="B49" s="268" t="s">
        <v>188</v>
      </c>
      <c r="C49" s="61"/>
      <c r="D49" s="61">
        <f t="shared" si="20"/>
        <v>0</v>
      </c>
      <c r="E49" s="61"/>
      <c r="F49" s="61">
        <f t="shared" si="18"/>
        <v>0</v>
      </c>
      <c r="G49" s="61"/>
      <c r="H49" s="61"/>
      <c r="I49" s="61"/>
      <c r="J49" s="61"/>
      <c r="K49" s="61"/>
      <c r="L49" s="61"/>
      <c r="M49" s="61"/>
    </row>
    <row r="50" spans="1:13" ht="15.75" thickBot="1" x14ac:dyDescent="0.3">
      <c r="A50" s="272" t="s">
        <v>189</v>
      </c>
      <c r="B50" s="273" t="s">
        <v>190</v>
      </c>
      <c r="C50" s="75"/>
      <c r="D50" s="61">
        <f t="shared" si="20"/>
        <v>0</v>
      </c>
      <c r="E50" s="75"/>
      <c r="F50" s="61">
        <f t="shared" si="18"/>
        <v>0</v>
      </c>
      <c r="G50" s="75"/>
      <c r="H50" s="75"/>
      <c r="I50" s="75"/>
      <c r="J50" s="75"/>
      <c r="K50" s="75"/>
      <c r="L50" s="75"/>
      <c r="M50" s="75"/>
    </row>
    <row r="51" spans="1:13" ht="15.75" thickBot="1" x14ac:dyDescent="0.3">
      <c r="A51" s="262" t="s">
        <v>191</v>
      </c>
      <c r="B51" s="264" t="s">
        <v>192</v>
      </c>
      <c r="C51" s="51">
        <f>SUM(C52:C54)</f>
        <v>0</v>
      </c>
      <c r="D51" s="51"/>
      <c r="E51" s="51"/>
      <c r="F51" s="51"/>
      <c r="G51" s="51"/>
      <c r="H51" s="51">
        <f>SUM(H52:H54)</f>
        <v>0</v>
      </c>
      <c r="I51" s="165">
        <f>SUM(J51-H51)</f>
        <v>0</v>
      </c>
      <c r="J51" s="51"/>
      <c r="K51" s="165">
        <f>SUM(L51-J51)</f>
        <v>0</v>
      </c>
      <c r="L51" s="51"/>
      <c r="M51" s="51">
        <f>SUM(M52:M54)</f>
        <v>0</v>
      </c>
    </row>
    <row r="52" spans="1:13" x14ac:dyDescent="0.25">
      <c r="A52" s="265" t="s">
        <v>193</v>
      </c>
      <c r="B52" s="266" t="s">
        <v>194</v>
      </c>
      <c r="C52" s="56"/>
      <c r="D52" s="56"/>
      <c r="E52" s="56"/>
      <c r="F52" s="56"/>
      <c r="G52" s="56"/>
      <c r="H52" s="56"/>
      <c r="I52" s="56"/>
      <c r="J52" s="56"/>
      <c r="K52" s="56"/>
      <c r="L52" s="56"/>
      <c r="M52" s="56"/>
    </row>
    <row r="53" spans="1:13" x14ac:dyDescent="0.25">
      <c r="A53" s="267" t="s">
        <v>195</v>
      </c>
      <c r="B53" s="268" t="s">
        <v>196</v>
      </c>
      <c r="C53" s="61"/>
      <c r="D53" s="61"/>
      <c r="E53" s="61"/>
      <c r="F53" s="61"/>
      <c r="G53" s="61"/>
      <c r="H53" s="61"/>
      <c r="I53" s="61"/>
      <c r="J53" s="61"/>
      <c r="K53" s="61"/>
      <c r="L53" s="61"/>
      <c r="M53" s="61"/>
    </row>
    <row r="54" spans="1:13" x14ac:dyDescent="0.25">
      <c r="A54" s="267" t="s">
        <v>197</v>
      </c>
      <c r="B54" s="268" t="s">
        <v>198</v>
      </c>
      <c r="C54" s="61"/>
      <c r="D54" s="61"/>
      <c r="E54" s="61"/>
      <c r="F54" s="61"/>
      <c r="G54" s="61"/>
      <c r="H54" s="61"/>
      <c r="I54" s="61"/>
      <c r="J54" s="61"/>
      <c r="K54" s="61"/>
      <c r="L54" s="61"/>
      <c r="M54" s="61"/>
    </row>
    <row r="55" spans="1:13" ht="15.75" thickBot="1" x14ac:dyDescent="0.3">
      <c r="A55" s="288" t="s">
        <v>199</v>
      </c>
      <c r="B55" s="391" t="s">
        <v>200</v>
      </c>
      <c r="C55" s="115"/>
      <c r="D55" s="115"/>
      <c r="E55" s="115"/>
      <c r="F55" s="115"/>
      <c r="G55" s="115"/>
      <c r="H55" s="115"/>
      <c r="I55" s="115"/>
      <c r="J55" s="115"/>
      <c r="K55" s="115"/>
      <c r="L55" s="115"/>
      <c r="M55" s="115"/>
    </row>
    <row r="56" spans="1:13" ht="15.75" thickBot="1" x14ac:dyDescent="0.3">
      <c r="A56" s="262" t="s">
        <v>27</v>
      </c>
      <c r="B56" s="271" t="s">
        <v>201</v>
      </c>
      <c r="C56" s="51">
        <f>SUM(C57:C59)</f>
        <v>0</v>
      </c>
      <c r="D56" s="51"/>
      <c r="E56" s="51"/>
      <c r="F56" s="51"/>
      <c r="G56" s="51"/>
      <c r="H56" s="51">
        <f>SUM(H57:H59)</f>
        <v>0</v>
      </c>
      <c r="I56" s="165">
        <f>SUM(J56-H56)</f>
        <v>0</v>
      </c>
      <c r="J56" s="51"/>
      <c r="K56" s="165">
        <f>SUM(L56-J56)</f>
        <v>0</v>
      </c>
      <c r="L56" s="51"/>
      <c r="M56" s="51">
        <f>SUM(M57:M59)</f>
        <v>0</v>
      </c>
    </row>
    <row r="57" spans="1:13" x14ac:dyDescent="0.25">
      <c r="A57" s="265" t="s">
        <v>202</v>
      </c>
      <c r="B57" s="266" t="s">
        <v>203</v>
      </c>
      <c r="C57" s="61"/>
      <c r="D57" s="61"/>
      <c r="E57" s="61"/>
      <c r="F57" s="61"/>
      <c r="G57" s="61"/>
      <c r="H57" s="61"/>
      <c r="I57" s="56"/>
      <c r="J57" s="61"/>
      <c r="K57" s="56"/>
      <c r="L57" s="61"/>
      <c r="M57" s="61"/>
    </row>
    <row r="58" spans="1:13" x14ac:dyDescent="0.25">
      <c r="A58" s="267" t="s">
        <v>204</v>
      </c>
      <c r="B58" s="268" t="s">
        <v>205</v>
      </c>
      <c r="C58" s="61"/>
      <c r="D58" s="61"/>
      <c r="E58" s="61"/>
      <c r="F58" s="61"/>
      <c r="G58" s="61"/>
      <c r="H58" s="61"/>
      <c r="I58" s="61"/>
      <c r="J58" s="61"/>
      <c r="K58" s="61"/>
      <c r="L58" s="61"/>
      <c r="M58" s="61"/>
    </row>
    <row r="59" spans="1:13" x14ac:dyDescent="0.25">
      <c r="A59" s="267" t="s">
        <v>206</v>
      </c>
      <c r="B59" s="268" t="s">
        <v>207</v>
      </c>
      <c r="C59" s="61"/>
      <c r="D59" s="61"/>
      <c r="E59" s="61"/>
      <c r="F59" s="61"/>
      <c r="G59" s="61"/>
      <c r="H59" s="61"/>
      <c r="I59" s="61"/>
      <c r="J59" s="61"/>
      <c r="K59" s="61"/>
      <c r="L59" s="61"/>
      <c r="M59" s="61"/>
    </row>
    <row r="60" spans="1:13" ht="15.75" thickBot="1" x14ac:dyDescent="0.3">
      <c r="A60" s="269" t="s">
        <v>208</v>
      </c>
      <c r="B60" s="270" t="s">
        <v>209</v>
      </c>
      <c r="C60" s="61"/>
      <c r="D60" s="67"/>
      <c r="E60" s="61"/>
      <c r="F60" s="67"/>
      <c r="G60" s="61"/>
      <c r="H60" s="61"/>
      <c r="I60" s="67"/>
      <c r="J60" s="61"/>
      <c r="K60" s="67"/>
      <c r="L60" s="61"/>
      <c r="M60" s="61"/>
    </row>
    <row r="61" spans="1:13" ht="15.75" thickBot="1" x14ac:dyDescent="0.3">
      <c r="A61" s="262" t="s">
        <v>30</v>
      </c>
      <c r="B61" s="264" t="s">
        <v>210</v>
      </c>
      <c r="C61" s="51">
        <f>SUM(C6,C13,C20,C27,C34,C45)</f>
        <v>277452067</v>
      </c>
      <c r="D61" s="87">
        <f>SUM(E61-C61)</f>
        <v>131242846</v>
      </c>
      <c r="E61" s="51">
        <f>SUM(E6,E13,E20,E27,E34,E45)</f>
        <v>408694913</v>
      </c>
      <c r="F61" s="87">
        <f>SUM(G61-E61)</f>
        <v>29067077</v>
      </c>
      <c r="G61" s="51">
        <f>SUM(G6,G13,G20,G27,G34,G45)</f>
        <v>437761990</v>
      </c>
      <c r="H61" s="51">
        <f>SUM(H6,H13,H27,H34)</f>
        <v>3800000</v>
      </c>
      <c r="I61" s="87">
        <f>SUM(J61-H61)</f>
        <v>1150000</v>
      </c>
      <c r="J61" s="51">
        <f>SUM(J6,J13,J27,J34)</f>
        <v>4950000</v>
      </c>
      <c r="K61" s="87">
        <f>SUM(L61-J61)</f>
        <v>261670</v>
      </c>
      <c r="L61" s="51">
        <f>SUM(L6,L13,L27,L34)</f>
        <v>5211670</v>
      </c>
      <c r="M61" s="51">
        <f>SUM(M6,M13,M27,M34)</f>
        <v>0</v>
      </c>
    </row>
    <row r="62" spans="1:13" ht="15.75" thickBot="1" x14ac:dyDescent="0.3">
      <c r="A62" s="274" t="s">
        <v>33</v>
      </c>
      <c r="B62" s="271" t="s">
        <v>211</v>
      </c>
      <c r="C62" s="51">
        <f>SUM(C63:C65)</f>
        <v>0</v>
      </c>
      <c r="D62" s="51"/>
      <c r="E62" s="51"/>
      <c r="F62" s="51"/>
      <c r="G62" s="51"/>
      <c r="H62" s="51">
        <f>SUM(H63:H65)</f>
        <v>0</v>
      </c>
      <c r="I62" s="51"/>
      <c r="J62" s="51"/>
      <c r="K62" s="51"/>
      <c r="L62" s="51"/>
      <c r="M62" s="51">
        <f>SUM(M63:M65)</f>
        <v>0</v>
      </c>
    </row>
    <row r="63" spans="1:13" x14ac:dyDescent="0.25">
      <c r="A63" s="265" t="s">
        <v>212</v>
      </c>
      <c r="B63" s="266" t="s">
        <v>213</v>
      </c>
      <c r="C63" s="61"/>
      <c r="D63" s="61"/>
      <c r="E63" s="61"/>
      <c r="F63" s="61"/>
      <c r="G63" s="61"/>
      <c r="H63" s="61"/>
      <c r="I63" s="61"/>
      <c r="J63" s="61"/>
      <c r="K63" s="61"/>
      <c r="L63" s="61"/>
      <c r="M63" s="61"/>
    </row>
    <row r="64" spans="1:13" x14ac:dyDescent="0.25">
      <c r="A64" s="267" t="s">
        <v>214</v>
      </c>
      <c r="B64" s="268" t="s">
        <v>215</v>
      </c>
      <c r="C64" s="61"/>
      <c r="D64" s="61"/>
      <c r="E64" s="61"/>
      <c r="F64" s="61"/>
      <c r="G64" s="61"/>
      <c r="H64" s="61"/>
      <c r="I64" s="61"/>
      <c r="J64" s="61"/>
      <c r="K64" s="61"/>
      <c r="L64" s="61"/>
      <c r="M64" s="61"/>
    </row>
    <row r="65" spans="1:13" ht="15.75" thickBot="1" x14ac:dyDescent="0.3">
      <c r="A65" s="269" t="s">
        <v>216</v>
      </c>
      <c r="B65" s="270" t="s">
        <v>335</v>
      </c>
      <c r="C65" s="61"/>
      <c r="D65" s="61"/>
      <c r="E65" s="61"/>
      <c r="F65" s="61"/>
      <c r="G65" s="61"/>
      <c r="H65" s="61"/>
      <c r="I65" s="61"/>
      <c r="J65" s="61"/>
      <c r="K65" s="61"/>
      <c r="L65" s="61"/>
      <c r="M65" s="61"/>
    </row>
    <row r="66" spans="1:13" ht="15.75" thickBot="1" x14ac:dyDescent="0.3">
      <c r="A66" s="274" t="s">
        <v>36</v>
      </c>
      <c r="B66" s="271" t="s">
        <v>218</v>
      </c>
      <c r="C66" s="51">
        <f>SUM(C67:C70)</f>
        <v>0</v>
      </c>
      <c r="D66" s="51"/>
      <c r="E66" s="51"/>
      <c r="F66" s="51"/>
      <c r="G66" s="51"/>
      <c r="H66" s="51">
        <f>SUM(H67:H70)</f>
        <v>0</v>
      </c>
      <c r="I66" s="51"/>
      <c r="J66" s="51"/>
      <c r="K66" s="51"/>
      <c r="L66" s="51"/>
      <c r="M66" s="51">
        <f>SUM(M67:M70)</f>
        <v>0</v>
      </c>
    </row>
    <row r="67" spans="1:13" x14ac:dyDescent="0.25">
      <c r="A67" s="265" t="s">
        <v>219</v>
      </c>
      <c r="B67" s="266" t="s">
        <v>220</v>
      </c>
      <c r="C67" s="61"/>
      <c r="D67" s="61"/>
      <c r="E67" s="61"/>
      <c r="F67" s="61"/>
      <c r="G67" s="61"/>
      <c r="H67" s="61"/>
      <c r="I67" s="61"/>
      <c r="J67" s="61"/>
      <c r="K67" s="61"/>
      <c r="L67" s="61"/>
      <c r="M67" s="61"/>
    </row>
    <row r="68" spans="1:13" x14ac:dyDescent="0.25">
      <c r="A68" s="267" t="s">
        <v>221</v>
      </c>
      <c r="B68" s="268" t="s">
        <v>222</v>
      </c>
      <c r="C68" s="61"/>
      <c r="D68" s="61"/>
      <c r="E68" s="61"/>
      <c r="F68" s="61"/>
      <c r="G68" s="61"/>
      <c r="H68" s="61"/>
      <c r="I68" s="61"/>
      <c r="J68" s="61"/>
      <c r="K68" s="61"/>
      <c r="L68" s="61"/>
      <c r="M68" s="61"/>
    </row>
    <row r="69" spans="1:13" x14ac:dyDescent="0.25">
      <c r="A69" s="267" t="s">
        <v>223</v>
      </c>
      <c r="B69" s="268" t="s">
        <v>224</v>
      </c>
      <c r="C69" s="61"/>
      <c r="D69" s="61"/>
      <c r="E69" s="61"/>
      <c r="F69" s="61"/>
      <c r="G69" s="61"/>
      <c r="H69" s="61"/>
      <c r="I69" s="61"/>
      <c r="J69" s="61"/>
      <c r="K69" s="61"/>
      <c r="L69" s="61"/>
      <c r="M69" s="61"/>
    </row>
    <row r="70" spans="1:13" ht="15.75" thickBot="1" x14ac:dyDescent="0.3">
      <c r="A70" s="269" t="s">
        <v>225</v>
      </c>
      <c r="B70" s="270" t="s">
        <v>226</v>
      </c>
      <c r="C70" s="61"/>
      <c r="D70" s="67"/>
      <c r="E70" s="61"/>
      <c r="F70" s="67"/>
      <c r="G70" s="61"/>
      <c r="H70" s="61"/>
      <c r="I70" s="67"/>
      <c r="J70" s="61"/>
      <c r="K70" s="67"/>
      <c r="L70" s="61"/>
      <c r="M70" s="61"/>
    </row>
    <row r="71" spans="1:13" ht="15.75" thickBot="1" x14ac:dyDescent="0.3">
      <c r="A71" s="274" t="s">
        <v>39</v>
      </c>
      <c r="B71" s="271" t="s">
        <v>227</v>
      </c>
      <c r="C71" s="51">
        <f>SUM(C72:C73)</f>
        <v>65637930</v>
      </c>
      <c r="D71" s="87">
        <f>SUM(E71-C71)</f>
        <v>1644968</v>
      </c>
      <c r="E71" s="51">
        <f>SUM(E72:E73)</f>
        <v>67282898</v>
      </c>
      <c r="F71" s="87">
        <f>SUM(G71-E71)</f>
        <v>0</v>
      </c>
      <c r="G71" s="51">
        <f>SUM(G72:G73)</f>
        <v>67282898</v>
      </c>
      <c r="H71" s="51">
        <f>SUM(H72:H73)</f>
        <v>0</v>
      </c>
      <c r="I71" s="165">
        <f>SUM(J71-H71)</f>
        <v>0</v>
      </c>
      <c r="J71" s="51">
        <f>SUM(J72:J73)</f>
        <v>0</v>
      </c>
      <c r="K71" s="165">
        <f>SUM(L71-J71)</f>
        <v>0</v>
      </c>
      <c r="L71" s="51">
        <f>SUM(L72:L73)</f>
        <v>0</v>
      </c>
      <c r="M71" s="51">
        <f>SUM(M72:M73)</f>
        <v>0</v>
      </c>
    </row>
    <row r="72" spans="1:13" x14ac:dyDescent="0.25">
      <c r="A72" s="265" t="s">
        <v>228</v>
      </c>
      <c r="B72" s="266" t="s">
        <v>229</v>
      </c>
      <c r="C72" s="61">
        <v>65637930</v>
      </c>
      <c r="D72" s="56">
        <f>SUM(E72-C72)</f>
        <v>1644968</v>
      </c>
      <c r="E72" s="61">
        <v>67282898</v>
      </c>
      <c r="F72" s="56">
        <f>SUM(G72-E72)</f>
        <v>0</v>
      </c>
      <c r="G72" s="61">
        <v>67282898</v>
      </c>
      <c r="H72" s="61"/>
      <c r="I72" s="56"/>
      <c r="J72" s="61"/>
      <c r="K72" s="56"/>
      <c r="L72" s="61"/>
      <c r="M72" s="61"/>
    </row>
    <row r="73" spans="1:13" ht="15.75" thickBot="1" x14ac:dyDescent="0.3">
      <c r="A73" s="269" t="s">
        <v>230</v>
      </c>
      <c r="B73" s="270" t="s">
        <v>231</v>
      </c>
      <c r="C73" s="61"/>
      <c r="D73" s="61"/>
      <c r="E73" s="61"/>
      <c r="F73" s="61"/>
      <c r="G73" s="61"/>
      <c r="H73" s="61"/>
      <c r="I73" s="67"/>
      <c r="J73" s="61"/>
      <c r="K73" s="67"/>
      <c r="L73" s="61"/>
      <c r="M73" s="61"/>
    </row>
    <row r="74" spans="1:13" ht="15.75" thickBot="1" x14ac:dyDescent="0.3">
      <c r="A74" s="274" t="s">
        <v>42</v>
      </c>
      <c r="B74" s="271" t="s">
        <v>232</v>
      </c>
      <c r="C74" s="51">
        <f>SUM(C75:C77)</f>
        <v>0</v>
      </c>
      <c r="D74" s="51"/>
      <c r="E74" s="51"/>
      <c r="F74" s="51"/>
      <c r="G74" s="51"/>
      <c r="H74" s="51">
        <f>SUM(H75:H77)</f>
        <v>0</v>
      </c>
      <c r="I74" s="165">
        <f>SUM(J74-H74)</f>
        <v>0</v>
      </c>
      <c r="J74" s="51"/>
      <c r="K74" s="165">
        <f>SUM(L74-J74)</f>
        <v>0</v>
      </c>
      <c r="L74" s="51"/>
      <c r="M74" s="51">
        <f>SUM(M75:M77)</f>
        <v>0</v>
      </c>
    </row>
    <row r="75" spans="1:13" x14ac:dyDescent="0.25">
      <c r="A75" s="265" t="s">
        <v>233</v>
      </c>
      <c r="B75" s="266" t="s">
        <v>234</v>
      </c>
      <c r="C75" s="61"/>
      <c r="D75" s="61"/>
      <c r="E75" s="61"/>
      <c r="F75" s="61"/>
      <c r="G75" s="61"/>
      <c r="H75" s="61"/>
      <c r="I75" s="56"/>
      <c r="J75" s="61"/>
      <c r="K75" s="56"/>
      <c r="L75" s="61"/>
      <c r="M75" s="61"/>
    </row>
    <row r="76" spans="1:13" x14ac:dyDescent="0.25">
      <c r="A76" s="267" t="s">
        <v>235</v>
      </c>
      <c r="B76" s="268" t="s">
        <v>236</v>
      </c>
      <c r="C76" s="61"/>
      <c r="D76" s="61"/>
      <c r="E76" s="61"/>
      <c r="F76" s="61"/>
      <c r="G76" s="61"/>
      <c r="H76" s="61"/>
      <c r="I76" s="61"/>
      <c r="J76" s="61"/>
      <c r="K76" s="61"/>
      <c r="L76" s="61"/>
      <c r="M76" s="61"/>
    </row>
    <row r="77" spans="1:13" ht="15.75" thickBot="1" x14ac:dyDescent="0.3">
      <c r="A77" s="269" t="s">
        <v>336</v>
      </c>
      <c r="B77" s="270" t="s">
        <v>238</v>
      </c>
      <c r="C77" s="61"/>
      <c r="D77" s="61"/>
      <c r="E77" s="61"/>
      <c r="F77" s="61"/>
      <c r="G77" s="61"/>
      <c r="H77" s="61"/>
      <c r="I77" s="67"/>
      <c r="J77" s="61"/>
      <c r="K77" s="67"/>
      <c r="L77" s="61"/>
      <c r="M77" s="61"/>
    </row>
    <row r="78" spans="1:13" ht="15.75" thickBot="1" x14ac:dyDescent="0.3">
      <c r="A78" s="274" t="s">
        <v>45</v>
      </c>
      <c r="B78" s="271" t="s">
        <v>241</v>
      </c>
      <c r="C78" s="51">
        <f>SUM(C79:C82)</f>
        <v>0</v>
      </c>
      <c r="D78" s="51"/>
      <c r="E78" s="51"/>
      <c r="F78" s="51"/>
      <c r="G78" s="51"/>
      <c r="H78" s="51">
        <f>SUM(H79:H82)</f>
        <v>0</v>
      </c>
      <c r="I78" s="165">
        <f>SUM(J78-H78)</f>
        <v>0</v>
      </c>
      <c r="J78" s="51"/>
      <c r="K78" s="165">
        <f>SUM(L78-J78)</f>
        <v>0</v>
      </c>
      <c r="L78" s="51"/>
      <c r="M78" s="51">
        <f>SUM(M79:M82)</f>
        <v>0</v>
      </c>
    </row>
    <row r="79" spans="1:13" x14ac:dyDescent="0.25">
      <c r="A79" s="277" t="s">
        <v>242</v>
      </c>
      <c r="B79" s="266" t="s">
        <v>243</v>
      </c>
      <c r="C79" s="61"/>
      <c r="D79" s="61"/>
      <c r="E79" s="61"/>
      <c r="F79" s="61"/>
      <c r="G79" s="61"/>
      <c r="H79" s="61"/>
      <c r="I79" s="56"/>
      <c r="J79" s="61"/>
      <c r="K79" s="56"/>
      <c r="L79" s="61"/>
      <c r="M79" s="61"/>
    </row>
    <row r="80" spans="1:13" x14ac:dyDescent="0.25">
      <c r="A80" s="277" t="s">
        <v>244</v>
      </c>
      <c r="B80" s="268" t="s">
        <v>245</v>
      </c>
      <c r="C80" s="61"/>
      <c r="D80" s="61"/>
      <c r="E80" s="61"/>
      <c r="F80" s="61"/>
      <c r="G80" s="61"/>
      <c r="H80" s="61"/>
      <c r="I80" s="61"/>
      <c r="J80" s="61"/>
      <c r="K80" s="61"/>
      <c r="L80" s="61"/>
      <c r="M80" s="61"/>
    </row>
    <row r="81" spans="1:17" x14ac:dyDescent="0.25">
      <c r="A81" s="277" t="s">
        <v>246</v>
      </c>
      <c r="B81" s="268" t="s">
        <v>247</v>
      </c>
      <c r="C81" s="61"/>
      <c r="D81" s="61"/>
      <c r="E81" s="61"/>
      <c r="F81" s="61"/>
      <c r="G81" s="61"/>
      <c r="H81" s="61"/>
      <c r="I81" s="61"/>
      <c r="J81" s="61"/>
      <c r="K81" s="61"/>
      <c r="L81" s="61"/>
      <c r="M81" s="61"/>
    </row>
    <row r="82" spans="1:17" ht="15.75" thickBot="1" x14ac:dyDescent="0.3">
      <c r="A82" s="277" t="s">
        <v>248</v>
      </c>
      <c r="B82" s="270" t="s">
        <v>249</v>
      </c>
      <c r="C82" s="61"/>
      <c r="D82" s="61"/>
      <c r="E82" s="61"/>
      <c r="F82" s="61"/>
      <c r="G82" s="61"/>
      <c r="H82" s="61"/>
      <c r="I82" s="67"/>
      <c r="J82" s="61"/>
      <c r="K82" s="67"/>
      <c r="L82" s="61"/>
      <c r="M82" s="61"/>
    </row>
    <row r="83" spans="1:17" ht="15.75" thickBot="1" x14ac:dyDescent="0.3">
      <c r="A83" s="274" t="s">
        <v>48</v>
      </c>
      <c r="B83" s="271" t="s">
        <v>250</v>
      </c>
      <c r="C83" s="87"/>
      <c r="D83" s="87"/>
      <c r="E83" s="87"/>
      <c r="F83" s="87"/>
      <c r="G83" s="87"/>
      <c r="H83" s="87"/>
      <c r="I83" s="165">
        <f>SUM(J83-H83)</f>
        <v>0</v>
      </c>
      <c r="J83" s="87"/>
      <c r="K83" s="165">
        <f>SUM(L83-J83)</f>
        <v>0</v>
      </c>
      <c r="L83" s="87"/>
      <c r="M83" s="87"/>
    </row>
    <row r="84" spans="1:17" ht="15.75" thickBot="1" x14ac:dyDescent="0.3">
      <c r="A84" s="274" t="s">
        <v>51</v>
      </c>
      <c r="B84" s="271" t="s">
        <v>251</v>
      </c>
      <c r="C84" s="51">
        <f>SUM(C62,C66,C71,C74,C78,C83)</f>
        <v>65637930</v>
      </c>
      <c r="D84" s="331">
        <f>SUM(E84-C84)</f>
        <v>1644968</v>
      </c>
      <c r="E84" s="51">
        <f>SUM(E62,E66,E71,E74,E78,E83)</f>
        <v>67282898</v>
      </c>
      <c r="F84" s="331">
        <f>SUM(G84-E84)</f>
        <v>0</v>
      </c>
      <c r="G84" s="51">
        <f>SUM(G62,G66,G71,G74,G78,G83)</f>
        <v>67282898</v>
      </c>
      <c r="H84" s="51">
        <f>SUM(H62,H66,H71,H74,H78,H83)</f>
        <v>0</v>
      </c>
      <c r="I84" s="165">
        <f>SUM(J84-H84)</f>
        <v>0</v>
      </c>
      <c r="J84" s="51">
        <f>SUM(J62,J66,J71,J74,J78,J83)</f>
        <v>0</v>
      </c>
      <c r="K84" s="165">
        <f>SUM(L84-J84)</f>
        <v>0</v>
      </c>
      <c r="L84" s="51">
        <f>SUM(L62,L66,L71,L74,L78,L83)</f>
        <v>0</v>
      </c>
      <c r="M84" s="51">
        <f>SUM(M62,M66,M71,M74,M78,M83)</f>
        <v>0</v>
      </c>
    </row>
    <row r="85" spans="1:17" ht="27" customHeight="1" thickBot="1" x14ac:dyDescent="0.3">
      <c r="A85" s="278" t="s">
        <v>54</v>
      </c>
      <c r="B85" s="279" t="s">
        <v>360</v>
      </c>
      <c r="C85" s="51">
        <f>SUM(C61,C84)</f>
        <v>343089997</v>
      </c>
      <c r="D85" s="87">
        <f>SUM(E85-C85)</f>
        <v>132887814</v>
      </c>
      <c r="E85" s="51">
        <f>SUM(E61,E84)</f>
        <v>475977811</v>
      </c>
      <c r="F85" s="87">
        <f>SUM(G85-E85)</f>
        <v>29067077</v>
      </c>
      <c r="G85" s="51">
        <f>SUM(G61,G84)</f>
        <v>505044888</v>
      </c>
      <c r="H85" s="51">
        <f>SUM(H61,H84)</f>
        <v>3800000</v>
      </c>
      <c r="I85" s="87">
        <f>SUM(J85-H85)</f>
        <v>1150000</v>
      </c>
      <c r="J85" s="51">
        <f>SUM(J61,J84)</f>
        <v>4950000</v>
      </c>
      <c r="K85" s="87">
        <f>SUM(L85-J85)</f>
        <v>261670</v>
      </c>
      <c r="L85" s="51">
        <f>SUM(L61,L84)</f>
        <v>5211670</v>
      </c>
      <c r="M85" s="51">
        <f>SUM(M61,M84)</f>
        <v>0</v>
      </c>
    </row>
    <row r="86" spans="1:17" x14ac:dyDescent="0.25">
      <c r="A86" s="91"/>
      <c r="B86" s="92"/>
      <c r="C86" s="93"/>
      <c r="D86" s="93"/>
      <c r="E86" s="93"/>
      <c r="F86" s="93"/>
      <c r="G86" s="93"/>
      <c r="H86" s="93"/>
      <c r="I86" s="93"/>
      <c r="J86" s="93"/>
      <c r="K86" s="93"/>
      <c r="L86" s="93"/>
      <c r="M86" s="93"/>
    </row>
    <row r="87" spans="1:17" ht="16.5" customHeight="1" x14ac:dyDescent="0.25">
      <c r="A87" s="412" t="s">
        <v>253</v>
      </c>
      <c r="B87" s="412"/>
      <c r="C87" s="412"/>
      <c r="D87" s="156"/>
      <c r="E87" s="156"/>
      <c r="F87" s="333"/>
      <c r="G87" s="333"/>
      <c r="Q87" s="33" t="s">
        <v>254</v>
      </c>
    </row>
    <row r="88" spans="1:17" ht="16.5" customHeight="1" thickBot="1" x14ac:dyDescent="0.3">
      <c r="A88" s="413"/>
      <c r="B88" s="413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 t="s">
        <v>2</v>
      </c>
    </row>
    <row r="89" spans="1:17" ht="29.25" thickBot="1" x14ac:dyDescent="0.3">
      <c r="A89" s="262" t="s">
        <v>332</v>
      </c>
      <c r="B89" s="41" t="s">
        <v>256</v>
      </c>
      <c r="C89" s="41" t="s">
        <v>66</v>
      </c>
      <c r="D89" s="41" t="s">
        <v>364</v>
      </c>
      <c r="E89" s="41" t="s">
        <v>366</v>
      </c>
      <c r="F89" s="41" t="s">
        <v>369</v>
      </c>
      <c r="G89" s="41" t="s">
        <v>370</v>
      </c>
      <c r="H89" s="41" t="s">
        <v>66</v>
      </c>
      <c r="I89" s="41" t="s">
        <v>364</v>
      </c>
      <c r="J89" s="41" t="s">
        <v>366</v>
      </c>
      <c r="K89" s="41" t="s">
        <v>369</v>
      </c>
      <c r="L89" s="41" t="s">
        <v>370</v>
      </c>
      <c r="M89" s="41" t="s">
        <v>66</v>
      </c>
    </row>
    <row r="90" spans="1:17" s="48" customFormat="1" ht="15.75" thickBot="1" x14ac:dyDescent="0.3">
      <c r="A90" s="262">
        <v>1</v>
      </c>
      <c r="B90" s="41">
        <v>2</v>
      </c>
      <c r="C90" s="41">
        <v>3</v>
      </c>
      <c r="D90" s="41">
        <v>4</v>
      </c>
      <c r="E90" s="41">
        <v>5</v>
      </c>
      <c r="F90" s="41">
        <v>6</v>
      </c>
      <c r="G90" s="41">
        <v>7</v>
      </c>
      <c r="H90" s="41">
        <v>8</v>
      </c>
      <c r="I90" s="41">
        <v>9</v>
      </c>
      <c r="J90" s="41">
        <v>10</v>
      </c>
      <c r="K90" s="41">
        <v>11</v>
      </c>
      <c r="L90" s="41">
        <v>12</v>
      </c>
      <c r="M90" s="41">
        <v>13</v>
      </c>
    </row>
    <row r="91" spans="1:17" ht="15.75" thickBot="1" x14ac:dyDescent="0.3">
      <c r="A91" s="263" t="s">
        <v>10</v>
      </c>
      <c r="B91" s="280" t="s">
        <v>361</v>
      </c>
      <c r="C91" s="97">
        <f>SUM(C92:C96)</f>
        <v>88042257</v>
      </c>
      <c r="D91" s="87">
        <f>SUM(E91-C91)</f>
        <v>32854267</v>
      </c>
      <c r="E91" s="97">
        <f>SUM(E92:E96)</f>
        <v>120896524</v>
      </c>
      <c r="F91" s="87">
        <f>SUM(G91-E91)</f>
        <v>8732801</v>
      </c>
      <c r="G91" s="97">
        <f>SUM(G92:G96)</f>
        <v>129629325</v>
      </c>
      <c r="H91" s="97">
        <f>SUM(H92:H96)</f>
        <v>7294950</v>
      </c>
      <c r="I91" s="87">
        <f>SUM(J91-H91)</f>
        <v>0</v>
      </c>
      <c r="J91" s="97">
        <f>SUM(J92:J96)</f>
        <v>7294950</v>
      </c>
      <c r="K91" s="87">
        <f>SUM(L91-J91)</f>
        <v>403577</v>
      </c>
      <c r="L91" s="97">
        <f>SUM(L92:L96)</f>
        <v>7698527</v>
      </c>
      <c r="M91" s="97">
        <f>SUM(M92:M96)</f>
        <v>0</v>
      </c>
    </row>
    <row r="92" spans="1:17" x14ac:dyDescent="0.25">
      <c r="A92" s="281" t="s">
        <v>108</v>
      </c>
      <c r="B92" s="282" t="s">
        <v>258</v>
      </c>
      <c r="C92" s="102">
        <v>30906841</v>
      </c>
      <c r="D92" s="56">
        <f>SUM(E92-C92)</f>
        <v>10182933</v>
      </c>
      <c r="E92" s="102">
        <v>41089774</v>
      </c>
      <c r="F92" s="56">
        <f>SUM(G92-E92)</f>
        <v>3883433</v>
      </c>
      <c r="G92" s="102">
        <v>44973207</v>
      </c>
      <c r="H92" s="102">
        <v>4176000</v>
      </c>
      <c r="I92" s="102"/>
      <c r="J92" s="102">
        <v>4176000</v>
      </c>
      <c r="K92" s="61">
        <f t="shared" ref="K92:K106" si="21">SUM(L92-J92)</f>
        <v>301576</v>
      </c>
      <c r="L92" s="102">
        <v>4477576</v>
      </c>
      <c r="M92" s="102"/>
    </row>
    <row r="93" spans="1:17" x14ac:dyDescent="0.25">
      <c r="A93" s="267" t="s">
        <v>110</v>
      </c>
      <c r="B93" s="283" t="s">
        <v>15</v>
      </c>
      <c r="C93" s="61">
        <v>5454684</v>
      </c>
      <c r="D93" s="61">
        <f t="shared" ref="D93:D106" si="22">SUM(E93-C93)</f>
        <v>1310270</v>
      </c>
      <c r="E93" s="61">
        <v>6764954</v>
      </c>
      <c r="F93" s="61">
        <f t="shared" ref="F93:F106" si="23">SUM(G93-E93)</f>
        <v>484870</v>
      </c>
      <c r="G93" s="61">
        <v>7249824</v>
      </c>
      <c r="H93" s="61">
        <v>772560</v>
      </c>
      <c r="I93" s="61"/>
      <c r="J93" s="61">
        <v>772560</v>
      </c>
      <c r="K93" s="61">
        <f t="shared" si="21"/>
        <v>102001</v>
      </c>
      <c r="L93" s="61">
        <v>874561</v>
      </c>
      <c r="M93" s="61"/>
    </row>
    <row r="94" spans="1:17" x14ac:dyDescent="0.25">
      <c r="A94" s="267" t="s">
        <v>112</v>
      </c>
      <c r="B94" s="283" t="s">
        <v>259</v>
      </c>
      <c r="C94" s="67">
        <v>37566527</v>
      </c>
      <c r="D94" s="61">
        <f t="shared" si="22"/>
        <v>20911894</v>
      </c>
      <c r="E94" s="67">
        <v>58478421</v>
      </c>
      <c r="F94" s="61">
        <f t="shared" si="23"/>
        <v>2783167</v>
      </c>
      <c r="G94" s="67">
        <v>61261588</v>
      </c>
      <c r="H94" s="67">
        <v>2346390</v>
      </c>
      <c r="I94" s="67"/>
      <c r="J94" s="67">
        <v>2346390</v>
      </c>
      <c r="K94" s="61">
        <f t="shared" si="21"/>
        <v>0</v>
      </c>
      <c r="L94" s="67">
        <v>2346390</v>
      </c>
      <c r="M94" s="67"/>
    </row>
    <row r="95" spans="1:17" x14ac:dyDescent="0.25">
      <c r="A95" s="267" t="s">
        <v>114</v>
      </c>
      <c r="B95" s="283" t="s">
        <v>19</v>
      </c>
      <c r="C95" s="67">
        <v>4870000</v>
      </c>
      <c r="D95" s="61">
        <f t="shared" si="22"/>
        <v>194590</v>
      </c>
      <c r="E95" s="67">
        <v>5064590</v>
      </c>
      <c r="F95" s="61">
        <f t="shared" si="23"/>
        <v>1431331</v>
      </c>
      <c r="G95" s="67">
        <v>6495921</v>
      </c>
      <c r="H95" s="67"/>
      <c r="I95" s="67"/>
      <c r="J95" s="67"/>
      <c r="K95" s="61">
        <f t="shared" si="21"/>
        <v>0</v>
      </c>
      <c r="L95" s="67"/>
      <c r="M95" s="67"/>
    </row>
    <row r="96" spans="1:17" x14ac:dyDescent="0.25">
      <c r="A96" s="267" t="s">
        <v>260</v>
      </c>
      <c r="B96" s="284" t="s">
        <v>21</v>
      </c>
      <c r="C96" s="67">
        <v>9244205</v>
      </c>
      <c r="D96" s="61">
        <f t="shared" si="22"/>
        <v>254580</v>
      </c>
      <c r="E96" s="67">
        <v>9498785</v>
      </c>
      <c r="F96" s="61">
        <f t="shared" si="23"/>
        <v>150000</v>
      </c>
      <c r="G96" s="67">
        <v>9648785</v>
      </c>
      <c r="H96" s="67"/>
      <c r="I96" s="67"/>
      <c r="J96" s="67"/>
      <c r="K96" s="61">
        <f t="shared" si="21"/>
        <v>0</v>
      </c>
      <c r="L96" s="67"/>
      <c r="M96" s="67"/>
    </row>
    <row r="97" spans="1:13" x14ac:dyDescent="0.25">
      <c r="A97" s="267" t="s">
        <v>118</v>
      </c>
      <c r="B97" s="283" t="s">
        <v>261</v>
      </c>
      <c r="C97" s="67"/>
      <c r="D97" s="61">
        <f t="shared" si="22"/>
        <v>46038</v>
      </c>
      <c r="E97" s="67">
        <v>46038</v>
      </c>
      <c r="F97" s="61">
        <f t="shared" si="23"/>
        <v>0</v>
      </c>
      <c r="G97" s="67">
        <v>46038</v>
      </c>
      <c r="H97" s="67"/>
      <c r="I97" s="67"/>
      <c r="J97" s="67"/>
      <c r="K97" s="61">
        <f t="shared" si="21"/>
        <v>0</v>
      </c>
      <c r="L97" s="67"/>
      <c r="M97" s="67"/>
    </row>
    <row r="98" spans="1:13" x14ac:dyDescent="0.25">
      <c r="A98" s="267" t="s">
        <v>262</v>
      </c>
      <c r="B98" s="285" t="s">
        <v>263</v>
      </c>
      <c r="C98" s="67"/>
      <c r="D98" s="61">
        <f t="shared" si="22"/>
        <v>0</v>
      </c>
      <c r="E98" s="67"/>
      <c r="F98" s="61">
        <f t="shared" si="23"/>
        <v>0</v>
      </c>
      <c r="G98" s="67"/>
      <c r="H98" s="67"/>
      <c r="I98" s="67"/>
      <c r="J98" s="67"/>
      <c r="K98" s="61">
        <f t="shared" si="21"/>
        <v>0</v>
      </c>
      <c r="L98" s="67"/>
      <c r="M98" s="67"/>
    </row>
    <row r="99" spans="1:13" x14ac:dyDescent="0.25">
      <c r="A99" s="267" t="s">
        <v>264</v>
      </c>
      <c r="B99" s="286" t="s">
        <v>265</v>
      </c>
      <c r="C99" s="67"/>
      <c r="D99" s="61">
        <f t="shared" si="22"/>
        <v>0</v>
      </c>
      <c r="E99" s="67"/>
      <c r="F99" s="61">
        <f t="shared" si="23"/>
        <v>0</v>
      </c>
      <c r="G99" s="67"/>
      <c r="H99" s="67"/>
      <c r="I99" s="67"/>
      <c r="J99" s="67"/>
      <c r="K99" s="61">
        <f t="shared" si="21"/>
        <v>0</v>
      </c>
      <c r="L99" s="67"/>
      <c r="M99" s="67"/>
    </row>
    <row r="100" spans="1:13" x14ac:dyDescent="0.25">
      <c r="A100" s="267" t="s">
        <v>266</v>
      </c>
      <c r="B100" s="286" t="s">
        <v>267</v>
      </c>
      <c r="C100" s="67"/>
      <c r="D100" s="61">
        <f t="shared" si="22"/>
        <v>0</v>
      </c>
      <c r="E100" s="67"/>
      <c r="F100" s="61">
        <f t="shared" si="23"/>
        <v>0</v>
      </c>
      <c r="G100" s="67"/>
      <c r="H100" s="67"/>
      <c r="I100" s="67"/>
      <c r="J100" s="67"/>
      <c r="K100" s="61">
        <f t="shared" si="21"/>
        <v>0</v>
      </c>
      <c r="L100" s="67"/>
      <c r="M100" s="67"/>
    </row>
    <row r="101" spans="1:13" x14ac:dyDescent="0.25">
      <c r="A101" s="267" t="s">
        <v>268</v>
      </c>
      <c r="B101" s="285" t="s">
        <v>269</v>
      </c>
      <c r="C101" s="67">
        <v>6794205</v>
      </c>
      <c r="D101" s="61">
        <f t="shared" si="22"/>
        <v>59407</v>
      </c>
      <c r="E101" s="67">
        <v>6853612</v>
      </c>
      <c r="F101" s="61">
        <f t="shared" si="23"/>
        <v>150000</v>
      </c>
      <c r="G101" s="67">
        <v>7003612</v>
      </c>
      <c r="H101" s="67"/>
      <c r="I101" s="67"/>
      <c r="J101" s="67"/>
      <c r="K101" s="61">
        <f t="shared" si="21"/>
        <v>0</v>
      </c>
      <c r="L101" s="67"/>
      <c r="M101" s="67"/>
    </row>
    <row r="102" spans="1:13" x14ac:dyDescent="0.25">
      <c r="A102" s="267" t="s">
        <v>270</v>
      </c>
      <c r="B102" s="285" t="s">
        <v>271</v>
      </c>
      <c r="C102" s="67"/>
      <c r="D102" s="61">
        <f t="shared" si="22"/>
        <v>0</v>
      </c>
      <c r="E102" s="67"/>
      <c r="F102" s="61">
        <f t="shared" si="23"/>
        <v>0</v>
      </c>
      <c r="G102" s="67"/>
      <c r="H102" s="67"/>
      <c r="I102" s="67"/>
      <c r="J102" s="67"/>
      <c r="K102" s="61">
        <f t="shared" si="21"/>
        <v>0</v>
      </c>
      <c r="L102" s="67"/>
      <c r="M102" s="67"/>
    </row>
    <row r="103" spans="1:13" x14ac:dyDescent="0.25">
      <c r="A103" s="267" t="s">
        <v>272</v>
      </c>
      <c r="B103" s="286" t="s">
        <v>273</v>
      </c>
      <c r="C103" s="67"/>
      <c r="D103" s="61">
        <f t="shared" si="22"/>
        <v>0</v>
      </c>
      <c r="E103" s="67"/>
      <c r="F103" s="61">
        <f t="shared" si="23"/>
        <v>0</v>
      </c>
      <c r="G103" s="67"/>
      <c r="H103" s="67"/>
      <c r="I103" s="67"/>
      <c r="J103" s="67"/>
      <c r="K103" s="61">
        <f t="shared" si="21"/>
        <v>0</v>
      </c>
      <c r="L103" s="67"/>
      <c r="M103" s="67"/>
    </row>
    <row r="104" spans="1:13" x14ac:dyDescent="0.25">
      <c r="A104" s="275" t="s">
        <v>274</v>
      </c>
      <c r="B104" s="287" t="s">
        <v>275</v>
      </c>
      <c r="C104" s="67"/>
      <c r="D104" s="61">
        <f t="shared" si="22"/>
        <v>0</v>
      </c>
      <c r="E104" s="67"/>
      <c r="F104" s="61">
        <f t="shared" si="23"/>
        <v>0</v>
      </c>
      <c r="G104" s="67"/>
      <c r="H104" s="67"/>
      <c r="I104" s="67"/>
      <c r="J104" s="67"/>
      <c r="K104" s="61">
        <f t="shared" si="21"/>
        <v>0</v>
      </c>
      <c r="L104" s="67"/>
      <c r="M104" s="67"/>
    </row>
    <row r="105" spans="1:13" ht="15.75" thickBot="1" x14ac:dyDescent="0.3">
      <c r="A105" s="269" t="s">
        <v>276</v>
      </c>
      <c r="B105" s="287" t="s">
        <v>277</v>
      </c>
      <c r="C105" s="67"/>
      <c r="D105" s="67">
        <f t="shared" si="22"/>
        <v>0</v>
      </c>
      <c r="E105" s="67"/>
      <c r="F105" s="67">
        <f t="shared" si="23"/>
        <v>0</v>
      </c>
      <c r="G105" s="67"/>
      <c r="H105" s="67"/>
      <c r="I105" s="67"/>
      <c r="J105" s="67"/>
      <c r="K105" s="67">
        <f t="shared" si="21"/>
        <v>0</v>
      </c>
      <c r="L105" s="67"/>
      <c r="M105" s="67"/>
    </row>
    <row r="106" spans="1:13" ht="15.75" thickBot="1" x14ac:dyDescent="0.3">
      <c r="A106" s="389" t="s">
        <v>278</v>
      </c>
      <c r="B106" s="390" t="s">
        <v>279</v>
      </c>
      <c r="C106" s="165">
        <v>2450000</v>
      </c>
      <c r="D106" s="165">
        <f t="shared" si="22"/>
        <v>149135</v>
      </c>
      <c r="E106" s="165">
        <v>2599135</v>
      </c>
      <c r="F106" s="165">
        <f t="shared" si="23"/>
        <v>0</v>
      </c>
      <c r="G106" s="165">
        <v>2599135</v>
      </c>
      <c r="H106" s="165"/>
      <c r="I106" s="165"/>
      <c r="J106" s="165"/>
      <c r="K106" s="165">
        <f t="shared" si="21"/>
        <v>0</v>
      </c>
      <c r="L106" s="165"/>
      <c r="M106" s="165"/>
    </row>
    <row r="107" spans="1:13" ht="15.75" thickBot="1" x14ac:dyDescent="0.3">
      <c r="A107" s="262" t="s">
        <v>13</v>
      </c>
      <c r="B107" s="290" t="s">
        <v>340</v>
      </c>
      <c r="C107" s="51">
        <f>SUM(C108,C110,C112)</f>
        <v>174422570</v>
      </c>
      <c r="D107" s="87">
        <f>SUM(E107-C107)</f>
        <v>105601461</v>
      </c>
      <c r="E107" s="51">
        <f>SUM(E108,E110,E112)</f>
        <v>280024031</v>
      </c>
      <c r="F107" s="87">
        <f>SUM(G107-E107)</f>
        <v>24705998</v>
      </c>
      <c r="G107" s="51">
        <f>SUM(G108,G110,G112)</f>
        <v>304730029</v>
      </c>
      <c r="H107" s="51">
        <f>SUM(H108,H110,H112)</f>
        <v>0</v>
      </c>
      <c r="I107" s="87">
        <f>SUM(J107-H107)</f>
        <v>0</v>
      </c>
      <c r="J107" s="51">
        <f>SUM(J108,J110,J112)</f>
        <v>0</v>
      </c>
      <c r="K107" s="87">
        <f>SUM(L107-J107)</f>
        <v>0</v>
      </c>
      <c r="L107" s="51">
        <f>SUM(L108,L110,L112)</f>
        <v>0</v>
      </c>
      <c r="M107" s="51">
        <f>SUM(M108,M110,M112)</f>
        <v>0</v>
      </c>
    </row>
    <row r="108" spans="1:13" x14ac:dyDescent="0.25">
      <c r="A108" s="265" t="s">
        <v>121</v>
      </c>
      <c r="B108" s="283" t="s">
        <v>68</v>
      </c>
      <c r="C108" s="56">
        <v>22297356</v>
      </c>
      <c r="D108" s="56">
        <f t="shared" ref="D108:D111" si="24">SUM(E108-C108)</f>
        <v>56550954</v>
      </c>
      <c r="E108" s="56">
        <v>78848310</v>
      </c>
      <c r="F108" s="56">
        <f t="shared" ref="F108:F111" si="25">SUM(G108-E108)</f>
        <v>0</v>
      </c>
      <c r="G108" s="56">
        <v>78848310</v>
      </c>
      <c r="H108" s="56"/>
      <c r="I108" s="56"/>
      <c r="J108" s="56"/>
      <c r="K108" s="61">
        <f t="shared" ref="K108:K120" si="26">SUM(L108-J108)</f>
        <v>0</v>
      </c>
      <c r="L108" s="56"/>
      <c r="M108" s="56"/>
    </row>
    <row r="109" spans="1:13" x14ac:dyDescent="0.25">
      <c r="A109" s="265" t="s">
        <v>123</v>
      </c>
      <c r="B109" s="291" t="s">
        <v>281</v>
      </c>
      <c r="C109" s="56"/>
      <c r="D109" s="61">
        <f t="shared" si="24"/>
        <v>0</v>
      </c>
      <c r="E109" s="56"/>
      <c r="F109" s="61">
        <f t="shared" si="25"/>
        <v>0</v>
      </c>
      <c r="G109" s="56"/>
      <c r="H109" s="56"/>
      <c r="I109" s="56"/>
      <c r="J109" s="56"/>
      <c r="K109" s="61">
        <f t="shared" si="26"/>
        <v>0</v>
      </c>
      <c r="L109" s="56"/>
      <c r="M109" s="56"/>
    </row>
    <row r="110" spans="1:13" x14ac:dyDescent="0.25">
      <c r="A110" s="265" t="s">
        <v>125</v>
      </c>
      <c r="B110" s="291" t="s">
        <v>72</v>
      </c>
      <c r="C110" s="61">
        <v>152125214</v>
      </c>
      <c r="D110" s="61">
        <f t="shared" si="24"/>
        <v>49050507</v>
      </c>
      <c r="E110" s="61">
        <v>201175721</v>
      </c>
      <c r="F110" s="61">
        <f t="shared" si="25"/>
        <v>24705998</v>
      </c>
      <c r="G110" s="61">
        <v>225881719</v>
      </c>
      <c r="H110" s="61"/>
      <c r="I110" s="61"/>
      <c r="J110" s="61"/>
      <c r="K110" s="61">
        <f t="shared" si="26"/>
        <v>0</v>
      </c>
      <c r="L110" s="61"/>
      <c r="M110" s="61"/>
    </row>
    <row r="111" spans="1:13" x14ac:dyDescent="0.25">
      <c r="A111" s="265" t="s">
        <v>127</v>
      </c>
      <c r="B111" s="291" t="s">
        <v>282</v>
      </c>
      <c r="C111" s="61">
        <v>148188214</v>
      </c>
      <c r="D111" s="61">
        <f t="shared" si="24"/>
        <v>0</v>
      </c>
      <c r="E111" s="61">
        <v>148188214</v>
      </c>
      <c r="F111" s="61">
        <f t="shared" si="25"/>
        <v>68792157</v>
      </c>
      <c r="G111" s="61">
        <v>216980371</v>
      </c>
      <c r="H111" s="61"/>
      <c r="I111" s="61"/>
      <c r="J111" s="61"/>
      <c r="K111" s="61">
        <f t="shared" si="26"/>
        <v>0</v>
      </c>
      <c r="L111" s="61"/>
      <c r="M111" s="61"/>
    </row>
    <row r="112" spans="1:13" x14ac:dyDescent="0.25">
      <c r="A112" s="265" t="s">
        <v>129</v>
      </c>
      <c r="B112" s="270" t="s">
        <v>76</v>
      </c>
      <c r="C112" s="61"/>
      <c r="D112" s="61"/>
      <c r="E112" s="61"/>
      <c r="F112" s="61"/>
      <c r="G112" s="61"/>
      <c r="H112" s="61"/>
      <c r="I112" s="61"/>
      <c r="J112" s="61"/>
      <c r="K112" s="61">
        <f t="shared" si="26"/>
        <v>0</v>
      </c>
      <c r="L112" s="61"/>
      <c r="M112" s="61"/>
    </row>
    <row r="113" spans="1:13" x14ac:dyDescent="0.25">
      <c r="A113" s="265" t="s">
        <v>131</v>
      </c>
      <c r="B113" s="268" t="s">
        <v>341</v>
      </c>
      <c r="C113" s="61"/>
      <c r="D113" s="61"/>
      <c r="E113" s="61"/>
      <c r="F113" s="61"/>
      <c r="G113" s="61"/>
      <c r="H113" s="61"/>
      <c r="I113" s="61"/>
      <c r="J113" s="61"/>
      <c r="K113" s="61">
        <f t="shared" si="26"/>
        <v>0</v>
      </c>
      <c r="L113" s="61"/>
      <c r="M113" s="61"/>
    </row>
    <row r="114" spans="1:13" x14ac:dyDescent="0.25">
      <c r="A114" s="265" t="s">
        <v>284</v>
      </c>
      <c r="B114" s="292" t="s">
        <v>285</v>
      </c>
      <c r="C114" s="61"/>
      <c r="D114" s="61"/>
      <c r="E114" s="61"/>
      <c r="F114" s="61"/>
      <c r="G114" s="61"/>
      <c r="H114" s="61"/>
      <c r="I114" s="61"/>
      <c r="J114" s="61"/>
      <c r="K114" s="61">
        <f t="shared" si="26"/>
        <v>0</v>
      </c>
      <c r="L114" s="61"/>
      <c r="M114" s="61"/>
    </row>
    <row r="115" spans="1:13" x14ac:dyDescent="0.25">
      <c r="A115" s="265" t="s">
        <v>286</v>
      </c>
      <c r="B115" s="286" t="s">
        <v>267</v>
      </c>
      <c r="C115" s="61"/>
      <c r="D115" s="61"/>
      <c r="E115" s="61"/>
      <c r="F115" s="61"/>
      <c r="G115" s="61"/>
      <c r="H115" s="61"/>
      <c r="I115" s="61"/>
      <c r="J115" s="61"/>
      <c r="K115" s="61">
        <f t="shared" si="26"/>
        <v>0</v>
      </c>
      <c r="L115" s="61"/>
      <c r="M115" s="61"/>
    </row>
    <row r="116" spans="1:13" x14ac:dyDescent="0.25">
      <c r="A116" s="265" t="s">
        <v>287</v>
      </c>
      <c r="B116" s="286" t="s">
        <v>288</v>
      </c>
      <c r="C116" s="61"/>
      <c r="D116" s="61"/>
      <c r="E116" s="61"/>
      <c r="F116" s="61"/>
      <c r="G116" s="61"/>
      <c r="H116" s="61"/>
      <c r="I116" s="61"/>
      <c r="J116" s="61"/>
      <c r="K116" s="61">
        <f t="shared" si="26"/>
        <v>0</v>
      </c>
      <c r="L116" s="61"/>
      <c r="M116" s="61"/>
    </row>
    <row r="117" spans="1:13" x14ac:dyDescent="0.25">
      <c r="A117" s="265" t="s">
        <v>289</v>
      </c>
      <c r="B117" s="286" t="s">
        <v>290</v>
      </c>
      <c r="C117" s="61"/>
      <c r="D117" s="61"/>
      <c r="E117" s="61"/>
      <c r="F117" s="61"/>
      <c r="G117" s="61"/>
      <c r="H117" s="61"/>
      <c r="I117" s="61"/>
      <c r="J117" s="61"/>
      <c r="K117" s="61">
        <f t="shared" si="26"/>
        <v>0</v>
      </c>
      <c r="L117" s="61"/>
      <c r="M117" s="61"/>
    </row>
    <row r="118" spans="1:13" x14ac:dyDescent="0.25">
      <c r="A118" s="265" t="s">
        <v>291</v>
      </c>
      <c r="B118" s="286" t="s">
        <v>273</v>
      </c>
      <c r="C118" s="61"/>
      <c r="D118" s="61"/>
      <c r="E118" s="61"/>
      <c r="F118" s="61"/>
      <c r="G118" s="61"/>
      <c r="H118" s="61"/>
      <c r="I118" s="61"/>
      <c r="J118" s="61"/>
      <c r="K118" s="61">
        <f t="shared" si="26"/>
        <v>0</v>
      </c>
      <c r="L118" s="61"/>
      <c r="M118" s="61"/>
    </row>
    <row r="119" spans="1:13" x14ac:dyDescent="0.25">
      <c r="A119" s="265" t="s">
        <v>292</v>
      </c>
      <c r="B119" s="286" t="s">
        <v>293</v>
      </c>
      <c r="C119" s="61"/>
      <c r="D119" s="61"/>
      <c r="E119" s="61"/>
      <c r="F119" s="61"/>
      <c r="G119" s="61"/>
      <c r="H119" s="61"/>
      <c r="I119" s="61"/>
      <c r="J119" s="61"/>
      <c r="K119" s="61">
        <f t="shared" si="26"/>
        <v>0</v>
      </c>
      <c r="L119" s="61"/>
      <c r="M119" s="61"/>
    </row>
    <row r="120" spans="1:13" ht="15.75" thickBot="1" x14ac:dyDescent="0.3">
      <c r="A120" s="275" t="s">
        <v>294</v>
      </c>
      <c r="B120" s="286" t="s">
        <v>295</v>
      </c>
      <c r="C120" s="67"/>
      <c r="D120" s="67"/>
      <c r="E120" s="67"/>
      <c r="F120" s="67"/>
      <c r="G120" s="67"/>
      <c r="H120" s="67"/>
      <c r="I120" s="67"/>
      <c r="J120" s="67"/>
      <c r="K120" s="61">
        <f t="shared" si="26"/>
        <v>0</v>
      </c>
      <c r="L120" s="67"/>
      <c r="M120" s="67"/>
    </row>
    <row r="121" spans="1:13" ht="15.75" thickBot="1" x14ac:dyDescent="0.3">
      <c r="A121" s="262" t="s">
        <v>7</v>
      </c>
      <c r="B121" s="264" t="s">
        <v>296</v>
      </c>
      <c r="C121" s="51">
        <f>SUM(C122:C123)</f>
        <v>30629196</v>
      </c>
      <c r="D121" s="87">
        <f>SUM(E121-C121)</f>
        <v>-12169669</v>
      </c>
      <c r="E121" s="51">
        <f>SUM(E122:E123)</f>
        <v>18459527</v>
      </c>
      <c r="F121" s="87">
        <f>SUM(G121-E121)</f>
        <v>3108333</v>
      </c>
      <c r="G121" s="51">
        <f>SUM(G122:G123)</f>
        <v>21567860</v>
      </c>
      <c r="H121" s="51">
        <f>SUM(H122:H123)</f>
        <v>0</v>
      </c>
      <c r="I121" s="87">
        <f>SUM(J121-H121)</f>
        <v>1150000</v>
      </c>
      <c r="J121" s="51">
        <f>SUM(J122:J123)</f>
        <v>1150000</v>
      </c>
      <c r="K121" s="87">
        <f>SUM(L121-J121)</f>
        <v>-1150000</v>
      </c>
      <c r="L121" s="51">
        <f>SUM(L122:L123)</f>
        <v>0</v>
      </c>
      <c r="M121" s="51">
        <f>SUM(M122:M123)</f>
        <v>0</v>
      </c>
    </row>
    <row r="122" spans="1:13" x14ac:dyDescent="0.25">
      <c r="A122" s="265" t="s">
        <v>134</v>
      </c>
      <c r="B122" s="293" t="s">
        <v>297</v>
      </c>
      <c r="C122" s="56">
        <v>30629196</v>
      </c>
      <c r="D122" s="56">
        <f t="shared" ref="D122" si="27">SUM(E122-C122)</f>
        <v>-12169669</v>
      </c>
      <c r="E122" s="56">
        <v>18459527</v>
      </c>
      <c r="F122" s="56">
        <f t="shared" ref="F122" si="28">SUM(G122-E122)</f>
        <v>3108333</v>
      </c>
      <c r="G122" s="56">
        <v>21567860</v>
      </c>
      <c r="H122" s="56"/>
      <c r="I122" s="56"/>
      <c r="J122" s="56">
        <v>1150000</v>
      </c>
      <c r="K122" s="61">
        <f t="shared" ref="K122:K123" si="29">SUM(L122-J122)</f>
        <v>-1150000</v>
      </c>
      <c r="L122" s="56"/>
      <c r="M122" s="56"/>
    </row>
    <row r="123" spans="1:13" ht="15.75" thickBot="1" x14ac:dyDescent="0.3">
      <c r="A123" s="269" t="s">
        <v>136</v>
      </c>
      <c r="B123" s="291" t="s">
        <v>298</v>
      </c>
      <c r="C123" s="67"/>
      <c r="D123" s="67"/>
      <c r="E123" s="67"/>
      <c r="F123" s="67"/>
      <c r="G123" s="67"/>
      <c r="H123" s="67"/>
      <c r="I123" s="67"/>
      <c r="J123" s="67"/>
      <c r="K123" s="61">
        <f t="shared" si="29"/>
        <v>0</v>
      </c>
      <c r="L123" s="67"/>
      <c r="M123" s="67"/>
    </row>
    <row r="124" spans="1:13" ht="15.75" thickBot="1" x14ac:dyDescent="0.3">
      <c r="A124" s="262" t="s">
        <v>8</v>
      </c>
      <c r="B124" s="264" t="s">
        <v>362</v>
      </c>
      <c r="C124" s="51">
        <f>SUM(C91,C107,C121)</f>
        <v>293094023</v>
      </c>
      <c r="D124" s="331">
        <f>SUM(E124-C124)</f>
        <v>126286059</v>
      </c>
      <c r="E124" s="51">
        <f>SUM(E91,E107,E121)</f>
        <v>419380082</v>
      </c>
      <c r="F124" s="331">
        <f>SUM(G124-E124)</f>
        <v>36547132</v>
      </c>
      <c r="G124" s="51">
        <f>SUM(G91,G107,G121)</f>
        <v>455927214</v>
      </c>
      <c r="H124" s="51">
        <f>SUM(H91,H107,H121)</f>
        <v>7294950</v>
      </c>
      <c r="I124" s="87">
        <f>SUM(J124-H124)</f>
        <v>1150000</v>
      </c>
      <c r="J124" s="51">
        <f>SUM(J91,J107,J121)</f>
        <v>8444950</v>
      </c>
      <c r="K124" s="87">
        <f>SUM(L124-J124)</f>
        <v>-746423</v>
      </c>
      <c r="L124" s="51">
        <f>SUM(L91,L107,L121)</f>
        <v>7698527</v>
      </c>
      <c r="M124" s="51">
        <f>SUM(M91,M107,M121)</f>
        <v>0</v>
      </c>
    </row>
    <row r="125" spans="1:13" ht="15.75" thickBot="1" x14ac:dyDescent="0.3">
      <c r="A125" s="262" t="s">
        <v>9</v>
      </c>
      <c r="B125" s="264" t="s">
        <v>300</v>
      </c>
      <c r="C125" s="51">
        <f>SUM(C126:C128)</f>
        <v>0</v>
      </c>
      <c r="D125" s="51"/>
      <c r="E125" s="51"/>
      <c r="F125" s="51"/>
      <c r="G125" s="51"/>
      <c r="H125" s="51">
        <f>SUM(H126:H128)</f>
        <v>0</v>
      </c>
      <c r="I125" s="51"/>
      <c r="J125" s="51">
        <f>SUM(J126:J128)</f>
        <v>0</v>
      </c>
      <c r="K125" s="51"/>
      <c r="L125" s="51">
        <f>SUM(L126:L128)</f>
        <v>0</v>
      </c>
      <c r="M125" s="51">
        <f>SUM(M126:M128)</f>
        <v>0</v>
      </c>
    </row>
    <row r="126" spans="1:13" x14ac:dyDescent="0.25">
      <c r="A126" s="265" t="s">
        <v>161</v>
      </c>
      <c r="B126" s="293" t="s">
        <v>301</v>
      </c>
      <c r="C126" s="61"/>
      <c r="D126" s="61"/>
      <c r="E126" s="61"/>
      <c r="F126" s="61"/>
      <c r="G126" s="61"/>
      <c r="H126" s="61"/>
      <c r="I126" s="61"/>
      <c r="J126" s="61"/>
      <c r="K126" s="61"/>
      <c r="L126" s="61"/>
      <c r="M126" s="61"/>
    </row>
    <row r="127" spans="1:13" x14ac:dyDescent="0.25">
      <c r="A127" s="265" t="s">
        <v>163</v>
      </c>
      <c r="B127" s="293" t="s">
        <v>302</v>
      </c>
      <c r="C127" s="61"/>
      <c r="D127" s="61"/>
      <c r="E127" s="61"/>
      <c r="F127" s="61"/>
      <c r="G127" s="61"/>
      <c r="H127" s="61"/>
      <c r="I127" s="61"/>
      <c r="J127" s="61"/>
      <c r="K127" s="61"/>
      <c r="L127" s="61"/>
      <c r="M127" s="61"/>
    </row>
    <row r="128" spans="1:13" ht="15.75" thickBot="1" x14ac:dyDescent="0.3">
      <c r="A128" s="275" t="s">
        <v>165</v>
      </c>
      <c r="B128" s="284" t="s">
        <v>303</v>
      </c>
      <c r="C128" s="61"/>
      <c r="D128" s="61"/>
      <c r="E128" s="61"/>
      <c r="F128" s="61"/>
      <c r="G128" s="61"/>
      <c r="H128" s="61"/>
      <c r="I128" s="61"/>
      <c r="J128" s="61"/>
      <c r="K128" s="61"/>
      <c r="L128" s="61"/>
      <c r="M128" s="61"/>
    </row>
    <row r="129" spans="1:17" ht="15.75" thickBot="1" x14ac:dyDescent="0.3">
      <c r="A129" s="262" t="s">
        <v>22</v>
      </c>
      <c r="B129" s="264" t="s">
        <v>304</v>
      </c>
      <c r="C129" s="51">
        <f>SUM(C130:C133)</f>
        <v>0</v>
      </c>
      <c r="D129" s="51"/>
      <c r="E129" s="51"/>
      <c r="F129" s="51"/>
      <c r="G129" s="51"/>
      <c r="H129" s="51">
        <f>SUM(H130:H133)</f>
        <v>0</v>
      </c>
      <c r="I129" s="51"/>
      <c r="J129" s="51">
        <f>SUM(J130:J133)</f>
        <v>0</v>
      </c>
      <c r="K129" s="51"/>
      <c r="L129" s="51">
        <f>SUM(L130:L133)</f>
        <v>0</v>
      </c>
      <c r="M129" s="51">
        <f>SUM(M130:M133)</f>
        <v>0</v>
      </c>
    </row>
    <row r="130" spans="1:17" x14ac:dyDescent="0.25">
      <c r="A130" s="265" t="s">
        <v>181</v>
      </c>
      <c r="B130" s="293" t="s">
        <v>305</v>
      </c>
      <c r="C130" s="61"/>
      <c r="D130" s="61"/>
      <c r="E130" s="61"/>
      <c r="F130" s="61"/>
      <c r="G130" s="61"/>
      <c r="H130" s="61"/>
      <c r="I130" s="61"/>
      <c r="J130" s="61"/>
      <c r="K130" s="61"/>
      <c r="L130" s="61"/>
      <c r="M130" s="61"/>
    </row>
    <row r="131" spans="1:17" x14ac:dyDescent="0.25">
      <c r="A131" s="267" t="s">
        <v>183</v>
      </c>
      <c r="B131" s="283" t="s">
        <v>306</v>
      </c>
      <c r="C131" s="61"/>
      <c r="D131" s="61"/>
      <c r="E131" s="61"/>
      <c r="F131" s="61"/>
      <c r="G131" s="61"/>
      <c r="H131" s="61"/>
      <c r="I131" s="61"/>
      <c r="J131" s="61"/>
      <c r="K131" s="61"/>
      <c r="L131" s="61"/>
      <c r="M131" s="61"/>
    </row>
    <row r="132" spans="1:17" x14ac:dyDescent="0.25">
      <c r="A132" s="267" t="s">
        <v>185</v>
      </c>
      <c r="B132" s="283" t="s">
        <v>307</v>
      </c>
      <c r="C132" s="61"/>
      <c r="D132" s="61"/>
      <c r="E132" s="61"/>
      <c r="F132" s="61"/>
      <c r="G132" s="61"/>
      <c r="H132" s="61"/>
      <c r="I132" s="61"/>
      <c r="J132" s="61"/>
      <c r="K132" s="61"/>
      <c r="L132" s="61"/>
      <c r="M132" s="61"/>
    </row>
    <row r="133" spans="1:17" ht="15.75" thickBot="1" x14ac:dyDescent="0.3">
      <c r="A133" s="275" t="s">
        <v>187</v>
      </c>
      <c r="B133" s="284" t="s">
        <v>308</v>
      </c>
      <c r="C133" s="61"/>
      <c r="D133" s="67"/>
      <c r="E133" s="61"/>
      <c r="F133" s="67"/>
      <c r="G133" s="61"/>
      <c r="H133" s="61"/>
      <c r="I133" s="61"/>
      <c r="J133" s="61"/>
      <c r="K133" s="61"/>
      <c r="L133" s="61"/>
      <c r="M133" s="61"/>
    </row>
    <row r="134" spans="1:17" ht="15.75" thickBot="1" x14ac:dyDescent="0.3">
      <c r="A134" s="262" t="s">
        <v>25</v>
      </c>
      <c r="B134" s="264" t="s">
        <v>309</v>
      </c>
      <c r="C134" s="51">
        <f>SUM(C135:C138)</f>
        <v>46501024</v>
      </c>
      <c r="D134" s="87">
        <f>SUM(E134-C134)</f>
        <v>6601755</v>
      </c>
      <c r="E134" s="51">
        <f>SUM(E135:E138)</f>
        <v>53102779</v>
      </c>
      <c r="F134" s="87">
        <f>SUM(G134-E134)</f>
        <v>-6471962</v>
      </c>
      <c r="G134" s="51">
        <f>SUM(G135:G138)</f>
        <v>46630817</v>
      </c>
      <c r="H134" s="51">
        <f>SUM(H135:H138)</f>
        <v>0</v>
      </c>
      <c r="I134" s="87">
        <f>SUM(J134-H134)</f>
        <v>0</v>
      </c>
      <c r="J134" s="51">
        <f>SUM(J135:J138)</f>
        <v>0</v>
      </c>
      <c r="K134" s="87">
        <f>SUM(L134-J134)</f>
        <v>0</v>
      </c>
      <c r="L134" s="51">
        <f>SUM(L135:L138)</f>
        <v>0</v>
      </c>
      <c r="M134" s="51">
        <f>SUM(M135:M138)</f>
        <v>0</v>
      </c>
    </row>
    <row r="135" spans="1:17" x14ac:dyDescent="0.25">
      <c r="A135" s="265" t="s">
        <v>193</v>
      </c>
      <c r="B135" s="293" t="s">
        <v>310</v>
      </c>
      <c r="C135" s="61"/>
      <c r="D135" s="56">
        <f t="shared" ref="D135:D138" si="30">SUM(E135-C135)</f>
        <v>0</v>
      </c>
      <c r="E135" s="61"/>
      <c r="F135" s="56">
        <f t="shared" ref="F135:F138" si="31">SUM(G135-E135)</f>
        <v>0</v>
      </c>
      <c r="G135" s="61"/>
      <c r="H135" s="61"/>
      <c r="I135" s="61"/>
      <c r="J135" s="61"/>
      <c r="K135" s="61">
        <f t="shared" ref="K135:K138" si="32">SUM(L135-J135)</f>
        <v>0</v>
      </c>
      <c r="L135" s="61"/>
      <c r="M135" s="61"/>
    </row>
    <row r="136" spans="1:17" x14ac:dyDescent="0.25">
      <c r="A136" s="265" t="s">
        <v>195</v>
      </c>
      <c r="B136" s="293" t="s">
        <v>311</v>
      </c>
      <c r="C136" s="61">
        <v>2815424</v>
      </c>
      <c r="D136" s="61">
        <f t="shared" si="30"/>
        <v>0</v>
      </c>
      <c r="E136" s="61">
        <v>2815424</v>
      </c>
      <c r="F136" s="61">
        <f t="shared" si="31"/>
        <v>0</v>
      </c>
      <c r="G136" s="61">
        <v>2815424</v>
      </c>
      <c r="H136" s="61"/>
      <c r="I136" s="61"/>
      <c r="J136" s="61"/>
      <c r="K136" s="61">
        <f t="shared" si="32"/>
        <v>0</v>
      </c>
      <c r="L136" s="61"/>
      <c r="M136" s="61"/>
    </row>
    <row r="137" spans="1:17" x14ac:dyDescent="0.25">
      <c r="A137" s="265" t="s">
        <v>197</v>
      </c>
      <c r="B137" s="293" t="s">
        <v>312</v>
      </c>
      <c r="C137" s="61"/>
      <c r="D137" s="61">
        <f t="shared" si="30"/>
        <v>0</v>
      </c>
      <c r="E137" s="61"/>
      <c r="F137" s="61">
        <f t="shared" si="31"/>
        <v>0</v>
      </c>
      <c r="G137" s="61"/>
      <c r="H137" s="61"/>
      <c r="I137" s="61"/>
      <c r="J137" s="61"/>
      <c r="K137" s="61">
        <f t="shared" si="32"/>
        <v>0</v>
      </c>
      <c r="L137" s="61"/>
      <c r="M137" s="61"/>
    </row>
    <row r="138" spans="1:17" ht="15.75" thickBot="1" x14ac:dyDescent="0.3">
      <c r="A138" s="275" t="s">
        <v>199</v>
      </c>
      <c r="B138" s="284" t="s">
        <v>313</v>
      </c>
      <c r="C138" s="61">
        <v>43685600</v>
      </c>
      <c r="D138" s="61">
        <f t="shared" si="30"/>
        <v>6601755</v>
      </c>
      <c r="E138" s="61">
        <v>50287355</v>
      </c>
      <c r="F138" s="61">
        <f t="shared" si="31"/>
        <v>-6471962</v>
      </c>
      <c r="G138" s="61">
        <v>43815393</v>
      </c>
      <c r="H138" s="61"/>
      <c r="I138" s="61"/>
      <c r="J138" s="61"/>
      <c r="K138" s="61">
        <f t="shared" si="32"/>
        <v>0</v>
      </c>
      <c r="L138" s="61"/>
      <c r="M138" s="61"/>
    </row>
    <row r="139" spans="1:17" ht="15.75" thickBot="1" x14ac:dyDescent="0.3">
      <c r="A139" s="262" t="s">
        <v>27</v>
      </c>
      <c r="B139" s="264" t="s">
        <v>314</v>
      </c>
      <c r="C139" s="126">
        <f>SUM(C140:C143)</f>
        <v>0</v>
      </c>
      <c r="D139" s="126"/>
      <c r="E139" s="126"/>
      <c r="F139" s="126"/>
      <c r="G139" s="126"/>
      <c r="H139" s="126">
        <f>SUM(H140:H143)</f>
        <v>0</v>
      </c>
      <c r="I139" s="87">
        <f>SUM(J139-H139)</f>
        <v>0</v>
      </c>
      <c r="J139" s="126">
        <f>SUM(J140:J143)</f>
        <v>0</v>
      </c>
      <c r="K139" s="87">
        <f>SUM(L139-J139)</f>
        <v>0</v>
      </c>
      <c r="L139" s="126">
        <f>SUM(L140:L143)</f>
        <v>0</v>
      </c>
      <c r="M139" s="126">
        <f>SUM(M140:M143)</f>
        <v>0</v>
      </c>
    </row>
    <row r="140" spans="1:17" x14ac:dyDescent="0.25">
      <c r="A140" s="265" t="s">
        <v>202</v>
      </c>
      <c r="B140" s="293" t="s">
        <v>315</v>
      </c>
      <c r="C140" s="61"/>
      <c r="D140" s="61"/>
      <c r="E140" s="61"/>
      <c r="F140" s="61"/>
      <c r="G140" s="61"/>
      <c r="H140" s="61"/>
      <c r="I140" s="61"/>
      <c r="J140" s="61"/>
      <c r="K140" s="61"/>
      <c r="L140" s="61"/>
      <c r="M140" s="61"/>
    </row>
    <row r="141" spans="1:17" x14ac:dyDescent="0.25">
      <c r="A141" s="265" t="s">
        <v>204</v>
      </c>
      <c r="B141" s="293" t="s">
        <v>316</v>
      </c>
      <c r="C141" s="61"/>
      <c r="D141" s="61"/>
      <c r="E141" s="61"/>
      <c r="F141" s="61"/>
      <c r="G141" s="61"/>
      <c r="H141" s="61"/>
      <c r="I141" s="61"/>
      <c r="J141" s="61"/>
      <c r="K141" s="61"/>
      <c r="L141" s="61"/>
      <c r="M141" s="61"/>
    </row>
    <row r="142" spans="1:17" x14ac:dyDescent="0.25">
      <c r="A142" s="265" t="s">
        <v>206</v>
      </c>
      <c r="B142" s="293" t="s">
        <v>317</v>
      </c>
      <c r="C142" s="61"/>
      <c r="D142" s="61"/>
      <c r="E142" s="61"/>
      <c r="F142" s="61"/>
      <c r="G142" s="61"/>
      <c r="H142" s="61"/>
      <c r="I142" s="61"/>
      <c r="J142" s="61"/>
      <c r="K142" s="61"/>
      <c r="L142" s="61"/>
      <c r="M142" s="61"/>
    </row>
    <row r="143" spans="1:17" ht="15.75" thickBot="1" x14ac:dyDescent="0.3">
      <c r="A143" s="265" t="s">
        <v>208</v>
      </c>
      <c r="B143" s="293" t="s">
        <v>318</v>
      </c>
      <c r="C143" s="61"/>
      <c r="D143" s="67"/>
      <c r="E143" s="61"/>
      <c r="F143" s="67"/>
      <c r="G143" s="61"/>
      <c r="H143" s="61"/>
      <c r="I143" s="61"/>
      <c r="J143" s="61"/>
      <c r="K143" s="61"/>
      <c r="L143" s="61"/>
      <c r="M143" s="61"/>
    </row>
    <row r="144" spans="1:17" ht="15.75" thickBot="1" x14ac:dyDescent="0.3">
      <c r="A144" s="262" t="s">
        <v>30</v>
      </c>
      <c r="B144" s="264" t="s">
        <v>319</v>
      </c>
      <c r="C144" s="129">
        <f>SUM(C125,C129,C134,C139)</f>
        <v>46501024</v>
      </c>
      <c r="D144" s="87">
        <f>SUM(E144-C144)</f>
        <v>6601755</v>
      </c>
      <c r="E144" s="129">
        <f>SUM(E125,E129,E134,E139)</f>
        <v>53102779</v>
      </c>
      <c r="F144" s="87">
        <f>SUM(G144-E144)</f>
        <v>-6471962</v>
      </c>
      <c r="G144" s="129">
        <f>SUM(G125,G129,G134,G139)</f>
        <v>46630817</v>
      </c>
      <c r="H144" s="129">
        <f>SUM(H125,H129,H134,H139)</f>
        <v>0</v>
      </c>
      <c r="I144" s="87">
        <f>SUM(J144-H144)</f>
        <v>0</v>
      </c>
      <c r="J144" s="129">
        <f>SUM(J125,J129,J134,J139)</f>
        <v>0</v>
      </c>
      <c r="K144" s="87">
        <f>SUM(L144-J144)</f>
        <v>0</v>
      </c>
      <c r="L144" s="129">
        <f>SUM(L125,L129,L134,L139)</f>
        <v>0</v>
      </c>
      <c r="M144" s="129">
        <f>SUM(M125,M129,M134,M139)</f>
        <v>0</v>
      </c>
      <c r="N144" s="151"/>
      <c r="O144" s="152"/>
      <c r="P144" s="152"/>
      <c r="Q144" s="152"/>
    </row>
    <row r="145" spans="1:13" ht="15.75" thickBot="1" x14ac:dyDescent="0.3">
      <c r="A145" s="278" t="s">
        <v>33</v>
      </c>
      <c r="B145" s="279" t="s">
        <v>363</v>
      </c>
      <c r="C145" s="129">
        <f>SUM(C124,C144)</f>
        <v>339595047</v>
      </c>
      <c r="D145" s="87">
        <f>SUM(E145-C145)</f>
        <v>132887814</v>
      </c>
      <c r="E145" s="129">
        <f>SUM(E124,E144)</f>
        <v>472482861</v>
      </c>
      <c r="F145" s="87">
        <f>SUM(G145-E145)</f>
        <v>30075170</v>
      </c>
      <c r="G145" s="129">
        <f>SUM(G124,G144)</f>
        <v>502558031</v>
      </c>
      <c r="H145" s="129">
        <f>SUM(H124,H144)</f>
        <v>7294950</v>
      </c>
      <c r="I145" s="87">
        <f>SUM(J145-H145)</f>
        <v>1150000</v>
      </c>
      <c r="J145" s="129">
        <f>SUM(J124,J144)</f>
        <v>8444950</v>
      </c>
      <c r="K145" s="87">
        <f>SUM(L145-J145)</f>
        <v>-746423</v>
      </c>
      <c r="L145" s="129">
        <f>SUM(L124,L144)</f>
        <v>7698527</v>
      </c>
      <c r="M145" s="129">
        <f>SUM(M124,M144)</f>
        <v>0</v>
      </c>
    </row>
    <row r="146" spans="1:13" ht="14.25" customHeight="1" thickBot="1" x14ac:dyDescent="0.3">
      <c r="A146" s="91"/>
      <c r="B146" s="92"/>
      <c r="C146" s="131"/>
      <c r="D146" s="131"/>
      <c r="E146" s="131"/>
      <c r="F146" s="131"/>
      <c r="G146" s="131"/>
      <c r="H146" s="131"/>
      <c r="I146" s="131"/>
      <c r="J146" s="131"/>
      <c r="K146" s="131"/>
      <c r="L146" s="131"/>
      <c r="M146" s="131"/>
    </row>
    <row r="147" spans="1:13" ht="15.75" thickBot="1" x14ac:dyDescent="0.3">
      <c r="A147" s="414" t="s">
        <v>321</v>
      </c>
      <c r="B147" s="415"/>
      <c r="C147" s="132">
        <v>8</v>
      </c>
      <c r="D147" s="132"/>
      <c r="E147" s="132"/>
      <c r="F147" s="132"/>
      <c r="G147" s="132"/>
      <c r="H147" s="132">
        <v>2</v>
      </c>
      <c r="I147" s="132"/>
      <c r="J147" s="132"/>
      <c r="K147" s="132"/>
      <c r="L147" s="132"/>
      <c r="M147" s="132"/>
    </row>
    <row r="148" spans="1:13" ht="15.75" thickBot="1" x14ac:dyDescent="0.3">
      <c r="A148" s="414" t="s">
        <v>322</v>
      </c>
      <c r="B148" s="415"/>
      <c r="C148" s="132"/>
      <c r="D148" s="132"/>
      <c r="E148" s="132"/>
      <c r="F148" s="132"/>
      <c r="G148" s="132"/>
      <c r="H148" s="132"/>
      <c r="I148" s="132"/>
      <c r="J148" s="132"/>
      <c r="K148" s="132"/>
      <c r="L148" s="132"/>
      <c r="M148" s="132"/>
    </row>
    <row r="149" spans="1:13" x14ac:dyDescent="0.25">
      <c r="A149" s="133"/>
      <c r="B149" s="134"/>
      <c r="C149" s="135"/>
      <c r="D149" s="135"/>
      <c r="E149" s="135"/>
      <c r="F149" s="135"/>
      <c r="G149" s="135"/>
    </row>
    <row r="150" spans="1:13" x14ac:dyDescent="0.25">
      <c r="A150" s="409" t="s">
        <v>323</v>
      </c>
      <c r="B150" s="409"/>
      <c r="C150" s="409"/>
      <c r="D150" s="409"/>
      <c r="E150" s="409"/>
      <c r="F150" s="409"/>
      <c r="G150" s="409"/>
      <c r="H150" s="409"/>
      <c r="I150" s="409"/>
      <c r="J150" s="409"/>
      <c r="K150" s="409"/>
      <c r="L150" s="409"/>
      <c r="M150" s="409"/>
    </row>
    <row r="151" spans="1:13" ht="15.75" thickBot="1" x14ac:dyDescent="0.3">
      <c r="A151" s="410"/>
      <c r="B151" s="410"/>
      <c r="D151" s="37"/>
      <c r="E151" s="37"/>
      <c r="F151" s="337"/>
      <c r="G151" s="337"/>
      <c r="I151" s="37"/>
      <c r="J151" s="37"/>
      <c r="K151" s="37"/>
      <c r="L151" s="37"/>
      <c r="M151" s="37" t="s">
        <v>2</v>
      </c>
    </row>
    <row r="152" spans="1:13" ht="29.25" thickBot="1" x14ac:dyDescent="0.3">
      <c r="A152" s="262">
        <v>1</v>
      </c>
      <c r="B152" s="290" t="s">
        <v>325</v>
      </c>
      <c r="C152" s="332">
        <f t="shared" ref="C152:M152" si="33">+C61-C124</f>
        <v>-15641956</v>
      </c>
      <c r="D152" s="332">
        <f t="shared" si="33"/>
        <v>4956787</v>
      </c>
      <c r="E152" s="332">
        <f t="shared" si="33"/>
        <v>-10685169</v>
      </c>
      <c r="F152" s="332"/>
      <c r="G152" s="332"/>
      <c r="H152" s="332">
        <f t="shared" si="33"/>
        <v>-3494950</v>
      </c>
      <c r="I152" s="332">
        <f t="shared" si="33"/>
        <v>0</v>
      </c>
      <c r="J152" s="332">
        <f t="shared" si="33"/>
        <v>-3494950</v>
      </c>
      <c r="K152" s="332">
        <f t="shared" ref="K152:L152" si="34">+K61-K124</f>
        <v>1008093</v>
      </c>
      <c r="L152" s="332">
        <f t="shared" si="34"/>
        <v>-2486857</v>
      </c>
      <c r="M152" s="332">
        <f t="shared" si="33"/>
        <v>0</v>
      </c>
    </row>
    <row r="153" spans="1:13" ht="29.25" thickBot="1" x14ac:dyDescent="0.3">
      <c r="A153" s="262" t="s">
        <v>13</v>
      </c>
      <c r="B153" s="290" t="s">
        <v>326</v>
      </c>
      <c r="C153" s="332">
        <f t="shared" ref="C153:M153" si="35">+C84-C144</f>
        <v>19136906</v>
      </c>
      <c r="D153" s="332">
        <f t="shared" si="35"/>
        <v>-4956787</v>
      </c>
      <c r="E153" s="332">
        <f t="shared" si="35"/>
        <v>14180119</v>
      </c>
      <c r="F153" s="332"/>
      <c r="G153" s="332"/>
      <c r="H153" s="332">
        <f t="shared" si="35"/>
        <v>0</v>
      </c>
      <c r="I153" s="332">
        <f t="shared" si="35"/>
        <v>0</v>
      </c>
      <c r="J153" s="332">
        <f t="shared" si="35"/>
        <v>0</v>
      </c>
      <c r="K153" s="332">
        <f t="shared" ref="K153:L153" si="36">+K84-K144</f>
        <v>0</v>
      </c>
      <c r="L153" s="332">
        <f t="shared" si="36"/>
        <v>0</v>
      </c>
      <c r="M153" s="332">
        <f t="shared" si="35"/>
        <v>0</v>
      </c>
    </row>
  </sheetData>
  <mergeCells count="8">
    <mergeCell ref="A150:M150"/>
    <mergeCell ref="A151:B151"/>
    <mergeCell ref="A1:B1"/>
    <mergeCell ref="A3:B3"/>
    <mergeCell ref="A87:C87"/>
    <mergeCell ref="A88:B88"/>
    <mergeCell ref="A147:B147"/>
    <mergeCell ref="A148:B148"/>
  </mergeCells>
  <printOptions horizontalCentered="1"/>
  <pageMargins left="0.39370078740157483" right="0.39370078740157483" top="0.94488188976377963" bottom="0.39370078740157483" header="0.59055118110236227" footer="0.31496062992125984"/>
  <pageSetup paperSize="9" scale="50" orientation="landscape" r:id="rId1"/>
  <headerFooter>
    <oddHeader>&amp;L&amp;"Times New Roman,Félkövér"2019. év&amp;C&amp;"Times New Roman,Félkövér"Regöly Község Önkormányzata&amp;R&amp;"Times New Roman,Félkövér dőlt"8. sz. melléklet</oddHeader>
  </headerFooter>
  <rowBreaks count="2" manualBreakCount="2">
    <brk id="55" max="12" man="1"/>
    <brk id="106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8</vt:i4>
      </vt:variant>
      <vt:variant>
        <vt:lpstr>Névvel ellátott tartományok</vt:lpstr>
      </vt:variant>
      <vt:variant>
        <vt:i4>7</vt:i4>
      </vt:variant>
    </vt:vector>
  </HeadingPairs>
  <TitlesOfParts>
    <vt:vector size="15" baseType="lpstr">
      <vt:lpstr>1.sz.mell. Működési összevont</vt:lpstr>
      <vt:lpstr>2.sz.mell. Felhalm. összevont </vt:lpstr>
      <vt:lpstr>3.sz.mell. Kiem.előír.összevont</vt:lpstr>
      <vt:lpstr>4.sz.mell.Köt.Önk.Áll.összevont</vt:lpstr>
      <vt:lpstr>5.sz.mell. Kiemelt előir.Közös</vt:lpstr>
      <vt:lpstr>6.sz.mell.Köt.Önk.Áll.Közös</vt:lpstr>
      <vt:lpstr>7.sz.mell. Kiemelt előir.Önkorm</vt:lpstr>
      <vt:lpstr>8.sz.mell. Köt.Önk.Áll.Önkorm.</vt:lpstr>
      <vt:lpstr>'1.sz.mell. Működési összevont'!Nyomtatási_terület</vt:lpstr>
      <vt:lpstr>'2.sz.mell. Felhalm. összevont '!Nyomtatási_terület</vt:lpstr>
      <vt:lpstr>'3.sz.mell. Kiem.előír.összevont'!Nyomtatási_terület</vt:lpstr>
      <vt:lpstr>'5.sz.mell. Kiemelt előir.Közös'!Nyomtatási_terület</vt:lpstr>
      <vt:lpstr>'6.sz.mell.Köt.Önk.Áll.Közös'!Nyomtatási_terület</vt:lpstr>
      <vt:lpstr>'7.sz.mell. Kiemelt előir.Önkorm'!Nyomtatási_terület</vt:lpstr>
      <vt:lpstr>'8.sz.mell. Köt.Önk.Áll.Önkorm.'!Nyomtatási_terület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ASP_2</dc:creator>
  <cp:lastModifiedBy>ASP_2</cp:lastModifiedBy>
  <cp:lastPrinted>2020-06-23T11:58:11Z</cp:lastPrinted>
  <dcterms:created xsi:type="dcterms:W3CDTF">2019-02-12T13:25:48Z</dcterms:created>
  <dcterms:modified xsi:type="dcterms:W3CDTF">2020-06-30T09:38:15Z</dcterms:modified>
</cp:coreProperties>
</file>