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firstSheet="5" activeTab="10"/>
  </bookViews>
  <sheets>
    <sheet name="1.sz.Címrend" sheetId="1" r:id="rId1"/>
    <sheet name="2.sz.Összevont mérleg" sheetId="2" r:id="rId2"/>
    <sheet name="3.működési bev kiad" sheetId="3" r:id="rId3"/>
    <sheet name="4. felh bev és kiad" sheetId="4" r:id="rId4"/>
    <sheet name="5.cofog" sheetId="5" r:id="rId5"/>
    <sheet name="6 beruházás" sheetId="6" r:id="rId6"/>
    <sheet name="7 felújítás " sheetId="7" r:id="rId7"/>
    <sheet name="8 mérleg " sheetId="8" r:id="rId8"/>
    <sheet name="9 eredmény " sheetId="9" r:id="rId9"/>
    <sheet name="10 létszám" sheetId="10" r:id="rId10"/>
    <sheet name="11.adósság áll. " sheetId="11" r:id="rId11"/>
  </sheets>
  <definedNames/>
  <calcPr fullCalcOnLoad="1"/>
</workbook>
</file>

<file path=xl/sharedStrings.xml><?xml version="1.0" encoding="utf-8"?>
<sst xmlns="http://schemas.openxmlformats.org/spreadsheetml/2006/main" count="683" uniqueCount="489">
  <si>
    <t>Felújítások</t>
  </si>
  <si>
    <t>Cím</t>
  </si>
  <si>
    <t>Alcím</t>
  </si>
  <si>
    <t>ezer Ft-ban</t>
  </si>
  <si>
    <t>Megnevezés</t>
  </si>
  <si>
    <t>Sor- szám</t>
  </si>
  <si>
    <t>az önkormányzat önállóan működő és gazdálkodó költségvetési szervei</t>
  </si>
  <si>
    <t>az önkormányzat önállóan működő költségvetési szervei</t>
  </si>
  <si>
    <t>Teljesítés %-a</t>
  </si>
  <si>
    <t>A</t>
  </si>
  <si>
    <t>B</t>
  </si>
  <si>
    <t>C</t>
  </si>
  <si>
    <t>Beruházások</t>
  </si>
  <si>
    <t>nem költségvetési szervi formában mükődő egysége</t>
  </si>
  <si>
    <t>Személyi juttatás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</si>
  <si>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</si>
  <si>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</si>
  <si>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</si>
  <si>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</si>
  <si>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</si>
  <si>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</si>
  <si>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</si>
  <si>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</si>
  <si>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</si>
  <si>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</si>
  <si>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</si>
  <si>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</si>
  <si>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</si>
  <si>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</si>
  <si>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</si>
  <si>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2016. évi tervezett módosítás 2016.12.31.</t>
  </si>
  <si>
    <t>2016. évi várható teljesítés</t>
  </si>
  <si>
    <t>2017/2016.  évi módoított ei/ tervezett ei %-a</t>
  </si>
  <si>
    <t xml:space="preserve">                                                                                             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</si>
  <si>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</si>
  <si>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</si>
  <si>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</si>
  <si>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</si>
  <si>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</si>
  <si>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</si>
  <si>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</si>
  <si>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</si>
  <si>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</si>
  <si>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</si>
  <si>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</si>
  <si>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</si>
  <si>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</si>
  <si>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</si>
  <si>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</si>
  <si>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</si>
  <si>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</si>
  <si>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</si>
  <si>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</si>
  <si>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</si>
  <si>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</si>
  <si>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</si>
  <si>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</si>
  <si>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</si>
  <si>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</si>
  <si>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</si>
  <si>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</si>
  <si>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</si>
  <si>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</si>
  <si>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</si>
  <si>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</si>
  <si>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</si>
  <si>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</si>
  <si>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</si>
  <si>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</si>
  <si>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</si>
  <si>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</si>
  <si>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</si>
  <si>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</si>
  <si>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</si>
  <si>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</si>
  <si>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</si>
  <si>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</si>
  <si>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</si>
  <si>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</si>
  <si>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</si>
  <si>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</si>
  <si>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</si>
  <si>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</si>
  <si>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</si>
  <si>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</si>
  <si>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</si>
  <si>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</si>
  <si>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</si>
  <si>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</si>
  <si>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</si>
  <si>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</si>
  <si>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</si>
  <si>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</si>
  <si>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</si>
  <si>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</si>
  <si>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</si>
  <si>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</si>
  <si>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</si>
  <si>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</si>
  <si>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</si>
  <si>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</si>
  <si>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</si>
  <si>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</si>
  <si>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</si>
  <si>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</si>
  <si>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</si>
  <si>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</si>
  <si>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</si>
  <si>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</si>
  <si>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</si>
  <si>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</si>
  <si>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</si>
  <si>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</si>
  <si>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</si>
  <si>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</si>
  <si>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</si>
  <si>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</si>
  <si>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</si>
  <si>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</si>
  <si>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</si>
  <si>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</si>
  <si>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</si>
  <si>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</si>
  <si>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</si>
  <si>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</si>
  <si>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</si>
  <si>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Működési kiadások összesen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</si>
  <si>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</si>
  <si>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</si>
  <si>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</si>
  <si>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</si>
  <si>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</si>
  <si>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</si>
  <si>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</si>
  <si>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</si>
  <si>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</si>
  <si>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</si>
  <si>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</si>
  <si>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</si>
  <si>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</si>
  <si>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</si>
  <si>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</si>
  <si>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</si>
  <si>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</si>
  <si>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</si>
  <si>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</si>
  <si>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</si>
  <si>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</si>
  <si>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</si>
  <si>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</si>
  <si>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</si>
  <si>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</si>
  <si>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</si>
  <si>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</si>
  <si>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</si>
  <si>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</si>
  <si>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</si>
  <si>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</si>
  <si>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</si>
  <si>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</si>
  <si>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</si>
  <si>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</si>
  <si>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</si>
  <si>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</si>
  <si>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</si>
  <si>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</si>
  <si>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</si>
  <si>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</si>
  <si>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</si>
  <si>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</si>
  <si>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</si>
  <si>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</si>
  <si>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</si>
  <si>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</si>
  <si>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</si>
  <si>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</si>
  <si>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</si>
  <si>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</si>
  <si>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</si>
  <si>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</si>
  <si>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</si>
  <si>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</si>
  <si>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</si>
  <si>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</si>
  <si>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</si>
  <si>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</si>
  <si>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</si>
  <si>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</si>
  <si>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</si>
  <si>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</si>
  <si>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</si>
  <si>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</si>
  <si>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</si>
  <si>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</si>
  <si>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</si>
  <si>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</si>
  <si>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</si>
  <si>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</si>
  <si>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</si>
  <si>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</si>
  <si>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</si>
  <si>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</si>
  <si>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</si>
  <si>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</si>
  <si>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</si>
  <si>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</si>
  <si>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</si>
  <si>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</si>
  <si>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</si>
  <si>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</si>
  <si>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</si>
  <si>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</si>
  <si>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</si>
  <si>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</si>
  <si>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</si>
  <si>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</si>
  <si>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</si>
  <si>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</si>
  <si>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</si>
  <si>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</si>
  <si>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</si>
  <si>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</si>
  <si>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</si>
  <si>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</si>
  <si>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</si>
  <si>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</si>
  <si>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</si>
  <si>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</si>
  <si>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</si>
  <si>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</si>
  <si>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</si>
  <si>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</si>
  <si>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</si>
  <si>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</si>
  <si>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</si>
  <si>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</si>
  <si>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</si>
  <si>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</si>
  <si>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</si>
  <si>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</si>
  <si>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</si>
  <si>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</si>
  <si>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</si>
  <si>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</si>
  <si>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</si>
  <si>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</si>
  <si>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</si>
  <si>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</si>
  <si>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</si>
  <si>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</si>
  <si>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</si>
  <si>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</si>
  <si>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 xml:space="preserve">ezer Ft-ban </t>
  </si>
  <si>
    <t>Önkormányzat</t>
  </si>
  <si>
    <t>Teljesítés%-a</t>
  </si>
  <si>
    <t>2.5. Fejezeti kezelésű előirányzatok</t>
  </si>
  <si>
    <t>Államháztartáson belüli megelőlegezés</t>
  </si>
  <si>
    <t>Teljes.%-a</t>
  </si>
  <si>
    <t>Óvodai nevelés, ellátás</t>
  </si>
  <si>
    <t>Telj. %-a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</si>
  <si>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</si>
  <si>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</si>
  <si>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</si>
  <si>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</si>
  <si>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</si>
  <si>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</si>
  <si>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</si>
  <si>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</si>
  <si>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</si>
  <si>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</si>
  <si>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</si>
  <si>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</t>
  </si>
  <si>
    <t>06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</si>
  <si>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</si>
  <si>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</si>
  <si>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</si>
  <si>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</si>
  <si>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</si>
  <si>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</si>
  <si>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</si>
  <si>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</si>
  <si>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</si>
  <si>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</si>
  <si>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</si>
  <si>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</si>
  <si>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</si>
  <si>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</si>
  <si>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</si>
  <si>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</si>
  <si>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</si>
  <si>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</si>
  <si>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</si>
  <si>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</si>
  <si>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</si>
  <si>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</si>
  <si>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</si>
  <si>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</si>
  <si>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</si>
  <si>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</si>
  <si>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</si>
  <si>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</si>
  <si>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</si>
  <si>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</si>
  <si>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27</t>
  </si>
  <si>
    <t>28</t>
  </si>
  <si>
    <t>32</t>
  </si>
  <si>
    <t>VIII Pénzügyi műveletek eredményszemléletű bevételei (=17+18+19+20+21)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</si>
  <si>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</si>
  <si>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</si>
  <si>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</si>
  <si>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</si>
  <si>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</si>
  <si>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</si>
  <si>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</si>
  <si>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</si>
  <si>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</si>
  <si>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</si>
  <si>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</si>
  <si>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</si>
  <si>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</si>
  <si>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</si>
  <si>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</si>
  <si>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</si>
  <si>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</si>
  <si>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</si>
  <si>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</si>
  <si>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</si>
  <si>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</si>
  <si>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</si>
  <si>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</si>
  <si>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</si>
  <si>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</si>
  <si>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</si>
  <si>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</si>
  <si>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</si>
  <si>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</si>
  <si>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</si>
  <si>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</si>
  <si>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</si>
  <si>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</si>
  <si>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</si>
  <si>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</si>
  <si>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</si>
  <si>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</si>
  <si>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</si>
  <si>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</si>
  <si>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</si>
  <si>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</si>
  <si>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</si>
  <si>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101</t>
  </si>
  <si>
    <t>D/I Költségvetési évben esedékes követelések (=D/I/1+…+D/I/8)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</si>
  <si>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</si>
  <si>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</si>
  <si>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</si>
  <si>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</si>
  <si>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</si>
  <si>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</si>
  <si>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</si>
  <si>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</si>
  <si>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</si>
  <si>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</si>
  <si>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182</t>
  </si>
  <si>
    <t>183</t>
  </si>
  <si>
    <t>G/IV Felhalmozott eredmény</t>
  </si>
  <si>
    <t>185</t>
  </si>
  <si>
    <t>G/VI Mérleg szerinti eredmény</t>
  </si>
  <si>
    <t>G/ SAJÁT TŐKE  (= G/I+…+G/VI)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</si>
  <si>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</si>
  <si>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</si>
  <si>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</si>
  <si>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</si>
  <si>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</si>
  <si>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</si>
  <si>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H/III/1 Kapott előlegek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</si>
  <si>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</si>
  <si>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</si>
  <si>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</si>
  <si>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</si>
  <si>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</si>
  <si>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</si>
  <si>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</si>
  <si>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</si>
  <si>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 xml:space="preserve">Ft-ban </t>
  </si>
  <si>
    <t xml:space="preserve">fő </t>
  </si>
  <si>
    <t xml:space="preserve">Működési célú hitel </t>
  </si>
  <si>
    <t>Fejlesztési célú hitel</t>
  </si>
  <si>
    <t>Összes adósságállomány</t>
  </si>
  <si>
    <t>III. Államháztartáson belüli megelőlegezések visszafizetése</t>
  </si>
  <si>
    <t>Község város gazd.</t>
  </si>
  <si>
    <t>Falugondnok</t>
  </si>
  <si>
    <t>Szenyér  Község Önkormányzat Címrendje</t>
  </si>
  <si>
    <t>Szenyér Község Önkormányzata</t>
  </si>
  <si>
    <t>Szenyér Község Önkormányzatának összevont bevételei  és kiadásai</t>
  </si>
  <si>
    <t xml:space="preserve">Szenyér  Község Önkormányzatának </t>
  </si>
  <si>
    <t xml:space="preserve">Szenyér Község Önkormányzatának </t>
  </si>
  <si>
    <t xml:space="preserve">Szenyér Község Önkormányzata </t>
  </si>
  <si>
    <t>#</t>
  </si>
  <si>
    <t>143</t>
  </si>
  <si>
    <t>D/III/1 Adott előlegek (=D/III/1a+…+D/III/1f)</t>
  </si>
  <si>
    <t>148</t>
  </si>
  <si>
    <t>D/III/1e - ebből: foglalkoztatottaknak adott előlegek</t>
  </si>
  <si>
    <t>J/3 Halasztott eredményszemléletű bevételek</t>
  </si>
  <si>
    <t>35</t>
  </si>
  <si>
    <t>24 Fizetendő kamatok és kamatjellegű ráfordítások</t>
  </si>
  <si>
    <t>Szenyér  Község Önkormányzata adóssága és hitelállománya lejárat szerint</t>
  </si>
  <si>
    <t>Egyéb beruházás</t>
  </si>
  <si>
    <t>A/I/1 Vagyoni értékű jogok</t>
  </si>
  <si>
    <t>B/I/4  Befejezetlen termelés, félkész termékek, késztermékek</t>
  </si>
  <si>
    <t>34</t>
  </si>
  <si>
    <t>B/I Készletek (=B/I/1+…+B/I/5)</t>
  </si>
  <si>
    <t>B) NEMZETI VAGYONBA TARTOZÓ FORGÓESZKÖZÖK (= B/I+B/II)</t>
  </si>
  <si>
    <t>161</t>
  </si>
  <si>
    <t>E/I/2 Más előzetesen felszámított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</si>
  <si>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</si>
  <si>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</si>
  <si>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</si>
  <si>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</si>
  <si>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171</t>
  </si>
  <si>
    <t>E) EGYÉB SAJÁTOS ELSZÁMOLÁSOK (=E/I+E/II+E/III)</t>
  </si>
  <si>
    <t>04 Saját termelésű készletek állományváltozása</t>
  </si>
  <si>
    <t>07</t>
  </si>
  <si>
    <t>II Aktivált saját teljesítmények értéke (=±04+05)</t>
  </si>
  <si>
    <t>20 Egyéb kapott (járó) kamatok és kamatjellegű eredményszemléletű bevételek</t>
  </si>
  <si>
    <t>106</t>
  </si>
  <si>
    <t>D/II/3 Költségvetési évet követően esedékes követelések közhatalmi bevételre (=D/II/3a+…+D/II/3f)</t>
  </si>
  <si>
    <t>111</t>
  </si>
  <si>
    <t>D/II/3e - ebből: költségvetési évet követően esedékes követelések termékek és szolgáltatások adóira</t>
  </si>
  <si>
    <t>142</t>
  </si>
  <si>
    <t>D/II Költségvetési évet követően esedékes követelések (=D/II/1+…+D/II/8)</t>
  </si>
  <si>
    <t>155</t>
  </si>
  <si>
    <t>D/III/7 Folyósított, megelőlegezett társadalombiztosítási és családtámogatási ellátások elszámolása</t>
  </si>
  <si>
    <t>179</t>
  </si>
  <si>
    <t>G/III Egyéb eszközök induláskori értéke és változásai</t>
  </si>
  <si>
    <t>180</t>
  </si>
  <si>
    <t>H/I/2 Költségvetési évben esedékes kötelezettségek munkaadókat terhelő járulékokra és szociális hozzájárulási adóra</t>
  </si>
  <si>
    <t>192</t>
  </si>
  <si>
    <t>209</t>
  </si>
  <si>
    <t>222</t>
  </si>
  <si>
    <t>227</t>
  </si>
  <si>
    <t>233</t>
  </si>
  <si>
    <t>234</t>
  </si>
  <si>
    <t>243</t>
  </si>
  <si>
    <t>244</t>
  </si>
  <si>
    <t>249</t>
  </si>
  <si>
    <t>250</t>
  </si>
  <si>
    <t>2019. évi beszámoló</t>
  </si>
  <si>
    <t>Szenyér Község Önkormányzatának 2019. évi összevont bevételei és kiadásai</t>
  </si>
  <si>
    <t>2019. évi  teljesítés</t>
  </si>
  <si>
    <t>2019. évi tervezett módosítás 2019.12.31.</t>
  </si>
  <si>
    <t>2019. évi eredeti előirányzat</t>
  </si>
  <si>
    <t>2019. évi működési bevételei és kiadásai</t>
  </si>
  <si>
    <t>2019. évi felhalmozási bevételei és kiadásai</t>
  </si>
  <si>
    <t>2019. évi eredeti ei</t>
  </si>
  <si>
    <t>2019. évi tervezett mód.ei.</t>
  </si>
  <si>
    <t>Szenyér Község Önkormányzatának 2019. évi kiadásainak kormányzati funkció szeinti megbontása</t>
  </si>
  <si>
    <t>Az önkormányzat 2019. évi  beruházási céljainak meghatározása</t>
  </si>
  <si>
    <t>Az önkormányzat 2019. évi  felújítás céljainak meghatározása</t>
  </si>
  <si>
    <t>2019. évi mérleg alakulása</t>
  </si>
  <si>
    <t>Az önkormányzat 2019. évi  eredmény alakulása</t>
  </si>
  <si>
    <t>Az önkormányzat 2019. évi létszám adatainak meghatározása</t>
  </si>
  <si>
    <t xml:space="preserve">2019. évi beszámoló </t>
  </si>
  <si>
    <t>A/II/4 Beruházások, felújítások</t>
  </si>
  <si>
    <t>Orvosi rendelő várótermi bútorzat</t>
  </si>
  <si>
    <t>Szárzúzó felújítás</t>
  </si>
  <si>
    <t>Lakásfenntartással, lakhatással összefüggő ellátások</t>
  </si>
  <si>
    <t>Önko. Funkc. Nem sorolható bev. Áhk</t>
  </si>
  <si>
    <t>26.</t>
  </si>
  <si>
    <t>27.</t>
  </si>
  <si>
    <t>28.</t>
  </si>
  <si>
    <t>29.</t>
  </si>
  <si>
    <t>30.</t>
  </si>
  <si>
    <t>31.</t>
  </si>
  <si>
    <t xml:space="preserve">Önko. Elsz. Központi költségvetéssel </t>
  </si>
  <si>
    <t>Támogatási célú finansz műveletek</t>
  </si>
  <si>
    <t>32.</t>
  </si>
  <si>
    <t>Szoc. Étk szoc. Konyhán</t>
  </si>
  <si>
    <t xml:space="preserve">Műemlék ház </t>
  </si>
  <si>
    <t xml:space="preserve">Útfelújítás </t>
  </si>
  <si>
    <t>1.sz.melléklet a  4/2020. (VII.14.) önkormányzati rendelethez</t>
  </si>
  <si>
    <t>2.melléklet a   4/2020. (VII.14.) önkormányzati rendelethez</t>
  </si>
  <si>
    <t>3.melléklet a 4/2020. (VII. 14.) önkormányzati rendelethez</t>
  </si>
  <si>
    <t>4.melléklet a 4/2020. (VII. 14.) önkormányzati rendelethez</t>
  </si>
  <si>
    <t>5.melléklet a 4/2020. (VII. 14.) önkormányzati rendelethez</t>
  </si>
  <si>
    <t>6.melléklet a 4/2020. (VII. 14.) önkormányzati rendelethez</t>
  </si>
  <si>
    <t>7.melléklet a 4/2020. (VII. 14.) önkormányzati rendelethez</t>
  </si>
  <si>
    <t>8. melléklet a  4/2020. (VII.14.) önkormányzati rendelethez</t>
  </si>
  <si>
    <t>9. melléklet a   4/2020. (VII.14.) önkormányzati rendelethez</t>
  </si>
  <si>
    <t>10. melléklet a   4/2020. (VII.14.) önkormányzati rendelethez</t>
  </si>
  <si>
    <t>11. melléklet a    4/2020.(VII.14.)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</si>
</sst>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00"/>
    <numFmt numFmtId="168" formatCode="#,###__;\-#,###__"/>
    <numFmt numFmtId="169" formatCode="#,###__"/>
    <numFmt numFmtId="170" formatCode="#,###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mmm\ d/"/>
    <numFmt numFmtId="176" formatCode="yyyy\-mm\-dd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10" fontId="6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3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left" vertical="center" indent="1"/>
    </xf>
    <xf numFmtId="3" fontId="17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left" vertical="center" indent="2"/>
    </xf>
    <xf numFmtId="3" fontId="18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indent="4"/>
    </xf>
    <xf numFmtId="3" fontId="11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indent="7"/>
    </xf>
    <xf numFmtId="3" fontId="11" fillId="0" borderId="15" xfId="58" applyNumberFormat="1" applyFont="1" applyBorder="1" applyAlignment="1">
      <alignment wrapText="1"/>
      <protection/>
    </xf>
    <xf numFmtId="0" fontId="18" fillId="0" borderId="15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left" vertical="center" wrapText="1" indent="2"/>
    </xf>
    <xf numFmtId="0" fontId="17" fillId="0" borderId="15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left" vertical="center" wrapText="1" indent="2"/>
    </xf>
    <xf numFmtId="175" fontId="11" fillId="0" borderId="15" xfId="0" applyNumberFormat="1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horizontal="left" vertical="center" indent="2"/>
    </xf>
    <xf numFmtId="3" fontId="11" fillId="0" borderId="0" xfId="0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 horizontal="left" vertical="center" indent="2"/>
    </xf>
    <xf numFmtId="0" fontId="11" fillId="0" borderId="1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1" fillId="33" borderId="0" xfId="0" applyFont="1" applyFill="1" applyAlignment="1">
      <alignment horizontal="right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center" indent="1"/>
    </xf>
    <xf numFmtId="0" fontId="11" fillId="0" borderId="15" xfId="59" applyFont="1" applyFill="1" applyBorder="1" applyAlignment="1">
      <alignment horizontal="left" vertical="center" indent="1"/>
      <protection/>
    </xf>
    <xf numFmtId="3" fontId="11" fillId="0" borderId="19" xfId="0" applyNumberFormat="1" applyFont="1" applyFill="1" applyBorder="1" applyAlignment="1">
      <alignment horizontal="right" vertical="center"/>
    </xf>
    <xf numFmtId="0" fontId="11" fillId="0" borderId="22" xfId="59" applyFont="1" applyFill="1" applyBorder="1" applyAlignment="1">
      <alignment horizontal="left" vertical="center" indent="1"/>
      <protection/>
    </xf>
    <xf numFmtId="3" fontId="11" fillId="0" borderId="2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2"/>
    </xf>
    <xf numFmtId="0" fontId="5" fillId="0" borderId="22" xfId="0" applyFont="1" applyFill="1" applyBorder="1" applyAlignment="1">
      <alignment horizontal="left" vertical="center" indent="2"/>
    </xf>
    <xf numFmtId="49" fontId="5" fillId="0" borderId="15" xfId="59" applyNumberFormat="1" applyFont="1" applyFill="1" applyBorder="1" applyAlignment="1">
      <alignment horizontal="left" vertical="center" indent="2"/>
      <protection/>
    </xf>
    <xf numFmtId="49" fontId="5" fillId="0" borderId="22" xfId="59" applyNumberFormat="1" applyFont="1" applyFill="1" applyBorder="1" applyAlignment="1">
      <alignment horizontal="left" vertical="center" indent="2"/>
      <protection/>
    </xf>
    <xf numFmtId="3" fontId="5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indent="2"/>
    </xf>
    <xf numFmtId="176" fontId="11" fillId="0" borderId="15" xfId="0" applyNumberFormat="1" applyFont="1" applyBorder="1" applyAlignment="1">
      <alignment horizontal="left" indent="2"/>
    </xf>
    <xf numFmtId="3" fontId="5" fillId="0" borderId="15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0" fontId="11" fillId="0" borderId="24" xfId="0" applyFont="1" applyBorder="1" applyAlignment="1">
      <alignment/>
    </xf>
    <xf numFmtId="0" fontId="5" fillId="0" borderId="24" xfId="0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right" indent="3"/>
    </xf>
    <xf numFmtId="0" fontId="11" fillId="0" borderId="24" xfId="0" applyFont="1" applyFill="1" applyBorder="1" applyAlignment="1">
      <alignment horizontal="left" vertical="center" indent="3"/>
    </xf>
    <xf numFmtId="3" fontId="11" fillId="0" borderId="2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left" vertical="center" indent="2"/>
    </xf>
    <xf numFmtId="0" fontId="11" fillId="0" borderId="20" xfId="0" applyFont="1" applyFill="1" applyBorder="1" applyAlignment="1">
      <alignment horizontal="left" vertical="center" indent="2"/>
    </xf>
    <xf numFmtId="3" fontId="11" fillId="0" borderId="21" xfId="0" applyNumberFormat="1" applyFont="1" applyFill="1" applyBorder="1" applyAlignment="1">
      <alignment horizontal="right" vertical="center"/>
    </xf>
    <xf numFmtId="0" fontId="11" fillId="0" borderId="0" xfId="59" applyFont="1" applyFill="1" applyBorder="1" applyAlignment="1">
      <alignment horizontal="right" indent="4"/>
      <protection/>
    </xf>
    <xf numFmtId="0" fontId="11" fillId="0" borderId="22" xfId="59" applyFont="1" applyFill="1" applyBorder="1" applyAlignment="1">
      <alignment horizontal="left" vertical="center" indent="4"/>
      <protection/>
    </xf>
    <xf numFmtId="3" fontId="11" fillId="0" borderId="2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indent="2"/>
    </xf>
    <xf numFmtId="0" fontId="11" fillId="0" borderId="26" xfId="0" applyFont="1" applyBorder="1" applyAlignment="1">
      <alignment horizontal="left" indent="2"/>
    </xf>
    <xf numFmtId="3" fontId="11" fillId="0" borderId="27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indent="2"/>
    </xf>
    <xf numFmtId="176" fontId="11" fillId="0" borderId="26" xfId="0" applyNumberFormat="1" applyFont="1" applyBorder="1" applyAlignment="1">
      <alignment horizontal="left" indent="2"/>
    </xf>
    <xf numFmtId="0" fontId="5" fillId="0" borderId="26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indent="1"/>
    </xf>
    <xf numFmtId="0" fontId="11" fillId="0" borderId="22" xfId="0" applyFont="1" applyFill="1" applyBorder="1" applyAlignment="1">
      <alignment horizontal="left" indent="1"/>
    </xf>
    <xf numFmtId="10" fontId="5" fillId="0" borderId="0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6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1" fontId="6" fillId="0" borderId="34" xfId="0" applyNumberFormat="1" applyFont="1" applyBorder="1" applyAlignment="1">
      <alignment horizontal="right" vertical="center" wrapText="1"/>
    </xf>
    <xf numFmtId="10" fontId="4" fillId="0" borderId="34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10" fontId="4" fillId="0" borderId="32" xfId="0" applyNumberFormat="1" applyFont="1" applyBorder="1" applyAlignment="1">
      <alignment horizontal="right" vertical="center" wrapText="1"/>
    </xf>
    <xf numFmtId="1" fontId="4" fillId="0" borderId="32" xfId="0" applyNumberFormat="1" applyFont="1" applyBorder="1" applyAlignment="1">
      <alignment horizontal="right" vertical="center" wrapText="1"/>
    </xf>
    <xf numFmtId="0" fontId="1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0" fontId="14" fillId="0" borderId="34" xfId="0" applyFont="1" applyBorder="1" applyAlignment="1">
      <alignment/>
    </xf>
    <xf numFmtId="0" fontId="6" fillId="0" borderId="3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34" xfId="56" applyFont="1" applyBorder="1" applyAlignment="1">
      <alignment horizontal="center" vertical="center" wrapText="1"/>
      <protection/>
    </xf>
    <xf numFmtId="0" fontId="14" fillId="0" borderId="34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9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10" fontId="6" fillId="0" borderId="3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5" fillId="0" borderId="15" xfId="0" applyFont="1" applyBorder="1" applyAlignment="1">
      <alignment/>
    </xf>
    <xf numFmtId="1" fontId="6" fillId="0" borderId="3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37" xfId="0" applyFont="1" applyBorder="1" applyAlignment="1">
      <alignment horizontal="right" wrapText="1"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shrinkToFi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35" borderId="10" xfId="0" applyFont="1" applyFill="1" applyBorder="1" applyAlignment="1">
      <alignment horizontal="center" vertical="top" wrapText="1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58" applyNumberFormat="1" applyFont="1" applyBorder="1" applyAlignment="1">
      <alignment wrapText="1"/>
      <protection/>
    </xf>
    <xf numFmtId="3" fontId="5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19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 indent="1"/>
    </xf>
    <xf numFmtId="3" fontId="11" fillId="0" borderId="19" xfId="59" applyNumberFormat="1" applyFont="1" applyFill="1" applyBorder="1" applyAlignment="1">
      <alignment horizontal="right" indent="1"/>
      <protection/>
    </xf>
    <xf numFmtId="3" fontId="11" fillId="0" borderId="19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 wrapText="1" indent="1"/>
    </xf>
    <xf numFmtId="3" fontId="5" fillId="0" borderId="24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horizontal="right"/>
    </xf>
    <xf numFmtId="0" fontId="17" fillId="0" borderId="15" xfId="0" applyFont="1" applyBorder="1" applyAlignment="1">
      <alignment/>
    </xf>
    <xf numFmtId="0" fontId="18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1" fontId="4" fillId="0" borderId="34" xfId="0" applyNumberFormat="1" applyFont="1" applyBorder="1" applyAlignment="1">
      <alignment horizontal="right" vertical="center" wrapText="1"/>
    </xf>
    <xf numFmtId="10" fontId="6" fillId="0" borderId="40" xfId="0" applyNumberFormat="1" applyFont="1" applyBorder="1" applyAlignment="1">
      <alignment horizontal="right" vertical="center" wrapText="1"/>
    </xf>
    <xf numFmtId="10" fontId="6" fillId="0" borderId="34" xfId="0" applyNumberFormat="1" applyFont="1" applyBorder="1" applyAlignment="1">
      <alignment horizontal="right" vertical="center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26" fillId="0" borderId="10" xfId="56" applyFont="1" applyBorder="1" applyAlignment="1">
      <alignment horizontal="center" vertical="center" wrapText="1"/>
      <protection/>
    </xf>
    <xf numFmtId="10" fontId="4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0" fontId="6" fillId="0" borderId="1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3" fontId="17" fillId="0" borderId="19" xfId="0" applyNumberFormat="1" applyFont="1" applyFill="1" applyBorder="1" applyAlignment="1">
      <alignment horizontal="right"/>
    </xf>
    <xf numFmtId="0" fontId="19" fillId="0" borderId="11" xfId="56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5" xfId="0" applyFont="1" applyBorder="1" applyAlignment="1">
      <alignment horizontal="right"/>
    </xf>
    <xf numFmtId="0" fontId="27" fillId="0" borderId="11" xfId="56" applyFont="1" applyBorder="1" applyAlignment="1">
      <alignment horizontal="center" vertical="center" wrapText="1"/>
      <protection/>
    </xf>
    <xf numFmtId="3" fontId="17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0" xfId="0" applyNumberFormat="1" applyFont="1" applyAlignment="1">
      <alignment/>
    </xf>
    <xf numFmtId="10" fontId="4" fillId="0" borderId="10" xfId="0" applyNumberFormat="1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left" vertical="top" wrapText="1"/>
    </xf>
    <xf numFmtId="3" fontId="20" fillId="0" borderId="36" xfId="0" applyNumberFormat="1" applyFont="1" applyBorder="1" applyAlignment="1">
      <alignment horizontal="right" vertical="top" wrapText="1"/>
    </xf>
    <xf numFmtId="3" fontId="20" fillId="0" borderId="0" xfId="0" applyNumberFormat="1" applyFont="1" applyAlignment="1">
      <alignment horizontal="right" vertical="top" wrapText="1"/>
    </xf>
    <xf numFmtId="0" fontId="25" fillId="35" borderId="10" xfId="0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0" fillId="0" borderId="10" xfId="0" applyNumberFormat="1" applyFont="1" applyBorder="1" applyAlignment="1">
      <alignment horizontal="right" vertical="top" wrapText="1"/>
    </xf>
    <xf numFmtId="9" fontId="4" fillId="0" borderId="34" xfId="66" applyFont="1" applyBorder="1" applyAlignment="1">
      <alignment horizontal="right" vertic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5" fillId="33" borderId="0" xfId="0" applyFont="1" applyFill="1" applyBorder="1" applyAlignment="1">
      <alignment horizontal="center"/>
    </xf>
    <xf numFmtId="0" fontId="11" fillId="0" borderId="3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3" fillId="35" borderId="0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Alignment="1">
      <alignment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140625" style="17" customWidth="1"/>
    <col min="2" max="2" width="33.8515625" style="6" customWidth="1"/>
    <col min="3" max="3" width="35.421875" style="6" customWidth="1"/>
    <col min="4" max="4" width="44.7109375" style="6" customWidth="1"/>
    <col min="5" max="5" width="0.42578125" style="5" customWidth="1"/>
    <col min="6" max="6" width="9.8515625" style="5" hidden="1" customWidth="1"/>
    <col min="7" max="8" width="9.140625" style="5" hidden="1" customWidth="1"/>
    <col min="9" max="9" width="9.7109375" style="5" hidden="1" customWidth="1"/>
    <col min="10" max="10" width="10.00390625" style="5" hidden="1" customWidth="1"/>
    <col min="11" max="13" width="9.140625" style="5" hidden="1" customWidth="1"/>
    <col min="14" max="16384" width="9.140625" style="5" customWidth="1"/>
  </cols>
  <sheetData>
    <row r="1" spans="1:16" ht="12.75">
      <c r="A1" s="283" t="s">
        <v>478</v>
      </c>
      <c r="B1" s="284"/>
      <c r="C1" s="284"/>
      <c r="D1" s="284"/>
      <c r="E1" s="18"/>
      <c r="F1" s="18"/>
      <c r="I1" s="18"/>
      <c r="J1" s="18"/>
      <c r="K1" s="18"/>
      <c r="L1" s="18"/>
      <c r="M1" s="18"/>
      <c r="N1" s="18"/>
      <c r="O1" s="18"/>
      <c r="P1" s="18"/>
    </row>
    <row r="3" spans="1:13" ht="12.75">
      <c r="A3" s="280" t="s">
        <v>390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12.75">
      <c r="A4" s="282" t="s">
        <v>445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1:13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1:4" s="25" customFormat="1" ht="12.75">
      <c r="A6" s="22"/>
      <c r="B6" s="23" t="s">
        <v>9</v>
      </c>
      <c r="C6" s="23" t="s">
        <v>10</v>
      </c>
      <c r="D6" s="24" t="s">
        <v>11</v>
      </c>
    </row>
    <row r="7" spans="1:4" ht="12.75">
      <c r="A7" s="22"/>
      <c r="B7" s="26" t="s">
        <v>1</v>
      </c>
      <c r="C7" s="26" t="s">
        <v>2</v>
      </c>
      <c r="D7" s="26" t="s">
        <v>2</v>
      </c>
    </row>
    <row r="8" spans="1:4" ht="12.75">
      <c r="A8" s="22"/>
      <c r="B8" s="26"/>
      <c r="C8" s="26"/>
      <c r="D8" s="14"/>
    </row>
    <row r="9" spans="1:4" ht="48.75" customHeight="1">
      <c r="A9" s="27" t="s">
        <v>5</v>
      </c>
      <c r="B9" s="23" t="s">
        <v>6</v>
      </c>
      <c r="C9" s="23" t="s">
        <v>7</v>
      </c>
      <c r="D9" s="14" t="s">
        <v>13</v>
      </c>
    </row>
    <row r="10" spans="1:4" s="6" customFormat="1" ht="25.5" customHeight="1">
      <c r="A10" s="27"/>
      <c r="B10" s="23"/>
      <c r="C10" s="23"/>
      <c r="D10" s="14"/>
    </row>
    <row r="11" spans="1:4" ht="12.75">
      <c r="A11" s="22"/>
      <c r="B11" s="14"/>
      <c r="C11" s="14"/>
      <c r="D11" s="14"/>
    </row>
    <row r="12" spans="1:4" ht="12.75">
      <c r="A12" s="22">
        <v>1</v>
      </c>
      <c r="B12" s="28" t="s">
        <v>391</v>
      </c>
      <c r="C12" s="14"/>
      <c r="D12" s="14"/>
    </row>
    <row r="13" spans="1:4" ht="12.75">
      <c r="A13" s="29">
        <v>2</v>
      </c>
      <c r="B13" s="14"/>
      <c r="C13" s="30"/>
      <c r="D13" s="14"/>
    </row>
    <row r="14" spans="1:4" ht="12.75">
      <c r="A14" s="29">
        <v>3</v>
      </c>
      <c r="B14" s="31"/>
      <c r="C14" s="30"/>
      <c r="D14" s="33"/>
    </row>
    <row r="15" spans="1:4" ht="12.75">
      <c r="A15" s="22">
        <v>4</v>
      </c>
      <c r="B15" s="14"/>
      <c r="C15" s="14"/>
      <c r="D15" s="33"/>
    </row>
    <row r="16" spans="5:13" ht="12.75">
      <c r="E16" s="32"/>
      <c r="F16" s="32"/>
      <c r="G16" s="32"/>
      <c r="H16" s="32"/>
      <c r="I16" s="32"/>
      <c r="J16" s="32"/>
      <c r="K16" s="32"/>
      <c r="L16" s="32"/>
      <c r="M16" s="32"/>
    </row>
  </sheetData>
  <sheetProtection/>
  <mergeCells count="3">
    <mergeCell ref="A3:M3"/>
    <mergeCell ref="A4:M4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5"/>
      <c r="B1" s="286" t="s">
        <v>487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92"/>
    </row>
    <row r="2" spans="1:13" ht="12.75">
      <c r="A2" s="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5"/>
    </row>
    <row r="3" spans="1:13" ht="12.75">
      <c r="A3" s="5"/>
      <c r="B3" s="312" t="s">
        <v>394</v>
      </c>
      <c r="C3" s="312"/>
      <c r="D3" s="312"/>
      <c r="E3" s="312"/>
      <c r="F3" s="312"/>
      <c r="G3" s="312"/>
      <c r="H3" s="312"/>
      <c r="I3" s="312"/>
      <c r="J3" s="292"/>
      <c r="K3" s="292"/>
      <c r="L3" s="292"/>
      <c r="M3" s="292"/>
    </row>
    <row r="4" spans="1:13" ht="12.75">
      <c r="A4" s="5"/>
      <c r="B4" s="312"/>
      <c r="C4" s="312"/>
      <c r="D4" s="312"/>
      <c r="E4" s="312"/>
      <c r="F4" s="312"/>
      <c r="G4" s="312"/>
      <c r="H4" s="312"/>
      <c r="I4" s="312"/>
      <c r="J4" s="292"/>
      <c r="K4" s="292"/>
      <c r="L4" s="292"/>
      <c r="M4" s="292"/>
    </row>
    <row r="5" spans="1:13" ht="12.75">
      <c r="A5" s="5"/>
      <c r="B5" s="312" t="s">
        <v>459</v>
      </c>
      <c r="C5" s="312"/>
      <c r="D5" s="312"/>
      <c r="E5" s="312"/>
      <c r="F5" s="312"/>
      <c r="G5" s="312"/>
      <c r="H5" s="312"/>
      <c r="I5" s="312"/>
      <c r="J5" s="292"/>
      <c r="K5" s="292"/>
      <c r="L5" s="292"/>
      <c r="M5" s="292"/>
    </row>
    <row r="6" spans="1:13" ht="12.75">
      <c r="A6" s="5"/>
      <c r="B6" s="4"/>
      <c r="C6" s="4"/>
      <c r="D6" s="4"/>
      <c r="E6" s="4"/>
      <c r="F6" s="4"/>
      <c r="G6" s="4"/>
      <c r="H6" s="4"/>
      <c r="I6" s="4"/>
      <c r="J6" s="18"/>
      <c r="K6" s="18"/>
      <c r="L6" s="18"/>
      <c r="M6" s="18"/>
    </row>
    <row r="7" spans="1:13" ht="12.75">
      <c r="A7" s="5"/>
      <c r="B7" s="4"/>
      <c r="C7" s="4"/>
      <c r="D7" s="4"/>
      <c r="E7" s="4"/>
      <c r="F7" s="4"/>
      <c r="G7" s="4"/>
      <c r="H7" s="4"/>
      <c r="I7" s="4"/>
      <c r="J7" s="18"/>
      <c r="K7" s="18"/>
      <c r="L7" s="18"/>
      <c r="M7" s="18"/>
    </row>
    <row r="8" spans="1:13" ht="12.75">
      <c r="A8" s="5"/>
      <c r="B8" s="4"/>
      <c r="C8" s="4"/>
      <c r="D8" s="4"/>
      <c r="E8" s="4"/>
      <c r="F8" s="4"/>
      <c r="G8" s="4"/>
      <c r="H8" s="4"/>
      <c r="I8" s="4"/>
      <c r="J8" s="18"/>
      <c r="K8" s="18"/>
      <c r="L8" s="18"/>
      <c r="M8" s="18"/>
    </row>
    <row r="9" spans="1:13" ht="12.75">
      <c r="A9" s="5"/>
      <c r="B9" s="5"/>
      <c r="C9" s="5"/>
      <c r="D9" s="5"/>
      <c r="E9" s="5"/>
      <c r="F9" s="5"/>
      <c r="G9" s="5"/>
      <c r="H9" s="5"/>
      <c r="I9" s="178" t="s">
        <v>252</v>
      </c>
      <c r="J9" s="5"/>
      <c r="K9" s="5"/>
      <c r="L9" s="5"/>
      <c r="M9" s="178" t="s">
        <v>383</v>
      </c>
    </row>
    <row r="10" spans="1:13" ht="42">
      <c r="A10" s="33" t="s">
        <v>195</v>
      </c>
      <c r="B10" s="7" t="s">
        <v>4</v>
      </c>
      <c r="C10" s="7" t="s">
        <v>452</v>
      </c>
      <c r="D10" s="180" t="s">
        <v>448</v>
      </c>
      <c r="E10" s="180" t="s">
        <v>31</v>
      </c>
      <c r="F10" s="180" t="s">
        <v>36</v>
      </c>
      <c r="G10" s="180" t="s">
        <v>32</v>
      </c>
      <c r="H10" s="180" t="s">
        <v>30</v>
      </c>
      <c r="I10" s="180" t="s">
        <v>31</v>
      </c>
      <c r="J10" s="180" t="s">
        <v>36</v>
      </c>
      <c r="K10" s="180" t="s">
        <v>32</v>
      </c>
      <c r="L10" s="180" t="s">
        <v>447</v>
      </c>
      <c r="M10" s="180" t="s">
        <v>259</v>
      </c>
    </row>
    <row r="11" spans="1:13" ht="12.75">
      <c r="A11" s="33">
        <v>1</v>
      </c>
      <c r="B11" s="14" t="s">
        <v>16</v>
      </c>
      <c r="C11" s="12">
        <v>28</v>
      </c>
      <c r="D11" s="12">
        <v>23</v>
      </c>
      <c r="E11" s="12"/>
      <c r="F11" s="12"/>
      <c r="G11" s="12"/>
      <c r="H11" s="12"/>
      <c r="I11" s="12"/>
      <c r="J11" s="12"/>
      <c r="K11" s="12"/>
      <c r="L11" s="12">
        <v>23</v>
      </c>
      <c r="M11" s="8">
        <f>L11/D11</f>
        <v>1</v>
      </c>
    </row>
    <row r="12" spans="1:13" ht="12.75">
      <c r="A12" s="33">
        <v>2</v>
      </c>
      <c r="B12" s="33" t="s">
        <v>253</v>
      </c>
      <c r="C12" s="12">
        <v>1</v>
      </c>
      <c r="D12" s="12">
        <v>1</v>
      </c>
      <c r="E12" s="12"/>
      <c r="F12" s="12"/>
      <c r="G12" s="12"/>
      <c r="H12" s="12"/>
      <c r="I12" s="12"/>
      <c r="J12" s="12"/>
      <c r="K12" s="12"/>
      <c r="L12" s="12">
        <v>1</v>
      </c>
      <c r="M12" s="8">
        <f>L12/D12</f>
        <v>1</v>
      </c>
    </row>
    <row r="13" spans="1:13" ht="12.75">
      <c r="A13" s="33">
        <v>3</v>
      </c>
      <c r="B13" s="33" t="s">
        <v>389</v>
      </c>
      <c r="C13" s="12">
        <v>1</v>
      </c>
      <c r="D13" s="12">
        <v>1</v>
      </c>
      <c r="E13" s="12"/>
      <c r="F13" s="12"/>
      <c r="G13" s="12"/>
      <c r="H13" s="12"/>
      <c r="I13" s="12"/>
      <c r="J13" s="12"/>
      <c r="K13" s="12"/>
      <c r="L13" s="12">
        <v>1</v>
      </c>
      <c r="M13" s="8">
        <v>1</v>
      </c>
    </row>
    <row r="14" spans="1:13" ht="12.75">
      <c r="A14" s="33">
        <v>4</v>
      </c>
      <c r="B14" s="16" t="s">
        <v>251</v>
      </c>
      <c r="C14" s="13">
        <f aca="true" t="shared" si="0" ref="C14:L14">SUM(C11:C12)</f>
        <v>29</v>
      </c>
      <c r="D14" s="13">
        <f t="shared" si="0"/>
        <v>24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24</v>
      </c>
      <c r="M14" s="8">
        <f>L14/D14</f>
        <v>1</v>
      </c>
    </row>
    <row r="15" spans="1:13" ht="12.75">
      <c r="A15" s="5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5"/>
    </row>
    <row r="16" spans="1:13" ht="12.75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9"/>
    </row>
    <row r="17" spans="1:13" ht="12.7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9"/>
    </row>
    <row r="18" spans="1:13" ht="12.75">
      <c r="A18" s="5"/>
      <c r="B18" s="18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9"/>
    </row>
    <row r="19" spans="1:13" ht="12.75">
      <c r="A19" s="5"/>
      <c r="B19" s="18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9"/>
    </row>
    <row r="20" spans="1:13" ht="12.75">
      <c r="A20" s="5"/>
      <c r="B20" s="18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9"/>
    </row>
    <row r="21" spans="2:13" ht="12.75"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9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9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9"/>
    </row>
    <row r="26" spans="2:13" ht="12.75"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9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9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9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9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9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9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9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9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9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9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9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9"/>
    </row>
    <row r="43" spans="2:1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9"/>
    </row>
    <row r="44" spans="2:1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9"/>
    </row>
    <row r="46" spans="2:13" ht="12.75">
      <c r="B46" s="187"/>
      <c r="C46" s="187"/>
      <c r="D46" s="187"/>
      <c r="E46" s="187"/>
      <c r="F46" s="187"/>
      <c r="G46" s="187"/>
      <c r="H46" s="187"/>
      <c r="I46" s="1"/>
      <c r="J46" s="1"/>
      <c r="K46" s="1"/>
      <c r="L46" s="187"/>
      <c r="M46" s="9"/>
    </row>
  </sheetData>
  <sheetProtection/>
  <mergeCells count="4">
    <mergeCell ref="B1:M1"/>
    <mergeCell ref="B2:L2"/>
    <mergeCell ref="B3:M4"/>
    <mergeCell ref="B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0.140625" style="15" customWidth="1"/>
    <col min="2" max="2" width="11.8515625" style="15" customWidth="1"/>
    <col min="3" max="4" width="11.7109375" style="15" customWidth="1"/>
    <col min="5" max="5" width="13.140625" style="15" customWidth="1"/>
    <col min="6" max="16384" width="9.140625" style="15" customWidth="1"/>
  </cols>
  <sheetData>
    <row r="1" spans="2:8" ht="12.75">
      <c r="B1" s="322" t="s">
        <v>488</v>
      </c>
      <c r="C1" s="292"/>
      <c r="D1" s="292"/>
      <c r="E1" s="292"/>
      <c r="F1" s="292"/>
      <c r="G1" s="292"/>
      <c r="H1" s="292"/>
    </row>
    <row r="2" ht="12.75">
      <c r="D2" s="5"/>
    </row>
    <row r="4" spans="1:5" s="197" customFormat="1" ht="15.75">
      <c r="A4" s="323" t="s">
        <v>404</v>
      </c>
      <c r="B4" s="323"/>
      <c r="C4" s="323"/>
      <c r="D4" s="323"/>
      <c r="E4" s="323"/>
    </row>
    <row r="5" spans="1:5" s="199" customFormat="1" ht="12.75">
      <c r="A5" s="198"/>
      <c r="B5" s="198" t="s">
        <v>460</v>
      </c>
      <c r="C5" s="198"/>
      <c r="D5" s="198"/>
      <c r="E5" s="198"/>
    </row>
    <row r="6" spans="1:5" s="199" customFormat="1" ht="12.75">
      <c r="A6" s="198"/>
      <c r="B6" s="198"/>
      <c r="C6" s="198"/>
      <c r="D6" s="198"/>
      <c r="E6" s="198"/>
    </row>
    <row r="7" spans="1:5" s="199" customFormat="1" ht="12.75">
      <c r="A7" s="198"/>
      <c r="B7" s="198"/>
      <c r="C7" s="198"/>
      <c r="D7" s="198"/>
      <c r="E7" s="198"/>
    </row>
    <row r="8" ht="12.75">
      <c r="E8" s="15" t="s">
        <v>3</v>
      </c>
    </row>
    <row r="9" spans="1:5" ht="30" customHeight="1">
      <c r="A9" s="179" t="s">
        <v>4</v>
      </c>
      <c r="B9" s="324"/>
      <c r="C9" s="324"/>
      <c r="D9" s="324"/>
      <c r="E9" s="324"/>
    </row>
    <row r="10" spans="1:5" s="199" customFormat="1" ht="30" customHeight="1">
      <c r="A10" s="16"/>
      <c r="B10" s="200">
        <v>43830</v>
      </c>
      <c r="C10" s="200">
        <v>44196</v>
      </c>
      <c r="D10" s="200">
        <v>44561</v>
      </c>
      <c r="E10" s="200">
        <v>44926</v>
      </c>
    </row>
    <row r="11" spans="1:5" ht="30" customHeight="1">
      <c r="A11" s="201" t="s">
        <v>384</v>
      </c>
      <c r="B11" s="33">
        <v>0</v>
      </c>
      <c r="C11" s="33">
        <v>0</v>
      </c>
      <c r="D11" s="33">
        <v>0</v>
      </c>
      <c r="E11" s="33">
        <v>0</v>
      </c>
    </row>
    <row r="12" spans="1:5" ht="30" customHeight="1">
      <c r="A12" s="33" t="s">
        <v>385</v>
      </c>
      <c r="B12" s="33">
        <v>0</v>
      </c>
      <c r="C12" s="33">
        <v>0</v>
      </c>
      <c r="D12" s="33">
        <v>0</v>
      </c>
      <c r="E12" s="33">
        <v>0</v>
      </c>
    </row>
    <row r="13" spans="1:5" ht="30" customHeight="1">
      <c r="A13" s="33"/>
      <c r="B13" s="33"/>
      <c r="C13" s="33"/>
      <c r="D13" s="33"/>
      <c r="E13" s="33"/>
    </row>
    <row r="14" spans="1:5" ht="30" customHeight="1">
      <c r="A14" s="33"/>
      <c r="B14" s="33"/>
      <c r="C14" s="33"/>
      <c r="D14" s="33"/>
      <c r="E14" s="33"/>
    </row>
    <row r="15" spans="1:5" s="199" customFormat="1" ht="30" customHeight="1">
      <c r="A15" s="181" t="s">
        <v>386</v>
      </c>
      <c r="B15" s="16">
        <f>SUM(B11:B14)</f>
        <v>0</v>
      </c>
      <c r="C15" s="16">
        <f>SUM(C11:C14)</f>
        <v>0</v>
      </c>
      <c r="D15" s="16">
        <f>SUM(D11:D14)</f>
        <v>0</v>
      </c>
      <c r="E15" s="16">
        <f>SUM(E11:E14)</f>
        <v>0</v>
      </c>
    </row>
  </sheetData>
  <sheetProtection/>
  <mergeCells count="3">
    <mergeCell ref="B1:H1"/>
    <mergeCell ref="A4:E4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:L11"/>
    </sheetView>
  </sheetViews>
  <sheetFormatPr defaultColWidth="9.140625" defaultRowHeight="12.75"/>
  <cols>
    <col min="1" max="1" width="46.00390625" style="250" customWidth="1"/>
    <col min="2" max="3" width="10.140625" style="250" customWidth="1"/>
    <col min="4" max="4" width="9.00390625" style="250" customWidth="1"/>
    <col min="5" max="5" width="10.140625" style="250" customWidth="1"/>
    <col min="6" max="6" width="0.2890625" style="250" hidden="1" customWidth="1"/>
    <col min="7" max="7" width="8.7109375" style="250" hidden="1" customWidth="1"/>
    <col min="8" max="8" width="7.57421875" style="250" hidden="1" customWidth="1"/>
    <col min="9" max="9" width="6.8515625" style="250" hidden="1" customWidth="1"/>
    <col min="10" max="11" width="9.140625" style="246" hidden="1" customWidth="1"/>
    <col min="12" max="16384" width="9.140625" style="246" customWidth="1"/>
  </cols>
  <sheetData>
    <row r="1" spans="1:11" ht="11.25">
      <c r="A1" s="286" t="s">
        <v>479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1.25">
      <c r="A2" s="285" t="s">
        <v>446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139"/>
      <c r="B3" s="139"/>
      <c r="C3" s="139"/>
      <c r="D3" s="139"/>
      <c r="E3" s="140" t="s">
        <v>3</v>
      </c>
      <c r="F3" s="5"/>
      <c r="G3" s="5"/>
      <c r="H3" s="5"/>
      <c r="I3" s="5"/>
      <c r="J3" s="5"/>
      <c r="K3" s="5"/>
    </row>
    <row r="4" spans="1:11" ht="102" customHeight="1">
      <c r="A4" s="141" t="s">
        <v>392</v>
      </c>
      <c r="B4" s="247" t="s">
        <v>449</v>
      </c>
      <c r="C4" s="247" t="s">
        <v>448</v>
      </c>
      <c r="D4" s="247" t="s">
        <v>447</v>
      </c>
      <c r="E4" s="247" t="s">
        <v>8</v>
      </c>
      <c r="F4" s="5"/>
      <c r="G4" s="5"/>
      <c r="H4" s="5"/>
      <c r="I4" s="5"/>
      <c r="J4" s="5"/>
      <c r="K4" s="5"/>
    </row>
    <row r="5" spans="1:11" ht="12.75">
      <c r="A5" s="142" t="s">
        <v>161</v>
      </c>
      <c r="B5" s="143"/>
      <c r="C5" s="143"/>
      <c r="D5" s="143"/>
      <c r="E5" s="248"/>
      <c r="F5" s="5"/>
      <c r="G5" s="5"/>
      <c r="H5" s="5"/>
      <c r="I5" s="5"/>
      <c r="J5" s="5"/>
      <c r="K5" s="5"/>
    </row>
    <row r="6" spans="1:11" s="249" customFormat="1" ht="21" customHeight="1">
      <c r="A6" s="144" t="s">
        <v>162</v>
      </c>
      <c r="B6" s="145">
        <f>SUM(B7:B10)</f>
        <v>67250</v>
      </c>
      <c r="C6" s="145">
        <f>SUM(C7:C10)</f>
        <v>71632</v>
      </c>
      <c r="D6" s="145">
        <f>SUM(D7:D10)</f>
        <v>76841</v>
      </c>
      <c r="E6" s="248">
        <f aca="true" t="shared" si="0" ref="E6:E12">D6/C6</f>
        <v>1.072718896582533</v>
      </c>
      <c r="F6" s="5"/>
      <c r="G6" s="5"/>
      <c r="H6" s="5"/>
      <c r="I6" s="5"/>
      <c r="J6" s="5"/>
      <c r="K6" s="5"/>
    </row>
    <row r="7" spans="1:11" s="249" customFormat="1" ht="27" customHeight="1">
      <c r="A7" s="146" t="s">
        <v>163</v>
      </c>
      <c r="B7" s="147">
        <v>56399</v>
      </c>
      <c r="C7" s="147">
        <v>60781</v>
      </c>
      <c r="D7" s="147">
        <v>66019</v>
      </c>
      <c r="E7" s="248">
        <f t="shared" si="0"/>
        <v>1.0861782464915022</v>
      </c>
      <c r="F7" s="5"/>
      <c r="G7" s="5"/>
      <c r="H7" s="5"/>
      <c r="I7" s="5"/>
      <c r="J7" s="5"/>
      <c r="K7" s="5"/>
    </row>
    <row r="8" spans="1:11" ht="12.75">
      <c r="A8" s="146" t="s">
        <v>164</v>
      </c>
      <c r="B8" s="147">
        <v>4050</v>
      </c>
      <c r="C8" s="147">
        <v>4050</v>
      </c>
      <c r="D8" s="147">
        <v>7105</v>
      </c>
      <c r="E8" s="248">
        <f t="shared" si="0"/>
        <v>1.754320987654321</v>
      </c>
      <c r="F8" s="5"/>
      <c r="G8" s="5"/>
      <c r="H8" s="5"/>
      <c r="I8" s="5"/>
      <c r="J8" s="5"/>
      <c r="K8" s="5"/>
    </row>
    <row r="9" spans="1:11" ht="12.75">
      <c r="A9" s="146" t="s">
        <v>165</v>
      </c>
      <c r="B9" s="147">
        <v>6500</v>
      </c>
      <c r="C9" s="147">
        <v>6500</v>
      </c>
      <c r="D9" s="147">
        <v>3717</v>
      </c>
      <c r="E9" s="248">
        <f t="shared" si="0"/>
        <v>0.5718461538461539</v>
      </c>
      <c r="F9" s="5"/>
      <c r="G9" s="5"/>
      <c r="H9" s="5"/>
      <c r="I9" s="5"/>
      <c r="J9" s="5"/>
      <c r="K9" s="5"/>
    </row>
    <row r="10" spans="1:11" ht="12.75">
      <c r="A10" s="146" t="s">
        <v>166</v>
      </c>
      <c r="B10" s="147">
        <v>301</v>
      </c>
      <c r="C10" s="147">
        <v>301</v>
      </c>
      <c r="D10" s="147">
        <v>0</v>
      </c>
      <c r="E10" s="248"/>
      <c r="F10" s="5"/>
      <c r="G10" s="5"/>
      <c r="H10" s="5"/>
      <c r="I10" s="5"/>
      <c r="J10" s="5"/>
      <c r="K10" s="5"/>
    </row>
    <row r="11" spans="1:11" ht="12.75">
      <c r="A11" s="144" t="s">
        <v>167</v>
      </c>
      <c r="B11" s="145">
        <v>0</v>
      </c>
      <c r="C11" s="145">
        <v>18403</v>
      </c>
      <c r="D11" s="145">
        <v>31385</v>
      </c>
      <c r="E11" s="248">
        <f t="shared" si="0"/>
        <v>1.7054284627506384</v>
      </c>
      <c r="F11" s="5"/>
      <c r="G11" s="5"/>
      <c r="H11" s="5"/>
      <c r="I11" s="5"/>
      <c r="J11" s="5"/>
      <c r="K11" s="5"/>
    </row>
    <row r="12" spans="1:11" ht="12.75">
      <c r="A12" s="146" t="s">
        <v>168</v>
      </c>
      <c r="B12" s="147">
        <v>0</v>
      </c>
      <c r="C12" s="147">
        <v>18403</v>
      </c>
      <c r="D12" s="147">
        <v>31385</v>
      </c>
      <c r="E12" s="248">
        <f t="shared" si="0"/>
        <v>1.7054284627506384</v>
      </c>
      <c r="F12" s="5"/>
      <c r="G12" s="5"/>
      <c r="H12" s="5"/>
      <c r="I12" s="5"/>
      <c r="J12" s="5"/>
      <c r="K12" s="5"/>
    </row>
    <row r="13" spans="1:11" ht="12.75">
      <c r="A13" s="146" t="s">
        <v>169</v>
      </c>
      <c r="B13" s="147"/>
      <c r="C13" s="147"/>
      <c r="D13" s="147"/>
      <c r="E13" s="248"/>
      <c r="F13" s="5"/>
      <c r="G13" s="5"/>
      <c r="H13" s="5"/>
      <c r="I13" s="5"/>
      <c r="J13" s="5"/>
      <c r="K13" s="5"/>
    </row>
    <row r="14" spans="1:11" ht="12.75">
      <c r="A14" s="146" t="s">
        <v>170</v>
      </c>
      <c r="B14" s="147"/>
      <c r="C14" s="147"/>
      <c r="D14" s="147"/>
      <c r="E14" s="248"/>
      <c r="F14" s="5"/>
      <c r="G14" s="5"/>
      <c r="H14" s="5"/>
      <c r="I14" s="5"/>
      <c r="J14" s="5"/>
      <c r="K14" s="5"/>
    </row>
    <row r="15" spans="1:11" ht="12.75">
      <c r="A15" s="148" t="s">
        <v>93</v>
      </c>
      <c r="B15" s="145">
        <v>14400</v>
      </c>
      <c r="C15" s="145">
        <v>14400</v>
      </c>
      <c r="D15" s="145">
        <v>15108</v>
      </c>
      <c r="E15" s="248">
        <f>D15/C15</f>
        <v>1.0491666666666666</v>
      </c>
      <c r="F15" s="5"/>
      <c r="G15" s="5"/>
      <c r="H15" s="5"/>
      <c r="I15" s="5"/>
      <c r="J15" s="5"/>
      <c r="K15" s="5"/>
    </row>
    <row r="16" spans="1:11" ht="12.75">
      <c r="A16" s="144" t="s">
        <v>94</v>
      </c>
      <c r="B16" s="145">
        <v>14400</v>
      </c>
      <c r="C16" s="145">
        <v>14400</v>
      </c>
      <c r="D16" s="145">
        <v>15108</v>
      </c>
      <c r="E16" s="248">
        <f>D16/C16</f>
        <v>1.0491666666666666</v>
      </c>
      <c r="F16" s="5"/>
      <c r="G16" s="5"/>
      <c r="H16" s="5"/>
      <c r="I16" s="5"/>
      <c r="J16" s="5"/>
      <c r="K16" s="5"/>
    </row>
    <row r="17" spans="1:11" ht="12.75">
      <c r="A17" s="146" t="s">
        <v>171</v>
      </c>
      <c r="B17" s="147">
        <v>14400</v>
      </c>
      <c r="C17" s="145">
        <v>14400</v>
      </c>
      <c r="D17" s="145">
        <v>15108</v>
      </c>
      <c r="E17" s="248">
        <f>D17/C17</f>
        <v>1.0491666666666666</v>
      </c>
      <c r="F17" s="5"/>
      <c r="G17" s="5"/>
      <c r="H17" s="5"/>
      <c r="I17" s="5"/>
      <c r="J17" s="5"/>
      <c r="K17" s="5"/>
    </row>
    <row r="18" spans="1:11" ht="12.75">
      <c r="A18" s="149" t="s">
        <v>172</v>
      </c>
      <c r="B18" s="147">
        <v>14400</v>
      </c>
      <c r="C18" s="147">
        <v>14400</v>
      </c>
      <c r="D18" s="147">
        <v>15108</v>
      </c>
      <c r="E18" s="248">
        <f>D18/C18</f>
        <v>1.0491666666666666</v>
      </c>
      <c r="F18" s="5"/>
      <c r="G18" s="5"/>
      <c r="H18" s="5"/>
      <c r="I18" s="5"/>
      <c r="J18" s="5"/>
      <c r="K18" s="5"/>
    </row>
    <row r="19" spans="1:11" ht="12.75">
      <c r="A19" s="149" t="s">
        <v>173</v>
      </c>
      <c r="B19" s="147"/>
      <c r="C19" s="147"/>
      <c r="D19" s="147"/>
      <c r="E19" s="248"/>
      <c r="F19" s="5"/>
      <c r="G19" s="5"/>
      <c r="H19" s="5"/>
      <c r="I19" s="5"/>
      <c r="J19" s="5"/>
      <c r="K19" s="5"/>
    </row>
    <row r="20" spans="1:11" ht="12.75">
      <c r="A20" s="146" t="s">
        <v>174</v>
      </c>
      <c r="B20" s="147"/>
      <c r="C20" s="147"/>
      <c r="D20" s="147"/>
      <c r="E20" s="248"/>
      <c r="F20" s="5"/>
      <c r="G20" s="5"/>
      <c r="H20" s="5"/>
      <c r="I20" s="5"/>
      <c r="J20" s="5"/>
      <c r="K20" s="5"/>
    </row>
    <row r="21" spans="1:11" ht="12.75">
      <c r="A21" s="149" t="s">
        <v>175</v>
      </c>
      <c r="B21" s="147"/>
      <c r="C21" s="147"/>
      <c r="D21" s="147"/>
      <c r="E21" s="248"/>
      <c r="F21" s="5"/>
      <c r="G21" s="5"/>
      <c r="H21" s="5"/>
      <c r="I21" s="5"/>
      <c r="J21" s="5"/>
      <c r="K21" s="5"/>
    </row>
    <row r="22" spans="1:11" ht="12.75">
      <c r="A22" s="149" t="s">
        <v>176</v>
      </c>
      <c r="B22" s="147"/>
      <c r="C22" s="147"/>
      <c r="D22" s="147"/>
      <c r="E22" s="248"/>
      <c r="F22" s="5"/>
      <c r="G22" s="5"/>
      <c r="H22" s="5"/>
      <c r="I22" s="5"/>
      <c r="J22" s="5"/>
      <c r="K22" s="5"/>
    </row>
    <row r="23" spans="1:11" ht="12.75">
      <c r="A23" s="144" t="s">
        <v>97</v>
      </c>
      <c r="B23" s="145">
        <v>0</v>
      </c>
      <c r="C23" s="145">
        <v>0</v>
      </c>
      <c r="D23" s="145">
        <v>0</v>
      </c>
      <c r="E23" s="248"/>
      <c r="F23" s="5"/>
      <c r="G23" s="5"/>
      <c r="H23" s="5"/>
      <c r="I23" s="5"/>
      <c r="J23" s="5"/>
      <c r="K23" s="5"/>
    </row>
    <row r="24" spans="1:11" ht="12.75">
      <c r="A24" s="189" t="s">
        <v>387</v>
      </c>
      <c r="C24" s="145">
        <v>0</v>
      </c>
      <c r="D24" s="145">
        <v>1237</v>
      </c>
      <c r="E24" s="248">
        <v>0</v>
      </c>
      <c r="F24" s="5"/>
      <c r="G24" s="5"/>
      <c r="H24" s="5"/>
      <c r="I24" s="5"/>
      <c r="J24" s="5"/>
      <c r="K24" s="5"/>
    </row>
    <row r="25" spans="1:11" ht="12.75">
      <c r="A25" s="150" t="s">
        <v>177</v>
      </c>
      <c r="B25" s="145">
        <f>B6+B11+B15</f>
        <v>81650</v>
      </c>
      <c r="C25" s="145">
        <f>C6+C11+C15</f>
        <v>104435</v>
      </c>
      <c r="D25" s="145">
        <f>SUM(D6+D11+D15+D24)</f>
        <v>124571</v>
      </c>
      <c r="E25" s="248">
        <f>D25/C25</f>
        <v>1.1928089242112319</v>
      </c>
      <c r="F25" s="5"/>
      <c r="G25" s="5"/>
      <c r="H25" s="5"/>
      <c r="I25" s="5"/>
      <c r="J25" s="5"/>
      <c r="K25" s="5"/>
    </row>
    <row r="26" spans="1:11" ht="12.75">
      <c r="A26" s="142" t="s">
        <v>178</v>
      </c>
      <c r="B26" s="145"/>
      <c r="C26" s="145"/>
      <c r="D26" s="145"/>
      <c r="E26" s="248"/>
      <c r="F26" s="5"/>
      <c r="G26" s="5"/>
      <c r="H26" s="5"/>
      <c r="I26" s="5"/>
      <c r="J26" s="5"/>
      <c r="K26" s="5"/>
    </row>
    <row r="27" spans="1:11" ht="12.75">
      <c r="A27" s="144" t="s">
        <v>179</v>
      </c>
      <c r="B27" s="145">
        <f>SUM(B28:B32)</f>
        <v>81650</v>
      </c>
      <c r="C27" s="145">
        <f>SUM(C28:C32)</f>
        <v>84202</v>
      </c>
      <c r="D27" s="145">
        <f>SUM(D28:D32)</f>
        <v>73656</v>
      </c>
      <c r="E27" s="248">
        <f aca="true" t="shared" si="1" ref="E27:E35">D27/C27</f>
        <v>0.8747535687988409</v>
      </c>
      <c r="F27" s="5"/>
      <c r="G27" s="5"/>
      <c r="H27" s="5"/>
      <c r="I27" s="5"/>
      <c r="J27" s="5"/>
      <c r="K27" s="5"/>
    </row>
    <row r="28" spans="1:11" ht="12.75">
      <c r="A28" s="151" t="s">
        <v>180</v>
      </c>
      <c r="B28" s="145">
        <v>34149</v>
      </c>
      <c r="C28" s="145">
        <v>36119</v>
      </c>
      <c r="D28" s="145">
        <v>34896</v>
      </c>
      <c r="E28" s="248">
        <f t="shared" si="1"/>
        <v>0.9661397048644758</v>
      </c>
      <c r="F28" s="5"/>
      <c r="G28" s="5"/>
      <c r="H28" s="5"/>
      <c r="I28" s="5"/>
      <c r="J28" s="5"/>
      <c r="K28" s="5"/>
    </row>
    <row r="29" spans="1:11" ht="21">
      <c r="A29" s="152" t="s">
        <v>181</v>
      </c>
      <c r="B29" s="145">
        <v>4400</v>
      </c>
      <c r="C29" s="145">
        <v>5045</v>
      </c>
      <c r="D29" s="145">
        <v>4727</v>
      </c>
      <c r="E29" s="248">
        <f t="shared" si="1"/>
        <v>0.9369672943508425</v>
      </c>
      <c r="F29" s="5"/>
      <c r="G29" s="5"/>
      <c r="H29" s="5"/>
      <c r="I29" s="5"/>
      <c r="J29" s="5"/>
      <c r="K29" s="5"/>
    </row>
    <row r="30" spans="1:11" ht="12.75">
      <c r="A30" s="152" t="s">
        <v>182</v>
      </c>
      <c r="B30" s="145">
        <v>21800</v>
      </c>
      <c r="C30" s="145">
        <v>24089</v>
      </c>
      <c r="D30" s="145">
        <v>19405</v>
      </c>
      <c r="E30" s="248">
        <f t="shared" si="1"/>
        <v>0.8055544024243431</v>
      </c>
      <c r="F30" s="5"/>
      <c r="G30" s="5"/>
      <c r="H30" s="5"/>
      <c r="I30" s="5"/>
      <c r="J30" s="5"/>
      <c r="K30" s="5"/>
    </row>
    <row r="31" spans="1:11" ht="12.75">
      <c r="A31" s="152" t="s">
        <v>183</v>
      </c>
      <c r="B31" s="145">
        <v>8900</v>
      </c>
      <c r="C31" s="145">
        <v>11977</v>
      </c>
      <c r="D31" s="145">
        <v>10740</v>
      </c>
      <c r="E31" s="248">
        <f t="shared" si="1"/>
        <v>0.8967187108624864</v>
      </c>
      <c r="F31" s="5"/>
      <c r="G31" s="5"/>
      <c r="H31" s="5"/>
      <c r="I31" s="5"/>
      <c r="J31" s="5"/>
      <c r="K31" s="5"/>
    </row>
    <row r="32" spans="1:11" ht="12" customHeight="1">
      <c r="A32" s="152" t="s">
        <v>184</v>
      </c>
      <c r="B32" s="237">
        <v>12401</v>
      </c>
      <c r="C32" s="145">
        <v>6972</v>
      </c>
      <c r="D32" s="145">
        <v>3888</v>
      </c>
      <c r="E32" s="248">
        <f t="shared" si="1"/>
        <v>0.5576592082616179</v>
      </c>
      <c r="F32" s="5"/>
      <c r="G32" s="5"/>
      <c r="H32" s="5"/>
      <c r="I32" s="5"/>
      <c r="J32" s="5"/>
      <c r="K32" s="5"/>
    </row>
    <row r="33" spans="1:11" ht="12.75">
      <c r="A33" s="144" t="s">
        <v>185</v>
      </c>
      <c r="B33" s="145">
        <f>SUM(B34:B35)</f>
        <v>0</v>
      </c>
      <c r="C33" s="145">
        <f>SUM(C34:C35)</f>
        <v>18957</v>
      </c>
      <c r="D33" s="145">
        <f>SUM(D34:D35)</f>
        <v>4225</v>
      </c>
      <c r="E33" s="248">
        <f t="shared" si="1"/>
        <v>0.22287281742891807</v>
      </c>
      <c r="F33" s="5"/>
      <c r="G33" s="5"/>
      <c r="H33" s="5"/>
      <c r="I33" s="5"/>
      <c r="J33" s="5"/>
      <c r="K33" s="5"/>
    </row>
    <row r="34" spans="1:11" s="249" customFormat="1" ht="24.75" customHeight="1">
      <c r="A34" s="146" t="s">
        <v>186</v>
      </c>
      <c r="B34" s="47">
        <v>0</v>
      </c>
      <c r="C34" s="244">
        <v>2449</v>
      </c>
      <c r="D34" s="244">
        <v>2048</v>
      </c>
      <c r="E34" s="248">
        <f t="shared" si="1"/>
        <v>0.8362596978358514</v>
      </c>
      <c r="F34" s="5"/>
      <c r="G34" s="5"/>
      <c r="H34" s="5"/>
      <c r="I34" s="5"/>
      <c r="J34" s="5"/>
      <c r="K34" s="5"/>
    </row>
    <row r="35" spans="1:11" s="249" customFormat="1" ht="27" customHeight="1">
      <c r="A35" s="146" t="s">
        <v>187</v>
      </c>
      <c r="B35" s="244">
        <v>0</v>
      </c>
      <c r="C35" s="244">
        <v>16508</v>
      </c>
      <c r="D35" s="244">
        <v>2177</v>
      </c>
      <c r="E35" s="248">
        <f t="shared" si="1"/>
        <v>0.13187545432517567</v>
      </c>
      <c r="F35" s="5"/>
      <c r="G35" s="5"/>
      <c r="H35" s="5"/>
      <c r="I35" s="5"/>
      <c r="J35" s="5"/>
      <c r="K35" s="5"/>
    </row>
    <row r="36" spans="1:11" ht="12.75">
      <c r="A36" s="146" t="s">
        <v>188</v>
      </c>
      <c r="B36" s="12"/>
      <c r="C36" s="147"/>
      <c r="D36" s="147">
        <v>0</v>
      </c>
      <c r="E36" s="248"/>
      <c r="F36" s="5"/>
      <c r="G36" s="5"/>
      <c r="H36" s="5"/>
      <c r="I36" s="5"/>
      <c r="J36" s="5"/>
      <c r="K36" s="5"/>
    </row>
    <row r="37" spans="1:11" ht="12.75">
      <c r="A37" s="153" t="s">
        <v>189</v>
      </c>
      <c r="B37" s="147"/>
      <c r="C37" s="147"/>
      <c r="D37" s="147"/>
      <c r="E37" s="248"/>
      <c r="F37" s="5"/>
      <c r="G37" s="3"/>
      <c r="H37" s="3"/>
      <c r="I37" s="3"/>
      <c r="J37" s="3"/>
      <c r="K37" s="3"/>
    </row>
    <row r="38" spans="1:11" ht="22.5">
      <c r="A38" s="154" t="s">
        <v>190</v>
      </c>
      <c r="C38" s="147">
        <v>0</v>
      </c>
      <c r="D38" s="147">
        <v>0</v>
      </c>
      <c r="E38" s="248"/>
      <c r="F38" s="5"/>
      <c r="G38" s="5"/>
      <c r="H38" s="5"/>
      <c r="I38" s="5"/>
      <c r="J38" s="5"/>
      <c r="K38" s="5"/>
    </row>
    <row r="39" spans="1:11" ht="12.75">
      <c r="A39" s="153" t="s">
        <v>191</v>
      </c>
      <c r="B39" s="147"/>
      <c r="C39" s="147"/>
      <c r="D39" s="147"/>
      <c r="E39" s="248"/>
      <c r="F39" s="5"/>
      <c r="G39" s="5"/>
      <c r="H39" s="5"/>
      <c r="I39" s="5"/>
      <c r="J39" s="5"/>
      <c r="K39" s="5"/>
    </row>
    <row r="40" spans="1:11" ht="12.75">
      <c r="A40" s="148" t="s">
        <v>158</v>
      </c>
      <c r="B40" s="147"/>
      <c r="C40" s="145"/>
      <c r="D40" s="145"/>
      <c r="E40" s="248"/>
      <c r="F40" s="5"/>
      <c r="G40" s="5"/>
      <c r="H40" s="5"/>
      <c r="I40" s="5"/>
      <c r="J40" s="5"/>
      <c r="K40" s="5"/>
    </row>
    <row r="41" spans="1:11" ht="12.75">
      <c r="A41" s="144" t="s">
        <v>192</v>
      </c>
      <c r="B41" s="147"/>
      <c r="C41" s="145"/>
      <c r="D41" s="145"/>
      <c r="E41" s="248"/>
      <c r="F41" s="5"/>
      <c r="G41" s="5"/>
      <c r="H41" s="5"/>
      <c r="I41" s="5"/>
      <c r="J41" s="5"/>
      <c r="K41" s="5"/>
    </row>
    <row r="42" spans="1:11" ht="12.75">
      <c r="A42" s="155" t="s">
        <v>193</v>
      </c>
      <c r="B42" s="147"/>
      <c r="C42" s="145"/>
      <c r="D42" s="145"/>
      <c r="E42" s="248"/>
      <c r="F42" s="5"/>
      <c r="G42" s="5"/>
      <c r="H42" s="5"/>
      <c r="I42" s="5"/>
      <c r="J42" s="5"/>
      <c r="K42" s="5"/>
    </row>
    <row r="43" spans="1:11" ht="12.75">
      <c r="A43" s="149" t="s">
        <v>172</v>
      </c>
      <c r="B43" s="147"/>
      <c r="C43" s="145"/>
      <c r="D43" s="145"/>
      <c r="E43" s="248"/>
      <c r="F43" s="5"/>
      <c r="G43" s="5"/>
      <c r="H43" s="5"/>
      <c r="I43" s="5"/>
      <c r="J43" s="5"/>
      <c r="K43" s="5"/>
    </row>
    <row r="44" spans="1:11" ht="12.75">
      <c r="A44" s="149" t="s">
        <v>173</v>
      </c>
      <c r="B44" s="147"/>
      <c r="C44" s="145"/>
      <c r="D44" s="145"/>
      <c r="E44" s="248"/>
      <c r="F44" s="5"/>
      <c r="G44" s="5"/>
      <c r="H44" s="5"/>
      <c r="I44" s="5"/>
      <c r="J44" s="5"/>
      <c r="K44" s="5"/>
    </row>
    <row r="45" spans="1:11" ht="12.75">
      <c r="A45" s="144" t="s">
        <v>125</v>
      </c>
      <c r="B45" s="145"/>
      <c r="C45" s="145">
        <v>0</v>
      </c>
      <c r="D45" s="145">
        <v>0</v>
      </c>
      <c r="E45" s="248"/>
      <c r="F45" s="5"/>
      <c r="G45" s="5"/>
      <c r="H45" s="5"/>
      <c r="I45" s="5"/>
      <c r="J45" s="5"/>
      <c r="K45" s="5"/>
    </row>
    <row r="46" spans="1:6" s="3" customFormat="1" ht="20.25" customHeight="1">
      <c r="A46" s="189" t="s">
        <v>387</v>
      </c>
      <c r="B46" s="145"/>
      <c r="C46" s="245">
        <v>1276</v>
      </c>
      <c r="D46" s="245">
        <v>1276</v>
      </c>
      <c r="E46" s="248">
        <f>D46/C46</f>
        <v>1</v>
      </c>
      <c r="F46" s="39" t="e">
        <f>D46/#REF!</f>
        <v>#REF!</v>
      </c>
    </row>
    <row r="47" spans="1:11" ht="19.5" customHeight="1">
      <c r="A47" s="150" t="s">
        <v>194</v>
      </c>
      <c r="B47" s="145">
        <f>SUM(B28:B33)</f>
        <v>81650</v>
      </c>
      <c r="C47" s="145">
        <f>SUM(C27+C33+C46)</f>
        <v>104435</v>
      </c>
      <c r="D47" s="145">
        <f>D27+D33+D46</f>
        <v>79157</v>
      </c>
      <c r="E47" s="251">
        <f>D47/C47</f>
        <v>0.7579547086704649</v>
      </c>
      <c r="F47" s="5"/>
      <c r="G47" s="5"/>
      <c r="H47" s="5"/>
      <c r="I47" s="5"/>
      <c r="J47" s="5"/>
      <c r="K47" s="5"/>
    </row>
    <row r="48" spans="1:2" ht="11.25">
      <c r="A48" s="252"/>
      <c r="B48" s="218"/>
    </row>
    <row r="49" spans="1:2" ht="11.25">
      <c r="A49" s="252"/>
      <c r="B49" s="219"/>
    </row>
    <row r="50" spans="1:2" ht="11.25">
      <c r="A50" s="252"/>
      <c r="B50" s="219"/>
    </row>
    <row r="51" spans="1:2" ht="11.25">
      <c r="A51" s="252"/>
      <c r="B51" s="219"/>
    </row>
    <row r="52" ht="11.25">
      <c r="A52" s="252"/>
    </row>
    <row r="53" ht="11.25">
      <c r="A53" s="252"/>
    </row>
    <row r="54" ht="11.25">
      <c r="A54" s="252"/>
    </row>
    <row r="55" ht="11.25">
      <c r="A55" s="252"/>
    </row>
    <row r="56" ht="11.25">
      <c r="A56" s="252"/>
    </row>
  </sheetData>
  <sheetProtection/>
  <mergeCells count="2">
    <mergeCell ref="A2:K2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9.57421875" style="5" customWidth="1"/>
    <col min="2" max="2" width="0" style="178" hidden="1" customWidth="1"/>
    <col min="3" max="3" width="13.140625" style="5" customWidth="1"/>
    <col min="4" max="5" width="9.57421875" style="5" customWidth="1"/>
    <col min="6" max="6" width="13.8515625" style="5" bestFit="1" customWidth="1"/>
    <col min="7" max="7" width="0.13671875" style="5" customWidth="1"/>
    <col min="8" max="12" width="9.140625" style="5" hidden="1" customWidth="1"/>
    <col min="13" max="16384" width="9.140625" style="5" customWidth="1"/>
  </cols>
  <sheetData>
    <row r="1" spans="1:12" ht="12.75">
      <c r="A1" s="290" t="s">
        <v>480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12.7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ht="6" customHeight="1" hidden="1">
      <c r="A3" s="34" t="s">
        <v>33</v>
      </c>
    </row>
    <row r="4" spans="1:3" ht="19.5" customHeight="1">
      <c r="A4" s="287" t="s">
        <v>393</v>
      </c>
      <c r="B4" s="287"/>
      <c r="C4" s="287"/>
    </row>
    <row r="5" spans="1:3" ht="19.5" customHeight="1">
      <c r="A5" s="287" t="s">
        <v>450</v>
      </c>
      <c r="B5" s="287"/>
      <c r="C5" s="287"/>
    </row>
    <row r="6" spans="1:6" ht="21" customHeight="1">
      <c r="A6" s="34"/>
      <c r="C6" s="288" t="s">
        <v>3</v>
      </c>
      <c r="D6" s="289"/>
      <c r="E6" s="289"/>
      <c r="F6" s="289"/>
    </row>
    <row r="7" spans="1:7" ht="54.75" customHeight="1">
      <c r="A7" s="35" t="s">
        <v>34</v>
      </c>
      <c r="B7" s="35" t="s">
        <v>35</v>
      </c>
      <c r="C7" s="258" t="s">
        <v>449</v>
      </c>
      <c r="D7" s="258" t="s">
        <v>448</v>
      </c>
      <c r="E7" s="258" t="s">
        <v>447</v>
      </c>
      <c r="F7" s="258" t="s">
        <v>8</v>
      </c>
      <c r="G7" s="36"/>
    </row>
    <row r="8" spans="1:7" ht="13.5" customHeight="1">
      <c r="A8" s="37" t="s">
        <v>37</v>
      </c>
      <c r="B8" s="38" t="e">
        <f>B9+B33+B48+B59</f>
        <v>#REF!</v>
      </c>
      <c r="C8" s="38"/>
      <c r="D8" s="38"/>
      <c r="E8" s="38"/>
      <c r="F8" s="39"/>
      <c r="G8" s="36"/>
    </row>
    <row r="9" spans="1:7" ht="13.5" customHeight="1">
      <c r="A9" s="40" t="s">
        <v>38</v>
      </c>
      <c r="B9" s="38" t="e">
        <f>B10+B27</f>
        <v>#REF!</v>
      </c>
      <c r="C9" s="38">
        <f>(C10+C27)</f>
        <v>56399</v>
      </c>
      <c r="D9" s="38">
        <f>(D10+D27)</f>
        <v>60781</v>
      </c>
      <c r="E9" s="38">
        <f>(E10+E27)</f>
        <v>66018</v>
      </c>
      <c r="F9" s="39">
        <f>SUM(E9/D9)</f>
        <v>1.086161793981672</v>
      </c>
      <c r="G9" s="41" t="s">
        <v>39</v>
      </c>
    </row>
    <row r="10" spans="1:7" s="255" customFormat="1" ht="13.5" customHeight="1">
      <c r="A10" s="42" t="s">
        <v>40</v>
      </c>
      <c r="B10" s="43" t="e">
        <f>B11+B22+B23+B24+B25+#REF!</f>
        <v>#REF!</v>
      </c>
      <c r="C10" s="43">
        <f>SUM(C11+C23+C24+C25+C26)</f>
        <v>31899</v>
      </c>
      <c r="D10" s="43">
        <f>SUM(D11+D23+D24+D25+D26)</f>
        <v>34524</v>
      </c>
      <c r="E10" s="43">
        <f>SUM(E11+E23+E24+E25+E26)</f>
        <v>35845</v>
      </c>
      <c r="F10" s="39">
        <f>SUM(E10/D10)</f>
        <v>1.0382632371683467</v>
      </c>
      <c r="G10" s="259" t="s">
        <v>41</v>
      </c>
    </row>
    <row r="11" spans="1:7" s="256" customFormat="1" ht="13.5" customHeight="1">
      <c r="A11" s="44" t="s">
        <v>42</v>
      </c>
      <c r="B11" s="45">
        <f>B12+B13+B18+B19+B20+B21</f>
        <v>290009</v>
      </c>
      <c r="C11" s="45">
        <v>16671</v>
      </c>
      <c r="D11" s="235">
        <v>16671</v>
      </c>
      <c r="E11" s="220">
        <v>16671</v>
      </c>
      <c r="F11" s="39">
        <v>1</v>
      </c>
      <c r="G11" s="260"/>
    </row>
    <row r="12" spans="1:7" ht="13.5" customHeight="1">
      <c r="A12" s="46" t="s">
        <v>43</v>
      </c>
      <c r="B12" s="47">
        <v>62425</v>
      </c>
      <c r="C12" s="47"/>
      <c r="D12" s="68"/>
      <c r="E12" s="221"/>
      <c r="F12" s="39"/>
      <c r="G12" s="261"/>
    </row>
    <row r="13" spans="1:7" ht="13.5" customHeight="1">
      <c r="A13" s="46" t="s">
        <v>44</v>
      </c>
      <c r="B13" s="47">
        <f>SUM(B14:B17)</f>
        <v>68541</v>
      </c>
      <c r="C13" s="47"/>
      <c r="D13" s="68"/>
      <c r="E13" s="221"/>
      <c r="F13" s="39"/>
      <c r="G13" s="60"/>
    </row>
    <row r="14" spans="1:7" ht="13.5" customHeight="1">
      <c r="A14" s="48" t="s">
        <v>45</v>
      </c>
      <c r="B14" s="47">
        <v>14937</v>
      </c>
      <c r="C14" s="47"/>
      <c r="D14" s="68"/>
      <c r="E14" s="221"/>
      <c r="F14" s="39"/>
      <c r="G14" s="261"/>
    </row>
    <row r="15" spans="1:7" ht="13.5" customHeight="1">
      <c r="A15" s="48" t="s">
        <v>46</v>
      </c>
      <c r="B15" s="47">
        <v>35072</v>
      </c>
      <c r="C15" s="47"/>
      <c r="D15" s="68"/>
      <c r="E15" s="221"/>
      <c r="F15" s="39"/>
      <c r="G15" s="261"/>
    </row>
    <row r="16" spans="1:7" ht="13.5" customHeight="1">
      <c r="A16" s="48" t="s">
        <v>47</v>
      </c>
      <c r="B16" s="47">
        <v>100</v>
      </c>
      <c r="C16" s="47"/>
      <c r="D16" s="68"/>
      <c r="E16" s="221"/>
      <c r="F16" s="39"/>
      <c r="G16" s="261"/>
    </row>
    <row r="17" spans="1:7" ht="13.5" customHeight="1">
      <c r="A17" s="48" t="s">
        <v>48</v>
      </c>
      <c r="B17" s="47">
        <v>18432</v>
      </c>
      <c r="C17" s="47"/>
      <c r="D17" s="68"/>
      <c r="E17" s="221"/>
      <c r="F17" s="39"/>
      <c r="G17" s="261"/>
    </row>
    <row r="18" spans="1:7" ht="13.5" customHeight="1">
      <c r="A18" s="46" t="s">
        <v>49</v>
      </c>
      <c r="B18" s="47">
        <v>7223</v>
      </c>
      <c r="C18" s="47"/>
      <c r="D18" s="68"/>
      <c r="E18" s="221"/>
      <c r="F18" s="39"/>
      <c r="G18" s="261"/>
    </row>
    <row r="19" spans="1:7" ht="13.5" customHeight="1">
      <c r="A19" s="46" t="s">
        <v>50</v>
      </c>
      <c r="B19" s="49">
        <v>173076</v>
      </c>
      <c r="C19" s="49"/>
      <c r="D19" s="68"/>
      <c r="E19" s="222"/>
      <c r="F19" s="39"/>
      <c r="G19" s="261"/>
    </row>
    <row r="20" spans="1:7" ht="13.5" customHeight="1">
      <c r="A20" s="46" t="s">
        <v>51</v>
      </c>
      <c r="B20" s="47">
        <v>161</v>
      </c>
      <c r="C20" s="47"/>
      <c r="D20" s="68"/>
      <c r="E20" s="221"/>
      <c r="F20" s="39"/>
      <c r="G20" s="261"/>
    </row>
    <row r="21" spans="1:7" ht="13.5" customHeight="1">
      <c r="A21" s="50" t="s">
        <v>52</v>
      </c>
      <c r="B21" s="45">
        <v>-21417</v>
      </c>
      <c r="C21" s="45"/>
      <c r="D21" s="68"/>
      <c r="E21" s="220"/>
      <c r="F21" s="39"/>
      <c r="G21" s="261"/>
    </row>
    <row r="22" spans="1:7" s="256" customFormat="1" ht="13.5" customHeight="1">
      <c r="A22" s="51" t="s">
        <v>53</v>
      </c>
      <c r="B22" s="45">
        <v>45148</v>
      </c>
      <c r="C22" s="45"/>
      <c r="D22" s="235"/>
      <c r="E22" s="220"/>
      <c r="F22" s="39"/>
      <c r="G22" s="262"/>
    </row>
    <row r="23" spans="1:7" s="256" customFormat="1" ht="25.5" customHeight="1">
      <c r="A23" s="51" t="s">
        <v>54</v>
      </c>
      <c r="B23" s="45">
        <v>22868</v>
      </c>
      <c r="C23" s="45">
        <v>13428</v>
      </c>
      <c r="D23" s="235">
        <v>13428</v>
      </c>
      <c r="E23" s="220">
        <v>14713</v>
      </c>
      <c r="F23" s="39">
        <f>SUM(E23/D23)</f>
        <v>1.095695561513256</v>
      </c>
      <c r="G23" s="262"/>
    </row>
    <row r="24" spans="1:7" s="256" customFormat="1" ht="13.5" customHeight="1">
      <c r="A24" s="51" t="s">
        <v>55</v>
      </c>
      <c r="B24" s="45">
        <v>3049</v>
      </c>
      <c r="C24" s="45">
        <v>1800</v>
      </c>
      <c r="D24" s="235">
        <v>1800</v>
      </c>
      <c r="E24" s="220">
        <v>1800</v>
      </c>
      <c r="F24" s="39">
        <f>SUM(E24/D24)</f>
        <v>1</v>
      </c>
      <c r="G24" s="263"/>
    </row>
    <row r="25" spans="1:7" s="256" customFormat="1" ht="13.5" customHeight="1">
      <c r="A25" s="51" t="s">
        <v>56</v>
      </c>
      <c r="B25" s="45"/>
      <c r="C25" s="45"/>
      <c r="D25" s="235">
        <v>2625</v>
      </c>
      <c r="E25" s="220">
        <v>2625</v>
      </c>
      <c r="F25" s="39">
        <f>SUM(E25/D25)</f>
        <v>1</v>
      </c>
      <c r="G25" s="256" t="s">
        <v>41</v>
      </c>
    </row>
    <row r="26" spans="1:6" s="256" customFormat="1" ht="13.5" customHeight="1">
      <c r="A26" s="51" t="s">
        <v>57</v>
      </c>
      <c r="B26" s="45"/>
      <c r="C26" s="45"/>
      <c r="D26" s="235">
        <v>0</v>
      </c>
      <c r="E26" s="220">
        <v>36</v>
      </c>
      <c r="F26" s="39">
        <v>0</v>
      </c>
    </row>
    <row r="27" spans="1:7" s="255" customFormat="1" ht="13.5" customHeight="1">
      <c r="A27" s="52" t="s">
        <v>58</v>
      </c>
      <c r="B27" s="43">
        <f>SUM(B28:B31)</f>
        <v>12326</v>
      </c>
      <c r="C27" s="43">
        <v>24500</v>
      </c>
      <c r="D27" s="234">
        <v>26257</v>
      </c>
      <c r="E27" s="253">
        <v>30173</v>
      </c>
      <c r="F27" s="39">
        <f>SUM(E27/D27)</f>
        <v>1.1491411813992458</v>
      </c>
      <c r="G27" s="264">
        <v>26389</v>
      </c>
    </row>
    <row r="28" spans="1:7" ht="13.5" customHeight="1">
      <c r="A28" s="53" t="s">
        <v>59</v>
      </c>
      <c r="B28" s="47">
        <v>6600</v>
      </c>
      <c r="C28" s="47"/>
      <c r="D28" s="68"/>
      <c r="E28" s="221"/>
      <c r="F28" s="39"/>
      <c r="G28" s="32"/>
    </row>
    <row r="29" spans="1:7" ht="13.5" customHeight="1">
      <c r="A29" s="53" t="s">
        <v>60</v>
      </c>
      <c r="B29" s="47"/>
      <c r="C29" s="47"/>
      <c r="D29" s="68"/>
      <c r="E29" s="221"/>
      <c r="F29" s="39"/>
      <c r="G29" s="32"/>
    </row>
    <row r="30" spans="1:7" ht="13.5" customHeight="1">
      <c r="A30" s="53" t="s">
        <v>61</v>
      </c>
      <c r="B30" s="47">
        <v>2000</v>
      </c>
      <c r="C30" s="47"/>
      <c r="D30" s="68"/>
      <c r="E30" s="221"/>
      <c r="F30" s="39"/>
      <c r="G30" s="32"/>
    </row>
    <row r="31" spans="1:7" ht="13.5" customHeight="1">
      <c r="A31" s="54" t="s">
        <v>62</v>
      </c>
      <c r="B31" s="47">
        <v>3726</v>
      </c>
      <c r="C31" s="47">
        <v>24500</v>
      </c>
      <c r="D31" s="68">
        <v>26257</v>
      </c>
      <c r="E31" s="221">
        <v>30173</v>
      </c>
      <c r="F31" s="39">
        <f>SUM(E31/D31)</f>
        <v>1.1491411813992458</v>
      </c>
      <c r="G31" s="32"/>
    </row>
    <row r="32" spans="1:7" ht="13.5" customHeight="1">
      <c r="A32" s="54" t="s">
        <v>255</v>
      </c>
      <c r="B32" s="47"/>
      <c r="D32" s="68"/>
      <c r="E32" s="221"/>
      <c r="F32" s="39"/>
      <c r="G32" s="32"/>
    </row>
    <row r="33" spans="1:10" ht="13.5" customHeight="1">
      <c r="A33" s="55" t="s">
        <v>63</v>
      </c>
      <c r="B33" s="56">
        <f>B34+B38+B40+B41+B43</f>
        <v>407350</v>
      </c>
      <c r="C33" s="56">
        <f>C34+C38+C40+C41+C43+C47</f>
        <v>4050</v>
      </c>
      <c r="D33" s="189">
        <f>SUM(D34+D38+D43+D47+D40+D41)</f>
        <v>4050</v>
      </c>
      <c r="E33" s="189">
        <f>SUM(E34+E38+E43+E47+E40)</f>
        <v>7105</v>
      </c>
      <c r="F33" s="39">
        <f>SUM(E33/D33)</f>
        <v>1.754320987654321</v>
      </c>
      <c r="G33" s="57"/>
      <c r="H33" s="57"/>
      <c r="I33" s="57"/>
      <c r="J33" s="57"/>
    </row>
    <row r="34" spans="1:6" ht="13.5" customHeight="1">
      <c r="A34" s="58" t="s">
        <v>64</v>
      </c>
      <c r="B34" s="47">
        <f>SUM(B35:B37)</f>
        <v>228800</v>
      </c>
      <c r="C34" s="47">
        <v>700</v>
      </c>
      <c r="D34" s="68">
        <v>700</v>
      </c>
      <c r="E34" s="221">
        <v>836</v>
      </c>
      <c r="F34" s="39">
        <f>SUM(E34/D34)</f>
        <v>1.1942857142857144</v>
      </c>
    </row>
    <row r="35" spans="1:6" ht="13.5" customHeight="1">
      <c r="A35" s="59" t="s">
        <v>65</v>
      </c>
      <c r="B35" s="47">
        <v>225000</v>
      </c>
      <c r="C35" s="47"/>
      <c r="D35" s="68"/>
      <c r="E35" s="221"/>
      <c r="F35" s="39"/>
    </row>
    <row r="36" spans="1:6" ht="13.5" customHeight="1">
      <c r="A36" s="59" t="s">
        <v>66</v>
      </c>
      <c r="B36" s="47">
        <v>1300</v>
      </c>
      <c r="C36" s="47">
        <v>700</v>
      </c>
      <c r="D36" s="68">
        <v>700</v>
      </c>
      <c r="E36" s="221">
        <v>836</v>
      </c>
      <c r="F36" s="39">
        <f>SUM(E36/D36)</f>
        <v>1.1942857142857144</v>
      </c>
    </row>
    <row r="37" spans="1:7" ht="13.5" customHeight="1">
      <c r="A37" s="59" t="s">
        <v>67</v>
      </c>
      <c r="B37" s="47">
        <v>2500</v>
      </c>
      <c r="C37" s="47"/>
      <c r="D37" s="68"/>
      <c r="E37" s="221"/>
      <c r="F37" s="39"/>
      <c r="G37" s="265"/>
    </row>
    <row r="38" spans="1:6" ht="13.5" customHeight="1">
      <c r="A38" s="58" t="s">
        <v>68</v>
      </c>
      <c r="B38" s="47">
        <v>65000</v>
      </c>
      <c r="C38" s="47">
        <v>3000</v>
      </c>
      <c r="D38" s="68">
        <v>3000</v>
      </c>
      <c r="E38" s="221">
        <v>5960</v>
      </c>
      <c r="F38" s="39">
        <f>SUM(E38/D38)</f>
        <v>1.9866666666666666</v>
      </c>
    </row>
    <row r="39" spans="1:6" ht="13.5" customHeight="1">
      <c r="A39" s="59" t="s">
        <v>69</v>
      </c>
      <c r="B39" s="47">
        <v>65000</v>
      </c>
      <c r="C39" s="47">
        <v>3000</v>
      </c>
      <c r="D39" s="68">
        <v>3000</v>
      </c>
      <c r="E39" s="221">
        <v>5960</v>
      </c>
      <c r="F39" s="39">
        <f>SUM(E39/D39)</f>
        <v>1.9866666666666666</v>
      </c>
    </row>
    <row r="40" spans="1:6" ht="13.5" customHeight="1">
      <c r="A40" s="58" t="s">
        <v>70</v>
      </c>
      <c r="B40" s="47">
        <v>11200</v>
      </c>
      <c r="C40" s="47">
        <v>0</v>
      </c>
      <c r="D40" s="68">
        <v>0</v>
      </c>
      <c r="E40" s="221">
        <v>265</v>
      </c>
      <c r="F40" s="39">
        <v>0</v>
      </c>
    </row>
    <row r="41" spans="1:6" ht="13.5" customHeight="1">
      <c r="A41" s="58" t="s">
        <v>71</v>
      </c>
      <c r="B41" s="47">
        <v>100000</v>
      </c>
      <c r="C41" s="47">
        <v>300</v>
      </c>
      <c r="D41" s="68">
        <v>300</v>
      </c>
      <c r="E41" s="221"/>
      <c r="F41" s="39"/>
    </row>
    <row r="42" spans="1:6" ht="13.5" customHeight="1">
      <c r="A42" s="59" t="s">
        <v>72</v>
      </c>
      <c r="B42" s="47">
        <v>100000</v>
      </c>
      <c r="C42" s="47"/>
      <c r="D42" s="68"/>
      <c r="E42" s="221"/>
      <c r="F42" s="39"/>
    </row>
    <row r="43" spans="1:10" ht="13.5" customHeight="1">
      <c r="A43" s="58" t="s">
        <v>73</v>
      </c>
      <c r="B43" s="47">
        <f>SUM(B44:B46)</f>
        <v>2350</v>
      </c>
      <c r="C43" s="47">
        <v>50</v>
      </c>
      <c r="D43" s="68">
        <v>50</v>
      </c>
      <c r="E43" s="221">
        <v>44</v>
      </c>
      <c r="F43" s="39">
        <f>SUM(E43/D43)</f>
        <v>0.88</v>
      </c>
      <c r="G43" s="60"/>
      <c r="H43" s="60"/>
      <c r="I43" s="60"/>
      <c r="J43" s="60"/>
    </row>
    <row r="44" spans="1:6" ht="13.5" customHeight="1">
      <c r="A44" s="61" t="s">
        <v>74</v>
      </c>
      <c r="B44" s="47">
        <v>2000</v>
      </c>
      <c r="C44" s="47"/>
      <c r="D44" s="68"/>
      <c r="E44" s="221"/>
      <c r="F44" s="39"/>
    </row>
    <row r="45" spans="1:6" ht="13.5" customHeight="1">
      <c r="A45" s="61" t="s">
        <v>75</v>
      </c>
      <c r="B45" s="47">
        <v>200</v>
      </c>
      <c r="C45" s="47"/>
      <c r="D45" s="68"/>
      <c r="E45" s="221"/>
      <c r="F45" s="39"/>
    </row>
    <row r="46" spans="1:6" ht="13.5" customHeight="1">
      <c r="A46" s="61" t="s">
        <v>76</v>
      </c>
      <c r="B46" s="47">
        <v>150</v>
      </c>
      <c r="C46" s="47"/>
      <c r="D46" s="68"/>
      <c r="E46" s="221"/>
      <c r="F46" s="39"/>
    </row>
    <row r="47" spans="1:6" ht="13.5" customHeight="1">
      <c r="A47" s="61" t="s">
        <v>77</v>
      </c>
      <c r="B47" s="47"/>
      <c r="C47" s="47"/>
      <c r="D47" s="68"/>
      <c r="E47" s="221"/>
      <c r="F47" s="39"/>
    </row>
    <row r="48" spans="1:11" ht="15.75" customHeight="1">
      <c r="A48" s="40" t="s">
        <v>78</v>
      </c>
      <c r="B48" s="56">
        <f>SUM(B49:B58)</f>
        <v>87792</v>
      </c>
      <c r="C48" s="56">
        <v>6500</v>
      </c>
      <c r="D48" s="189">
        <v>6500</v>
      </c>
      <c r="E48" s="223">
        <v>3717</v>
      </c>
      <c r="F48" s="39">
        <f aca="true" t="shared" si="0" ref="F48:F58">SUM(E48/D48)</f>
        <v>0.5718461538461539</v>
      </c>
      <c r="G48" s="57"/>
      <c r="H48" s="57"/>
      <c r="I48" s="57"/>
      <c r="J48" s="57"/>
      <c r="K48" s="57"/>
    </row>
    <row r="49" spans="1:6" ht="14.25" customHeight="1" hidden="1">
      <c r="A49" s="62" t="s">
        <v>79</v>
      </c>
      <c r="B49" s="47">
        <v>760</v>
      </c>
      <c r="C49" s="47"/>
      <c r="D49" s="68"/>
      <c r="E49" s="221"/>
      <c r="F49" s="39" t="e">
        <f t="shared" si="0"/>
        <v>#DIV/0!</v>
      </c>
    </row>
    <row r="50" spans="1:6" ht="7.5" customHeight="1" hidden="1">
      <c r="A50" s="62" t="s">
        <v>80</v>
      </c>
      <c r="B50" s="47">
        <v>61999</v>
      </c>
      <c r="C50" s="47"/>
      <c r="D50" s="68"/>
      <c r="E50" s="221"/>
      <c r="F50" s="39" t="e">
        <f t="shared" si="0"/>
        <v>#DIV/0!</v>
      </c>
    </row>
    <row r="51" spans="1:12" s="3" customFormat="1" ht="7.5" customHeight="1" hidden="1">
      <c r="A51" s="62" t="s">
        <v>81</v>
      </c>
      <c r="B51" s="47"/>
      <c r="C51" s="47"/>
      <c r="D51" s="189"/>
      <c r="E51" s="221"/>
      <c r="F51" s="39" t="e">
        <f t="shared" si="0"/>
        <v>#DIV/0!</v>
      </c>
      <c r="L51" s="5"/>
    </row>
    <row r="52" spans="1:6" ht="7.5" customHeight="1" hidden="1">
      <c r="A52" s="62" t="s">
        <v>82</v>
      </c>
      <c r="B52" s="47"/>
      <c r="C52" s="47"/>
      <c r="D52" s="68"/>
      <c r="E52" s="221"/>
      <c r="F52" s="39" t="e">
        <f t="shared" si="0"/>
        <v>#DIV/0!</v>
      </c>
    </row>
    <row r="53" spans="1:6" ht="7.5" customHeight="1" hidden="1">
      <c r="A53" s="62" t="s">
        <v>83</v>
      </c>
      <c r="B53" s="47">
        <v>18754</v>
      </c>
      <c r="C53" s="47"/>
      <c r="D53" s="68"/>
      <c r="E53" s="221"/>
      <c r="F53" s="39" t="e">
        <f t="shared" si="0"/>
        <v>#DIV/0!</v>
      </c>
    </row>
    <row r="54" spans="1:6" ht="15.75" customHeight="1" hidden="1">
      <c r="A54" s="62" t="s">
        <v>84</v>
      </c>
      <c r="B54" s="47">
        <v>5739</v>
      </c>
      <c r="C54" s="47"/>
      <c r="D54" s="68"/>
      <c r="E54" s="221"/>
      <c r="F54" s="39" t="e">
        <f t="shared" si="0"/>
        <v>#DIV/0!</v>
      </c>
    </row>
    <row r="55" spans="1:6" ht="7.5" customHeight="1" hidden="1">
      <c r="A55" s="62" t="s">
        <v>85</v>
      </c>
      <c r="B55" s="47"/>
      <c r="C55" s="47"/>
      <c r="D55" s="68"/>
      <c r="E55" s="221"/>
      <c r="F55" s="39" t="e">
        <f t="shared" si="0"/>
        <v>#DIV/0!</v>
      </c>
    </row>
    <row r="56" spans="1:6" ht="7.5" customHeight="1" hidden="1">
      <c r="A56" s="62" t="s">
        <v>86</v>
      </c>
      <c r="B56" s="47"/>
      <c r="C56" s="47"/>
      <c r="D56" s="68"/>
      <c r="E56" s="221"/>
      <c r="F56" s="39" t="e">
        <f t="shared" si="0"/>
        <v>#DIV/0!</v>
      </c>
    </row>
    <row r="57" spans="1:6" ht="7.5" customHeight="1" hidden="1">
      <c r="A57" s="62" t="s">
        <v>87</v>
      </c>
      <c r="B57" s="47"/>
      <c r="C57" s="47"/>
      <c r="D57" s="68"/>
      <c r="E57" s="221"/>
      <c r="F57" s="39" t="e">
        <f t="shared" si="0"/>
        <v>#DIV/0!</v>
      </c>
    </row>
    <row r="58" spans="1:6" ht="7.5" customHeight="1" hidden="1">
      <c r="A58" s="62" t="s">
        <v>88</v>
      </c>
      <c r="B58" s="47">
        <v>540</v>
      </c>
      <c r="C58" s="56"/>
      <c r="D58" s="68"/>
      <c r="E58" s="221"/>
      <c r="F58" s="39" t="e">
        <f t="shared" si="0"/>
        <v>#DIV/0!</v>
      </c>
    </row>
    <row r="59" spans="1:6" ht="13.5" customHeight="1">
      <c r="A59" s="40" t="s">
        <v>89</v>
      </c>
      <c r="B59" s="56">
        <f>SUM(B60:B62)</f>
        <v>737</v>
      </c>
      <c r="C59" s="56">
        <v>301</v>
      </c>
      <c r="D59" s="189">
        <v>301</v>
      </c>
      <c r="E59" s="223">
        <v>0</v>
      </c>
      <c r="F59" s="39"/>
    </row>
    <row r="60" spans="1:6" ht="13.5" customHeight="1">
      <c r="A60" s="62" t="s">
        <v>90</v>
      </c>
      <c r="B60" s="47"/>
      <c r="C60" s="47"/>
      <c r="D60" s="68"/>
      <c r="E60" s="221"/>
      <c r="F60" s="39"/>
    </row>
    <row r="61" spans="1:6" ht="13.5" customHeight="1">
      <c r="A61" s="62" t="s">
        <v>91</v>
      </c>
      <c r="B61" s="47"/>
      <c r="C61" s="47"/>
      <c r="D61" s="68"/>
      <c r="E61" s="221"/>
      <c r="F61" s="39"/>
    </row>
    <row r="62" spans="1:6" ht="13.5" customHeight="1">
      <c r="A62" s="62" t="s">
        <v>92</v>
      </c>
      <c r="B62" s="47">
        <v>737</v>
      </c>
      <c r="C62" s="47">
        <v>301</v>
      </c>
      <c r="D62" s="68">
        <v>301</v>
      </c>
      <c r="E62" s="221">
        <v>0</v>
      </c>
      <c r="F62" s="39"/>
    </row>
    <row r="63" spans="1:6" ht="13.5" customHeight="1">
      <c r="A63" s="53"/>
      <c r="B63" s="47"/>
      <c r="D63" s="68"/>
      <c r="E63" s="221"/>
      <c r="F63" s="39"/>
    </row>
    <row r="64" spans="1:6" ht="18.75" customHeight="1">
      <c r="A64" s="63" t="s">
        <v>93</v>
      </c>
      <c r="B64" s="38">
        <f>B65+B68</f>
        <v>317118</v>
      </c>
      <c r="C64" s="38">
        <v>14400</v>
      </c>
      <c r="D64" s="189">
        <v>14400</v>
      </c>
      <c r="E64" s="79">
        <v>16345</v>
      </c>
      <c r="F64" s="39">
        <f>SUM(E64/D64)</f>
        <v>1.1350694444444445</v>
      </c>
    </row>
    <row r="65" spans="1:6" ht="18.75" customHeight="1">
      <c r="A65" s="64" t="s">
        <v>94</v>
      </c>
      <c r="B65" s="38">
        <f>SUM(B66:B66)</f>
        <v>317118</v>
      </c>
      <c r="C65" s="38">
        <v>14400</v>
      </c>
      <c r="D65" s="189">
        <v>14400</v>
      </c>
      <c r="E65" s="79">
        <v>16345</v>
      </c>
      <c r="F65" s="39">
        <f>SUM(E65/D65)</f>
        <v>1.1350694444444445</v>
      </c>
    </row>
    <row r="66" spans="1:6" ht="13.5" customHeight="1">
      <c r="A66" s="58" t="s">
        <v>95</v>
      </c>
      <c r="B66" s="65">
        <v>317118</v>
      </c>
      <c r="C66" s="65">
        <v>14400</v>
      </c>
      <c r="D66" s="68">
        <v>14400</v>
      </c>
      <c r="E66" s="224">
        <v>15108</v>
      </c>
      <c r="F66" s="39">
        <f>SUM(E66/D66)</f>
        <v>1.0491666666666666</v>
      </c>
    </row>
    <row r="67" spans="1:6" ht="13.5" customHeight="1">
      <c r="A67" s="62" t="s">
        <v>96</v>
      </c>
      <c r="B67" s="65"/>
      <c r="C67" s="38"/>
      <c r="D67" s="68"/>
      <c r="E67" s="224"/>
      <c r="F67" s="39"/>
    </row>
    <row r="68" spans="1:6" ht="18.75" customHeight="1">
      <c r="A68" s="64" t="s">
        <v>97</v>
      </c>
      <c r="B68" s="38">
        <v>0</v>
      </c>
      <c r="D68" s="68"/>
      <c r="E68" s="79"/>
      <c r="F68" s="39"/>
    </row>
    <row r="69" spans="1:6" ht="18.75" customHeight="1">
      <c r="A69" s="64" t="s">
        <v>256</v>
      </c>
      <c r="B69" s="38"/>
      <c r="C69" s="38">
        <v>0</v>
      </c>
      <c r="D69" s="189">
        <v>0</v>
      </c>
      <c r="E69" s="79">
        <v>1237</v>
      </c>
      <c r="F69" s="39"/>
    </row>
    <row r="70" spans="1:6" ht="13.5" customHeight="1">
      <c r="A70" s="66" t="s">
        <v>98</v>
      </c>
      <c r="B70" s="38" t="e">
        <f>B8+B64</f>
        <v>#REF!</v>
      </c>
      <c r="C70" s="38">
        <f>SUM(C9+C33+C48+C59+C64)</f>
        <v>81650</v>
      </c>
      <c r="D70" s="38">
        <f>SUM(D9+D33+D48+D59+D64+D69)</f>
        <v>86032</v>
      </c>
      <c r="E70" s="38">
        <f>SUM(E9+E33+E48+E59+E64)</f>
        <v>93185</v>
      </c>
      <c r="F70" s="39">
        <f>SUM(E70/D70)</f>
        <v>1.0831434814952576</v>
      </c>
    </row>
    <row r="71" spans="1:6" ht="16.5" customHeight="1">
      <c r="A71" s="37" t="s">
        <v>99</v>
      </c>
      <c r="B71" s="38">
        <f>B72+B81+B82+B87+B88</f>
        <v>766639</v>
      </c>
      <c r="C71" s="56"/>
      <c r="D71" s="68"/>
      <c r="E71" s="79"/>
      <c r="F71" s="39"/>
    </row>
    <row r="72" spans="1:7" ht="16.5" customHeight="1">
      <c r="A72" s="55" t="s">
        <v>100</v>
      </c>
      <c r="B72" s="47">
        <v>301856</v>
      </c>
      <c r="C72" s="56">
        <f>SUM(C73:C80)</f>
        <v>34149</v>
      </c>
      <c r="D72" s="56">
        <f>SUM(D73:D80)</f>
        <v>36119</v>
      </c>
      <c r="E72" s="56">
        <f>SUM(E73:E80)</f>
        <v>34896</v>
      </c>
      <c r="F72" s="39">
        <f>SUM(E72/D72)</f>
        <v>0.9661397048644758</v>
      </c>
      <c r="G72" s="5">
        <v>19366</v>
      </c>
    </row>
    <row r="73" spans="1:6" ht="16.5" customHeight="1">
      <c r="A73" s="67" t="s">
        <v>101</v>
      </c>
      <c r="B73" s="47"/>
      <c r="C73" s="47">
        <v>26192</v>
      </c>
      <c r="D73" s="68">
        <v>25759</v>
      </c>
      <c r="E73" s="221">
        <v>25059</v>
      </c>
      <c r="F73" s="39">
        <f>SUM(E73/D73)</f>
        <v>0.9728250320276408</v>
      </c>
    </row>
    <row r="74" spans="1:6" ht="16.5" customHeight="1">
      <c r="A74" s="67" t="s">
        <v>102</v>
      </c>
      <c r="B74" s="47"/>
      <c r="D74" s="68"/>
      <c r="E74" s="221"/>
      <c r="F74" s="39"/>
    </row>
    <row r="75" spans="1:6" ht="16.5" customHeight="1">
      <c r="A75" s="67" t="s">
        <v>103</v>
      </c>
      <c r="B75" s="47"/>
      <c r="C75" s="47">
        <v>288</v>
      </c>
      <c r="D75" s="68">
        <v>288</v>
      </c>
      <c r="E75" s="221">
        <v>21</v>
      </c>
      <c r="F75" s="39">
        <f aca="true" t="shared" si="1" ref="F75:F98">SUM(E75/D75)</f>
        <v>0.07291666666666667</v>
      </c>
    </row>
    <row r="76" spans="1:6" ht="16.5" customHeight="1">
      <c r="A76" s="67" t="s">
        <v>104</v>
      </c>
      <c r="B76" s="47"/>
      <c r="C76" s="47">
        <v>250</v>
      </c>
      <c r="D76" s="68">
        <v>250</v>
      </c>
      <c r="E76" s="221">
        <v>0</v>
      </c>
      <c r="F76" s="39">
        <f t="shared" si="1"/>
        <v>0</v>
      </c>
    </row>
    <row r="77" spans="1:6" ht="16.5" customHeight="1">
      <c r="A77" s="67" t="s">
        <v>105</v>
      </c>
      <c r="B77" s="47"/>
      <c r="C77" s="47">
        <v>0</v>
      </c>
      <c r="D77" s="68"/>
      <c r="E77" s="221"/>
      <c r="F77" s="39"/>
    </row>
    <row r="78" spans="1:6" ht="16.5" customHeight="1">
      <c r="A78" s="67" t="s">
        <v>106</v>
      </c>
      <c r="B78" s="47"/>
      <c r="C78" s="233">
        <v>750</v>
      </c>
      <c r="D78" s="68">
        <v>891</v>
      </c>
      <c r="E78" s="221">
        <v>891</v>
      </c>
      <c r="F78" s="39">
        <v>6.83</v>
      </c>
    </row>
    <row r="79" spans="1:6" ht="16.5" customHeight="1">
      <c r="A79" s="67" t="s">
        <v>107</v>
      </c>
      <c r="B79" s="47"/>
      <c r="C79" s="47">
        <v>5719</v>
      </c>
      <c r="D79" s="68">
        <v>7519</v>
      </c>
      <c r="E79" s="221">
        <v>7518</v>
      </c>
      <c r="F79" s="39">
        <f t="shared" si="1"/>
        <v>0.9998670035909031</v>
      </c>
    </row>
    <row r="80" spans="1:6" ht="16.5" customHeight="1">
      <c r="A80" s="67" t="s">
        <v>108</v>
      </c>
      <c r="B80" s="47"/>
      <c r="C80" s="47">
        <v>950</v>
      </c>
      <c r="D80" s="68">
        <v>1412</v>
      </c>
      <c r="E80" s="68">
        <v>1407</v>
      </c>
      <c r="F80" s="39">
        <f t="shared" si="1"/>
        <v>0.9964589235127479</v>
      </c>
    </row>
    <row r="81" spans="1:7" ht="13.5" customHeight="1">
      <c r="A81" s="55" t="s">
        <v>109</v>
      </c>
      <c r="B81" s="47">
        <v>80868</v>
      </c>
      <c r="C81" s="56">
        <v>4400</v>
      </c>
      <c r="D81" s="223">
        <v>5044</v>
      </c>
      <c r="E81" s="223">
        <v>4727</v>
      </c>
      <c r="F81" s="39">
        <f t="shared" si="1"/>
        <v>0.9371530531324346</v>
      </c>
      <c r="G81" s="5">
        <v>2614</v>
      </c>
    </row>
    <row r="82" spans="1:7" ht="14.25" customHeight="1">
      <c r="A82" s="55" t="s">
        <v>110</v>
      </c>
      <c r="B82" s="47">
        <v>339134</v>
      </c>
      <c r="C82" s="56">
        <f>SUM(C83:C86)</f>
        <v>21800</v>
      </c>
      <c r="D82" s="56">
        <f>SUM(D83:D86)</f>
        <v>24090</v>
      </c>
      <c r="E82" s="56">
        <f>SUM(E83:E86)</f>
        <v>19404</v>
      </c>
      <c r="F82" s="39">
        <f t="shared" si="1"/>
        <v>0.8054794520547945</v>
      </c>
      <c r="G82" s="5">
        <v>4409</v>
      </c>
    </row>
    <row r="83" spans="1:6" ht="14.25" customHeight="1">
      <c r="A83" s="67" t="s">
        <v>111</v>
      </c>
      <c r="B83" s="47"/>
      <c r="C83" s="47">
        <v>9500</v>
      </c>
      <c r="D83" s="68">
        <v>8184</v>
      </c>
      <c r="E83" s="221">
        <v>8138</v>
      </c>
      <c r="F83" s="39">
        <f t="shared" si="1"/>
        <v>0.9943792766373412</v>
      </c>
    </row>
    <row r="84" spans="1:6" ht="14.25" customHeight="1">
      <c r="A84" s="67" t="s">
        <v>112</v>
      </c>
      <c r="B84" s="47"/>
      <c r="C84" s="47">
        <v>800</v>
      </c>
      <c r="D84" s="68">
        <v>1214</v>
      </c>
      <c r="E84" s="221">
        <v>1012</v>
      </c>
      <c r="F84" s="39">
        <f t="shared" si="1"/>
        <v>0.8336079077429983</v>
      </c>
    </row>
    <row r="85" spans="1:6" ht="14.25" customHeight="1">
      <c r="A85" s="67" t="s">
        <v>113</v>
      </c>
      <c r="B85" s="47"/>
      <c r="C85" s="47">
        <v>7000</v>
      </c>
      <c r="D85" s="68">
        <v>10070</v>
      </c>
      <c r="E85" s="221">
        <v>6743</v>
      </c>
      <c r="F85" s="39">
        <f t="shared" si="1"/>
        <v>0.6696127110228401</v>
      </c>
    </row>
    <row r="86" spans="1:6" ht="14.25" customHeight="1">
      <c r="A86" s="67" t="s">
        <v>114</v>
      </c>
      <c r="B86" s="47"/>
      <c r="C86" s="47">
        <v>4500</v>
      </c>
      <c r="D86" s="68">
        <v>4622</v>
      </c>
      <c r="E86" s="221">
        <v>3511</v>
      </c>
      <c r="F86" s="39">
        <f t="shared" si="1"/>
        <v>0.7596278667243618</v>
      </c>
    </row>
    <row r="87" spans="1:6" ht="15" customHeight="1">
      <c r="A87" s="55" t="s">
        <v>115</v>
      </c>
      <c r="B87" s="47">
        <v>10683</v>
      </c>
      <c r="C87" s="56">
        <v>8900</v>
      </c>
      <c r="D87" s="189">
        <v>11977</v>
      </c>
      <c r="E87" s="223">
        <v>10740</v>
      </c>
      <c r="F87" s="39">
        <f t="shared" si="1"/>
        <v>0.8967187108624864</v>
      </c>
    </row>
    <row r="88" spans="1:7" ht="14.25" customHeight="1">
      <c r="A88" s="55" t="s">
        <v>116</v>
      </c>
      <c r="B88" s="47">
        <f>SUM(B89:B92)</f>
        <v>34098</v>
      </c>
      <c r="C88" s="56">
        <f>SUM(C89:C92)</f>
        <v>12401</v>
      </c>
      <c r="D88" s="189">
        <f>SUM(D89:D92)</f>
        <v>6972</v>
      </c>
      <c r="E88" s="189">
        <f>SUM(E89:E92)</f>
        <v>3888</v>
      </c>
      <c r="F88" s="39">
        <f t="shared" si="1"/>
        <v>0.5576592082616179</v>
      </c>
      <c r="G88" s="5" t="s">
        <v>117</v>
      </c>
    </row>
    <row r="89" spans="1:6" ht="13.5" customHeight="1">
      <c r="A89" s="68" t="s">
        <v>118</v>
      </c>
      <c r="B89" s="47">
        <v>14643</v>
      </c>
      <c r="C89" s="47">
        <v>3150</v>
      </c>
      <c r="D89" s="68">
        <v>3872</v>
      </c>
      <c r="E89" s="221">
        <v>3101</v>
      </c>
      <c r="F89" s="39">
        <f t="shared" si="1"/>
        <v>0.8008780991735537</v>
      </c>
    </row>
    <row r="90" spans="1:6" ht="13.5" customHeight="1">
      <c r="A90" s="62" t="s">
        <v>119</v>
      </c>
      <c r="B90" s="47">
        <v>4455</v>
      </c>
      <c r="C90" s="47">
        <v>0</v>
      </c>
      <c r="D90" s="68">
        <v>787</v>
      </c>
      <c r="E90" s="221">
        <v>787</v>
      </c>
      <c r="F90" s="39">
        <f t="shared" si="1"/>
        <v>1</v>
      </c>
    </row>
    <row r="91" spans="1:6" ht="13.5" customHeight="1">
      <c r="A91" s="62" t="s">
        <v>120</v>
      </c>
      <c r="B91" s="47">
        <v>15000</v>
      </c>
      <c r="C91" s="47">
        <v>9251</v>
      </c>
      <c r="D91" s="68">
        <v>2313</v>
      </c>
      <c r="E91" s="221">
        <v>0</v>
      </c>
      <c r="F91" s="39">
        <f t="shared" si="1"/>
        <v>0</v>
      </c>
    </row>
    <row r="92" spans="1:7" ht="13.5" customHeight="1">
      <c r="A92" s="62" t="s">
        <v>121</v>
      </c>
      <c r="B92" s="47"/>
      <c r="C92" s="47"/>
      <c r="D92" s="68"/>
      <c r="E92" s="221"/>
      <c r="F92" s="39"/>
      <c r="G92" s="5">
        <v>17096</v>
      </c>
    </row>
    <row r="93" spans="1:6" ht="16.5" customHeight="1">
      <c r="A93" s="63" t="s">
        <v>122</v>
      </c>
      <c r="B93" s="69">
        <f>SUM(B94:B96)</f>
        <v>0</v>
      </c>
      <c r="C93" s="69">
        <f>SUM(C94:C96)</f>
        <v>0</v>
      </c>
      <c r="D93" s="189">
        <v>1276</v>
      </c>
      <c r="E93" s="225">
        <v>1276</v>
      </c>
      <c r="F93" s="39">
        <f t="shared" si="1"/>
        <v>1</v>
      </c>
    </row>
    <row r="94" spans="1:6" ht="16.5" customHeight="1">
      <c r="A94" s="64" t="s">
        <v>123</v>
      </c>
      <c r="B94" s="69">
        <v>0</v>
      </c>
      <c r="C94" s="69">
        <v>0</v>
      </c>
      <c r="D94" s="68"/>
      <c r="E94" s="225"/>
      <c r="F94" s="39"/>
    </row>
    <row r="95" spans="1:6" ht="14.25" customHeight="1">
      <c r="A95" s="70" t="s">
        <v>124</v>
      </c>
      <c r="B95" s="69"/>
      <c r="C95" s="69"/>
      <c r="D95" s="68"/>
      <c r="E95" s="225"/>
      <c r="F95" s="39"/>
    </row>
    <row r="96" spans="1:6" ht="16.5" customHeight="1">
      <c r="A96" s="64" t="s">
        <v>125</v>
      </c>
      <c r="B96" s="69">
        <v>0</v>
      </c>
      <c r="C96" s="69">
        <v>0</v>
      </c>
      <c r="D96" s="68"/>
      <c r="E96" s="225"/>
      <c r="F96" s="39"/>
    </row>
    <row r="97" spans="1:6" s="3" customFormat="1" ht="20.25" customHeight="1">
      <c r="A97" s="189" t="s">
        <v>387</v>
      </c>
      <c r="B97" s="257"/>
      <c r="C97" s="38"/>
      <c r="D97" s="189">
        <v>1276</v>
      </c>
      <c r="E97" s="226">
        <v>1276</v>
      </c>
      <c r="F97" s="39">
        <f t="shared" si="1"/>
        <v>1</v>
      </c>
    </row>
    <row r="98" spans="1:12" ht="18.75" customHeight="1">
      <c r="A98" s="66" t="s">
        <v>126</v>
      </c>
      <c r="B98" s="38">
        <f>B71+B93</f>
        <v>766639</v>
      </c>
      <c r="C98" s="38">
        <f>SUM(C72+C81+C82+C87+C88+C97)</f>
        <v>81650</v>
      </c>
      <c r="D98" s="38">
        <f>SUM(D72+D81+D82+D87+D88+D97)</f>
        <v>85478</v>
      </c>
      <c r="E98" s="38">
        <f>SUM(E72+E81+E82+E87+E88+E97)</f>
        <v>74931</v>
      </c>
      <c r="F98" s="39">
        <f t="shared" si="1"/>
        <v>0.8766115257727134</v>
      </c>
      <c r="G98" s="38" t="e">
        <f aca="true" t="shared" si="2" ref="G98:L98">G72+G81+G82+G87+G88</f>
        <v>#VALUE!</v>
      </c>
      <c r="H98" s="38">
        <f t="shared" si="2"/>
        <v>0</v>
      </c>
      <c r="I98" s="38">
        <f t="shared" si="2"/>
        <v>0</v>
      </c>
      <c r="J98" s="38">
        <f t="shared" si="2"/>
        <v>0</v>
      </c>
      <c r="K98" s="38">
        <f t="shared" si="2"/>
        <v>0</v>
      </c>
      <c r="L98" s="38">
        <f t="shared" si="2"/>
        <v>0</v>
      </c>
    </row>
    <row r="99" spans="2:7" ht="13.5" customHeight="1">
      <c r="B99" s="266"/>
      <c r="G99" s="5">
        <v>449386</v>
      </c>
    </row>
    <row r="100" spans="1:3" ht="13.5" customHeight="1">
      <c r="A100" s="71"/>
      <c r="B100" s="72"/>
      <c r="C100" s="73"/>
    </row>
    <row r="101" ht="13.5" customHeight="1">
      <c r="B101" s="266"/>
    </row>
    <row r="102" ht="13.5" customHeight="1">
      <c r="B102" s="266"/>
    </row>
    <row r="103" ht="13.5" customHeight="1">
      <c r="B103" s="266"/>
    </row>
    <row r="104" ht="13.5" customHeight="1">
      <c r="B104" s="266"/>
    </row>
    <row r="105" ht="13.5" customHeight="1">
      <c r="B105" s="266"/>
    </row>
    <row r="106" ht="13.5" customHeight="1">
      <c r="B106" s="266"/>
    </row>
    <row r="107" ht="13.5" customHeight="1">
      <c r="B107" s="266"/>
    </row>
    <row r="108" ht="12.75">
      <c r="B108" s="266"/>
    </row>
    <row r="109" ht="12.75">
      <c r="B109" s="266"/>
    </row>
    <row r="110" ht="12.75">
      <c r="B110" s="266"/>
    </row>
    <row r="111" ht="12.75">
      <c r="B111" s="266"/>
    </row>
  </sheetData>
  <sheetProtection/>
  <mergeCells count="5">
    <mergeCell ref="A5:C5"/>
    <mergeCell ref="C6:F6"/>
    <mergeCell ref="A1:L1"/>
    <mergeCell ref="A2:L2"/>
    <mergeCell ref="A4:C4"/>
  </mergeCells>
  <printOptions/>
  <pageMargins left="1.0236220472440944" right="0.2362204724409449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:L11"/>
    </sheetView>
  </sheetViews>
  <sheetFormatPr defaultColWidth="9.140625" defaultRowHeight="12.75"/>
  <cols>
    <col min="1" max="1" width="63.140625" style="5" customWidth="1"/>
    <col min="2" max="4" width="9.28125" style="2" customWidth="1"/>
    <col min="5" max="5" width="9.28125" style="5" customWidth="1"/>
    <col min="6" max="6" width="0.2890625" style="5" customWidth="1"/>
    <col min="7" max="12" width="9.140625" style="5" hidden="1" customWidth="1"/>
    <col min="13" max="16384" width="9.140625" style="5" customWidth="1"/>
  </cols>
  <sheetData>
    <row r="1" ht="12.75">
      <c r="A1" s="5" t="s">
        <v>481</v>
      </c>
    </row>
    <row r="2" spans="1:12" s="178" customFormat="1" ht="12.7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s="178" customFormat="1" ht="12.7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5" ht="24.75" customHeight="1">
      <c r="A4" s="291" t="s">
        <v>394</v>
      </c>
      <c r="B4" s="291"/>
      <c r="C4" s="292"/>
      <c r="D4" s="292"/>
      <c r="E4" s="292"/>
    </row>
    <row r="5" spans="1:5" ht="44.25" customHeight="1">
      <c r="A5" s="291" t="s">
        <v>451</v>
      </c>
      <c r="B5" s="291"/>
      <c r="C5" s="292"/>
      <c r="D5" s="292"/>
      <c r="E5" s="292"/>
    </row>
    <row r="6" spans="1:5" ht="12.75">
      <c r="A6" s="34"/>
      <c r="C6" s="75"/>
      <c r="D6" s="75"/>
      <c r="E6" s="75" t="s">
        <v>3</v>
      </c>
    </row>
    <row r="7" spans="1:7" ht="52.5" customHeight="1">
      <c r="A7" s="76" t="s">
        <v>127</v>
      </c>
      <c r="B7" s="254" t="s">
        <v>449</v>
      </c>
      <c r="C7" s="254" t="s">
        <v>448</v>
      </c>
      <c r="D7" s="254" t="s">
        <v>447</v>
      </c>
      <c r="E7" s="254" t="s">
        <v>8</v>
      </c>
      <c r="F7" s="77"/>
      <c r="G7" s="78"/>
    </row>
    <row r="8" spans="1:7" ht="16.5" customHeight="1">
      <c r="A8" s="37" t="s">
        <v>128</v>
      </c>
      <c r="B8" s="227">
        <v>0</v>
      </c>
      <c r="C8" s="79">
        <v>18403</v>
      </c>
      <c r="D8" s="79">
        <v>31386</v>
      </c>
      <c r="E8" s="80">
        <f>D8/C8</f>
        <v>1.7054828017171113</v>
      </c>
      <c r="F8" s="81"/>
      <c r="G8" s="82"/>
    </row>
    <row r="9" spans="1:7" ht="16.5" customHeight="1">
      <c r="A9" s="64" t="s">
        <v>129</v>
      </c>
      <c r="B9" s="223">
        <v>0</v>
      </c>
      <c r="C9" s="83">
        <v>18403</v>
      </c>
      <c r="D9" s="83">
        <v>31386</v>
      </c>
      <c r="E9" s="80">
        <f>D9/C9</f>
        <v>1.7054828017171113</v>
      </c>
      <c r="F9" s="84"/>
      <c r="G9" s="85"/>
    </row>
    <row r="10" spans="1:7" ht="13.5" customHeight="1">
      <c r="A10" s="58" t="s">
        <v>130</v>
      </c>
      <c r="B10" s="228"/>
      <c r="C10" s="83"/>
      <c r="D10" s="83"/>
      <c r="E10" s="80"/>
      <c r="F10" s="86"/>
      <c r="G10" s="85"/>
    </row>
    <row r="11" spans="1:7" ht="13.5" customHeight="1">
      <c r="A11" s="87" t="s">
        <v>131</v>
      </c>
      <c r="B11" s="229">
        <v>0</v>
      </c>
      <c r="C11" s="88">
        <v>18403</v>
      </c>
      <c r="D11" s="88">
        <v>31386</v>
      </c>
      <c r="E11" s="80">
        <f>D11/C11</f>
        <v>1.7054828017171113</v>
      </c>
      <c r="F11" s="89">
        <v>1636</v>
      </c>
      <c r="G11" s="90"/>
    </row>
    <row r="12" spans="1:7" ht="16.5" customHeight="1">
      <c r="A12" s="91" t="s">
        <v>132</v>
      </c>
      <c r="B12" s="227"/>
      <c r="C12" s="83"/>
      <c r="D12" s="83"/>
      <c r="E12" s="80"/>
      <c r="F12" s="92"/>
      <c r="G12" s="85"/>
    </row>
    <row r="13" spans="1:7" ht="13.5" customHeight="1">
      <c r="A13" s="62" t="s">
        <v>133</v>
      </c>
      <c r="B13" s="227"/>
      <c r="C13" s="83"/>
      <c r="D13" s="88"/>
      <c r="E13" s="80"/>
      <c r="F13" s="93"/>
      <c r="G13" s="85"/>
    </row>
    <row r="14" spans="1:7" ht="13.5" customHeight="1">
      <c r="A14" s="62" t="s">
        <v>134</v>
      </c>
      <c r="B14" s="227"/>
      <c r="C14" s="88"/>
      <c r="D14" s="88"/>
      <c r="E14" s="80"/>
      <c r="F14" s="93"/>
      <c r="G14" s="90"/>
    </row>
    <row r="15" spans="1:7" ht="13.5" customHeight="1">
      <c r="A15" s="62" t="s">
        <v>135</v>
      </c>
      <c r="B15" s="230"/>
      <c r="C15" s="88"/>
      <c r="D15" s="88"/>
      <c r="E15" s="80"/>
      <c r="F15" s="93"/>
      <c r="G15" s="90"/>
    </row>
    <row r="16" spans="1:7" ht="13.5" customHeight="1">
      <c r="A16" s="62" t="s">
        <v>136</v>
      </c>
      <c r="B16" s="227"/>
      <c r="C16" s="88"/>
      <c r="D16" s="88"/>
      <c r="E16" s="80"/>
      <c r="F16" s="93"/>
      <c r="G16" s="90"/>
    </row>
    <row r="17" spans="1:7" ht="13.5" customHeight="1">
      <c r="A17" s="62" t="s">
        <v>137</v>
      </c>
      <c r="B17" s="227"/>
      <c r="C17" s="88"/>
      <c r="D17" s="88"/>
      <c r="E17" s="80"/>
      <c r="F17" s="93"/>
      <c r="G17" s="90"/>
    </row>
    <row r="18" spans="1:7" ht="16.5" customHeight="1">
      <c r="A18" s="91" t="s">
        <v>138</v>
      </c>
      <c r="B18" s="227"/>
      <c r="C18" s="83"/>
      <c r="D18" s="83"/>
      <c r="E18" s="80"/>
      <c r="F18" s="92"/>
      <c r="G18" s="85"/>
    </row>
    <row r="19" spans="1:7" ht="13.5" customHeight="1">
      <c r="A19" s="62" t="s">
        <v>139</v>
      </c>
      <c r="B19" s="231"/>
      <c r="C19" s="88"/>
      <c r="D19" s="88"/>
      <c r="E19" s="80"/>
      <c r="F19" s="93"/>
      <c r="G19" s="90"/>
    </row>
    <row r="20" spans="1:7" ht="13.5" customHeight="1">
      <c r="A20" s="62" t="s">
        <v>140</v>
      </c>
      <c r="B20" s="231"/>
      <c r="C20" s="88"/>
      <c r="D20" s="88"/>
      <c r="E20" s="80"/>
      <c r="F20" s="93"/>
      <c r="G20" s="90"/>
    </row>
    <row r="21" spans="1:7" ht="14.25" customHeight="1">
      <c r="A21" s="62" t="s">
        <v>141</v>
      </c>
      <c r="B21" s="231"/>
      <c r="C21" s="88"/>
      <c r="D21" s="88"/>
      <c r="E21" s="80"/>
      <c r="F21" s="93"/>
      <c r="G21" s="90"/>
    </row>
    <row r="22" spans="1:7" ht="16.5" customHeight="1">
      <c r="A22" s="63" t="s">
        <v>93</v>
      </c>
      <c r="B22" s="223"/>
      <c r="C22" s="83"/>
      <c r="D22" s="83"/>
      <c r="E22" s="80"/>
      <c r="F22" s="94"/>
      <c r="G22" s="85"/>
    </row>
    <row r="23" spans="1:7" ht="16.5" customHeight="1">
      <c r="A23" s="64" t="s">
        <v>94</v>
      </c>
      <c r="B23" s="223"/>
      <c r="C23" s="83"/>
      <c r="D23" s="83"/>
      <c r="E23" s="80"/>
      <c r="F23" s="84"/>
      <c r="G23" s="85"/>
    </row>
    <row r="24" spans="1:7" ht="16.5" customHeight="1">
      <c r="A24" s="58" t="s">
        <v>142</v>
      </c>
      <c r="B24" s="228"/>
      <c r="C24" s="83"/>
      <c r="D24" s="83"/>
      <c r="E24" s="80"/>
      <c r="F24" s="86"/>
      <c r="G24" s="85"/>
    </row>
    <row r="25" spans="1:7" ht="16.5" customHeight="1">
      <c r="A25" s="62" t="s">
        <v>143</v>
      </c>
      <c r="B25" s="231"/>
      <c r="C25" s="83"/>
      <c r="D25" s="83"/>
      <c r="E25" s="80"/>
      <c r="F25" s="93"/>
      <c r="G25" s="85"/>
    </row>
    <row r="26" spans="1:7" ht="16.5" customHeight="1">
      <c r="A26" s="64" t="s">
        <v>97</v>
      </c>
      <c r="B26" s="223"/>
      <c r="C26" s="83"/>
      <c r="D26" s="83"/>
      <c r="E26" s="80"/>
      <c r="F26" s="84"/>
      <c r="G26" s="85"/>
    </row>
    <row r="27" spans="1:7" ht="16.5" customHeight="1">
      <c r="A27" s="66" t="s">
        <v>144</v>
      </c>
      <c r="B27" s="227">
        <v>0</v>
      </c>
      <c r="C27" s="83">
        <v>18403</v>
      </c>
      <c r="D27" s="83">
        <v>31386</v>
      </c>
      <c r="E27" s="80">
        <f>D27/C27</f>
        <v>1.7054828017171113</v>
      </c>
      <c r="F27" s="95"/>
      <c r="G27" s="85"/>
    </row>
    <row r="28" spans="1:7" ht="16.5" customHeight="1">
      <c r="A28" s="37" t="s">
        <v>145</v>
      </c>
      <c r="B28" s="227"/>
      <c r="C28" s="83"/>
      <c r="D28" s="83"/>
      <c r="E28" s="80"/>
      <c r="F28" s="96"/>
      <c r="G28" s="85"/>
    </row>
    <row r="29" spans="1:7" ht="16.5" customHeight="1">
      <c r="A29" s="64" t="s">
        <v>146</v>
      </c>
      <c r="B29" s="227">
        <v>0</v>
      </c>
      <c r="C29" s="83">
        <v>2448</v>
      </c>
      <c r="D29" s="83">
        <v>2048</v>
      </c>
      <c r="E29" s="80">
        <f>D29/C29</f>
        <v>0.8366013071895425</v>
      </c>
      <c r="F29" s="84"/>
      <c r="G29" s="85"/>
    </row>
    <row r="30" spans="1:7" ht="16.5" customHeight="1">
      <c r="A30" s="97" t="s">
        <v>147</v>
      </c>
      <c r="B30" s="227"/>
      <c r="C30" s="83"/>
      <c r="D30" s="83"/>
      <c r="E30" s="80"/>
      <c r="F30" s="98"/>
      <c r="G30" s="85"/>
    </row>
    <row r="31" spans="1:7" ht="13.5" customHeight="1">
      <c r="A31" s="99" t="s">
        <v>148</v>
      </c>
      <c r="B31" s="227"/>
      <c r="C31" s="83"/>
      <c r="D31" s="83"/>
      <c r="E31" s="80"/>
      <c r="F31" s="100"/>
      <c r="G31" s="85"/>
    </row>
    <row r="32" spans="1:7" ht="13.5" customHeight="1">
      <c r="A32" s="101" t="s">
        <v>149</v>
      </c>
      <c r="B32" s="227">
        <v>0</v>
      </c>
      <c r="C32" s="83">
        <v>2448</v>
      </c>
      <c r="D32" s="83">
        <v>2048</v>
      </c>
      <c r="E32" s="80">
        <f>D32/C32</f>
        <v>0.8366013071895425</v>
      </c>
      <c r="F32" s="102"/>
      <c r="G32" s="85"/>
    </row>
    <row r="33" spans="1:10" ht="13.5" customHeight="1">
      <c r="A33" s="99" t="s">
        <v>150</v>
      </c>
      <c r="B33" s="227"/>
      <c r="C33" s="83"/>
      <c r="D33" s="83"/>
      <c r="E33" s="80"/>
      <c r="F33" s="100"/>
      <c r="G33" s="85"/>
      <c r="I33" s="32"/>
      <c r="J33" s="32"/>
    </row>
    <row r="34" spans="1:5" ht="13.5" customHeight="1">
      <c r="A34" s="97" t="s">
        <v>151</v>
      </c>
      <c r="B34" s="236"/>
      <c r="C34" s="83"/>
      <c r="D34" s="83"/>
      <c r="E34" s="80"/>
    </row>
    <row r="35" spans="1:5" ht="13.5" customHeight="1">
      <c r="A35" s="64" t="s">
        <v>152</v>
      </c>
      <c r="B35" s="236">
        <v>0</v>
      </c>
      <c r="C35" s="83">
        <v>16509</v>
      </c>
      <c r="D35" s="83">
        <v>2178</v>
      </c>
      <c r="E35" s="80">
        <f>D35/C35</f>
        <v>0.13192803925131746</v>
      </c>
    </row>
    <row r="36" spans="1:5" ht="13.5" customHeight="1">
      <c r="A36" s="97" t="s">
        <v>153</v>
      </c>
      <c r="B36" s="267">
        <v>0</v>
      </c>
      <c r="C36" s="103">
        <v>16509</v>
      </c>
      <c r="D36" s="103">
        <v>2178</v>
      </c>
      <c r="E36" s="80">
        <f>D36/C36</f>
        <v>0.13192803925131746</v>
      </c>
    </row>
    <row r="37" spans="1:5" ht="13.5" customHeight="1">
      <c r="A37" s="97" t="s">
        <v>154</v>
      </c>
      <c r="B37" s="268"/>
      <c r="C37" s="268"/>
      <c r="D37" s="268"/>
      <c r="E37" s="80"/>
    </row>
    <row r="38" spans="1:5" ht="13.5" customHeight="1">
      <c r="A38" s="64" t="s">
        <v>155</v>
      </c>
      <c r="B38" s="103"/>
      <c r="C38" s="103"/>
      <c r="D38" s="103"/>
      <c r="E38" s="80"/>
    </row>
    <row r="39" spans="1:5" ht="13.5" customHeight="1">
      <c r="A39" s="97" t="s">
        <v>156</v>
      </c>
      <c r="B39" s="103"/>
      <c r="C39" s="103"/>
      <c r="D39" s="103"/>
      <c r="E39" s="80"/>
    </row>
    <row r="40" spans="1:5" ht="13.5" customHeight="1">
      <c r="A40" s="97" t="s">
        <v>157</v>
      </c>
      <c r="B40" s="103"/>
      <c r="C40" s="103"/>
      <c r="D40" s="103"/>
      <c r="E40" s="80"/>
    </row>
    <row r="41" spans="1:5" ht="13.5" customHeight="1">
      <c r="A41" s="104"/>
      <c r="B41" s="103"/>
      <c r="C41" s="88"/>
      <c r="D41" s="88"/>
      <c r="E41" s="80"/>
    </row>
    <row r="42" spans="1:5" ht="13.5" customHeight="1">
      <c r="A42" s="104"/>
      <c r="B42" s="267"/>
      <c r="C42" s="88"/>
      <c r="D42" s="88"/>
      <c r="E42" s="80"/>
    </row>
    <row r="43" spans="1:5" ht="13.5" customHeight="1">
      <c r="A43" s="105"/>
      <c r="B43" s="267"/>
      <c r="C43" s="88"/>
      <c r="D43" s="88"/>
      <c r="E43" s="80"/>
    </row>
    <row r="44" spans="1:5" ht="13.5" customHeight="1">
      <c r="A44" s="63" t="s">
        <v>158</v>
      </c>
      <c r="B44" s="267"/>
      <c r="C44" s="103"/>
      <c r="D44" s="103"/>
      <c r="E44" s="80"/>
    </row>
    <row r="45" spans="1:5" ht="13.5" customHeight="1">
      <c r="A45" s="64" t="s">
        <v>123</v>
      </c>
      <c r="B45" s="103"/>
      <c r="C45" s="103"/>
      <c r="D45" s="103"/>
      <c r="E45" s="80"/>
    </row>
    <row r="46" spans="1:5" ht="13.5" customHeight="1">
      <c r="A46" s="70" t="s">
        <v>159</v>
      </c>
      <c r="B46" s="103"/>
      <c r="C46" s="107"/>
      <c r="D46" s="107"/>
      <c r="E46" s="80"/>
    </row>
    <row r="47" spans="1:5" ht="13.5" customHeight="1">
      <c r="A47" s="64" t="s">
        <v>125</v>
      </c>
      <c r="B47" s="267"/>
      <c r="C47" s="103"/>
      <c r="D47" s="103"/>
      <c r="E47" s="80"/>
    </row>
    <row r="48" spans="1:5" ht="13.5" customHeight="1">
      <c r="A48" s="66" t="s">
        <v>160</v>
      </c>
      <c r="B48" s="103">
        <v>0</v>
      </c>
      <c r="C48" s="106">
        <f>SUM(C29+C35)</f>
        <v>18957</v>
      </c>
      <c r="D48" s="106">
        <f>SUM(D29+D35)</f>
        <v>4226</v>
      </c>
      <c r="E48" s="80">
        <f>D48/C48</f>
        <v>0.22292556839162314</v>
      </c>
    </row>
    <row r="49" spans="1:7" ht="13.5" customHeight="1">
      <c r="A49" s="108"/>
      <c r="B49" s="232"/>
      <c r="C49" s="108"/>
      <c r="D49" s="108"/>
      <c r="E49" s="109"/>
      <c r="F49" s="98"/>
      <c r="G49" s="85"/>
    </row>
    <row r="50" spans="1:7" ht="13.5" customHeight="1">
      <c r="A50" s="71"/>
      <c r="B50" s="261"/>
      <c r="C50" s="71"/>
      <c r="D50" s="71"/>
      <c r="E50" s="110"/>
      <c r="F50" s="111"/>
      <c r="G50" s="112"/>
    </row>
    <row r="51" spans="2:7" s="15" customFormat="1" ht="13.5" customHeight="1">
      <c r="B51" s="261"/>
      <c r="E51" s="110"/>
      <c r="F51" s="113"/>
      <c r="G51" s="73"/>
    </row>
    <row r="52" spans="2:7" s="15" customFormat="1" ht="13.5" customHeight="1">
      <c r="B52" s="261"/>
      <c r="E52" s="110"/>
      <c r="F52" s="113"/>
      <c r="G52" s="73"/>
    </row>
    <row r="53" spans="2:7" s="15" customFormat="1" ht="16.5" customHeight="1">
      <c r="B53" s="261"/>
      <c r="E53" s="114"/>
      <c r="F53" s="115"/>
      <c r="G53" s="72"/>
    </row>
    <row r="54" spans="2:7" s="15" customFormat="1" ht="16.5" customHeight="1">
      <c r="B54" s="243"/>
      <c r="C54" s="243"/>
      <c r="D54" s="243"/>
      <c r="E54" s="116"/>
      <c r="F54" s="117"/>
      <c r="G54" s="72"/>
    </row>
    <row r="55" spans="2:7" s="15" customFormat="1" ht="13.5" customHeight="1">
      <c r="B55" s="243"/>
      <c r="C55" s="243"/>
      <c r="D55" s="243"/>
      <c r="E55" s="118"/>
      <c r="F55" s="119"/>
      <c r="G55" s="73"/>
    </row>
    <row r="56" spans="5:10" ht="13.5" customHeight="1">
      <c r="E56" s="118"/>
      <c r="F56" s="120"/>
      <c r="G56" s="121"/>
      <c r="J56" s="15"/>
    </row>
    <row r="57" spans="5:9" ht="13.5" customHeight="1">
      <c r="E57" s="122"/>
      <c r="F57" s="123"/>
      <c r="G57" s="124"/>
      <c r="I57" s="15"/>
    </row>
    <row r="58" spans="5:9" ht="13.5" customHeight="1">
      <c r="E58" s="122"/>
      <c r="F58" s="123"/>
      <c r="G58" s="124"/>
      <c r="I58" s="15"/>
    </row>
    <row r="59" spans="5:9" ht="13.5" customHeight="1">
      <c r="E59" s="116"/>
      <c r="F59" s="98"/>
      <c r="G59" s="125"/>
      <c r="I59" s="15"/>
    </row>
    <row r="60" spans="5:7" ht="13.5" customHeight="1">
      <c r="E60" s="114"/>
      <c r="F60" s="84"/>
      <c r="G60" s="85"/>
    </row>
    <row r="61" spans="5:7" ht="13.5" customHeight="1">
      <c r="E61" s="116"/>
      <c r="F61" s="98"/>
      <c r="G61" s="90"/>
    </row>
    <row r="62" spans="5:7" ht="13.5" customHeight="1">
      <c r="E62" s="116"/>
      <c r="F62" s="98"/>
      <c r="G62" s="85"/>
    </row>
    <row r="63" spans="5:7" ht="13.5" customHeight="1">
      <c r="E63" s="126"/>
      <c r="F63" s="127"/>
      <c r="G63" s="128"/>
    </row>
    <row r="64" spans="5:7" ht="13.5" customHeight="1">
      <c r="E64" s="126"/>
      <c r="F64" s="127"/>
      <c r="G64" s="128"/>
    </row>
    <row r="65" spans="5:7" ht="13.5" customHeight="1">
      <c r="E65" s="129"/>
      <c r="F65" s="130"/>
      <c r="G65" s="128"/>
    </row>
    <row r="66" spans="5:7" ht="16.5" customHeight="1">
      <c r="E66" s="114"/>
      <c r="F66" s="131"/>
      <c r="G66" s="132"/>
    </row>
    <row r="67" spans="5:7" ht="13.5" customHeight="1">
      <c r="E67" s="114"/>
      <c r="F67" s="84"/>
      <c r="G67" s="133"/>
    </row>
    <row r="68" spans="5:7" ht="13.5" customHeight="1">
      <c r="E68" s="134"/>
      <c r="F68" s="135"/>
      <c r="G68" s="133"/>
    </row>
    <row r="69" spans="5:7" ht="13.5" customHeight="1">
      <c r="E69" s="114"/>
      <c r="F69" s="84"/>
      <c r="G69" s="133"/>
    </row>
    <row r="70" spans="5:7" ht="18" customHeight="1">
      <c r="E70" s="136"/>
      <c r="F70" s="137"/>
      <c r="G70" s="138"/>
    </row>
    <row r="71" spans="5:7" ht="12.75">
      <c r="E71" s="15"/>
      <c r="G71" s="269"/>
    </row>
    <row r="72" spans="5:7" ht="12.75">
      <c r="E72" s="71"/>
      <c r="F72" s="71"/>
      <c r="G72" s="32"/>
    </row>
    <row r="73" spans="5:7" ht="12.75">
      <c r="E73" s="15"/>
      <c r="G73" s="32"/>
    </row>
    <row r="74" spans="5:7" ht="12.75">
      <c r="E74" s="15"/>
      <c r="G74" s="32"/>
    </row>
    <row r="75" spans="5:7" ht="12.75">
      <c r="E75" s="15"/>
      <c r="G75" s="32"/>
    </row>
  </sheetData>
  <sheetProtection/>
  <mergeCells count="4">
    <mergeCell ref="A2:L2"/>
    <mergeCell ref="A3:L3"/>
    <mergeCell ref="A4:E4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.57421875" style="74" customWidth="1"/>
    <col min="2" max="2" width="6.00390625" style="74" customWidth="1"/>
    <col min="3" max="3" width="13.7109375" style="74" customWidth="1"/>
    <col min="4" max="4" width="8.28125" style="74" customWidth="1"/>
    <col min="5" max="6" width="9.421875" style="74" customWidth="1"/>
    <col min="7" max="7" width="7.28125" style="74" customWidth="1"/>
    <col min="8" max="8" width="8.140625" style="74" customWidth="1"/>
    <col min="9" max="10" width="9.28125" style="74" customWidth="1"/>
    <col min="11" max="11" width="10.421875" style="74" customWidth="1"/>
    <col min="12" max="12" width="7.57421875" style="74" customWidth="1"/>
    <col min="13" max="14" width="9.00390625" style="74" customWidth="1"/>
    <col min="15" max="15" width="9.140625" style="74" customWidth="1"/>
    <col min="16" max="16" width="7.8515625" style="74" customWidth="1"/>
    <col min="17" max="18" width="9.28125" style="74" customWidth="1"/>
    <col min="19" max="19" width="10.140625" style="74" customWidth="1"/>
    <col min="20" max="20" width="7.00390625" style="74" customWidth="1"/>
    <col min="21" max="22" width="7.140625" style="74" customWidth="1"/>
    <col min="23" max="23" width="6.421875" style="74" customWidth="1"/>
    <col min="24" max="25" width="8.00390625" style="74" customWidth="1"/>
    <col min="26" max="26" width="6.421875" style="74" customWidth="1"/>
    <col min="27" max="27" width="7.28125" style="74" customWidth="1"/>
    <col min="28" max="28" width="6.28125" style="74" customWidth="1"/>
    <col min="29" max="30" width="6.7109375" style="74" customWidth="1"/>
    <col min="31" max="31" width="9.8515625" style="74" customWidth="1"/>
    <col min="32" max="16384" width="9.140625" style="74" customWidth="1"/>
  </cols>
  <sheetData>
    <row r="1" spans="1:12" ht="12" customHeight="1">
      <c r="A1" s="298" t="s">
        <v>482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1.2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29" ht="11.25">
      <c r="A3" s="300" t="s">
        <v>454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AC3" s="74" t="s">
        <v>3</v>
      </c>
    </row>
    <row r="4" spans="1:23" ht="12" thickBo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</row>
    <row r="5" spans="1:31" ht="13.5" thickBot="1">
      <c r="A5" s="303" t="s">
        <v>195</v>
      </c>
      <c r="B5" s="156"/>
      <c r="C5" s="156"/>
      <c r="D5" s="306"/>
      <c r="E5" s="307"/>
      <c r="F5" s="307"/>
      <c r="G5" s="308"/>
      <c r="H5" s="306" t="s">
        <v>196</v>
      </c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10"/>
    </row>
    <row r="6" spans="1:31" ht="24" customHeight="1" thickBot="1">
      <c r="A6" s="304"/>
      <c r="B6" s="157" t="s">
        <v>197</v>
      </c>
      <c r="C6" s="157" t="s">
        <v>198</v>
      </c>
      <c r="D6" s="306" t="s">
        <v>199</v>
      </c>
      <c r="E6" s="307"/>
      <c r="F6" s="307"/>
      <c r="G6" s="308"/>
      <c r="H6" s="306" t="s">
        <v>14</v>
      </c>
      <c r="I6" s="307"/>
      <c r="J6" s="307"/>
      <c r="K6" s="308"/>
      <c r="L6" s="306" t="s">
        <v>200</v>
      </c>
      <c r="M6" s="307"/>
      <c r="N6" s="307"/>
      <c r="O6" s="308"/>
      <c r="P6" s="306" t="s">
        <v>201</v>
      </c>
      <c r="Q6" s="307"/>
      <c r="R6" s="307"/>
      <c r="S6" s="308"/>
      <c r="T6" s="306" t="s">
        <v>202</v>
      </c>
      <c r="U6" s="309"/>
      <c r="V6" s="309"/>
      <c r="W6" s="310"/>
      <c r="X6" s="306" t="s">
        <v>203</v>
      </c>
      <c r="Y6" s="309"/>
      <c r="Z6" s="307"/>
      <c r="AA6" s="308"/>
      <c r="AB6" s="306" t="s">
        <v>204</v>
      </c>
      <c r="AC6" s="307"/>
      <c r="AD6" s="307"/>
      <c r="AE6" s="308"/>
    </row>
    <row r="7" spans="1:31" ht="57.75" customHeight="1" thickBot="1">
      <c r="A7" s="304"/>
      <c r="B7" s="157" t="s">
        <v>205</v>
      </c>
      <c r="C7" s="158"/>
      <c r="D7" s="175" t="s">
        <v>452</v>
      </c>
      <c r="E7" s="175" t="s">
        <v>453</v>
      </c>
      <c r="F7" s="175" t="s">
        <v>447</v>
      </c>
      <c r="G7" s="176" t="s">
        <v>257</v>
      </c>
      <c r="H7" s="175" t="s">
        <v>452</v>
      </c>
      <c r="I7" s="175" t="s">
        <v>453</v>
      </c>
      <c r="J7" s="175" t="s">
        <v>447</v>
      </c>
      <c r="K7" s="176" t="s">
        <v>257</v>
      </c>
      <c r="L7" s="175" t="s">
        <v>452</v>
      </c>
      <c r="M7" s="175" t="s">
        <v>453</v>
      </c>
      <c r="N7" s="175" t="s">
        <v>447</v>
      </c>
      <c r="O7" s="176" t="s">
        <v>257</v>
      </c>
      <c r="P7" s="175" t="s">
        <v>452</v>
      </c>
      <c r="Q7" s="175" t="s">
        <v>453</v>
      </c>
      <c r="R7" s="175" t="s">
        <v>447</v>
      </c>
      <c r="S7" s="176" t="s">
        <v>257</v>
      </c>
      <c r="T7" s="175" t="s">
        <v>452</v>
      </c>
      <c r="U7" s="175" t="s">
        <v>453</v>
      </c>
      <c r="V7" s="175" t="s">
        <v>447</v>
      </c>
      <c r="W7" s="176" t="s">
        <v>257</v>
      </c>
      <c r="X7" s="175" t="s">
        <v>452</v>
      </c>
      <c r="Y7" s="175" t="s">
        <v>453</v>
      </c>
      <c r="Z7" s="175" t="s">
        <v>447</v>
      </c>
      <c r="AA7" s="176" t="s">
        <v>257</v>
      </c>
      <c r="AB7" s="175" t="s">
        <v>452</v>
      </c>
      <c r="AC7" s="175" t="s">
        <v>453</v>
      </c>
      <c r="AD7" s="175" t="s">
        <v>447</v>
      </c>
      <c r="AE7" s="176" t="s">
        <v>257</v>
      </c>
    </row>
    <row r="8" spans="1:31" ht="12" customHeight="1" hidden="1">
      <c r="A8" s="305"/>
      <c r="B8" s="159"/>
      <c r="C8" s="159"/>
      <c r="D8" s="159"/>
      <c r="E8" s="160"/>
      <c r="F8" s="160"/>
      <c r="G8" s="160"/>
      <c r="H8" s="295" t="s">
        <v>206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</row>
    <row r="9" spans="1:31" ht="24" customHeight="1" thickBot="1">
      <c r="A9" s="161" t="s">
        <v>207</v>
      </c>
      <c r="B9" s="161">
        <v>11130</v>
      </c>
      <c r="C9" s="161" t="s">
        <v>15</v>
      </c>
      <c r="D9" s="162">
        <f>SUM(H9+L9+P9+X9)</f>
        <v>16753</v>
      </c>
      <c r="E9" s="162">
        <f>SUM(I9+M9+Q9+Y9)</f>
        <v>18698</v>
      </c>
      <c r="F9" s="162">
        <f>SUM(J9+N9+R9+Z9)</f>
        <v>19027</v>
      </c>
      <c r="G9" s="239">
        <f>F9/E9</f>
        <v>1.017595464755589</v>
      </c>
      <c r="H9" s="165">
        <v>8903</v>
      </c>
      <c r="I9" s="165">
        <v>12662</v>
      </c>
      <c r="J9" s="165">
        <v>12662</v>
      </c>
      <c r="K9" s="163">
        <f>J9/I9</f>
        <v>1</v>
      </c>
      <c r="L9" s="165">
        <v>1750</v>
      </c>
      <c r="M9" s="165">
        <v>2257</v>
      </c>
      <c r="N9" s="165">
        <v>2257</v>
      </c>
      <c r="O9" s="163">
        <f>N9/M9</f>
        <v>1</v>
      </c>
      <c r="P9" s="238">
        <v>2950</v>
      </c>
      <c r="Q9" s="238">
        <v>3779</v>
      </c>
      <c r="R9" s="238">
        <v>3779</v>
      </c>
      <c r="S9" s="163">
        <f>R9/Q9</f>
        <v>1</v>
      </c>
      <c r="T9" s="165">
        <v>0</v>
      </c>
      <c r="U9" s="165">
        <v>0</v>
      </c>
      <c r="V9" s="165">
        <v>0</v>
      </c>
      <c r="W9" s="165">
        <v>0</v>
      </c>
      <c r="X9" s="165">
        <v>3150</v>
      </c>
      <c r="Y9" s="165">
        <v>0</v>
      </c>
      <c r="Z9" s="165">
        <v>329</v>
      </c>
      <c r="AA9" s="163">
        <v>0</v>
      </c>
      <c r="AB9" s="165">
        <v>0</v>
      </c>
      <c r="AC9" s="165">
        <v>0</v>
      </c>
      <c r="AD9" s="165">
        <v>0</v>
      </c>
      <c r="AE9" s="168">
        <v>0</v>
      </c>
    </row>
    <row r="10" spans="1:31" ht="24" customHeight="1" thickBot="1">
      <c r="A10" s="169" t="s">
        <v>208</v>
      </c>
      <c r="B10" s="170">
        <v>13320</v>
      </c>
      <c r="C10" s="170" t="s">
        <v>209</v>
      </c>
      <c r="D10" s="162">
        <f aca="true" t="shared" si="0" ref="D10:D39">SUM(H10+L10+P10+X10)</f>
        <v>150</v>
      </c>
      <c r="E10" s="162">
        <f aca="true" t="shared" si="1" ref="E10:E37">I10+M10+Q10+U10+Y10+AC10</f>
        <v>209</v>
      </c>
      <c r="F10" s="162">
        <f aca="true" t="shared" si="2" ref="F10:F39">J10+N10+R10+V10+Z10+AD10</f>
        <v>209</v>
      </c>
      <c r="G10" s="240">
        <f aca="true" t="shared" si="3" ref="G10:G40">F10/E10</f>
        <v>1</v>
      </c>
      <c r="H10" s="164"/>
      <c r="I10" s="164"/>
      <c r="J10" s="164"/>
      <c r="K10" s="163">
        <v>0</v>
      </c>
      <c r="L10" s="164"/>
      <c r="M10" s="164"/>
      <c r="N10" s="164"/>
      <c r="O10" s="163">
        <v>0</v>
      </c>
      <c r="P10" s="164">
        <v>150</v>
      </c>
      <c r="Q10" s="164">
        <v>209</v>
      </c>
      <c r="R10" s="164">
        <v>209</v>
      </c>
      <c r="S10" s="163">
        <f aca="true" t="shared" si="4" ref="S10:S40">R10/Q10</f>
        <v>1</v>
      </c>
      <c r="T10" s="164"/>
      <c r="U10" s="164"/>
      <c r="V10" s="164"/>
      <c r="W10" s="165">
        <v>0</v>
      </c>
      <c r="X10" s="164"/>
      <c r="Y10" s="164"/>
      <c r="Z10" s="164"/>
      <c r="AA10" s="163">
        <v>0</v>
      </c>
      <c r="AB10" s="164"/>
      <c r="AC10" s="164"/>
      <c r="AD10" s="164"/>
      <c r="AE10" s="168">
        <v>0</v>
      </c>
    </row>
    <row r="11" spans="1:31" ht="24" customHeight="1" thickBot="1">
      <c r="A11" s="169" t="s">
        <v>210</v>
      </c>
      <c r="B11" s="170">
        <v>11350</v>
      </c>
      <c r="C11" s="170" t="s">
        <v>211</v>
      </c>
      <c r="D11" s="162">
        <f t="shared" si="0"/>
        <v>380</v>
      </c>
      <c r="E11" s="162">
        <f t="shared" si="1"/>
        <v>830</v>
      </c>
      <c r="F11" s="162">
        <f t="shared" si="2"/>
        <v>830</v>
      </c>
      <c r="G11" s="240">
        <f t="shared" si="3"/>
        <v>1</v>
      </c>
      <c r="H11" s="164"/>
      <c r="I11" s="164"/>
      <c r="J11" s="164"/>
      <c r="K11" s="163">
        <v>0</v>
      </c>
      <c r="L11" s="164"/>
      <c r="M11" s="164"/>
      <c r="N11" s="164"/>
      <c r="O11" s="163">
        <v>0</v>
      </c>
      <c r="P11" s="164">
        <v>380</v>
      </c>
      <c r="Q11" s="164">
        <v>830</v>
      </c>
      <c r="R11" s="164">
        <v>830</v>
      </c>
      <c r="S11" s="163">
        <f t="shared" si="4"/>
        <v>1</v>
      </c>
      <c r="T11" s="164"/>
      <c r="U11" s="164"/>
      <c r="V11" s="164"/>
      <c r="W11" s="165">
        <v>0</v>
      </c>
      <c r="X11" s="164"/>
      <c r="Y11" s="164"/>
      <c r="Z11" s="164"/>
      <c r="AA11" s="163">
        <v>0</v>
      </c>
      <c r="AB11" s="164"/>
      <c r="AC11" s="164"/>
      <c r="AD11" s="164"/>
      <c r="AE11" s="168">
        <v>0</v>
      </c>
    </row>
    <row r="12" spans="1:31" ht="24" customHeight="1" thickBot="1">
      <c r="A12" s="169" t="s">
        <v>212</v>
      </c>
      <c r="B12" s="170">
        <v>18010</v>
      </c>
      <c r="C12" s="170" t="s">
        <v>472</v>
      </c>
      <c r="D12" s="162">
        <f t="shared" si="0"/>
        <v>0</v>
      </c>
      <c r="E12" s="162">
        <f t="shared" si="1"/>
        <v>787</v>
      </c>
      <c r="F12" s="162">
        <f t="shared" si="2"/>
        <v>787</v>
      </c>
      <c r="G12" s="240">
        <f t="shared" si="3"/>
        <v>1</v>
      </c>
      <c r="H12" s="164"/>
      <c r="I12" s="164"/>
      <c r="J12" s="164"/>
      <c r="K12" s="163">
        <v>0</v>
      </c>
      <c r="L12" s="164"/>
      <c r="M12" s="164"/>
      <c r="N12" s="164"/>
      <c r="O12" s="163">
        <v>0</v>
      </c>
      <c r="P12" s="164"/>
      <c r="Q12" s="164"/>
      <c r="R12" s="164"/>
      <c r="S12" s="163">
        <v>0</v>
      </c>
      <c r="T12" s="164"/>
      <c r="U12" s="164"/>
      <c r="V12" s="164"/>
      <c r="W12" s="165">
        <v>0</v>
      </c>
      <c r="X12" s="164">
        <v>0</v>
      </c>
      <c r="Y12" s="164">
        <v>787</v>
      </c>
      <c r="Z12" s="164">
        <v>787</v>
      </c>
      <c r="AA12" s="163">
        <f>Z12/Y12</f>
        <v>1</v>
      </c>
      <c r="AB12" s="164"/>
      <c r="AC12" s="164"/>
      <c r="AD12" s="164"/>
      <c r="AE12" s="168">
        <v>0</v>
      </c>
    </row>
    <row r="13" spans="1:31" ht="24" customHeight="1" thickBot="1">
      <c r="A13" s="169" t="s">
        <v>214</v>
      </c>
      <c r="B13" s="170">
        <v>18030</v>
      </c>
      <c r="C13" s="170" t="s">
        <v>473</v>
      </c>
      <c r="D13" s="162">
        <f t="shared" si="0"/>
        <v>0</v>
      </c>
      <c r="E13" s="162">
        <f t="shared" si="1"/>
        <v>2192</v>
      </c>
      <c r="F13" s="162">
        <f t="shared" si="2"/>
        <v>2192</v>
      </c>
      <c r="G13" s="240">
        <f t="shared" si="3"/>
        <v>1</v>
      </c>
      <c r="H13" s="164"/>
      <c r="I13" s="164"/>
      <c r="J13" s="164"/>
      <c r="K13" s="163">
        <v>0</v>
      </c>
      <c r="L13" s="164"/>
      <c r="M13" s="164"/>
      <c r="N13" s="164"/>
      <c r="O13" s="163">
        <v>0</v>
      </c>
      <c r="P13" s="164"/>
      <c r="Q13" s="164"/>
      <c r="R13" s="164"/>
      <c r="S13" s="163">
        <v>0</v>
      </c>
      <c r="T13" s="164"/>
      <c r="U13" s="164"/>
      <c r="V13" s="164"/>
      <c r="W13" s="165">
        <v>0</v>
      </c>
      <c r="X13" s="164">
        <v>0</v>
      </c>
      <c r="Y13" s="164">
        <v>2192</v>
      </c>
      <c r="Z13" s="164">
        <v>2192</v>
      </c>
      <c r="AA13" s="163">
        <f>Z13/Y13</f>
        <v>1</v>
      </c>
      <c r="AB13" s="164"/>
      <c r="AC13" s="164"/>
      <c r="AD13" s="164"/>
      <c r="AE13" s="168">
        <v>0</v>
      </c>
    </row>
    <row r="14" spans="1:31" ht="24" customHeight="1" thickBot="1">
      <c r="A14" s="169" t="s">
        <v>215</v>
      </c>
      <c r="B14" s="170">
        <v>32020</v>
      </c>
      <c r="C14" s="170" t="s">
        <v>213</v>
      </c>
      <c r="D14" s="162">
        <f t="shared" si="0"/>
        <v>0</v>
      </c>
      <c r="E14" s="162">
        <f t="shared" si="1"/>
        <v>100</v>
      </c>
      <c r="F14" s="162">
        <f t="shared" si="2"/>
        <v>100</v>
      </c>
      <c r="G14" s="240">
        <f t="shared" si="3"/>
        <v>1</v>
      </c>
      <c r="H14" s="164"/>
      <c r="I14" s="164"/>
      <c r="J14" s="164"/>
      <c r="K14" s="163">
        <v>0</v>
      </c>
      <c r="L14" s="164"/>
      <c r="M14" s="164"/>
      <c r="N14" s="164"/>
      <c r="O14" s="163">
        <v>0</v>
      </c>
      <c r="P14" s="164"/>
      <c r="Q14" s="164"/>
      <c r="R14" s="164"/>
      <c r="S14" s="163">
        <v>0</v>
      </c>
      <c r="T14" s="164"/>
      <c r="U14" s="164"/>
      <c r="V14" s="164"/>
      <c r="W14" s="165">
        <v>0</v>
      </c>
      <c r="X14" s="164">
        <v>0</v>
      </c>
      <c r="Y14" s="164">
        <v>100</v>
      </c>
      <c r="Z14" s="164">
        <v>100</v>
      </c>
      <c r="AA14" s="163">
        <f>Z14/Y14</f>
        <v>1</v>
      </c>
      <c r="AB14" s="164"/>
      <c r="AC14" s="164"/>
      <c r="AD14" s="164"/>
      <c r="AE14" s="168">
        <v>0</v>
      </c>
    </row>
    <row r="15" spans="1:31" ht="24" customHeight="1" thickBot="1">
      <c r="A15" s="169" t="s">
        <v>216</v>
      </c>
      <c r="B15" s="170">
        <v>41231</v>
      </c>
      <c r="C15" s="170" t="s">
        <v>16</v>
      </c>
      <c r="D15" s="162">
        <f t="shared" si="0"/>
        <v>26072</v>
      </c>
      <c r="E15" s="162">
        <f t="shared" si="1"/>
        <v>28392</v>
      </c>
      <c r="F15" s="162">
        <f t="shared" si="2"/>
        <v>25986</v>
      </c>
      <c r="G15" s="240">
        <f t="shared" si="3"/>
        <v>0.915257819103973</v>
      </c>
      <c r="H15" s="164">
        <v>21117</v>
      </c>
      <c r="I15" s="164">
        <v>21117</v>
      </c>
      <c r="J15" s="164">
        <v>18862</v>
      </c>
      <c r="K15" s="163">
        <f>J15/I15</f>
        <v>0.893213998200502</v>
      </c>
      <c r="L15" s="164">
        <v>2015</v>
      </c>
      <c r="M15" s="164">
        <v>2015</v>
      </c>
      <c r="N15" s="164">
        <v>1864</v>
      </c>
      <c r="O15" s="163">
        <f>N15/M15</f>
        <v>0.9250620347394541</v>
      </c>
      <c r="P15" s="167">
        <v>2940</v>
      </c>
      <c r="Q15" s="167">
        <v>5260</v>
      </c>
      <c r="R15" s="167">
        <v>5260</v>
      </c>
      <c r="S15" s="163">
        <f t="shared" si="4"/>
        <v>1</v>
      </c>
      <c r="T15" s="164"/>
      <c r="U15" s="164"/>
      <c r="V15" s="164"/>
      <c r="W15" s="165">
        <v>0</v>
      </c>
      <c r="X15" s="164"/>
      <c r="Y15" s="164"/>
      <c r="Z15" s="164"/>
      <c r="AA15" s="163">
        <v>0</v>
      </c>
      <c r="AB15" s="164"/>
      <c r="AC15" s="164"/>
      <c r="AD15" s="164"/>
      <c r="AE15" s="168">
        <v>0</v>
      </c>
    </row>
    <row r="16" spans="1:31" ht="24" customHeight="1" thickBot="1">
      <c r="A16" s="169" t="s">
        <v>218</v>
      </c>
      <c r="B16" s="170">
        <v>45160</v>
      </c>
      <c r="C16" s="170" t="s">
        <v>17</v>
      </c>
      <c r="D16" s="162">
        <f t="shared" si="0"/>
        <v>300</v>
      </c>
      <c r="E16" s="162">
        <f t="shared" si="1"/>
        <v>300</v>
      </c>
      <c r="F16" s="162">
        <f t="shared" si="2"/>
        <v>152</v>
      </c>
      <c r="G16" s="240">
        <f t="shared" si="3"/>
        <v>0.5066666666666667</v>
      </c>
      <c r="H16" s="164"/>
      <c r="I16" s="164"/>
      <c r="J16" s="164"/>
      <c r="K16" s="163">
        <v>0</v>
      </c>
      <c r="L16" s="164"/>
      <c r="M16" s="164"/>
      <c r="N16" s="164"/>
      <c r="O16" s="163">
        <v>0</v>
      </c>
      <c r="P16" s="164">
        <v>300</v>
      </c>
      <c r="Q16" s="164">
        <v>300</v>
      </c>
      <c r="R16" s="164">
        <v>152</v>
      </c>
      <c r="S16" s="163">
        <f t="shared" si="4"/>
        <v>0.5066666666666667</v>
      </c>
      <c r="T16" s="164"/>
      <c r="U16" s="164"/>
      <c r="V16" s="164"/>
      <c r="W16" s="165">
        <v>0</v>
      </c>
      <c r="X16" s="164"/>
      <c r="Y16" s="164"/>
      <c r="Z16" s="164"/>
      <c r="AA16" s="163">
        <v>0</v>
      </c>
      <c r="AB16" s="164"/>
      <c r="AC16" s="164"/>
      <c r="AD16" s="164"/>
      <c r="AE16" s="168">
        <v>0</v>
      </c>
    </row>
    <row r="17" spans="1:31" ht="24" customHeight="1" thickBot="1">
      <c r="A17" s="169" t="s">
        <v>219</v>
      </c>
      <c r="B17" s="170">
        <v>51040</v>
      </c>
      <c r="C17" s="170" t="s">
        <v>217</v>
      </c>
      <c r="D17" s="162">
        <f t="shared" si="0"/>
        <v>0</v>
      </c>
      <c r="E17" s="162">
        <f t="shared" si="1"/>
        <v>0</v>
      </c>
      <c r="F17" s="162">
        <f t="shared" si="2"/>
        <v>0</v>
      </c>
      <c r="G17" s="240">
        <v>0</v>
      </c>
      <c r="H17" s="164"/>
      <c r="I17" s="164"/>
      <c r="J17" s="164"/>
      <c r="K17" s="163">
        <v>0</v>
      </c>
      <c r="L17" s="164"/>
      <c r="M17" s="164"/>
      <c r="N17" s="164"/>
      <c r="O17" s="163">
        <v>0</v>
      </c>
      <c r="P17" s="164"/>
      <c r="Q17" s="164"/>
      <c r="R17" s="164"/>
      <c r="S17" s="163">
        <v>0</v>
      </c>
      <c r="T17" s="164"/>
      <c r="U17" s="164"/>
      <c r="V17" s="164"/>
      <c r="W17" s="165">
        <v>0</v>
      </c>
      <c r="X17" s="164"/>
      <c r="Y17" s="164"/>
      <c r="Z17" s="164"/>
      <c r="AA17" s="163">
        <v>0</v>
      </c>
      <c r="AB17" s="164"/>
      <c r="AC17" s="164"/>
      <c r="AD17" s="164"/>
      <c r="AE17" s="168">
        <v>0</v>
      </c>
    </row>
    <row r="18" spans="1:31" ht="24" customHeight="1" thickBot="1">
      <c r="A18" s="169" t="s">
        <v>220</v>
      </c>
      <c r="B18" s="170">
        <v>52020</v>
      </c>
      <c r="C18" s="170" t="s">
        <v>18</v>
      </c>
      <c r="D18" s="162">
        <f t="shared" si="0"/>
        <v>0</v>
      </c>
      <c r="E18" s="162">
        <f t="shared" si="1"/>
        <v>0</v>
      </c>
      <c r="F18" s="162">
        <f t="shared" si="2"/>
        <v>0</v>
      </c>
      <c r="G18" s="240">
        <v>0</v>
      </c>
      <c r="H18" s="164"/>
      <c r="I18" s="164"/>
      <c r="J18" s="164"/>
      <c r="K18" s="163">
        <v>0</v>
      </c>
      <c r="L18" s="164"/>
      <c r="M18" s="164"/>
      <c r="N18" s="164"/>
      <c r="O18" s="163">
        <v>0</v>
      </c>
      <c r="P18" s="164"/>
      <c r="Q18" s="164"/>
      <c r="R18" s="164"/>
      <c r="S18" s="163">
        <v>0</v>
      </c>
      <c r="T18" s="164"/>
      <c r="U18" s="164"/>
      <c r="V18" s="164"/>
      <c r="W18" s="165">
        <v>0</v>
      </c>
      <c r="X18" s="164"/>
      <c r="Y18" s="164"/>
      <c r="Z18" s="164"/>
      <c r="AA18" s="163">
        <v>0</v>
      </c>
      <c r="AB18" s="164"/>
      <c r="AC18" s="164"/>
      <c r="AD18" s="164"/>
      <c r="AE18" s="168">
        <v>0</v>
      </c>
    </row>
    <row r="19" spans="1:31" ht="24" customHeight="1" thickBot="1">
      <c r="A19" s="169" t="s">
        <v>221</v>
      </c>
      <c r="B19" s="170">
        <v>63020</v>
      </c>
      <c r="C19" s="170" t="s">
        <v>19</v>
      </c>
      <c r="D19" s="162">
        <f t="shared" si="0"/>
        <v>900</v>
      </c>
      <c r="E19" s="162">
        <f t="shared" si="1"/>
        <v>1331</v>
      </c>
      <c r="F19" s="162">
        <f t="shared" si="2"/>
        <v>467</v>
      </c>
      <c r="G19" s="240">
        <f t="shared" si="3"/>
        <v>0.35086401202103684</v>
      </c>
      <c r="H19" s="164"/>
      <c r="I19" s="164"/>
      <c r="J19" s="164"/>
      <c r="K19" s="163">
        <v>0</v>
      </c>
      <c r="L19" s="164"/>
      <c r="M19" s="164"/>
      <c r="N19" s="164"/>
      <c r="O19" s="163">
        <v>0</v>
      </c>
      <c r="P19" s="164">
        <v>900</v>
      </c>
      <c r="Q19" s="164">
        <v>900</v>
      </c>
      <c r="R19" s="164">
        <v>36</v>
      </c>
      <c r="S19" s="163">
        <f t="shared" si="4"/>
        <v>0.04</v>
      </c>
      <c r="T19" s="164"/>
      <c r="U19" s="164"/>
      <c r="V19" s="164"/>
      <c r="W19" s="165">
        <v>0</v>
      </c>
      <c r="X19" s="164">
        <v>0</v>
      </c>
      <c r="Y19" s="164">
        <v>431</v>
      </c>
      <c r="Z19" s="164">
        <v>431</v>
      </c>
      <c r="AA19" s="163">
        <f>Z19/Y19</f>
        <v>1</v>
      </c>
      <c r="AB19" s="164"/>
      <c r="AC19" s="164"/>
      <c r="AD19" s="164"/>
      <c r="AE19" s="168">
        <v>0</v>
      </c>
    </row>
    <row r="20" spans="1:31" ht="24" customHeight="1" thickBot="1">
      <c r="A20" s="169" t="s">
        <v>222</v>
      </c>
      <c r="B20" s="170">
        <v>64010</v>
      </c>
      <c r="C20" s="170" t="s">
        <v>20</v>
      </c>
      <c r="D20" s="162">
        <f t="shared" si="0"/>
        <v>1500</v>
      </c>
      <c r="E20" s="162">
        <f t="shared" si="1"/>
        <v>1500</v>
      </c>
      <c r="F20" s="162">
        <f t="shared" si="2"/>
        <v>1268</v>
      </c>
      <c r="G20" s="240">
        <f t="shared" si="3"/>
        <v>0.8453333333333334</v>
      </c>
      <c r="H20" s="164"/>
      <c r="I20" s="164"/>
      <c r="J20" s="164"/>
      <c r="K20" s="163">
        <v>0</v>
      </c>
      <c r="L20" s="164"/>
      <c r="M20" s="164"/>
      <c r="N20" s="164"/>
      <c r="O20" s="163">
        <v>0</v>
      </c>
      <c r="P20" s="164">
        <v>1500</v>
      </c>
      <c r="Q20" s="164">
        <v>1500</v>
      </c>
      <c r="R20" s="164">
        <v>1268</v>
      </c>
      <c r="S20" s="163">
        <f t="shared" si="4"/>
        <v>0.8453333333333334</v>
      </c>
      <c r="T20" s="164"/>
      <c r="U20" s="164"/>
      <c r="V20" s="164"/>
      <c r="W20" s="165">
        <v>0</v>
      </c>
      <c r="X20" s="164"/>
      <c r="Y20" s="164"/>
      <c r="Z20" s="164"/>
      <c r="AA20" s="163">
        <v>0</v>
      </c>
      <c r="AB20" s="164"/>
      <c r="AC20" s="164"/>
      <c r="AD20" s="164"/>
      <c r="AE20" s="168">
        <v>0</v>
      </c>
    </row>
    <row r="21" spans="1:31" ht="24" customHeight="1" thickBot="1">
      <c r="A21" s="169" t="s">
        <v>224</v>
      </c>
      <c r="B21" s="170">
        <v>66010</v>
      </c>
      <c r="C21" s="170" t="s">
        <v>21</v>
      </c>
      <c r="D21" s="162">
        <f t="shared" si="0"/>
        <v>1200</v>
      </c>
      <c r="E21" s="162">
        <f t="shared" si="1"/>
        <v>1200</v>
      </c>
      <c r="F21" s="162">
        <f t="shared" si="2"/>
        <v>962</v>
      </c>
      <c r="G21" s="240">
        <f t="shared" si="3"/>
        <v>0.8016666666666666</v>
      </c>
      <c r="H21" s="164"/>
      <c r="I21" s="164"/>
      <c r="J21" s="164"/>
      <c r="K21" s="163">
        <v>0</v>
      </c>
      <c r="L21" s="164"/>
      <c r="M21" s="164"/>
      <c r="N21" s="164"/>
      <c r="O21" s="163">
        <v>0</v>
      </c>
      <c r="P21" s="164">
        <v>1200</v>
      </c>
      <c r="Q21" s="164">
        <v>1200</v>
      </c>
      <c r="R21" s="164">
        <v>962</v>
      </c>
      <c r="S21" s="163">
        <f t="shared" si="4"/>
        <v>0.8016666666666666</v>
      </c>
      <c r="T21" s="164"/>
      <c r="U21" s="164"/>
      <c r="V21" s="164"/>
      <c r="W21" s="165">
        <v>0</v>
      </c>
      <c r="X21" s="164"/>
      <c r="Y21" s="164"/>
      <c r="Z21" s="164"/>
      <c r="AA21" s="163">
        <v>0</v>
      </c>
      <c r="AB21" s="164"/>
      <c r="AC21" s="164"/>
      <c r="AD21" s="164"/>
      <c r="AE21" s="168">
        <v>0</v>
      </c>
    </row>
    <row r="22" spans="1:31" ht="41.25" customHeight="1" thickBot="1">
      <c r="A22" s="169" t="s">
        <v>247</v>
      </c>
      <c r="B22" s="170">
        <v>66020</v>
      </c>
      <c r="C22" s="170" t="s">
        <v>223</v>
      </c>
      <c r="D22" s="162">
        <f t="shared" si="0"/>
        <v>7670</v>
      </c>
      <c r="E22" s="162">
        <f t="shared" si="1"/>
        <v>7719</v>
      </c>
      <c r="F22" s="162">
        <f t="shared" si="2"/>
        <v>4262</v>
      </c>
      <c r="G22" s="240">
        <f t="shared" si="3"/>
        <v>0.5521440601114134</v>
      </c>
      <c r="H22" s="164">
        <v>900</v>
      </c>
      <c r="I22" s="164">
        <v>900</v>
      </c>
      <c r="J22" s="164">
        <v>23</v>
      </c>
      <c r="K22" s="163">
        <f>J22/I22</f>
        <v>0.025555555555555557</v>
      </c>
      <c r="L22" s="164"/>
      <c r="M22" s="164"/>
      <c r="N22" s="164"/>
      <c r="O22" s="163">
        <v>0</v>
      </c>
      <c r="P22" s="164">
        <v>6770</v>
      </c>
      <c r="Q22" s="164">
        <v>6770</v>
      </c>
      <c r="R22" s="164">
        <v>4190</v>
      </c>
      <c r="S22" s="163">
        <f t="shared" si="4"/>
        <v>0.6189069423929099</v>
      </c>
      <c r="T22" s="164"/>
      <c r="U22" s="164"/>
      <c r="V22" s="164"/>
      <c r="W22" s="165">
        <v>0</v>
      </c>
      <c r="X22" s="164">
        <v>0</v>
      </c>
      <c r="Y22" s="164">
        <v>49</v>
      </c>
      <c r="Z22" s="164">
        <v>49</v>
      </c>
      <c r="AA22" s="163">
        <f>Z22/Y22</f>
        <v>1</v>
      </c>
      <c r="AB22" s="164"/>
      <c r="AC22" s="164"/>
      <c r="AD22" s="164"/>
      <c r="AE22" s="168">
        <v>0</v>
      </c>
    </row>
    <row r="23" spans="1:31" ht="24" customHeight="1" thickBot="1">
      <c r="A23" s="169" t="s">
        <v>225</v>
      </c>
      <c r="B23" s="170">
        <v>72111</v>
      </c>
      <c r="C23" s="170" t="s">
        <v>22</v>
      </c>
      <c r="D23" s="162">
        <f t="shared" si="0"/>
        <v>0</v>
      </c>
      <c r="E23" s="162">
        <f t="shared" si="1"/>
        <v>175</v>
      </c>
      <c r="F23" s="162">
        <f t="shared" si="2"/>
        <v>175</v>
      </c>
      <c r="G23" s="240">
        <f t="shared" si="3"/>
        <v>1</v>
      </c>
      <c r="H23" s="164"/>
      <c r="I23" s="164"/>
      <c r="J23" s="164"/>
      <c r="K23" s="163">
        <v>0</v>
      </c>
      <c r="L23" s="164"/>
      <c r="M23" s="164"/>
      <c r="N23" s="164"/>
      <c r="O23" s="163">
        <v>0</v>
      </c>
      <c r="P23" s="164">
        <v>0</v>
      </c>
      <c r="Q23" s="164">
        <v>175</v>
      </c>
      <c r="R23" s="164">
        <v>175</v>
      </c>
      <c r="S23" s="163">
        <f t="shared" si="4"/>
        <v>1</v>
      </c>
      <c r="T23" s="164"/>
      <c r="U23" s="164"/>
      <c r="V23" s="164"/>
      <c r="W23" s="165">
        <v>0</v>
      </c>
      <c r="X23" s="164"/>
      <c r="Y23" s="164"/>
      <c r="Z23" s="164"/>
      <c r="AA23" s="163">
        <v>0</v>
      </c>
      <c r="AB23" s="164"/>
      <c r="AC23" s="164"/>
      <c r="AD23" s="164"/>
      <c r="AE23" s="168">
        <v>0</v>
      </c>
    </row>
    <row r="24" spans="1:31" ht="24" customHeight="1" thickBot="1">
      <c r="A24" s="169" t="s">
        <v>226</v>
      </c>
      <c r="B24" s="170">
        <v>72311</v>
      </c>
      <c r="C24" s="170" t="s">
        <v>23</v>
      </c>
      <c r="D24" s="162">
        <f t="shared" si="0"/>
        <v>0</v>
      </c>
      <c r="E24" s="162">
        <f t="shared" si="1"/>
        <v>0</v>
      </c>
      <c r="F24" s="162">
        <f t="shared" si="2"/>
        <v>0</v>
      </c>
      <c r="G24" s="240">
        <v>0</v>
      </c>
      <c r="H24" s="164"/>
      <c r="I24" s="164"/>
      <c r="J24" s="164"/>
      <c r="K24" s="163">
        <v>0</v>
      </c>
      <c r="L24" s="164"/>
      <c r="M24" s="164"/>
      <c r="N24" s="164"/>
      <c r="O24" s="163">
        <v>0</v>
      </c>
      <c r="P24" s="164"/>
      <c r="Q24" s="164"/>
      <c r="R24" s="164"/>
      <c r="S24" s="163">
        <v>0</v>
      </c>
      <c r="T24" s="164"/>
      <c r="U24" s="164"/>
      <c r="V24" s="164"/>
      <c r="W24" s="165">
        <v>0</v>
      </c>
      <c r="X24" s="164"/>
      <c r="Y24" s="164"/>
      <c r="Z24" s="164"/>
      <c r="AA24" s="163">
        <v>0</v>
      </c>
      <c r="AB24" s="164"/>
      <c r="AC24" s="164"/>
      <c r="AD24" s="164"/>
      <c r="AE24" s="168">
        <v>0</v>
      </c>
    </row>
    <row r="25" spans="1:31" ht="24" customHeight="1" thickBot="1">
      <c r="A25" s="169" t="s">
        <v>227</v>
      </c>
      <c r="B25" s="170">
        <v>74031</v>
      </c>
      <c r="C25" s="170" t="s">
        <v>24</v>
      </c>
      <c r="D25" s="162">
        <f t="shared" si="0"/>
        <v>0</v>
      </c>
      <c r="E25" s="162">
        <f t="shared" si="1"/>
        <v>0</v>
      </c>
      <c r="F25" s="162">
        <f t="shared" si="2"/>
        <v>0</v>
      </c>
      <c r="G25" s="240">
        <v>0</v>
      </c>
      <c r="H25" s="164"/>
      <c r="I25" s="164"/>
      <c r="J25" s="164"/>
      <c r="K25" s="163">
        <v>0</v>
      </c>
      <c r="L25" s="164"/>
      <c r="M25" s="164"/>
      <c r="N25" s="164"/>
      <c r="O25" s="163">
        <v>0</v>
      </c>
      <c r="P25" s="164"/>
      <c r="Q25" s="164"/>
      <c r="R25" s="164"/>
      <c r="S25" s="163">
        <v>0</v>
      </c>
      <c r="T25" s="164"/>
      <c r="U25" s="164"/>
      <c r="V25" s="164"/>
      <c r="W25" s="165">
        <v>0</v>
      </c>
      <c r="X25" s="164"/>
      <c r="Y25" s="164"/>
      <c r="Z25" s="164"/>
      <c r="AA25" s="163">
        <v>0</v>
      </c>
      <c r="AB25" s="164"/>
      <c r="AC25" s="164"/>
      <c r="AD25" s="164"/>
      <c r="AE25" s="168">
        <v>0</v>
      </c>
    </row>
    <row r="26" spans="1:31" ht="24" customHeight="1" thickBot="1">
      <c r="A26" s="169" t="s">
        <v>229</v>
      </c>
      <c r="B26" s="170">
        <v>76062</v>
      </c>
      <c r="C26" s="170" t="s">
        <v>25</v>
      </c>
      <c r="D26" s="162">
        <f t="shared" si="0"/>
        <v>0</v>
      </c>
      <c r="E26" s="162">
        <f t="shared" si="1"/>
        <v>0</v>
      </c>
      <c r="F26" s="162">
        <f t="shared" si="2"/>
        <v>0</v>
      </c>
      <c r="G26" s="240">
        <v>0</v>
      </c>
      <c r="H26" s="164"/>
      <c r="I26" s="164"/>
      <c r="J26" s="164"/>
      <c r="K26" s="163">
        <v>0</v>
      </c>
      <c r="L26" s="164"/>
      <c r="M26" s="164"/>
      <c r="N26" s="164"/>
      <c r="O26" s="163">
        <v>0</v>
      </c>
      <c r="P26" s="164"/>
      <c r="Q26" s="164"/>
      <c r="R26" s="164"/>
      <c r="S26" s="163">
        <v>0</v>
      </c>
      <c r="T26" s="164"/>
      <c r="U26" s="164"/>
      <c r="V26" s="164"/>
      <c r="W26" s="165">
        <v>0</v>
      </c>
      <c r="X26" s="164"/>
      <c r="Y26" s="164"/>
      <c r="Z26" s="164"/>
      <c r="AA26" s="163">
        <v>0</v>
      </c>
      <c r="AB26" s="164"/>
      <c r="AC26" s="164"/>
      <c r="AD26" s="164"/>
      <c r="AE26" s="168">
        <v>0</v>
      </c>
    </row>
    <row r="27" spans="1:31" ht="24" customHeight="1" thickBot="1">
      <c r="A27" s="169" t="s">
        <v>230</v>
      </c>
      <c r="B27" s="170">
        <v>81030</v>
      </c>
      <c r="C27" s="170" t="s">
        <v>228</v>
      </c>
      <c r="D27" s="162">
        <f t="shared" si="0"/>
        <v>0</v>
      </c>
      <c r="E27" s="162">
        <f t="shared" si="1"/>
        <v>0</v>
      </c>
      <c r="F27" s="162">
        <f t="shared" si="2"/>
        <v>0</v>
      </c>
      <c r="G27" s="240">
        <v>0</v>
      </c>
      <c r="H27" s="164"/>
      <c r="I27" s="164"/>
      <c r="J27" s="164"/>
      <c r="K27" s="163">
        <v>0</v>
      </c>
      <c r="L27" s="164"/>
      <c r="M27" s="164"/>
      <c r="N27" s="164"/>
      <c r="O27" s="163">
        <v>0</v>
      </c>
      <c r="P27" s="164"/>
      <c r="Q27" s="164"/>
      <c r="R27" s="164"/>
      <c r="S27" s="163">
        <v>0</v>
      </c>
      <c r="T27" s="164"/>
      <c r="U27" s="164"/>
      <c r="V27" s="164"/>
      <c r="W27" s="165">
        <v>0</v>
      </c>
      <c r="X27" s="164"/>
      <c r="Y27" s="164"/>
      <c r="Z27" s="164"/>
      <c r="AA27" s="163">
        <v>0</v>
      </c>
      <c r="AB27" s="164"/>
      <c r="AC27" s="164"/>
      <c r="AD27" s="164"/>
      <c r="AE27" s="168">
        <v>0</v>
      </c>
    </row>
    <row r="28" spans="1:31" ht="24" customHeight="1" thickBot="1">
      <c r="A28" s="169" t="s">
        <v>231</v>
      </c>
      <c r="B28" s="170">
        <v>82042</v>
      </c>
      <c r="C28" s="170" t="s">
        <v>26</v>
      </c>
      <c r="D28" s="162">
        <f t="shared" si="0"/>
        <v>1800</v>
      </c>
      <c r="E28" s="162">
        <f t="shared" si="1"/>
        <v>1856</v>
      </c>
      <c r="F28" s="162">
        <f t="shared" si="2"/>
        <v>1815</v>
      </c>
      <c r="G28" s="240">
        <f t="shared" si="3"/>
        <v>0.9779094827586207</v>
      </c>
      <c r="H28" s="164">
        <v>700</v>
      </c>
      <c r="I28" s="172">
        <v>756</v>
      </c>
      <c r="J28" s="172">
        <v>756</v>
      </c>
      <c r="K28" s="163">
        <f>J28/I28</f>
        <v>1</v>
      </c>
      <c r="L28" s="164">
        <v>140</v>
      </c>
      <c r="M28" s="164">
        <v>140</v>
      </c>
      <c r="N28" s="164">
        <v>121</v>
      </c>
      <c r="O28" s="163">
        <f>N28/M28</f>
        <v>0.8642857142857143</v>
      </c>
      <c r="P28" s="164">
        <v>960</v>
      </c>
      <c r="Q28" s="164">
        <v>960</v>
      </c>
      <c r="R28" s="164">
        <v>938</v>
      </c>
      <c r="S28" s="163">
        <f t="shared" si="4"/>
        <v>0.9770833333333333</v>
      </c>
      <c r="T28" s="164"/>
      <c r="U28" s="164"/>
      <c r="V28" s="164"/>
      <c r="W28" s="165">
        <v>0</v>
      </c>
      <c r="X28" s="164"/>
      <c r="Y28" s="164"/>
      <c r="Z28" s="164"/>
      <c r="AA28" s="163">
        <v>0</v>
      </c>
      <c r="AB28" s="164"/>
      <c r="AC28" s="164"/>
      <c r="AD28" s="164"/>
      <c r="AE28" s="168">
        <v>0</v>
      </c>
    </row>
    <row r="29" spans="1:31" ht="21.75" customHeight="1" thickBot="1">
      <c r="A29" s="169" t="s">
        <v>233</v>
      </c>
      <c r="B29" s="170">
        <v>82092</v>
      </c>
      <c r="C29" s="170" t="s">
        <v>27</v>
      </c>
      <c r="D29" s="162">
        <f t="shared" si="0"/>
        <v>0</v>
      </c>
      <c r="E29" s="162">
        <f t="shared" si="1"/>
        <v>44</v>
      </c>
      <c r="F29" s="162">
        <f t="shared" si="2"/>
        <v>44</v>
      </c>
      <c r="G29" s="240">
        <f t="shared" si="3"/>
        <v>1</v>
      </c>
      <c r="H29" s="164"/>
      <c r="I29" s="172"/>
      <c r="J29" s="172"/>
      <c r="K29" s="163">
        <v>0</v>
      </c>
      <c r="L29" s="164"/>
      <c r="M29" s="164"/>
      <c r="N29" s="164"/>
      <c r="O29" s="163">
        <v>0</v>
      </c>
      <c r="P29" s="164">
        <v>0</v>
      </c>
      <c r="Q29" s="164">
        <v>44</v>
      </c>
      <c r="R29" s="164">
        <v>44</v>
      </c>
      <c r="S29" s="163">
        <f t="shared" si="4"/>
        <v>1</v>
      </c>
      <c r="T29" s="164"/>
      <c r="U29" s="164"/>
      <c r="V29" s="164"/>
      <c r="W29" s="165">
        <v>0</v>
      </c>
      <c r="X29" s="164"/>
      <c r="Y29" s="164"/>
      <c r="Z29" s="164"/>
      <c r="AA29" s="163">
        <v>0</v>
      </c>
      <c r="AB29" s="164"/>
      <c r="AC29" s="164"/>
      <c r="AD29" s="164"/>
      <c r="AE29" s="168">
        <v>0</v>
      </c>
    </row>
    <row r="30" spans="1:31" ht="21.75" customHeight="1" thickBot="1">
      <c r="A30" s="169" t="s">
        <v>235</v>
      </c>
      <c r="B30" s="170">
        <v>91110</v>
      </c>
      <c r="C30" s="170" t="s">
        <v>258</v>
      </c>
      <c r="D30" s="162">
        <f t="shared" si="0"/>
        <v>0</v>
      </c>
      <c r="E30" s="162">
        <f t="shared" si="1"/>
        <v>0</v>
      </c>
      <c r="F30" s="162">
        <f t="shared" si="2"/>
        <v>0</v>
      </c>
      <c r="G30" s="240">
        <v>0</v>
      </c>
      <c r="H30" s="164"/>
      <c r="I30" s="172"/>
      <c r="J30" s="172"/>
      <c r="K30" s="163">
        <v>0</v>
      </c>
      <c r="L30" s="164"/>
      <c r="M30" s="164"/>
      <c r="N30" s="164"/>
      <c r="O30" s="163">
        <v>0</v>
      </c>
      <c r="P30" s="164"/>
      <c r="Q30" s="164"/>
      <c r="R30" s="164"/>
      <c r="S30" s="163">
        <v>0</v>
      </c>
      <c r="T30" s="164"/>
      <c r="U30" s="164"/>
      <c r="V30" s="164"/>
      <c r="W30" s="165">
        <v>0</v>
      </c>
      <c r="X30" s="164"/>
      <c r="Y30" s="164"/>
      <c r="Z30" s="164"/>
      <c r="AA30" s="163">
        <v>0</v>
      </c>
      <c r="AB30" s="164"/>
      <c r="AC30" s="164"/>
      <c r="AD30" s="164"/>
      <c r="AE30" s="168">
        <v>0</v>
      </c>
    </row>
    <row r="31" spans="1:31" ht="24" customHeight="1" thickBot="1">
      <c r="A31" s="169" t="s">
        <v>237</v>
      </c>
      <c r="B31" s="170">
        <v>96015</v>
      </c>
      <c r="C31" s="170" t="s">
        <v>232</v>
      </c>
      <c r="D31" s="162">
        <f t="shared" si="0"/>
        <v>2000</v>
      </c>
      <c r="E31" s="162">
        <f t="shared" si="1"/>
        <v>2000</v>
      </c>
      <c r="F31" s="162">
        <f t="shared" si="2"/>
        <v>76</v>
      </c>
      <c r="G31" s="240">
        <f t="shared" si="3"/>
        <v>0.038</v>
      </c>
      <c r="H31" s="164"/>
      <c r="I31" s="165"/>
      <c r="J31" s="165"/>
      <c r="K31" s="163">
        <v>0</v>
      </c>
      <c r="L31" s="164"/>
      <c r="M31" s="164"/>
      <c r="N31" s="164"/>
      <c r="O31" s="163">
        <v>0</v>
      </c>
      <c r="P31" s="164">
        <v>2000</v>
      </c>
      <c r="Q31" s="164">
        <v>2000</v>
      </c>
      <c r="R31" s="164">
        <v>76</v>
      </c>
      <c r="S31" s="163">
        <f t="shared" si="4"/>
        <v>0.038</v>
      </c>
      <c r="T31" s="164"/>
      <c r="U31" s="164"/>
      <c r="V31" s="164"/>
      <c r="W31" s="165">
        <v>0</v>
      </c>
      <c r="X31" s="164"/>
      <c r="Y31" s="164"/>
      <c r="Z31" s="164"/>
      <c r="AA31" s="163">
        <v>0</v>
      </c>
      <c r="AB31" s="164"/>
      <c r="AC31" s="164"/>
      <c r="AD31" s="164"/>
      <c r="AE31" s="168">
        <v>0</v>
      </c>
    </row>
    <row r="32" spans="1:31" ht="24" customHeight="1" thickBot="1">
      <c r="A32" s="169" t="s">
        <v>239</v>
      </c>
      <c r="B32" s="170">
        <v>102030</v>
      </c>
      <c r="C32" s="170" t="s">
        <v>234</v>
      </c>
      <c r="D32" s="162">
        <f t="shared" si="0"/>
        <v>0</v>
      </c>
      <c r="E32" s="162">
        <f t="shared" si="1"/>
        <v>0</v>
      </c>
      <c r="F32" s="162">
        <f t="shared" si="2"/>
        <v>0</v>
      </c>
      <c r="G32" s="240">
        <v>0</v>
      </c>
      <c r="H32" s="164"/>
      <c r="I32" s="164"/>
      <c r="J32" s="164"/>
      <c r="K32" s="163">
        <v>0</v>
      </c>
      <c r="L32" s="164"/>
      <c r="M32" s="164"/>
      <c r="N32" s="164"/>
      <c r="O32" s="163">
        <v>0</v>
      </c>
      <c r="P32" s="164"/>
      <c r="Q32" s="164"/>
      <c r="R32" s="164"/>
      <c r="S32" s="163">
        <v>0</v>
      </c>
      <c r="T32" s="164"/>
      <c r="U32" s="164"/>
      <c r="V32" s="164"/>
      <c r="W32" s="165">
        <v>0</v>
      </c>
      <c r="X32" s="164"/>
      <c r="Y32" s="164"/>
      <c r="Z32" s="164"/>
      <c r="AA32" s="163">
        <v>0</v>
      </c>
      <c r="AB32" s="164"/>
      <c r="AC32" s="164"/>
      <c r="AD32" s="164"/>
      <c r="AE32" s="168">
        <v>0</v>
      </c>
    </row>
    <row r="33" spans="1:31" ht="24" customHeight="1" thickBot="1">
      <c r="A33" s="169" t="s">
        <v>241</v>
      </c>
      <c r="B33" s="170">
        <v>104042</v>
      </c>
      <c r="C33" s="170" t="s">
        <v>236</v>
      </c>
      <c r="D33" s="162">
        <f t="shared" si="0"/>
        <v>0</v>
      </c>
      <c r="E33" s="162">
        <f t="shared" si="1"/>
        <v>0</v>
      </c>
      <c r="F33" s="162">
        <f t="shared" si="2"/>
        <v>0</v>
      </c>
      <c r="G33" s="240">
        <v>0</v>
      </c>
      <c r="H33" s="164"/>
      <c r="I33" s="164"/>
      <c r="J33" s="164"/>
      <c r="K33" s="163">
        <v>0</v>
      </c>
      <c r="L33" s="164"/>
      <c r="M33" s="164"/>
      <c r="N33" s="164"/>
      <c r="O33" s="163">
        <v>0</v>
      </c>
      <c r="P33" s="164"/>
      <c r="Q33" s="164"/>
      <c r="R33" s="164"/>
      <c r="S33" s="163">
        <v>0</v>
      </c>
      <c r="T33" s="164"/>
      <c r="U33" s="164"/>
      <c r="V33" s="164"/>
      <c r="W33" s="165">
        <v>0</v>
      </c>
      <c r="X33" s="164"/>
      <c r="Y33" s="164"/>
      <c r="Z33" s="164"/>
      <c r="AA33" s="163">
        <v>0</v>
      </c>
      <c r="AB33" s="164"/>
      <c r="AC33" s="164"/>
      <c r="AD33" s="164"/>
      <c r="AE33" s="168">
        <v>0</v>
      </c>
    </row>
    <row r="34" spans="1:31" ht="24" customHeight="1" thickBot="1">
      <c r="A34" s="169" t="s">
        <v>466</v>
      </c>
      <c r="B34" s="170">
        <v>104051</v>
      </c>
      <c r="C34" s="170" t="s">
        <v>238</v>
      </c>
      <c r="D34" s="162">
        <f t="shared" si="0"/>
        <v>0</v>
      </c>
      <c r="E34" s="162">
        <f t="shared" si="1"/>
        <v>0</v>
      </c>
      <c r="F34" s="162">
        <f t="shared" si="2"/>
        <v>0</v>
      </c>
      <c r="G34" s="240">
        <v>0</v>
      </c>
      <c r="H34" s="164"/>
      <c r="I34" s="164"/>
      <c r="J34" s="164"/>
      <c r="K34" s="163">
        <v>0</v>
      </c>
      <c r="L34" s="164"/>
      <c r="M34" s="164"/>
      <c r="N34" s="164"/>
      <c r="O34" s="163">
        <v>0</v>
      </c>
      <c r="P34" s="164"/>
      <c r="Q34" s="164"/>
      <c r="R34" s="164"/>
      <c r="S34" s="163">
        <v>0</v>
      </c>
      <c r="T34" s="164"/>
      <c r="U34" s="164"/>
      <c r="V34" s="164"/>
      <c r="W34" s="165">
        <v>0</v>
      </c>
      <c r="X34" s="164"/>
      <c r="Y34" s="164"/>
      <c r="Z34" s="164"/>
      <c r="AA34" s="163">
        <v>0</v>
      </c>
      <c r="AB34" s="164"/>
      <c r="AC34" s="164"/>
      <c r="AD34" s="164"/>
      <c r="AE34" s="168">
        <v>0</v>
      </c>
    </row>
    <row r="35" spans="1:31" ht="24" customHeight="1" thickBot="1">
      <c r="A35" s="169" t="s">
        <v>467</v>
      </c>
      <c r="B35" s="170">
        <v>106020</v>
      </c>
      <c r="C35" s="170" t="s">
        <v>464</v>
      </c>
      <c r="D35" s="162">
        <f t="shared" si="0"/>
        <v>0</v>
      </c>
      <c r="E35" s="162">
        <f t="shared" si="1"/>
        <v>124</v>
      </c>
      <c r="F35" s="162">
        <f t="shared" si="2"/>
        <v>124</v>
      </c>
      <c r="G35" s="240">
        <f t="shared" si="3"/>
        <v>1</v>
      </c>
      <c r="H35" s="164"/>
      <c r="I35" s="164"/>
      <c r="J35" s="164"/>
      <c r="K35" s="163">
        <v>0</v>
      </c>
      <c r="L35" s="164"/>
      <c r="M35" s="164"/>
      <c r="N35" s="164"/>
      <c r="O35" s="163">
        <v>0</v>
      </c>
      <c r="P35" s="164"/>
      <c r="Q35" s="164"/>
      <c r="R35" s="164"/>
      <c r="S35" s="163">
        <v>0</v>
      </c>
      <c r="T35" s="164">
        <v>0</v>
      </c>
      <c r="U35" s="164">
        <v>124</v>
      </c>
      <c r="V35" s="164">
        <v>124</v>
      </c>
      <c r="W35" s="165">
        <f>V35/U35</f>
        <v>1</v>
      </c>
      <c r="X35" s="164"/>
      <c r="Y35" s="164"/>
      <c r="Z35" s="164"/>
      <c r="AA35" s="163">
        <v>0</v>
      </c>
      <c r="AB35" s="164"/>
      <c r="AC35" s="164"/>
      <c r="AD35" s="164"/>
      <c r="AE35" s="168">
        <v>0</v>
      </c>
    </row>
    <row r="36" spans="1:31" ht="24" customHeight="1" thickBot="1">
      <c r="A36" s="169" t="s">
        <v>468</v>
      </c>
      <c r="B36" s="170">
        <v>107051</v>
      </c>
      <c r="C36" s="170" t="s">
        <v>475</v>
      </c>
      <c r="D36" s="162">
        <f t="shared" si="0"/>
        <v>500</v>
      </c>
      <c r="E36" s="162">
        <f t="shared" si="1"/>
        <v>500</v>
      </c>
      <c r="F36" s="162">
        <f t="shared" si="2"/>
        <v>285</v>
      </c>
      <c r="G36" s="240">
        <f t="shared" si="3"/>
        <v>0.57</v>
      </c>
      <c r="H36" s="164"/>
      <c r="I36" s="164"/>
      <c r="J36" s="164"/>
      <c r="K36" s="163">
        <v>0</v>
      </c>
      <c r="L36" s="164"/>
      <c r="M36" s="164"/>
      <c r="N36" s="164"/>
      <c r="O36" s="163">
        <v>0</v>
      </c>
      <c r="P36" s="164">
        <v>500</v>
      </c>
      <c r="Q36" s="164">
        <v>500</v>
      </c>
      <c r="R36" s="164">
        <v>285</v>
      </c>
      <c r="S36" s="163">
        <f t="shared" si="4"/>
        <v>0.57</v>
      </c>
      <c r="T36" s="164"/>
      <c r="U36" s="164"/>
      <c r="V36" s="164"/>
      <c r="W36" s="165">
        <v>0</v>
      </c>
      <c r="X36" s="164"/>
      <c r="Y36" s="164"/>
      <c r="Z36" s="164"/>
      <c r="AA36" s="163">
        <v>0</v>
      </c>
      <c r="AB36" s="164"/>
      <c r="AC36" s="164"/>
      <c r="AD36" s="164"/>
      <c r="AE36" s="168">
        <v>0</v>
      </c>
    </row>
    <row r="37" spans="1:31" ht="24" customHeight="1" thickBot="1">
      <c r="A37" s="169" t="s">
        <v>469</v>
      </c>
      <c r="B37" s="170">
        <v>107755</v>
      </c>
      <c r="C37" s="170" t="s">
        <v>389</v>
      </c>
      <c r="D37" s="162">
        <f t="shared" si="0"/>
        <v>4274</v>
      </c>
      <c r="E37" s="162">
        <f t="shared" si="1"/>
        <v>4338</v>
      </c>
      <c r="F37" s="162">
        <f t="shared" si="2"/>
        <v>4279</v>
      </c>
      <c r="G37" s="240">
        <f t="shared" si="3"/>
        <v>0.9863992623328723</v>
      </c>
      <c r="H37" s="164">
        <v>2529</v>
      </c>
      <c r="I37" s="164">
        <v>2593</v>
      </c>
      <c r="J37" s="164">
        <v>2593</v>
      </c>
      <c r="K37" s="163">
        <f>J37/I37</f>
        <v>1</v>
      </c>
      <c r="L37" s="164">
        <v>495</v>
      </c>
      <c r="M37" s="164">
        <v>495</v>
      </c>
      <c r="N37" s="164">
        <v>485</v>
      </c>
      <c r="O37" s="163">
        <f>N37/M37</f>
        <v>0.9797979797979798</v>
      </c>
      <c r="P37" s="164">
        <v>1250</v>
      </c>
      <c r="Q37" s="164">
        <v>1250</v>
      </c>
      <c r="R37" s="164">
        <v>1201</v>
      </c>
      <c r="S37" s="163">
        <f t="shared" si="4"/>
        <v>0.9608</v>
      </c>
      <c r="T37" s="164"/>
      <c r="U37" s="164"/>
      <c r="V37" s="164"/>
      <c r="W37" s="165">
        <v>0</v>
      </c>
      <c r="X37" s="164"/>
      <c r="Y37" s="164"/>
      <c r="Z37" s="164"/>
      <c r="AA37" s="163">
        <v>0</v>
      </c>
      <c r="AB37" s="164"/>
      <c r="AC37" s="164"/>
      <c r="AD37" s="164"/>
      <c r="AE37" s="168">
        <v>0</v>
      </c>
    </row>
    <row r="38" spans="1:31" ht="24" customHeight="1" thickBot="1">
      <c r="A38" s="169" t="s">
        <v>470</v>
      </c>
      <c r="B38" s="170">
        <v>107060</v>
      </c>
      <c r="C38" s="170" t="s">
        <v>240</v>
      </c>
      <c r="D38" s="162">
        <f t="shared" si="0"/>
        <v>0</v>
      </c>
      <c r="E38" s="162">
        <f>I38+M38+Q38+U38+Y38+AC38</f>
        <v>10616</v>
      </c>
      <c r="F38" s="162">
        <f t="shared" si="2"/>
        <v>10616</v>
      </c>
      <c r="G38" s="240">
        <f t="shared" si="3"/>
        <v>1</v>
      </c>
      <c r="H38" s="164"/>
      <c r="I38" s="164"/>
      <c r="J38" s="164"/>
      <c r="K38" s="163">
        <v>0</v>
      </c>
      <c r="L38" s="164"/>
      <c r="M38" s="164"/>
      <c r="N38" s="164"/>
      <c r="O38" s="163">
        <v>0</v>
      </c>
      <c r="P38" s="164"/>
      <c r="Q38" s="164"/>
      <c r="R38" s="164"/>
      <c r="S38" s="163">
        <v>0</v>
      </c>
      <c r="T38" s="164">
        <v>0</v>
      </c>
      <c r="U38" s="164">
        <v>10616</v>
      </c>
      <c r="V38" s="164">
        <v>10616</v>
      </c>
      <c r="W38" s="279">
        <f>V38/U38</f>
        <v>1</v>
      </c>
      <c r="X38" s="164"/>
      <c r="Y38" s="164"/>
      <c r="Z38" s="164"/>
      <c r="AA38" s="163">
        <v>0</v>
      </c>
      <c r="AB38" s="164"/>
      <c r="AC38" s="164"/>
      <c r="AD38" s="164"/>
      <c r="AE38" s="168">
        <v>0</v>
      </c>
    </row>
    <row r="39" spans="1:31" ht="24" customHeight="1" thickBot="1">
      <c r="A39" s="169" t="s">
        <v>471</v>
      </c>
      <c r="B39" s="170">
        <v>900020</v>
      </c>
      <c r="C39" s="170" t="s">
        <v>465</v>
      </c>
      <c r="D39" s="162">
        <f t="shared" si="0"/>
        <v>0</v>
      </c>
      <c r="E39" s="162">
        <f>I39+M39+Q39+U39+Y39+AC39</f>
        <v>0</v>
      </c>
      <c r="F39" s="162">
        <f t="shared" si="2"/>
        <v>0</v>
      </c>
      <c r="G39" s="240">
        <v>0</v>
      </c>
      <c r="H39" s="164"/>
      <c r="I39" s="164"/>
      <c r="J39" s="164"/>
      <c r="K39" s="163"/>
      <c r="L39" s="164"/>
      <c r="M39" s="164"/>
      <c r="N39" s="164"/>
      <c r="O39" s="163"/>
      <c r="P39" s="164"/>
      <c r="Q39" s="164"/>
      <c r="R39" s="164"/>
      <c r="S39" s="163"/>
      <c r="T39" s="164"/>
      <c r="U39" s="164"/>
      <c r="V39" s="164"/>
      <c r="W39" s="165"/>
      <c r="X39" s="164"/>
      <c r="Y39" s="164"/>
      <c r="Z39" s="164"/>
      <c r="AA39" s="163"/>
      <c r="AB39" s="164"/>
      <c r="AC39" s="164"/>
      <c r="AD39" s="164"/>
      <c r="AE39" s="168">
        <v>0</v>
      </c>
    </row>
    <row r="40" spans="1:31" ht="24" customHeight="1" thickBot="1">
      <c r="A40" s="169" t="s">
        <v>474</v>
      </c>
      <c r="B40" s="174"/>
      <c r="C40" s="174" t="s">
        <v>242</v>
      </c>
      <c r="D40" s="162">
        <f>SUM(H40+L40+P40+X40)</f>
        <v>63499</v>
      </c>
      <c r="E40" s="171">
        <f>SUM(E9:E38)</f>
        <v>82911</v>
      </c>
      <c r="F40" s="171">
        <f>SUM(F9:F38)</f>
        <v>73656</v>
      </c>
      <c r="G40" s="240">
        <f t="shared" si="3"/>
        <v>0.8883742808553751</v>
      </c>
      <c r="H40" s="171">
        <f>SUM(H9:H38)</f>
        <v>34149</v>
      </c>
      <c r="I40" s="171">
        <f>SUM(I9:I38)</f>
        <v>38028</v>
      </c>
      <c r="J40" s="171">
        <f>SUM(J9:J38)</f>
        <v>34896</v>
      </c>
      <c r="K40" s="163">
        <f>J40/I40</f>
        <v>0.9176396339539287</v>
      </c>
      <c r="L40" s="171">
        <f>SUM(L9:L38)</f>
        <v>4400</v>
      </c>
      <c r="M40" s="171">
        <f>SUM(M9:M38)</f>
        <v>4907</v>
      </c>
      <c r="N40" s="171">
        <f>SUM(N9:N38)</f>
        <v>4727</v>
      </c>
      <c r="O40" s="163">
        <f>N40/M40</f>
        <v>0.9633177093947421</v>
      </c>
      <c r="P40" s="171">
        <f>SUM(P9:P38)</f>
        <v>21800</v>
      </c>
      <c r="Q40" s="171">
        <f>SUM(Q9:Q38)</f>
        <v>25677</v>
      </c>
      <c r="R40" s="190">
        <f>SUM(R9:R38)</f>
        <v>19405</v>
      </c>
      <c r="S40" s="163">
        <f t="shared" si="4"/>
        <v>0.7557347042099933</v>
      </c>
      <c r="T40" s="171">
        <f>SUM(T9:T38)</f>
        <v>0</v>
      </c>
      <c r="U40" s="171">
        <f>SUM(U9:U38)</f>
        <v>10740</v>
      </c>
      <c r="V40" s="171">
        <f>SUM(V9:V38)</f>
        <v>10740</v>
      </c>
      <c r="W40" s="279">
        <f>V40/U40</f>
        <v>1</v>
      </c>
      <c r="X40" s="171">
        <f>SUM(X9:X38)</f>
        <v>3150</v>
      </c>
      <c r="Y40" s="171">
        <f>SUM(Y9:Y38)</f>
        <v>3559</v>
      </c>
      <c r="Z40" s="171">
        <f>SUM(Z9:Z38)</f>
        <v>3888</v>
      </c>
      <c r="AA40" s="163">
        <f>Z40/Y40</f>
        <v>1.0924416971059285</v>
      </c>
      <c r="AB40" s="171">
        <f>SUM(AB9:AB38)</f>
        <v>0</v>
      </c>
      <c r="AC40" s="171">
        <f>SUM(AC9:AC38)</f>
        <v>0</v>
      </c>
      <c r="AD40" s="171">
        <f>SUM(AD9:AD38)</f>
        <v>0</v>
      </c>
      <c r="AE40" s="168">
        <v>0</v>
      </c>
    </row>
    <row r="41" spans="1:15" ht="12" thickBot="1">
      <c r="A41" s="10"/>
      <c r="O41" s="166"/>
    </row>
    <row r="42" spans="1:31" ht="12" thickBot="1">
      <c r="A42" s="293" t="s">
        <v>195</v>
      </c>
      <c r="B42" s="175"/>
      <c r="C42" s="175"/>
      <c r="D42" s="296" t="s">
        <v>199</v>
      </c>
      <c r="E42" s="297"/>
      <c r="F42" s="297"/>
      <c r="G42" s="297"/>
      <c r="H42" s="296" t="s">
        <v>196</v>
      </c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</row>
    <row r="43" spans="1:31" ht="21.75" thickBot="1">
      <c r="A43" s="294"/>
      <c r="B43" s="175" t="s">
        <v>243</v>
      </c>
      <c r="C43" s="175" t="s">
        <v>244</v>
      </c>
      <c r="D43" s="297"/>
      <c r="E43" s="297"/>
      <c r="F43" s="297"/>
      <c r="G43" s="297"/>
      <c r="H43" s="296" t="s">
        <v>12</v>
      </c>
      <c r="I43" s="297"/>
      <c r="J43" s="297"/>
      <c r="K43" s="297"/>
      <c r="L43" s="296" t="s">
        <v>0</v>
      </c>
      <c r="M43" s="297"/>
      <c r="N43" s="297"/>
      <c r="O43" s="297"/>
      <c r="P43" s="296" t="s">
        <v>28</v>
      </c>
      <c r="Q43" s="297"/>
      <c r="R43" s="297"/>
      <c r="S43" s="297"/>
      <c r="T43" s="296" t="s">
        <v>29</v>
      </c>
      <c r="U43" s="297"/>
      <c r="V43" s="297"/>
      <c r="W43" s="297"/>
      <c r="X43" s="296" t="s">
        <v>245</v>
      </c>
      <c r="Y43" s="297"/>
      <c r="Z43" s="297"/>
      <c r="AA43" s="297"/>
      <c r="AB43" s="175"/>
      <c r="AC43" s="175"/>
      <c r="AD43" s="175"/>
      <c r="AE43" s="175"/>
    </row>
    <row r="44" spans="1:31" ht="53.25" thickBot="1">
      <c r="A44" s="294"/>
      <c r="B44" s="177"/>
      <c r="C44" s="177"/>
      <c r="D44" s="175" t="s">
        <v>452</v>
      </c>
      <c r="E44" s="175" t="s">
        <v>453</v>
      </c>
      <c r="F44" s="175" t="s">
        <v>447</v>
      </c>
      <c r="G44" s="176" t="s">
        <v>257</v>
      </c>
      <c r="H44" s="175" t="s">
        <v>452</v>
      </c>
      <c r="I44" s="175" t="s">
        <v>453</v>
      </c>
      <c r="J44" s="175" t="s">
        <v>447</v>
      </c>
      <c r="K44" s="176" t="s">
        <v>257</v>
      </c>
      <c r="L44" s="175" t="s">
        <v>452</v>
      </c>
      <c r="M44" s="175" t="s">
        <v>453</v>
      </c>
      <c r="N44" s="175" t="s">
        <v>447</v>
      </c>
      <c r="O44" s="176" t="s">
        <v>257</v>
      </c>
      <c r="P44" s="175" t="s">
        <v>452</v>
      </c>
      <c r="Q44" s="175" t="s">
        <v>453</v>
      </c>
      <c r="R44" s="175" t="s">
        <v>447</v>
      </c>
      <c r="S44" s="176" t="s">
        <v>257</v>
      </c>
      <c r="T44" s="175" t="s">
        <v>452</v>
      </c>
      <c r="U44" s="175" t="s">
        <v>453</v>
      </c>
      <c r="V44" s="175" t="s">
        <v>447</v>
      </c>
      <c r="W44" s="176" t="s">
        <v>257</v>
      </c>
      <c r="X44" s="175" t="s">
        <v>452</v>
      </c>
      <c r="Y44" s="175" t="s">
        <v>453</v>
      </c>
      <c r="Z44" s="175" t="s">
        <v>447</v>
      </c>
      <c r="AA44" s="176" t="s">
        <v>257</v>
      </c>
      <c r="AB44" s="175"/>
      <c r="AC44" s="175"/>
      <c r="AD44" s="175"/>
      <c r="AE44" s="172"/>
    </row>
    <row r="45" spans="1:31" ht="12" thickBot="1">
      <c r="A45" s="295"/>
      <c r="B45" s="177"/>
      <c r="C45" s="177"/>
      <c r="D45" s="177"/>
      <c r="E45" s="177"/>
      <c r="F45" s="177"/>
      <c r="G45" s="177"/>
      <c r="H45" s="296" t="s">
        <v>206</v>
      </c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</row>
    <row r="46" spans="1:31" ht="27.75" customHeight="1" thickBot="1">
      <c r="A46" s="169" t="s">
        <v>207</v>
      </c>
      <c r="B46" s="170">
        <v>11130</v>
      </c>
      <c r="C46" s="170" t="s">
        <v>15</v>
      </c>
      <c r="D46" s="171">
        <f>H46+L46+P46+T46+X46</f>
        <v>0</v>
      </c>
      <c r="E46" s="171">
        <f>I46+M46+Q46+U46+Y46</f>
        <v>648</v>
      </c>
      <c r="F46" s="171">
        <f>J46+N46+R46+V46+Z46</f>
        <v>648</v>
      </c>
      <c r="G46" s="240">
        <f>F46/E46</f>
        <v>1</v>
      </c>
      <c r="H46" s="164">
        <v>0</v>
      </c>
      <c r="I46" s="164">
        <v>648</v>
      </c>
      <c r="J46" s="164">
        <v>648</v>
      </c>
      <c r="K46" s="163">
        <f>J46/I46</f>
        <v>1</v>
      </c>
      <c r="L46" s="164"/>
      <c r="M46" s="164"/>
      <c r="N46" s="164"/>
      <c r="O46" s="166">
        <v>0</v>
      </c>
      <c r="P46" s="164"/>
      <c r="Q46" s="164"/>
      <c r="R46" s="164"/>
      <c r="S46" s="164">
        <v>0</v>
      </c>
      <c r="T46" s="164"/>
      <c r="U46" s="164"/>
      <c r="V46" s="164"/>
      <c r="W46" s="164">
        <v>0</v>
      </c>
      <c r="X46" s="164"/>
      <c r="Y46" s="164"/>
      <c r="Z46" s="164"/>
      <c r="AA46" s="164">
        <v>0</v>
      </c>
      <c r="AB46" s="164"/>
      <c r="AC46" s="164"/>
      <c r="AD46" s="164"/>
      <c r="AE46" s="164"/>
    </row>
    <row r="47" spans="1:31" ht="21" customHeight="1" thickBot="1">
      <c r="A47" s="169" t="s">
        <v>208</v>
      </c>
      <c r="B47" s="170">
        <v>13320</v>
      </c>
      <c r="C47" s="170" t="s">
        <v>209</v>
      </c>
      <c r="D47" s="171">
        <f aca="true" t="shared" si="5" ref="D47:D70">H47+L47+P47+T47+X47</f>
        <v>0</v>
      </c>
      <c r="E47" s="171">
        <f aca="true" t="shared" si="6" ref="E47:E70">I47+M47+Q47+U47+Y47</f>
        <v>0</v>
      </c>
      <c r="F47" s="171">
        <f aca="true" t="shared" si="7" ref="F47:F70">J47+N47+R47+V47+Z47</f>
        <v>0</v>
      </c>
      <c r="G47" s="240">
        <v>0</v>
      </c>
      <c r="H47" s="164"/>
      <c r="I47" s="164"/>
      <c r="J47" s="164"/>
      <c r="K47" s="163">
        <v>0</v>
      </c>
      <c r="L47" s="164"/>
      <c r="M47" s="164"/>
      <c r="N47" s="164"/>
      <c r="O47" s="166">
        <v>0</v>
      </c>
      <c r="P47" s="164"/>
      <c r="Q47" s="164"/>
      <c r="R47" s="164"/>
      <c r="S47" s="164">
        <v>0</v>
      </c>
      <c r="T47" s="164"/>
      <c r="U47" s="164"/>
      <c r="V47" s="164"/>
      <c r="W47" s="164">
        <v>0</v>
      </c>
      <c r="X47" s="164"/>
      <c r="Y47" s="164"/>
      <c r="Z47" s="164"/>
      <c r="AA47" s="164">
        <v>0</v>
      </c>
      <c r="AB47" s="164"/>
      <c r="AC47" s="164"/>
      <c r="AD47" s="164"/>
      <c r="AE47" s="164"/>
    </row>
    <row r="48" spans="1:31" ht="21" customHeight="1" thickBot="1">
      <c r="A48" s="169" t="s">
        <v>210</v>
      </c>
      <c r="B48" s="170">
        <v>11350</v>
      </c>
      <c r="C48" s="170" t="s">
        <v>211</v>
      </c>
      <c r="D48" s="171">
        <f t="shared" si="5"/>
        <v>0</v>
      </c>
      <c r="E48" s="171">
        <f t="shared" si="6"/>
        <v>2000</v>
      </c>
      <c r="F48" s="171">
        <f t="shared" si="7"/>
        <v>2000</v>
      </c>
      <c r="G48" s="240">
        <f>F48/E48</f>
        <v>1</v>
      </c>
      <c r="H48" s="164"/>
      <c r="I48" s="164"/>
      <c r="J48" s="164"/>
      <c r="K48" s="163">
        <v>0</v>
      </c>
      <c r="L48" s="164">
        <v>0</v>
      </c>
      <c r="M48" s="164">
        <v>2000</v>
      </c>
      <c r="N48" s="164">
        <v>2000</v>
      </c>
      <c r="O48" s="166">
        <f>N48/M48</f>
        <v>1</v>
      </c>
      <c r="P48" s="164"/>
      <c r="Q48" s="164"/>
      <c r="R48" s="164"/>
      <c r="S48" s="164">
        <v>0</v>
      </c>
      <c r="T48" s="164"/>
      <c r="U48" s="164"/>
      <c r="V48" s="164"/>
      <c r="W48" s="164">
        <v>0</v>
      </c>
      <c r="X48" s="164"/>
      <c r="Y48" s="164"/>
      <c r="Z48" s="164"/>
      <c r="AA48" s="164">
        <v>0</v>
      </c>
      <c r="AB48" s="164"/>
      <c r="AC48" s="164"/>
      <c r="AD48" s="164"/>
      <c r="AE48" s="164"/>
    </row>
    <row r="49" spans="1:31" ht="21" customHeight="1" thickBot="1">
      <c r="A49" s="169" t="s">
        <v>212</v>
      </c>
      <c r="B49" s="170">
        <v>32020</v>
      </c>
      <c r="C49" s="170" t="s">
        <v>213</v>
      </c>
      <c r="D49" s="171">
        <f t="shared" si="5"/>
        <v>0</v>
      </c>
      <c r="E49" s="171">
        <f t="shared" si="6"/>
        <v>0</v>
      </c>
      <c r="F49" s="171">
        <f t="shared" si="7"/>
        <v>0</v>
      </c>
      <c r="G49" s="240">
        <v>0</v>
      </c>
      <c r="H49" s="164"/>
      <c r="I49" s="164"/>
      <c r="J49" s="164"/>
      <c r="K49" s="163">
        <v>0</v>
      </c>
      <c r="L49" s="164"/>
      <c r="M49" s="164"/>
      <c r="N49" s="164"/>
      <c r="O49" s="166">
        <v>0</v>
      </c>
      <c r="P49" s="164"/>
      <c r="Q49" s="164"/>
      <c r="R49" s="164"/>
      <c r="S49" s="164">
        <v>0</v>
      </c>
      <c r="T49" s="164"/>
      <c r="U49" s="164"/>
      <c r="V49" s="164"/>
      <c r="W49" s="164">
        <v>0</v>
      </c>
      <c r="X49" s="164"/>
      <c r="Y49" s="164"/>
      <c r="Z49" s="164"/>
      <c r="AA49" s="164">
        <v>0</v>
      </c>
      <c r="AB49" s="164"/>
      <c r="AC49" s="164"/>
      <c r="AD49" s="164"/>
      <c r="AE49" s="164"/>
    </row>
    <row r="50" spans="1:31" ht="21" customHeight="1" thickBot="1">
      <c r="A50" s="169" t="s">
        <v>214</v>
      </c>
      <c r="B50" s="170">
        <v>413231</v>
      </c>
      <c r="C50" s="170" t="s">
        <v>16</v>
      </c>
      <c r="D50" s="171">
        <f t="shared" si="5"/>
        <v>450</v>
      </c>
      <c r="E50" s="171">
        <f t="shared" si="6"/>
        <v>524</v>
      </c>
      <c r="F50" s="171">
        <f t="shared" si="7"/>
        <v>524</v>
      </c>
      <c r="G50" s="240">
        <f>F50/E50</f>
        <v>1</v>
      </c>
      <c r="H50" s="164">
        <v>450</v>
      </c>
      <c r="I50" s="164">
        <v>524</v>
      </c>
      <c r="J50" s="164">
        <v>524</v>
      </c>
      <c r="K50" s="163">
        <f>J50/I50</f>
        <v>1</v>
      </c>
      <c r="L50" s="164"/>
      <c r="M50" s="164"/>
      <c r="N50" s="164"/>
      <c r="O50" s="166">
        <v>0</v>
      </c>
      <c r="P50" s="164"/>
      <c r="Q50" s="164"/>
      <c r="R50" s="164"/>
      <c r="S50" s="164">
        <v>0</v>
      </c>
      <c r="T50" s="164"/>
      <c r="U50" s="164"/>
      <c r="V50" s="164"/>
      <c r="W50" s="164">
        <v>0</v>
      </c>
      <c r="X50" s="164"/>
      <c r="Y50" s="164"/>
      <c r="Z50" s="164"/>
      <c r="AA50" s="164">
        <v>0</v>
      </c>
      <c r="AB50" s="164"/>
      <c r="AC50" s="164"/>
      <c r="AD50" s="164"/>
      <c r="AE50" s="164"/>
    </row>
    <row r="51" spans="1:31" ht="21" customHeight="1" thickBot="1">
      <c r="A51" s="169" t="s">
        <v>215</v>
      </c>
      <c r="B51" s="170">
        <v>45160</v>
      </c>
      <c r="C51" s="170" t="s">
        <v>17</v>
      </c>
      <c r="D51" s="171">
        <f t="shared" si="5"/>
        <v>0</v>
      </c>
      <c r="E51" s="171">
        <f t="shared" si="6"/>
        <v>0</v>
      </c>
      <c r="F51" s="171">
        <f t="shared" si="7"/>
        <v>0</v>
      </c>
      <c r="G51" s="240">
        <v>0</v>
      </c>
      <c r="H51" s="164"/>
      <c r="I51" s="164"/>
      <c r="J51" s="164"/>
      <c r="K51" s="163">
        <v>0</v>
      </c>
      <c r="L51" s="164"/>
      <c r="M51" s="164"/>
      <c r="N51" s="164"/>
      <c r="O51" s="166">
        <v>0</v>
      </c>
      <c r="P51" s="164"/>
      <c r="Q51" s="164"/>
      <c r="R51" s="164"/>
      <c r="S51" s="164">
        <v>0</v>
      </c>
      <c r="T51" s="164"/>
      <c r="U51" s="164"/>
      <c r="V51" s="164"/>
      <c r="W51" s="164">
        <v>0</v>
      </c>
      <c r="X51" s="164"/>
      <c r="Y51" s="164"/>
      <c r="Z51" s="164"/>
      <c r="AA51" s="164">
        <v>0</v>
      </c>
      <c r="AB51" s="164"/>
      <c r="AC51" s="164"/>
      <c r="AD51" s="164"/>
      <c r="AE51" s="164"/>
    </row>
    <row r="52" spans="1:31" ht="21" customHeight="1" thickBot="1">
      <c r="A52" s="169" t="s">
        <v>216</v>
      </c>
      <c r="B52" s="170">
        <v>51040</v>
      </c>
      <c r="C52" s="170" t="s">
        <v>217</v>
      </c>
      <c r="D52" s="171">
        <f t="shared" si="5"/>
        <v>0</v>
      </c>
      <c r="E52" s="171">
        <f t="shared" si="6"/>
        <v>0</v>
      </c>
      <c r="F52" s="171">
        <f t="shared" si="7"/>
        <v>0</v>
      </c>
      <c r="G52" s="240">
        <v>0</v>
      </c>
      <c r="H52" s="164"/>
      <c r="I52" s="164"/>
      <c r="J52" s="164"/>
      <c r="K52" s="163">
        <v>0</v>
      </c>
      <c r="L52" s="164"/>
      <c r="M52" s="164"/>
      <c r="N52" s="164"/>
      <c r="O52" s="166">
        <v>0</v>
      </c>
      <c r="P52" s="164"/>
      <c r="Q52" s="164"/>
      <c r="R52" s="164"/>
      <c r="S52" s="164">
        <v>0</v>
      </c>
      <c r="T52" s="164"/>
      <c r="U52" s="164"/>
      <c r="V52" s="164"/>
      <c r="W52" s="164">
        <v>0</v>
      </c>
      <c r="X52" s="164"/>
      <c r="Y52" s="164"/>
      <c r="Z52" s="164"/>
      <c r="AA52" s="164">
        <v>0</v>
      </c>
      <c r="AB52" s="164"/>
      <c r="AC52" s="164"/>
      <c r="AD52" s="164"/>
      <c r="AE52" s="164"/>
    </row>
    <row r="53" spans="1:31" ht="21" customHeight="1" thickBot="1">
      <c r="A53" s="169" t="s">
        <v>218</v>
      </c>
      <c r="B53" s="170">
        <v>52020</v>
      </c>
      <c r="C53" s="170" t="s">
        <v>18</v>
      </c>
      <c r="D53" s="171">
        <f t="shared" si="5"/>
        <v>0</v>
      </c>
      <c r="E53" s="171">
        <f t="shared" si="6"/>
        <v>0</v>
      </c>
      <c r="F53" s="171">
        <f t="shared" si="7"/>
        <v>0</v>
      </c>
      <c r="G53" s="240">
        <v>0</v>
      </c>
      <c r="H53" s="164"/>
      <c r="I53" s="164"/>
      <c r="J53" s="164"/>
      <c r="K53" s="163">
        <v>0</v>
      </c>
      <c r="L53" s="164"/>
      <c r="M53" s="164"/>
      <c r="N53" s="164"/>
      <c r="O53" s="166">
        <v>0</v>
      </c>
      <c r="P53" s="164"/>
      <c r="Q53" s="164"/>
      <c r="R53" s="164"/>
      <c r="S53" s="164">
        <v>0</v>
      </c>
      <c r="T53" s="164"/>
      <c r="U53" s="164"/>
      <c r="V53" s="164"/>
      <c r="W53" s="164">
        <v>0</v>
      </c>
      <c r="X53" s="164"/>
      <c r="Y53" s="164"/>
      <c r="Z53" s="164"/>
      <c r="AA53" s="164">
        <v>0</v>
      </c>
      <c r="AB53" s="164"/>
      <c r="AC53" s="164"/>
      <c r="AD53" s="164"/>
      <c r="AE53" s="164"/>
    </row>
    <row r="54" spans="1:31" ht="21" customHeight="1" thickBot="1">
      <c r="A54" s="169" t="s">
        <v>219</v>
      </c>
      <c r="B54" s="170">
        <v>63020</v>
      </c>
      <c r="C54" s="170" t="s">
        <v>19</v>
      </c>
      <c r="D54" s="171">
        <f t="shared" si="5"/>
        <v>0</v>
      </c>
      <c r="E54" s="171">
        <f t="shared" si="6"/>
        <v>0</v>
      </c>
      <c r="F54" s="171">
        <f t="shared" si="7"/>
        <v>0</v>
      </c>
      <c r="G54" s="240">
        <v>0</v>
      </c>
      <c r="H54" s="164"/>
      <c r="I54" s="164"/>
      <c r="J54" s="164"/>
      <c r="K54" s="163">
        <v>0</v>
      </c>
      <c r="L54" s="164"/>
      <c r="M54" s="164"/>
      <c r="N54" s="164"/>
      <c r="O54" s="166">
        <v>0</v>
      </c>
      <c r="P54" s="164"/>
      <c r="Q54" s="164"/>
      <c r="R54" s="164"/>
      <c r="S54" s="164">
        <v>0</v>
      </c>
      <c r="T54" s="164"/>
      <c r="U54" s="164"/>
      <c r="V54" s="164"/>
      <c r="W54" s="164">
        <v>0</v>
      </c>
      <c r="X54" s="164"/>
      <c r="Y54" s="164"/>
      <c r="Z54" s="164"/>
      <c r="AA54" s="164">
        <v>0</v>
      </c>
      <c r="AB54" s="164"/>
      <c r="AC54" s="164"/>
      <c r="AD54" s="164"/>
      <c r="AE54" s="164"/>
    </row>
    <row r="55" spans="1:31" ht="21" customHeight="1" thickBot="1">
      <c r="A55" s="169" t="s">
        <v>220</v>
      </c>
      <c r="B55" s="170">
        <v>64010</v>
      </c>
      <c r="C55" s="170" t="s">
        <v>20</v>
      </c>
      <c r="D55" s="171">
        <f t="shared" si="5"/>
        <v>0</v>
      </c>
      <c r="E55" s="171">
        <f t="shared" si="6"/>
        <v>0</v>
      </c>
      <c r="F55" s="171">
        <f t="shared" si="7"/>
        <v>0</v>
      </c>
      <c r="G55" s="240">
        <v>0</v>
      </c>
      <c r="H55" s="164"/>
      <c r="I55" s="164"/>
      <c r="J55" s="164"/>
      <c r="K55" s="163">
        <v>0</v>
      </c>
      <c r="L55" s="164"/>
      <c r="M55" s="164"/>
      <c r="N55" s="164"/>
      <c r="O55" s="166">
        <v>0</v>
      </c>
      <c r="P55" s="164"/>
      <c r="Q55" s="164"/>
      <c r="R55" s="164"/>
      <c r="S55" s="164">
        <v>0</v>
      </c>
      <c r="T55" s="164"/>
      <c r="U55" s="164"/>
      <c r="V55" s="164"/>
      <c r="W55" s="164">
        <v>0</v>
      </c>
      <c r="X55" s="164"/>
      <c r="Y55" s="164"/>
      <c r="Z55" s="164"/>
      <c r="AA55" s="164">
        <v>0</v>
      </c>
      <c r="AB55" s="164"/>
      <c r="AC55" s="164"/>
      <c r="AD55" s="164"/>
      <c r="AE55" s="164"/>
    </row>
    <row r="56" spans="1:31" ht="21" customHeight="1" thickBot="1">
      <c r="A56" s="169" t="s">
        <v>221</v>
      </c>
      <c r="B56" s="170">
        <v>66010</v>
      </c>
      <c r="C56" s="170" t="s">
        <v>21</v>
      </c>
      <c r="D56" s="171">
        <f t="shared" si="5"/>
        <v>0</v>
      </c>
      <c r="E56" s="171">
        <f t="shared" si="6"/>
        <v>0</v>
      </c>
      <c r="F56" s="171">
        <f t="shared" si="7"/>
        <v>0</v>
      </c>
      <c r="G56" s="240">
        <v>0</v>
      </c>
      <c r="H56" s="164"/>
      <c r="I56" s="164"/>
      <c r="J56" s="164"/>
      <c r="K56" s="163">
        <v>0</v>
      </c>
      <c r="L56" s="164"/>
      <c r="M56" s="164"/>
      <c r="N56" s="164"/>
      <c r="O56" s="166">
        <v>0</v>
      </c>
      <c r="P56" s="164"/>
      <c r="Q56" s="164"/>
      <c r="R56" s="164"/>
      <c r="S56" s="164">
        <v>0</v>
      </c>
      <c r="T56" s="164"/>
      <c r="U56" s="164"/>
      <c r="V56" s="164"/>
      <c r="W56" s="164">
        <v>0</v>
      </c>
      <c r="X56" s="164"/>
      <c r="Y56" s="164"/>
      <c r="Z56" s="164"/>
      <c r="AA56" s="164">
        <v>0</v>
      </c>
      <c r="AB56" s="164"/>
      <c r="AC56" s="164"/>
      <c r="AD56" s="164"/>
      <c r="AE56" s="164"/>
    </row>
    <row r="57" spans="1:31" ht="21" customHeight="1" thickBot="1">
      <c r="A57" s="169" t="s">
        <v>222</v>
      </c>
      <c r="B57" s="170">
        <v>66020</v>
      </c>
      <c r="C57" s="170" t="s">
        <v>246</v>
      </c>
      <c r="D57" s="171">
        <f t="shared" si="5"/>
        <v>0</v>
      </c>
      <c r="E57" s="171">
        <f t="shared" si="6"/>
        <v>1053</v>
      </c>
      <c r="F57" s="171">
        <f t="shared" si="7"/>
        <v>1053</v>
      </c>
      <c r="G57" s="240">
        <f>F57/E57</f>
        <v>1</v>
      </c>
      <c r="H57" s="164">
        <v>0</v>
      </c>
      <c r="I57" s="164">
        <v>876</v>
      </c>
      <c r="J57" s="164">
        <v>876</v>
      </c>
      <c r="K57" s="163">
        <f>J57/I57</f>
        <v>1</v>
      </c>
      <c r="L57" s="164">
        <v>0</v>
      </c>
      <c r="M57" s="164">
        <v>177</v>
      </c>
      <c r="N57" s="164">
        <v>177</v>
      </c>
      <c r="O57" s="166">
        <f>N57/M57</f>
        <v>1</v>
      </c>
      <c r="P57" s="164"/>
      <c r="Q57" s="164"/>
      <c r="R57" s="164"/>
      <c r="S57" s="164">
        <v>0</v>
      </c>
      <c r="T57" s="164"/>
      <c r="U57" s="164"/>
      <c r="V57" s="164"/>
      <c r="W57" s="164">
        <v>0</v>
      </c>
      <c r="X57" s="164"/>
      <c r="Y57" s="164"/>
      <c r="Z57" s="164"/>
      <c r="AA57" s="164">
        <v>0</v>
      </c>
      <c r="AB57" s="164"/>
      <c r="AC57" s="164"/>
      <c r="AD57" s="164"/>
      <c r="AE57" s="164"/>
    </row>
    <row r="58" spans="1:31" ht="21" customHeight="1" thickBot="1">
      <c r="A58" s="169" t="s">
        <v>224</v>
      </c>
      <c r="B58" s="170">
        <v>72111</v>
      </c>
      <c r="C58" s="170" t="s">
        <v>22</v>
      </c>
      <c r="D58" s="171">
        <f t="shared" si="5"/>
        <v>0</v>
      </c>
      <c r="E58" s="171">
        <f t="shared" si="6"/>
        <v>0</v>
      </c>
      <c r="F58" s="171">
        <f t="shared" si="7"/>
        <v>0</v>
      </c>
      <c r="G58" s="240">
        <v>0</v>
      </c>
      <c r="H58" s="164"/>
      <c r="I58" s="164"/>
      <c r="J58" s="164"/>
      <c r="K58" s="163">
        <v>0</v>
      </c>
      <c r="L58" s="164"/>
      <c r="M58" s="164"/>
      <c r="N58" s="164"/>
      <c r="O58" s="166">
        <v>0</v>
      </c>
      <c r="P58" s="164"/>
      <c r="Q58" s="164"/>
      <c r="R58" s="164"/>
      <c r="S58" s="164">
        <v>0</v>
      </c>
      <c r="T58" s="164"/>
      <c r="U58" s="164"/>
      <c r="V58" s="164"/>
      <c r="W58" s="164">
        <v>0</v>
      </c>
      <c r="X58" s="164"/>
      <c r="Y58" s="164"/>
      <c r="Z58" s="164"/>
      <c r="AA58" s="164">
        <v>0</v>
      </c>
      <c r="AB58" s="164"/>
      <c r="AC58" s="164"/>
      <c r="AD58" s="164"/>
      <c r="AE58" s="164"/>
    </row>
    <row r="59" spans="1:31" ht="21" customHeight="1" thickBot="1">
      <c r="A59" s="169" t="s">
        <v>247</v>
      </c>
      <c r="B59" s="170">
        <v>72311</v>
      </c>
      <c r="C59" s="170" t="s">
        <v>23</v>
      </c>
      <c r="D59" s="171">
        <f t="shared" si="5"/>
        <v>0</v>
      </c>
      <c r="E59" s="171">
        <f t="shared" si="6"/>
        <v>0</v>
      </c>
      <c r="F59" s="171">
        <f t="shared" si="7"/>
        <v>0</v>
      </c>
      <c r="G59" s="240">
        <v>0</v>
      </c>
      <c r="H59" s="164"/>
      <c r="I59" s="164"/>
      <c r="J59" s="164"/>
      <c r="K59" s="163">
        <v>0</v>
      </c>
      <c r="L59" s="164"/>
      <c r="M59" s="164"/>
      <c r="N59" s="164"/>
      <c r="O59" s="166">
        <v>0</v>
      </c>
      <c r="P59" s="164"/>
      <c r="Q59" s="164"/>
      <c r="R59" s="164"/>
      <c r="S59" s="164">
        <v>0</v>
      </c>
      <c r="T59" s="164"/>
      <c r="U59" s="164"/>
      <c r="V59" s="164"/>
      <c r="W59" s="164">
        <v>0</v>
      </c>
      <c r="X59" s="164"/>
      <c r="Y59" s="164"/>
      <c r="Z59" s="164"/>
      <c r="AA59" s="164">
        <v>0</v>
      </c>
      <c r="AB59" s="164"/>
      <c r="AC59" s="164"/>
      <c r="AD59" s="164"/>
      <c r="AE59" s="164"/>
    </row>
    <row r="60" spans="1:31" ht="21" customHeight="1" thickBot="1">
      <c r="A60" s="169" t="s">
        <v>225</v>
      </c>
      <c r="B60" s="170">
        <v>74031</v>
      </c>
      <c r="C60" s="170" t="s">
        <v>24</v>
      </c>
      <c r="D60" s="171">
        <f t="shared" si="5"/>
        <v>0</v>
      </c>
      <c r="E60" s="171">
        <f t="shared" si="6"/>
        <v>0</v>
      </c>
      <c r="F60" s="171">
        <f t="shared" si="7"/>
        <v>0</v>
      </c>
      <c r="G60" s="240">
        <v>0</v>
      </c>
      <c r="H60" s="164"/>
      <c r="I60" s="164"/>
      <c r="J60" s="164"/>
      <c r="K60" s="163">
        <v>0</v>
      </c>
      <c r="L60" s="164"/>
      <c r="M60" s="164"/>
      <c r="N60" s="164"/>
      <c r="O60" s="166">
        <v>0</v>
      </c>
      <c r="P60" s="164"/>
      <c r="Q60" s="164"/>
      <c r="R60" s="164"/>
      <c r="S60" s="164">
        <v>0</v>
      </c>
      <c r="T60" s="164"/>
      <c r="U60" s="164"/>
      <c r="V60" s="164"/>
      <c r="W60" s="164">
        <v>0</v>
      </c>
      <c r="X60" s="164"/>
      <c r="Y60" s="164"/>
      <c r="Z60" s="164"/>
      <c r="AA60" s="164">
        <v>0</v>
      </c>
      <c r="AB60" s="164"/>
      <c r="AC60" s="164"/>
      <c r="AD60" s="164"/>
      <c r="AE60" s="164"/>
    </row>
    <row r="61" spans="1:31" ht="21" customHeight="1" thickBot="1">
      <c r="A61" s="169" t="s">
        <v>226</v>
      </c>
      <c r="B61" s="170">
        <v>76062</v>
      </c>
      <c r="C61" s="170" t="s">
        <v>25</v>
      </c>
      <c r="D61" s="171">
        <f t="shared" si="5"/>
        <v>0</v>
      </c>
      <c r="E61" s="171">
        <f t="shared" si="6"/>
        <v>0</v>
      </c>
      <c r="F61" s="171">
        <f t="shared" si="7"/>
        <v>0</v>
      </c>
      <c r="G61" s="240">
        <v>0</v>
      </c>
      <c r="H61" s="164"/>
      <c r="I61" s="164"/>
      <c r="J61" s="164"/>
      <c r="K61" s="163">
        <v>0</v>
      </c>
      <c r="L61" s="164"/>
      <c r="M61" s="164"/>
      <c r="N61" s="164"/>
      <c r="O61" s="166">
        <v>0</v>
      </c>
      <c r="P61" s="164"/>
      <c r="Q61" s="164"/>
      <c r="R61" s="164"/>
      <c r="S61" s="164">
        <v>0</v>
      </c>
      <c r="T61" s="164"/>
      <c r="U61" s="164"/>
      <c r="V61" s="164"/>
      <c r="W61" s="164">
        <v>0</v>
      </c>
      <c r="X61" s="164"/>
      <c r="Y61" s="164"/>
      <c r="Z61" s="164"/>
      <c r="AA61" s="164">
        <v>0</v>
      </c>
      <c r="AB61" s="164"/>
      <c r="AC61" s="164"/>
      <c r="AD61" s="164"/>
      <c r="AE61" s="164"/>
    </row>
    <row r="62" spans="1:31" ht="21" customHeight="1" thickBot="1">
      <c r="A62" s="169" t="s">
        <v>227</v>
      </c>
      <c r="B62" s="170">
        <v>81030</v>
      </c>
      <c r="C62" s="170" t="s">
        <v>228</v>
      </c>
      <c r="D62" s="171">
        <f t="shared" si="5"/>
        <v>0</v>
      </c>
      <c r="E62" s="171">
        <f t="shared" si="6"/>
        <v>0</v>
      </c>
      <c r="F62" s="171">
        <f t="shared" si="7"/>
        <v>0</v>
      </c>
      <c r="G62" s="240">
        <v>0</v>
      </c>
      <c r="H62" s="164"/>
      <c r="I62" s="164"/>
      <c r="J62" s="164"/>
      <c r="K62" s="163">
        <v>0</v>
      </c>
      <c r="L62" s="164"/>
      <c r="M62" s="164"/>
      <c r="N62" s="164"/>
      <c r="O62" s="166">
        <v>0</v>
      </c>
      <c r="P62" s="164"/>
      <c r="Q62" s="164"/>
      <c r="R62" s="164"/>
      <c r="S62" s="164">
        <v>0</v>
      </c>
      <c r="T62" s="164"/>
      <c r="U62" s="164"/>
      <c r="V62" s="164"/>
      <c r="W62" s="164">
        <v>0</v>
      </c>
      <c r="X62" s="164"/>
      <c r="Y62" s="164"/>
      <c r="Z62" s="164"/>
      <c r="AA62" s="164">
        <v>0</v>
      </c>
      <c r="AB62" s="164"/>
      <c r="AC62" s="164"/>
      <c r="AD62" s="164"/>
      <c r="AE62" s="164"/>
    </row>
    <row r="63" spans="1:31" ht="21" customHeight="1" thickBot="1">
      <c r="A63" s="169" t="s">
        <v>229</v>
      </c>
      <c r="B63" s="170">
        <v>82042</v>
      </c>
      <c r="C63" s="170" t="s">
        <v>26</v>
      </c>
      <c r="D63" s="171">
        <f t="shared" si="5"/>
        <v>0</v>
      </c>
      <c r="E63" s="171">
        <f t="shared" si="6"/>
        <v>0</v>
      </c>
      <c r="F63" s="171">
        <f t="shared" si="7"/>
        <v>0</v>
      </c>
      <c r="G63" s="240">
        <v>0</v>
      </c>
      <c r="H63" s="171"/>
      <c r="I63" s="164"/>
      <c r="J63" s="164"/>
      <c r="K63" s="163">
        <v>0</v>
      </c>
      <c r="L63" s="171"/>
      <c r="M63" s="171"/>
      <c r="N63" s="171"/>
      <c r="O63" s="166">
        <v>0</v>
      </c>
      <c r="P63" s="171"/>
      <c r="Q63" s="171"/>
      <c r="R63" s="171"/>
      <c r="S63" s="164">
        <v>0</v>
      </c>
      <c r="T63" s="171"/>
      <c r="U63" s="171"/>
      <c r="V63" s="171"/>
      <c r="W63" s="164">
        <v>0</v>
      </c>
      <c r="X63" s="171"/>
      <c r="Y63" s="171"/>
      <c r="Z63" s="171"/>
      <c r="AA63" s="164">
        <v>0</v>
      </c>
      <c r="AB63" s="171"/>
      <c r="AC63" s="171"/>
      <c r="AD63" s="171"/>
      <c r="AE63" s="171"/>
    </row>
    <row r="64" spans="1:31" ht="21" customHeight="1" thickBot="1">
      <c r="A64" s="169" t="s">
        <v>230</v>
      </c>
      <c r="B64" s="170">
        <v>82092</v>
      </c>
      <c r="C64" s="170" t="s">
        <v>27</v>
      </c>
      <c r="D64" s="171">
        <f t="shared" si="5"/>
        <v>0</v>
      </c>
      <c r="E64" s="171">
        <f t="shared" si="6"/>
        <v>0</v>
      </c>
      <c r="F64" s="171">
        <f t="shared" si="7"/>
        <v>0</v>
      </c>
      <c r="G64" s="240">
        <v>0</v>
      </c>
      <c r="H64" s="171"/>
      <c r="I64" s="164"/>
      <c r="J64" s="164"/>
      <c r="K64" s="163">
        <v>0</v>
      </c>
      <c r="L64" s="171"/>
      <c r="M64" s="171"/>
      <c r="N64" s="171"/>
      <c r="O64" s="166">
        <v>0</v>
      </c>
      <c r="P64" s="171"/>
      <c r="Q64" s="171"/>
      <c r="R64" s="171"/>
      <c r="S64" s="164">
        <v>0</v>
      </c>
      <c r="T64" s="171"/>
      <c r="U64" s="171"/>
      <c r="V64" s="171"/>
      <c r="W64" s="164">
        <v>0</v>
      </c>
      <c r="X64" s="171"/>
      <c r="Y64" s="171"/>
      <c r="Z64" s="171"/>
      <c r="AA64" s="164">
        <v>0</v>
      </c>
      <c r="AB64" s="171"/>
      <c r="AC64" s="171"/>
      <c r="AD64" s="171"/>
      <c r="AE64" s="171"/>
    </row>
    <row r="65" spans="1:31" ht="21" customHeight="1" thickBot="1">
      <c r="A65" s="169" t="s">
        <v>231</v>
      </c>
      <c r="B65" s="170">
        <v>96015</v>
      </c>
      <c r="C65" s="170" t="s">
        <v>248</v>
      </c>
      <c r="D65" s="171">
        <f t="shared" si="5"/>
        <v>0</v>
      </c>
      <c r="E65" s="171">
        <f t="shared" si="6"/>
        <v>0</v>
      </c>
      <c r="F65" s="171">
        <f t="shared" si="7"/>
        <v>0</v>
      </c>
      <c r="G65" s="240">
        <v>0</v>
      </c>
      <c r="H65" s="171"/>
      <c r="I65" s="171"/>
      <c r="J65" s="171"/>
      <c r="K65" s="163">
        <v>0</v>
      </c>
      <c r="L65" s="171"/>
      <c r="M65" s="171"/>
      <c r="N65" s="171"/>
      <c r="O65" s="166">
        <v>0</v>
      </c>
      <c r="P65" s="171"/>
      <c r="Q65" s="171"/>
      <c r="R65" s="171"/>
      <c r="S65" s="164">
        <v>0</v>
      </c>
      <c r="T65" s="171"/>
      <c r="U65" s="171"/>
      <c r="V65" s="171"/>
      <c r="W65" s="164">
        <v>0</v>
      </c>
      <c r="X65" s="171"/>
      <c r="Y65" s="171"/>
      <c r="Z65" s="171"/>
      <c r="AA65" s="164">
        <v>0</v>
      </c>
      <c r="AB65" s="171"/>
      <c r="AC65" s="171"/>
      <c r="AD65" s="171"/>
      <c r="AE65" s="171"/>
    </row>
    <row r="66" spans="1:31" ht="21" customHeight="1" thickBot="1">
      <c r="A66" s="169" t="s">
        <v>233</v>
      </c>
      <c r="B66" s="170">
        <v>102030</v>
      </c>
      <c r="C66" s="170" t="s">
        <v>234</v>
      </c>
      <c r="D66" s="171">
        <f t="shared" si="5"/>
        <v>0</v>
      </c>
      <c r="E66" s="171">
        <f t="shared" si="6"/>
        <v>0</v>
      </c>
      <c r="F66" s="171">
        <f t="shared" si="7"/>
        <v>0</v>
      </c>
      <c r="G66" s="240">
        <v>0</v>
      </c>
      <c r="H66" s="171"/>
      <c r="I66" s="171"/>
      <c r="J66" s="171"/>
      <c r="K66" s="163">
        <v>0</v>
      </c>
      <c r="L66" s="171"/>
      <c r="M66" s="171"/>
      <c r="N66" s="171"/>
      <c r="O66" s="166">
        <v>0</v>
      </c>
      <c r="P66" s="171"/>
      <c r="Q66" s="171"/>
      <c r="R66" s="171"/>
      <c r="S66" s="164">
        <v>0</v>
      </c>
      <c r="T66" s="171"/>
      <c r="U66" s="171"/>
      <c r="V66" s="171"/>
      <c r="W66" s="164">
        <v>0</v>
      </c>
      <c r="X66" s="171"/>
      <c r="Y66" s="171"/>
      <c r="Z66" s="171"/>
      <c r="AA66" s="164">
        <v>0</v>
      </c>
      <c r="AB66" s="171"/>
      <c r="AC66" s="171"/>
      <c r="AD66" s="171"/>
      <c r="AE66" s="171"/>
    </row>
    <row r="67" spans="1:31" ht="21" customHeight="1" thickBot="1">
      <c r="A67" s="169" t="s">
        <v>235</v>
      </c>
      <c r="B67" s="170">
        <v>104042</v>
      </c>
      <c r="C67" s="170" t="s">
        <v>236</v>
      </c>
      <c r="D67" s="171">
        <f t="shared" si="5"/>
        <v>0</v>
      </c>
      <c r="E67" s="171">
        <f t="shared" si="6"/>
        <v>0</v>
      </c>
      <c r="F67" s="171">
        <f t="shared" si="7"/>
        <v>0</v>
      </c>
      <c r="G67" s="240">
        <v>0</v>
      </c>
      <c r="H67" s="171"/>
      <c r="I67" s="171"/>
      <c r="J67" s="171"/>
      <c r="K67" s="163">
        <v>0</v>
      </c>
      <c r="L67" s="171"/>
      <c r="M67" s="171"/>
      <c r="N67" s="171"/>
      <c r="O67" s="166">
        <v>0</v>
      </c>
      <c r="P67" s="171"/>
      <c r="Q67" s="171"/>
      <c r="R67" s="171"/>
      <c r="S67" s="164">
        <v>0</v>
      </c>
      <c r="T67" s="171"/>
      <c r="U67" s="171"/>
      <c r="V67" s="171"/>
      <c r="W67" s="164">
        <v>0</v>
      </c>
      <c r="X67" s="171"/>
      <c r="Y67" s="171"/>
      <c r="Z67" s="171"/>
      <c r="AA67" s="164">
        <v>0</v>
      </c>
      <c r="AB67" s="171"/>
      <c r="AC67" s="171"/>
      <c r="AD67" s="171"/>
      <c r="AE67" s="171"/>
    </row>
    <row r="68" spans="1:31" ht="21" customHeight="1" thickBot="1">
      <c r="A68" s="169" t="s">
        <v>237</v>
      </c>
      <c r="B68" s="170">
        <v>104051</v>
      </c>
      <c r="C68" s="170" t="s">
        <v>238</v>
      </c>
      <c r="D68" s="171">
        <f t="shared" si="5"/>
        <v>0</v>
      </c>
      <c r="E68" s="171">
        <f t="shared" si="6"/>
        <v>0</v>
      </c>
      <c r="F68" s="171">
        <f t="shared" si="7"/>
        <v>0</v>
      </c>
      <c r="G68" s="240">
        <v>0</v>
      </c>
      <c r="H68" s="171"/>
      <c r="I68" s="171"/>
      <c r="J68" s="171"/>
      <c r="K68" s="163">
        <v>0</v>
      </c>
      <c r="L68" s="171"/>
      <c r="M68" s="171"/>
      <c r="N68" s="171"/>
      <c r="O68" s="166">
        <v>0</v>
      </c>
      <c r="P68" s="171"/>
      <c r="Q68" s="171"/>
      <c r="R68" s="171"/>
      <c r="S68" s="164">
        <v>0</v>
      </c>
      <c r="T68" s="171"/>
      <c r="U68" s="171"/>
      <c r="V68" s="171"/>
      <c r="W68" s="164">
        <v>0</v>
      </c>
      <c r="X68" s="171"/>
      <c r="Y68" s="171"/>
      <c r="Z68" s="171"/>
      <c r="AA68" s="164">
        <v>0</v>
      </c>
      <c r="AB68" s="171"/>
      <c r="AC68" s="171"/>
      <c r="AD68" s="171"/>
      <c r="AE68" s="171"/>
    </row>
    <row r="69" spans="1:31" ht="21" customHeight="1" thickBot="1">
      <c r="A69" s="169" t="s">
        <v>239</v>
      </c>
      <c r="B69" s="170">
        <v>107060</v>
      </c>
      <c r="C69" s="170" t="s">
        <v>240</v>
      </c>
      <c r="D69" s="171">
        <f t="shared" si="5"/>
        <v>0</v>
      </c>
      <c r="E69" s="171">
        <f t="shared" si="6"/>
        <v>0</v>
      </c>
      <c r="F69" s="171">
        <f t="shared" si="7"/>
        <v>0</v>
      </c>
      <c r="G69" s="240">
        <v>0</v>
      </c>
      <c r="H69" s="171"/>
      <c r="I69" s="171"/>
      <c r="J69" s="171"/>
      <c r="K69" s="163">
        <v>0</v>
      </c>
      <c r="L69" s="171"/>
      <c r="M69" s="171"/>
      <c r="N69" s="171"/>
      <c r="O69" s="166">
        <v>0</v>
      </c>
      <c r="P69" s="171"/>
      <c r="Q69" s="171"/>
      <c r="R69" s="171"/>
      <c r="S69" s="164">
        <v>0</v>
      </c>
      <c r="T69" s="171"/>
      <c r="U69" s="171"/>
      <c r="V69" s="171"/>
      <c r="W69" s="164">
        <v>0</v>
      </c>
      <c r="X69" s="171"/>
      <c r="Y69" s="171"/>
      <c r="Z69" s="171"/>
      <c r="AA69" s="164">
        <v>0</v>
      </c>
      <c r="AB69" s="171"/>
      <c r="AC69" s="171"/>
      <c r="AD69" s="171"/>
      <c r="AE69" s="171"/>
    </row>
    <row r="70" spans="1:31" ht="21" customHeight="1" thickBot="1">
      <c r="A70" s="173" t="s">
        <v>241</v>
      </c>
      <c r="B70" s="170"/>
      <c r="C70" s="174" t="s">
        <v>249</v>
      </c>
      <c r="D70" s="171">
        <f t="shared" si="5"/>
        <v>450</v>
      </c>
      <c r="E70" s="171">
        <f t="shared" si="6"/>
        <v>4225</v>
      </c>
      <c r="F70" s="171">
        <f t="shared" si="7"/>
        <v>4225</v>
      </c>
      <c r="G70" s="240">
        <f>F70/E70</f>
        <v>1</v>
      </c>
      <c r="H70" s="171">
        <f>SUM(H46:H69)</f>
        <v>450</v>
      </c>
      <c r="I70" s="171">
        <f>SUM(I46:I69)</f>
        <v>2048</v>
      </c>
      <c r="J70" s="171">
        <f>SUM(J46:J69)</f>
        <v>2048</v>
      </c>
      <c r="K70" s="163">
        <f>J70/I70</f>
        <v>1</v>
      </c>
      <c r="L70" s="171">
        <f>SUM(L46:L69)</f>
        <v>0</v>
      </c>
      <c r="M70" s="171">
        <f>SUM(M46:M69)</f>
        <v>2177</v>
      </c>
      <c r="N70" s="171">
        <f>SUM(N46:N69)</f>
        <v>2177</v>
      </c>
      <c r="O70" s="166">
        <f>N70/M70</f>
        <v>1</v>
      </c>
      <c r="P70" s="171"/>
      <c r="Q70" s="171"/>
      <c r="R70" s="171"/>
      <c r="S70" s="164">
        <v>0</v>
      </c>
      <c r="T70" s="171"/>
      <c r="U70" s="171"/>
      <c r="V70" s="171"/>
      <c r="W70" s="164">
        <v>0</v>
      </c>
      <c r="X70" s="171"/>
      <c r="Y70" s="171"/>
      <c r="Z70" s="171"/>
      <c r="AA70" s="164">
        <v>0</v>
      </c>
      <c r="AB70" s="171"/>
      <c r="AC70" s="171"/>
      <c r="AD70" s="171"/>
      <c r="AE70" s="171"/>
    </row>
    <row r="71" ht="11.25">
      <c r="A71" s="10"/>
    </row>
  </sheetData>
  <sheetProtection/>
  <mergeCells count="23">
    <mergeCell ref="H6:K6"/>
    <mergeCell ref="L6:O6"/>
    <mergeCell ref="P6:S6"/>
    <mergeCell ref="T43:W43"/>
    <mergeCell ref="X43:AA43"/>
    <mergeCell ref="H45:AE45"/>
    <mergeCell ref="H8:AE8"/>
    <mergeCell ref="A1:L1"/>
    <mergeCell ref="A2:L2"/>
    <mergeCell ref="A3:W4"/>
    <mergeCell ref="A5:A8"/>
    <mergeCell ref="D5:G5"/>
    <mergeCell ref="H5:AE5"/>
    <mergeCell ref="D6:G6"/>
    <mergeCell ref="T6:W6"/>
    <mergeCell ref="X6:AA6"/>
    <mergeCell ref="AB6:AE6"/>
    <mergeCell ref="A42:A45"/>
    <mergeCell ref="D42:G43"/>
    <mergeCell ref="H42:AE42"/>
    <mergeCell ref="H43:K43"/>
    <mergeCell ref="L43:O43"/>
    <mergeCell ref="P43:S43"/>
  </mergeCells>
  <printOptions/>
  <pageMargins left="0.35433070866141736" right="0.35433070866141736" top="0.984251968503937" bottom="1.1811023622047245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11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311" t="s">
        <v>483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5"/>
      <c r="M2" s="5"/>
    </row>
    <row r="3" spans="1:13" ht="12.75">
      <c r="A3" s="312" t="s">
        <v>394</v>
      </c>
      <c r="B3" s="313"/>
      <c r="C3" s="313"/>
      <c r="D3" s="313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2.75">
      <c r="A4" s="188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12.75">
      <c r="A5" s="312" t="s">
        <v>455</v>
      </c>
      <c r="B5" s="313"/>
      <c r="C5" s="313"/>
      <c r="D5" s="313"/>
      <c r="E5" s="292"/>
      <c r="F5" s="292"/>
      <c r="G5" s="292"/>
      <c r="H5" s="292"/>
      <c r="I5" s="292"/>
      <c r="J5" s="292"/>
      <c r="K5" s="292"/>
      <c r="L5" s="292"/>
      <c r="M5" s="292"/>
    </row>
    <row r="6" spans="1:13" ht="31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3</v>
      </c>
    </row>
    <row r="7" spans="1:13" ht="42">
      <c r="A7" s="24" t="s">
        <v>195</v>
      </c>
      <c r="B7" s="7" t="s">
        <v>250</v>
      </c>
      <c r="C7" s="7" t="s">
        <v>452</v>
      </c>
      <c r="D7" s="180" t="s">
        <v>448</v>
      </c>
      <c r="E7" s="180" t="s">
        <v>31</v>
      </c>
      <c r="F7" s="180" t="s">
        <v>36</v>
      </c>
      <c r="G7" s="180" t="s">
        <v>32</v>
      </c>
      <c r="H7" s="180" t="s">
        <v>30</v>
      </c>
      <c r="I7" s="180" t="s">
        <v>31</v>
      </c>
      <c r="J7" s="180" t="s">
        <v>36</v>
      </c>
      <c r="K7" s="180" t="s">
        <v>32</v>
      </c>
      <c r="L7" s="180" t="s">
        <v>447</v>
      </c>
      <c r="M7" s="180" t="s">
        <v>254</v>
      </c>
    </row>
    <row r="8" spans="1:13" s="182" customFormat="1" ht="12.75">
      <c r="A8" s="33" t="s">
        <v>207</v>
      </c>
      <c r="B8" s="16" t="s">
        <v>16</v>
      </c>
      <c r="C8" s="16"/>
      <c r="D8" s="16">
        <v>524</v>
      </c>
      <c r="E8" s="16"/>
      <c r="F8" s="16"/>
      <c r="G8" s="16"/>
      <c r="H8" s="16"/>
      <c r="I8" s="16"/>
      <c r="J8" s="16"/>
      <c r="K8" s="16"/>
      <c r="L8" s="16">
        <v>524</v>
      </c>
      <c r="M8" s="8">
        <f>L8/D8</f>
        <v>1</v>
      </c>
    </row>
    <row r="9" spans="1:13" s="182" customFormat="1" ht="12.75">
      <c r="A9" s="33" t="s">
        <v>208</v>
      </c>
      <c r="B9" s="16" t="s">
        <v>388</v>
      </c>
      <c r="C9" s="16"/>
      <c r="D9" s="16">
        <v>0</v>
      </c>
      <c r="E9" s="16"/>
      <c r="F9" s="16"/>
      <c r="G9" s="16"/>
      <c r="H9" s="16"/>
      <c r="I9" s="16"/>
      <c r="J9" s="16"/>
      <c r="K9" s="16"/>
      <c r="L9" s="16">
        <v>0</v>
      </c>
      <c r="M9" s="8">
        <v>0</v>
      </c>
    </row>
    <row r="10" spans="1:13" s="182" customFormat="1" ht="12.75">
      <c r="A10" s="33" t="s">
        <v>210</v>
      </c>
      <c r="B10" s="16" t="s">
        <v>462</v>
      </c>
      <c r="C10" s="16"/>
      <c r="D10" s="16">
        <v>1925</v>
      </c>
      <c r="E10" s="16"/>
      <c r="F10" s="16"/>
      <c r="G10" s="16"/>
      <c r="H10" s="16"/>
      <c r="I10" s="16"/>
      <c r="J10" s="16"/>
      <c r="K10" s="16"/>
      <c r="L10" s="16">
        <v>618</v>
      </c>
      <c r="M10" s="8">
        <f>L10/D10</f>
        <v>0.321038961038961</v>
      </c>
    </row>
    <row r="11" spans="1:13" s="182" customFormat="1" ht="12.75">
      <c r="A11" s="33" t="s">
        <v>212</v>
      </c>
      <c r="B11" s="16" t="s">
        <v>405</v>
      </c>
      <c r="C11" s="16"/>
      <c r="D11" s="16">
        <v>0</v>
      </c>
      <c r="E11" s="16"/>
      <c r="F11" s="16"/>
      <c r="G11" s="16"/>
      <c r="H11" s="16"/>
      <c r="I11" s="16"/>
      <c r="J11" s="16"/>
      <c r="K11" s="16"/>
      <c r="L11" s="16">
        <v>906</v>
      </c>
      <c r="M11" s="8">
        <v>0</v>
      </c>
    </row>
    <row r="12" spans="1:13" ht="28.5" customHeight="1">
      <c r="A12" s="33" t="s">
        <v>214</v>
      </c>
      <c r="B12" s="16" t="s">
        <v>251</v>
      </c>
      <c r="C12" s="16">
        <v>0</v>
      </c>
      <c r="D12" s="16">
        <f>SUM(D8:D11)</f>
        <v>2449</v>
      </c>
      <c r="E12" s="16">
        <f aca="true" t="shared" si="0" ref="E12:K12">SUM(E8:E10)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>SUM(L8:L11)</f>
        <v>2048</v>
      </c>
      <c r="M12" s="183">
        <f>L12/D12</f>
        <v>0.8362596978358514</v>
      </c>
    </row>
    <row r="13" spans="1:1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sheetProtection/>
  <mergeCells count="4">
    <mergeCell ref="A1:M1"/>
    <mergeCell ref="A2:K2"/>
    <mergeCell ref="A3:M3"/>
    <mergeCell ref="A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23.7109375" style="0" customWidth="1"/>
  </cols>
  <sheetData>
    <row r="1" spans="1:6" ht="12.75">
      <c r="A1" s="311" t="s">
        <v>484</v>
      </c>
      <c r="B1" s="311"/>
      <c r="C1" s="311"/>
      <c r="D1" s="311"/>
      <c r="E1" s="311"/>
      <c r="F1" s="311"/>
    </row>
    <row r="2" spans="1:6" ht="12.75">
      <c r="A2" s="286"/>
      <c r="B2" s="286"/>
      <c r="C2" s="286"/>
      <c r="D2" s="286"/>
      <c r="E2" s="5"/>
      <c r="F2" s="5"/>
    </row>
    <row r="3" spans="1:6" ht="12.75">
      <c r="A3" s="312" t="s">
        <v>394</v>
      </c>
      <c r="B3" s="313"/>
      <c r="C3" s="313"/>
      <c r="D3" s="313"/>
      <c r="E3" s="292"/>
      <c r="F3" s="292"/>
    </row>
    <row r="4" spans="1:6" ht="12.75">
      <c r="A4" s="188"/>
      <c r="B4" s="4"/>
      <c r="C4" s="4"/>
      <c r="D4" s="4"/>
      <c r="E4" s="5"/>
      <c r="F4" s="5"/>
    </row>
    <row r="5" spans="1:6" ht="12.75">
      <c r="A5" s="312" t="s">
        <v>456</v>
      </c>
      <c r="B5" s="313"/>
      <c r="C5" s="313"/>
      <c r="D5" s="313"/>
      <c r="E5" s="292"/>
      <c r="F5" s="292"/>
    </row>
    <row r="6" spans="1:6" ht="30" customHeight="1">
      <c r="A6" s="5"/>
      <c r="B6" s="5"/>
      <c r="C6" s="5"/>
      <c r="D6" s="5"/>
      <c r="E6" s="5"/>
      <c r="F6" s="5" t="s">
        <v>3</v>
      </c>
    </row>
    <row r="7" spans="1:6" ht="73.5" customHeight="1">
      <c r="A7" s="24" t="s">
        <v>195</v>
      </c>
      <c r="B7" s="7" t="s">
        <v>250</v>
      </c>
      <c r="C7" s="7" t="s">
        <v>452</v>
      </c>
      <c r="D7" s="180" t="s">
        <v>448</v>
      </c>
      <c r="E7" s="180" t="s">
        <v>447</v>
      </c>
      <c r="F7" s="180" t="s">
        <v>254</v>
      </c>
    </row>
    <row r="8" spans="1:6" ht="20.25" customHeight="1">
      <c r="A8" s="24" t="s">
        <v>207</v>
      </c>
      <c r="B8" s="14" t="s">
        <v>476</v>
      </c>
      <c r="C8" s="33">
        <v>0</v>
      </c>
      <c r="D8" s="33">
        <v>4000</v>
      </c>
      <c r="E8" s="33">
        <v>2000</v>
      </c>
      <c r="F8" s="270">
        <v>1</v>
      </c>
    </row>
    <row r="9" spans="1:6" ht="20.25" customHeight="1">
      <c r="A9" s="24" t="s">
        <v>208</v>
      </c>
      <c r="B9" s="14" t="s">
        <v>477</v>
      </c>
      <c r="C9" s="33">
        <v>0</v>
      </c>
      <c r="D9" s="33">
        <v>12330</v>
      </c>
      <c r="E9" s="33">
        <v>0</v>
      </c>
      <c r="F9" s="270"/>
    </row>
    <row r="10" spans="1:6" ht="20.25" customHeight="1">
      <c r="A10" s="24" t="s">
        <v>210</v>
      </c>
      <c r="B10" s="14" t="s">
        <v>463</v>
      </c>
      <c r="C10" s="33">
        <v>0</v>
      </c>
      <c r="D10" s="33">
        <v>178</v>
      </c>
      <c r="E10" s="33">
        <v>178</v>
      </c>
      <c r="F10" s="270">
        <v>1</v>
      </c>
    </row>
    <row r="11" spans="1:6" ht="30" customHeight="1">
      <c r="A11" s="24" t="s">
        <v>212</v>
      </c>
      <c r="B11" s="16" t="s">
        <v>251</v>
      </c>
      <c r="C11" s="16">
        <f>SUM(C8:C10)</f>
        <v>0</v>
      </c>
      <c r="D11" s="16">
        <f>SUM(D8:D10)</f>
        <v>16508</v>
      </c>
      <c r="E11" s="16">
        <f>SUM(E8:E10)</f>
        <v>2178</v>
      </c>
      <c r="F11" s="183">
        <f>E11/D11</f>
        <v>0.13193603101526533</v>
      </c>
    </row>
    <row r="12" spans="1:6" ht="12.75">
      <c r="A12" s="5"/>
      <c r="B12" s="5"/>
      <c r="C12" s="5"/>
      <c r="D12" s="5"/>
      <c r="E12" s="5"/>
      <c r="F12" s="5"/>
    </row>
    <row r="13" ht="12.75">
      <c r="A13" s="11"/>
    </row>
  </sheetData>
  <sheetProtection/>
  <mergeCells count="4">
    <mergeCell ref="A1:F1"/>
    <mergeCell ref="A2:D2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7109375" style="2" customWidth="1"/>
    <col min="2" max="2" width="36.00390625" style="2" customWidth="1"/>
    <col min="3" max="3" width="11.28125" style="2" customWidth="1"/>
    <col min="4" max="4" width="16.140625" style="2" customWidth="1"/>
    <col min="5" max="5" width="6.28125" style="2" hidden="1" customWidth="1"/>
    <col min="6" max="6" width="15.7109375" style="2" customWidth="1"/>
    <col min="7" max="7" width="9.140625" style="214" hidden="1" customWidth="1"/>
    <col min="8" max="8" width="10.57421875" style="214" customWidth="1"/>
    <col min="9" max="9" width="9.140625" style="214" customWidth="1"/>
    <col min="10" max="10" width="0.13671875" style="214" customWidth="1"/>
    <col min="11" max="12" width="9.140625" style="214" hidden="1" customWidth="1"/>
    <col min="13" max="16384" width="9.140625" style="214" customWidth="1"/>
  </cols>
  <sheetData>
    <row r="1" spans="1:7" s="2" customFormat="1" ht="11.25">
      <c r="A1" s="286" t="s">
        <v>485</v>
      </c>
      <c r="B1" s="286"/>
      <c r="C1" s="286"/>
      <c r="D1" s="286"/>
      <c r="E1" s="286"/>
      <c r="F1" s="286"/>
      <c r="G1" s="214"/>
    </row>
    <row r="2" spans="1:7" s="2" customFormat="1" ht="3.75" customHeight="1">
      <c r="A2" s="314"/>
      <c r="B2" s="314"/>
      <c r="C2" s="314"/>
      <c r="D2" s="314"/>
      <c r="E2" s="314"/>
      <c r="F2" s="314"/>
      <c r="G2" s="214"/>
    </row>
    <row r="3" spans="1:7" s="191" customFormat="1" ht="11.25">
      <c r="A3" s="215"/>
      <c r="B3" s="315" t="s">
        <v>395</v>
      </c>
      <c r="C3" s="315"/>
      <c r="D3" s="316"/>
      <c r="E3" s="316"/>
      <c r="F3" s="316"/>
      <c r="G3" s="216"/>
    </row>
    <row r="4" spans="1:7" s="192" customFormat="1" ht="11.25">
      <c r="A4" s="215"/>
      <c r="B4" s="316"/>
      <c r="C4" s="316"/>
      <c r="D4" s="316"/>
      <c r="E4" s="316"/>
      <c r="F4" s="316"/>
      <c r="G4" s="216"/>
    </row>
    <row r="5" spans="1:6" s="216" customFormat="1" ht="27" customHeight="1">
      <c r="A5" s="317" t="s">
        <v>457</v>
      </c>
      <c r="B5" s="318"/>
      <c r="C5" s="318"/>
      <c r="D5" s="318"/>
      <c r="E5" s="318"/>
      <c r="F5" s="319"/>
    </row>
    <row r="6" spans="1:5" ht="18" customHeight="1">
      <c r="A6" s="320"/>
      <c r="B6" s="321"/>
      <c r="C6" s="321"/>
      <c r="D6" s="321"/>
      <c r="E6" s="321"/>
    </row>
    <row r="7" spans="1:6" ht="12.75" customHeight="1">
      <c r="A7" s="241"/>
      <c r="B7" s="242"/>
      <c r="C7" s="242"/>
      <c r="D7" s="242"/>
      <c r="E7" s="242"/>
      <c r="F7" s="243" t="s">
        <v>382</v>
      </c>
    </row>
    <row r="8" spans="1:6" ht="63">
      <c r="A8" s="271" t="s">
        <v>396</v>
      </c>
      <c r="B8" s="271" t="s">
        <v>4</v>
      </c>
      <c r="C8" s="271" t="s">
        <v>260</v>
      </c>
      <c r="D8" s="271" t="s">
        <v>261</v>
      </c>
      <c r="E8" s="271" t="s">
        <v>262</v>
      </c>
      <c r="F8" s="276" t="s">
        <v>262</v>
      </c>
    </row>
    <row r="9" spans="1:6" ht="12.75">
      <c r="A9" s="208" t="s">
        <v>263</v>
      </c>
      <c r="B9" s="209" t="s">
        <v>406</v>
      </c>
      <c r="C9" s="210">
        <v>440950</v>
      </c>
      <c r="D9" s="210">
        <v>0</v>
      </c>
      <c r="E9" s="210">
        <v>440950</v>
      </c>
      <c r="F9" s="277">
        <v>142625</v>
      </c>
    </row>
    <row r="10" spans="1:6" ht="12.75">
      <c r="A10" s="208" t="s">
        <v>265</v>
      </c>
      <c r="B10" s="209" t="s">
        <v>313</v>
      </c>
      <c r="C10" s="210">
        <v>54921</v>
      </c>
      <c r="D10" s="210">
        <v>0</v>
      </c>
      <c r="E10" s="210">
        <v>54921</v>
      </c>
      <c r="F10" s="277">
        <v>14995</v>
      </c>
    </row>
    <row r="11" spans="1:6" ht="25.5">
      <c r="A11" s="211" t="s">
        <v>269</v>
      </c>
      <c r="B11" s="212" t="s">
        <v>314</v>
      </c>
      <c r="C11" s="213">
        <v>495871</v>
      </c>
      <c r="D11" s="213">
        <v>0</v>
      </c>
      <c r="E11" s="213">
        <v>495871</v>
      </c>
      <c r="F11" s="278">
        <v>157620</v>
      </c>
    </row>
    <row r="12" spans="1:6" ht="25.5">
      <c r="A12" s="208" t="s">
        <v>271</v>
      </c>
      <c r="B12" s="209" t="s">
        <v>315</v>
      </c>
      <c r="C12" s="210">
        <v>104964536</v>
      </c>
      <c r="D12" s="210">
        <v>0</v>
      </c>
      <c r="E12" s="210">
        <v>104964536</v>
      </c>
      <c r="F12" s="277">
        <v>101805697</v>
      </c>
    </row>
    <row r="13" spans="1:6" ht="25.5">
      <c r="A13" s="208" t="s">
        <v>272</v>
      </c>
      <c r="B13" s="209" t="s">
        <v>316</v>
      </c>
      <c r="C13" s="210">
        <v>4393452</v>
      </c>
      <c r="D13" s="210">
        <v>0</v>
      </c>
      <c r="E13" s="210">
        <v>4393452</v>
      </c>
      <c r="F13" s="277">
        <v>3653578</v>
      </c>
    </row>
    <row r="14" spans="1:6" ht="23.25" customHeight="1">
      <c r="A14" s="208">
        <v>8</v>
      </c>
      <c r="B14" s="209" t="s">
        <v>461</v>
      </c>
      <c r="C14" s="210"/>
      <c r="D14" s="210"/>
      <c r="E14" s="210"/>
      <c r="F14" s="277">
        <v>1574803</v>
      </c>
    </row>
    <row r="15" spans="1:6" ht="25.5">
      <c r="A15" s="211" t="s">
        <v>277</v>
      </c>
      <c r="B15" s="212" t="s">
        <v>317</v>
      </c>
      <c r="C15" s="213">
        <v>109357988</v>
      </c>
      <c r="D15" s="213">
        <v>0</v>
      </c>
      <c r="E15" s="213">
        <v>109357988</v>
      </c>
      <c r="F15" s="278">
        <v>107034078</v>
      </c>
    </row>
    <row r="16" spans="1:6" ht="25.5">
      <c r="A16" s="208" t="s">
        <v>279</v>
      </c>
      <c r="B16" s="209" t="s">
        <v>318</v>
      </c>
      <c r="C16" s="210">
        <v>137000</v>
      </c>
      <c r="D16" s="210">
        <v>0</v>
      </c>
      <c r="E16" s="210">
        <v>137000</v>
      </c>
      <c r="F16" s="210">
        <v>137000</v>
      </c>
    </row>
    <row r="17" spans="1:6" ht="25.5">
      <c r="A17" s="208" t="s">
        <v>283</v>
      </c>
      <c r="B17" s="209" t="s">
        <v>319</v>
      </c>
      <c r="C17" s="210">
        <v>137000</v>
      </c>
      <c r="D17" s="210">
        <v>0</v>
      </c>
      <c r="E17" s="210">
        <v>137000</v>
      </c>
      <c r="F17" s="277">
        <v>137000</v>
      </c>
    </row>
    <row r="18" spans="1:6" ht="25.5">
      <c r="A18" s="211" t="s">
        <v>295</v>
      </c>
      <c r="B18" s="212" t="s">
        <v>320</v>
      </c>
      <c r="C18" s="213">
        <v>137000</v>
      </c>
      <c r="D18" s="213">
        <v>0</v>
      </c>
      <c r="E18" s="213">
        <v>137000</v>
      </c>
      <c r="F18" s="213">
        <v>137000</v>
      </c>
    </row>
    <row r="19" spans="1:6" ht="38.25">
      <c r="A19" s="208" t="s">
        <v>297</v>
      </c>
      <c r="B19" s="209" t="s">
        <v>321</v>
      </c>
      <c r="C19" s="210">
        <v>3548275</v>
      </c>
      <c r="D19" s="210">
        <v>0</v>
      </c>
      <c r="E19" s="210">
        <v>3548275</v>
      </c>
      <c r="F19" s="210">
        <v>3548275</v>
      </c>
    </row>
    <row r="20" spans="1:6" ht="12.75">
      <c r="A20" s="208" t="s">
        <v>301</v>
      </c>
      <c r="B20" s="209" t="s">
        <v>322</v>
      </c>
      <c r="C20" s="210">
        <v>3548275</v>
      </c>
      <c r="D20" s="210">
        <v>0</v>
      </c>
      <c r="E20" s="210">
        <v>3548275</v>
      </c>
      <c r="F20" s="277">
        <v>3548275</v>
      </c>
    </row>
    <row r="21" spans="1:6" ht="25.5">
      <c r="A21" s="211" t="s">
        <v>303</v>
      </c>
      <c r="B21" s="212" t="s">
        <v>323</v>
      </c>
      <c r="C21" s="213">
        <v>3548275</v>
      </c>
      <c r="D21" s="213">
        <v>0</v>
      </c>
      <c r="E21" s="213">
        <v>3548275</v>
      </c>
      <c r="F21" s="213">
        <v>3548275</v>
      </c>
    </row>
    <row r="22" spans="1:6" ht="38.25">
      <c r="A22" s="211" t="s">
        <v>304</v>
      </c>
      <c r="B22" s="212" t="s">
        <v>324</v>
      </c>
      <c r="C22" s="213">
        <v>113539134</v>
      </c>
      <c r="D22" s="213">
        <v>0</v>
      </c>
      <c r="E22" s="213">
        <v>113539134</v>
      </c>
      <c r="F22" s="278">
        <v>110876973</v>
      </c>
    </row>
    <row r="23" spans="1:6" ht="25.5">
      <c r="A23" s="208" t="s">
        <v>305</v>
      </c>
      <c r="B23" s="209" t="s">
        <v>407</v>
      </c>
      <c r="C23" s="210">
        <v>400000</v>
      </c>
      <c r="D23" s="210">
        <v>0</v>
      </c>
      <c r="E23" s="210">
        <v>400000</v>
      </c>
      <c r="F23" s="210">
        <v>464000</v>
      </c>
    </row>
    <row r="24" spans="1:6" ht="12.75">
      <c r="A24" s="211" t="s">
        <v>408</v>
      </c>
      <c r="B24" s="212" t="s">
        <v>409</v>
      </c>
      <c r="C24" s="213">
        <v>400000</v>
      </c>
      <c r="D24" s="213">
        <v>0</v>
      </c>
      <c r="E24" s="213">
        <v>400000</v>
      </c>
      <c r="F24" s="213">
        <v>464000</v>
      </c>
    </row>
    <row r="25" spans="1:6" ht="25.5">
      <c r="A25" s="211" t="s">
        <v>309</v>
      </c>
      <c r="B25" s="212" t="s">
        <v>410</v>
      </c>
      <c r="C25" s="213">
        <v>400000</v>
      </c>
      <c r="D25" s="213">
        <v>0</v>
      </c>
      <c r="E25" s="213">
        <v>400000</v>
      </c>
      <c r="F25" s="278">
        <v>464000</v>
      </c>
    </row>
    <row r="26" spans="1:6" ht="12.75">
      <c r="A26" s="208" t="s">
        <v>325</v>
      </c>
      <c r="B26" s="209" t="s">
        <v>326</v>
      </c>
      <c r="C26" s="210">
        <v>442890</v>
      </c>
      <c r="D26" s="210">
        <v>0</v>
      </c>
      <c r="E26" s="210">
        <v>442890</v>
      </c>
      <c r="F26" s="278">
        <v>476815</v>
      </c>
    </row>
    <row r="27" spans="1:6" ht="25.5">
      <c r="A27" s="211" t="s">
        <v>327</v>
      </c>
      <c r="B27" s="212" t="s">
        <v>328</v>
      </c>
      <c r="C27" s="213">
        <v>442890</v>
      </c>
      <c r="D27" s="213">
        <v>0</v>
      </c>
      <c r="E27" s="213">
        <v>442890</v>
      </c>
      <c r="F27" s="213">
        <v>476815</v>
      </c>
    </row>
    <row r="28" spans="1:6" ht="12.75">
      <c r="A28" s="208" t="s">
        <v>329</v>
      </c>
      <c r="B28" s="209" t="s">
        <v>330</v>
      </c>
      <c r="C28" s="210">
        <v>14400373</v>
      </c>
      <c r="D28" s="210">
        <v>0</v>
      </c>
      <c r="E28" s="210">
        <v>14400373</v>
      </c>
      <c r="F28" s="210">
        <v>44994562</v>
      </c>
    </row>
    <row r="29" spans="1:6" ht="12.75">
      <c r="A29" s="211" t="s">
        <v>331</v>
      </c>
      <c r="B29" s="212" t="s">
        <v>332</v>
      </c>
      <c r="C29" s="213">
        <v>14400373</v>
      </c>
      <c r="D29" s="213">
        <v>0</v>
      </c>
      <c r="E29" s="213">
        <v>14400373</v>
      </c>
      <c r="F29" s="213">
        <v>44994562</v>
      </c>
    </row>
    <row r="30" spans="1:6" ht="12.75">
      <c r="A30" s="211" t="s">
        <v>333</v>
      </c>
      <c r="B30" s="212" t="s">
        <v>334</v>
      </c>
      <c r="C30" s="213">
        <v>14843263</v>
      </c>
      <c r="D30" s="213">
        <v>0</v>
      </c>
      <c r="E30" s="213">
        <v>14843263</v>
      </c>
      <c r="F30" s="278">
        <v>45471377</v>
      </c>
    </row>
    <row r="31" spans="1:6" ht="38.25">
      <c r="A31" s="208" t="s">
        <v>335</v>
      </c>
      <c r="B31" s="209" t="s">
        <v>336</v>
      </c>
      <c r="C31" s="210">
        <v>1805286</v>
      </c>
      <c r="D31" s="210">
        <v>0</v>
      </c>
      <c r="E31" s="210">
        <v>1805286</v>
      </c>
      <c r="F31" s="210">
        <v>1621065</v>
      </c>
    </row>
    <row r="32" spans="1:6" ht="38.25">
      <c r="A32" s="208" t="s">
        <v>337</v>
      </c>
      <c r="B32" s="209" t="s">
        <v>338</v>
      </c>
      <c r="C32" s="210">
        <v>276473</v>
      </c>
      <c r="D32" s="210">
        <v>0</v>
      </c>
      <c r="E32" s="210">
        <v>276473</v>
      </c>
      <c r="F32" s="277">
        <v>737194</v>
      </c>
    </row>
    <row r="33" spans="1:6" ht="38.25">
      <c r="A33" s="208" t="s">
        <v>339</v>
      </c>
      <c r="B33" s="209" t="s">
        <v>340</v>
      </c>
      <c r="C33" s="210">
        <v>760338</v>
      </c>
      <c r="D33" s="210">
        <v>0</v>
      </c>
      <c r="E33" s="210">
        <v>760338</v>
      </c>
      <c r="F33" s="277">
        <v>523125</v>
      </c>
    </row>
    <row r="34" spans="1:6" ht="38.25">
      <c r="A34" s="208" t="s">
        <v>341</v>
      </c>
      <c r="B34" s="209" t="s">
        <v>342</v>
      </c>
      <c r="C34" s="210">
        <v>768475</v>
      </c>
      <c r="D34" s="210">
        <v>0</v>
      </c>
      <c r="E34" s="210">
        <v>768475</v>
      </c>
      <c r="F34" s="277">
        <v>360746</v>
      </c>
    </row>
    <row r="35" spans="1:6" ht="38.25">
      <c r="A35" s="208" t="s">
        <v>343</v>
      </c>
      <c r="B35" s="209" t="s">
        <v>344</v>
      </c>
      <c r="C35" s="210">
        <v>184557</v>
      </c>
      <c r="D35" s="210">
        <v>0</v>
      </c>
      <c r="E35" s="210">
        <v>184557</v>
      </c>
      <c r="F35" s="277">
        <v>184557</v>
      </c>
    </row>
    <row r="36" spans="1:6" ht="63.75">
      <c r="A36" s="208" t="s">
        <v>345</v>
      </c>
      <c r="B36" s="209" t="s">
        <v>346</v>
      </c>
      <c r="C36" s="210">
        <v>59213</v>
      </c>
      <c r="D36" s="210">
        <v>0</v>
      </c>
      <c r="E36" s="210">
        <v>59213</v>
      </c>
      <c r="F36" s="277">
        <v>59213</v>
      </c>
    </row>
    <row r="37" spans="1:6" ht="38.25">
      <c r="A37" s="208" t="s">
        <v>347</v>
      </c>
      <c r="B37" s="209" t="s">
        <v>348</v>
      </c>
      <c r="C37" s="210">
        <v>125344</v>
      </c>
      <c r="D37" s="210">
        <v>0</v>
      </c>
      <c r="E37" s="210">
        <v>125344</v>
      </c>
      <c r="F37" s="277">
        <v>125344</v>
      </c>
    </row>
    <row r="38" spans="1:6" ht="25.5">
      <c r="A38" s="211" t="s">
        <v>349</v>
      </c>
      <c r="B38" s="212" t="s">
        <v>350</v>
      </c>
      <c r="C38" s="213">
        <v>1989843</v>
      </c>
      <c r="D38" s="213">
        <v>0</v>
      </c>
      <c r="E38" s="213">
        <v>1989843</v>
      </c>
      <c r="F38" s="213">
        <v>1805622</v>
      </c>
    </row>
    <row r="39" spans="1:6" ht="38.25">
      <c r="A39" s="208" t="s">
        <v>423</v>
      </c>
      <c r="B39" s="209" t="s">
        <v>424</v>
      </c>
      <c r="C39" s="210">
        <v>1622855</v>
      </c>
      <c r="D39" s="210">
        <v>0</v>
      </c>
      <c r="E39" s="210">
        <v>1622855</v>
      </c>
      <c r="F39" s="210">
        <v>0</v>
      </c>
    </row>
    <row r="40" spans="1:6" ht="38.25">
      <c r="A40" s="208" t="s">
        <v>425</v>
      </c>
      <c r="B40" s="209" t="s">
        <v>426</v>
      </c>
      <c r="C40" s="210">
        <v>1622855</v>
      </c>
      <c r="D40" s="210">
        <v>0</v>
      </c>
      <c r="E40" s="210">
        <v>1622855</v>
      </c>
      <c r="F40" s="277">
        <v>0</v>
      </c>
    </row>
    <row r="41" spans="1:6" ht="38.25">
      <c r="A41" s="211" t="s">
        <v>427</v>
      </c>
      <c r="B41" s="212" t="s">
        <v>428</v>
      </c>
      <c r="C41" s="213">
        <v>1622855</v>
      </c>
      <c r="D41" s="213">
        <v>0</v>
      </c>
      <c r="E41" s="213">
        <v>1622855</v>
      </c>
      <c r="F41" s="213">
        <v>0</v>
      </c>
    </row>
    <row r="42" spans="1:6" ht="25.5">
      <c r="A42" s="208" t="s">
        <v>397</v>
      </c>
      <c r="B42" s="209" t="s">
        <v>398</v>
      </c>
      <c r="C42" s="210">
        <v>341828</v>
      </c>
      <c r="D42" s="210">
        <v>0</v>
      </c>
      <c r="E42" s="210">
        <v>341828</v>
      </c>
      <c r="F42" s="210">
        <v>290514</v>
      </c>
    </row>
    <row r="43" spans="1:6" ht="25.5">
      <c r="A43" s="208" t="s">
        <v>399</v>
      </c>
      <c r="B43" s="209" t="s">
        <v>400</v>
      </c>
      <c r="C43" s="210">
        <v>341828</v>
      </c>
      <c r="D43" s="210">
        <v>0</v>
      </c>
      <c r="E43" s="210">
        <v>341828</v>
      </c>
      <c r="F43" s="277">
        <v>290514</v>
      </c>
    </row>
    <row r="44" spans="1:6" ht="25.5">
      <c r="A44" s="208" t="s">
        <v>351</v>
      </c>
      <c r="B44" s="209" t="s">
        <v>352</v>
      </c>
      <c r="C44" s="210">
        <v>78524</v>
      </c>
      <c r="D44" s="210">
        <v>0</v>
      </c>
      <c r="E44" s="210">
        <v>78524</v>
      </c>
      <c r="F44" s="277">
        <v>100000</v>
      </c>
    </row>
    <row r="45" spans="1:6" ht="38.25">
      <c r="A45" s="208" t="s">
        <v>429</v>
      </c>
      <c r="B45" s="209" t="s">
        <v>430</v>
      </c>
      <c r="C45" s="210">
        <v>336465</v>
      </c>
      <c r="D45" s="210">
        <v>0</v>
      </c>
      <c r="E45" s="210">
        <v>336465</v>
      </c>
      <c r="F45" s="277">
        <v>20511</v>
      </c>
    </row>
    <row r="46" spans="1:6" ht="25.5">
      <c r="A46" s="211" t="s">
        <v>353</v>
      </c>
      <c r="B46" s="212" t="s">
        <v>354</v>
      </c>
      <c r="C46" s="213">
        <v>756817</v>
      </c>
      <c r="D46" s="213">
        <v>0</v>
      </c>
      <c r="E46" s="213">
        <v>756817</v>
      </c>
      <c r="F46" s="213">
        <v>411025</v>
      </c>
    </row>
    <row r="47" spans="1:6" ht="25.5">
      <c r="A47" s="211" t="s">
        <v>355</v>
      </c>
      <c r="B47" s="212" t="s">
        <v>356</v>
      </c>
      <c r="C47" s="213">
        <v>4369515</v>
      </c>
      <c r="D47" s="213">
        <v>0</v>
      </c>
      <c r="E47" s="213">
        <v>4369515</v>
      </c>
      <c r="F47" s="278">
        <v>2216647</v>
      </c>
    </row>
    <row r="48" spans="1:6" ht="25.5">
      <c r="A48" s="208" t="s">
        <v>411</v>
      </c>
      <c r="B48" s="209" t="s">
        <v>412</v>
      </c>
      <c r="C48" s="210">
        <v>4143</v>
      </c>
      <c r="D48" s="210">
        <v>0</v>
      </c>
      <c r="E48" s="210">
        <v>4143</v>
      </c>
      <c r="F48" s="210">
        <v>60670</v>
      </c>
    </row>
    <row r="49" spans="1:6" ht="25.5">
      <c r="A49" s="208" t="s">
        <v>413</v>
      </c>
      <c r="B49" s="209" t="s">
        <v>414</v>
      </c>
      <c r="C49" s="210">
        <v>14466825</v>
      </c>
      <c r="D49" s="210">
        <v>0</v>
      </c>
      <c r="E49" s="210">
        <v>14466825</v>
      </c>
      <c r="F49" s="277">
        <v>0</v>
      </c>
    </row>
    <row r="50" spans="1:6" ht="38.25">
      <c r="A50" s="211" t="s">
        <v>415</v>
      </c>
      <c r="B50" s="212" t="s">
        <v>416</v>
      </c>
      <c r="C50" s="213">
        <v>14470968</v>
      </c>
      <c r="D50" s="213">
        <v>0</v>
      </c>
      <c r="E50" s="213">
        <v>14470968</v>
      </c>
      <c r="F50" s="213">
        <v>60670</v>
      </c>
    </row>
    <row r="51" spans="1:6" ht="25.5">
      <c r="A51" s="211" t="s">
        <v>417</v>
      </c>
      <c r="B51" s="212" t="s">
        <v>418</v>
      </c>
      <c r="C51" s="213">
        <v>14470968</v>
      </c>
      <c r="D51" s="213">
        <v>0</v>
      </c>
      <c r="E51" s="213">
        <v>14470968</v>
      </c>
      <c r="F51" s="278">
        <v>60670</v>
      </c>
    </row>
    <row r="52" spans="1:6" ht="25.5">
      <c r="A52" s="211" t="s">
        <v>357</v>
      </c>
      <c r="B52" s="212" t="s">
        <v>358</v>
      </c>
      <c r="C52" s="213">
        <v>147622880</v>
      </c>
      <c r="D52" s="213">
        <v>0</v>
      </c>
      <c r="E52" s="213">
        <v>147622880</v>
      </c>
      <c r="F52" s="278">
        <v>159089667</v>
      </c>
    </row>
    <row r="53" spans="1:6" ht="25.5">
      <c r="A53" s="208" t="s">
        <v>359</v>
      </c>
      <c r="B53" s="209" t="s">
        <v>360</v>
      </c>
      <c r="C53" s="210">
        <v>155952552</v>
      </c>
      <c r="D53" s="210">
        <v>0</v>
      </c>
      <c r="E53" s="210">
        <v>155952552</v>
      </c>
      <c r="F53" s="210">
        <v>155952552</v>
      </c>
    </row>
    <row r="54" spans="1:6" ht="25.5">
      <c r="A54" s="208" t="s">
        <v>431</v>
      </c>
      <c r="B54" s="209" t="s">
        <v>432</v>
      </c>
      <c r="C54" s="210">
        <v>19695823</v>
      </c>
      <c r="D54" s="210">
        <v>0</v>
      </c>
      <c r="E54" s="210">
        <v>19695823</v>
      </c>
      <c r="F54" s="277">
        <v>19695823</v>
      </c>
    </row>
    <row r="55" spans="1:6" ht="25.5">
      <c r="A55" s="208" t="s">
        <v>433</v>
      </c>
      <c r="B55" s="209" t="s">
        <v>363</v>
      </c>
      <c r="C55" s="210">
        <v>-62910754</v>
      </c>
      <c r="D55" s="210">
        <v>0</v>
      </c>
      <c r="E55" s="210">
        <v>-62910754</v>
      </c>
      <c r="F55" s="277">
        <v>-65059359</v>
      </c>
    </row>
    <row r="56" spans="1:6" ht="25.5">
      <c r="A56" s="208" t="s">
        <v>361</v>
      </c>
      <c r="B56" s="209" t="s">
        <v>365</v>
      </c>
      <c r="C56" s="210">
        <v>-2148605</v>
      </c>
      <c r="D56" s="210">
        <v>0</v>
      </c>
      <c r="E56" s="210">
        <v>-2148605</v>
      </c>
      <c r="F56" s="277">
        <v>-19207562</v>
      </c>
    </row>
    <row r="57" spans="1:6" ht="25.5">
      <c r="A57" s="211" t="s">
        <v>362</v>
      </c>
      <c r="B57" s="212" t="s">
        <v>366</v>
      </c>
      <c r="C57" s="213">
        <v>110589016</v>
      </c>
      <c r="D57" s="213">
        <v>0</v>
      </c>
      <c r="E57" s="213">
        <v>110589016</v>
      </c>
      <c r="F57" s="213">
        <v>91381454</v>
      </c>
    </row>
    <row r="58" spans="1:6" ht="51">
      <c r="A58" s="208" t="s">
        <v>364</v>
      </c>
      <c r="B58" s="209" t="s">
        <v>434</v>
      </c>
      <c r="C58" s="210">
        <v>210959</v>
      </c>
      <c r="D58" s="210">
        <v>0</v>
      </c>
      <c r="E58" s="210">
        <v>210959</v>
      </c>
      <c r="F58" s="210">
        <v>210959</v>
      </c>
    </row>
    <row r="59" spans="1:6" ht="25.5">
      <c r="A59" s="208" t="s">
        <v>435</v>
      </c>
      <c r="B59" s="209" t="s">
        <v>367</v>
      </c>
      <c r="C59" s="210">
        <v>19178</v>
      </c>
      <c r="D59" s="210">
        <v>0</v>
      </c>
      <c r="E59" s="210">
        <v>19178</v>
      </c>
      <c r="F59" s="277">
        <v>19178</v>
      </c>
    </row>
    <row r="60" spans="1:6" ht="25.5">
      <c r="A60" s="211" t="s">
        <v>436</v>
      </c>
      <c r="B60" s="212" t="s">
        <v>368</v>
      </c>
      <c r="C60" s="213">
        <v>230137</v>
      </c>
      <c r="D60" s="213">
        <v>0</v>
      </c>
      <c r="E60" s="213">
        <v>230137</v>
      </c>
      <c r="F60" s="213">
        <v>230137</v>
      </c>
    </row>
    <row r="61" spans="1:6" ht="38.25">
      <c r="A61" s="208" t="s">
        <v>437</v>
      </c>
      <c r="B61" s="209" t="s">
        <v>369</v>
      </c>
      <c r="C61" s="210">
        <v>1275958</v>
      </c>
      <c r="D61" s="210">
        <v>0</v>
      </c>
      <c r="E61" s="210">
        <v>1275958</v>
      </c>
      <c r="F61" s="210">
        <v>1237314</v>
      </c>
    </row>
    <row r="62" spans="1:6" ht="51">
      <c r="A62" s="208" t="s">
        <v>438</v>
      </c>
      <c r="B62" s="209" t="s">
        <v>370</v>
      </c>
      <c r="C62" s="210">
        <v>1275958</v>
      </c>
      <c r="D62" s="210">
        <v>0</v>
      </c>
      <c r="E62" s="210">
        <v>1275958</v>
      </c>
      <c r="F62" s="277">
        <v>1237314</v>
      </c>
    </row>
    <row r="63" spans="1:6" ht="38.25">
      <c r="A63" s="211" t="s">
        <v>439</v>
      </c>
      <c r="B63" s="212" t="s">
        <v>372</v>
      </c>
      <c r="C63" s="213">
        <v>1275958</v>
      </c>
      <c r="D63" s="213">
        <v>0</v>
      </c>
      <c r="E63" s="213">
        <v>1275958</v>
      </c>
      <c r="F63" s="213">
        <v>1237314</v>
      </c>
    </row>
    <row r="64" spans="1:6" ht="25.5">
      <c r="A64" s="208" t="s">
        <v>440</v>
      </c>
      <c r="B64" s="209" t="s">
        <v>373</v>
      </c>
      <c r="C64" s="210">
        <v>73661</v>
      </c>
      <c r="D64" s="210">
        <v>0</v>
      </c>
      <c r="E64" s="210">
        <v>73661</v>
      </c>
      <c r="F64" s="210">
        <v>73661</v>
      </c>
    </row>
    <row r="65" spans="1:6" ht="25.5">
      <c r="A65" s="208" t="s">
        <v>371</v>
      </c>
      <c r="B65" s="209" t="s">
        <v>374</v>
      </c>
      <c r="C65" s="210">
        <v>173305</v>
      </c>
      <c r="D65" s="210">
        <v>0</v>
      </c>
      <c r="E65" s="210">
        <v>173305</v>
      </c>
      <c r="F65" s="277">
        <v>149074</v>
      </c>
    </row>
    <row r="66" spans="1:6" ht="25.5">
      <c r="A66" s="211" t="s">
        <v>441</v>
      </c>
      <c r="B66" s="212" t="s">
        <v>376</v>
      </c>
      <c r="C66" s="213">
        <v>246966</v>
      </c>
      <c r="D66" s="213">
        <v>0</v>
      </c>
      <c r="E66" s="213">
        <v>246966</v>
      </c>
      <c r="F66" s="213">
        <v>222735</v>
      </c>
    </row>
    <row r="67" spans="1:6" ht="25.5">
      <c r="A67" s="211" t="s">
        <v>442</v>
      </c>
      <c r="B67" s="212" t="s">
        <v>378</v>
      </c>
      <c r="C67" s="213">
        <v>1753061</v>
      </c>
      <c r="D67" s="213">
        <v>0</v>
      </c>
      <c r="E67" s="213">
        <v>1753061</v>
      </c>
      <c r="F67" s="278">
        <v>1690186</v>
      </c>
    </row>
    <row r="68" spans="1:6" ht="25.5">
      <c r="A68" s="208" t="s">
        <v>375</v>
      </c>
      <c r="B68" s="209" t="s">
        <v>379</v>
      </c>
      <c r="C68" s="210">
        <v>3395698</v>
      </c>
      <c r="D68" s="210">
        <v>0</v>
      </c>
      <c r="E68" s="210">
        <v>3395698</v>
      </c>
      <c r="F68" s="210">
        <v>2747923</v>
      </c>
    </row>
    <row r="69" spans="1:6" ht="25.5">
      <c r="A69" s="208" t="s">
        <v>377</v>
      </c>
      <c r="B69" s="209" t="s">
        <v>401</v>
      </c>
      <c r="C69" s="210">
        <v>31885105</v>
      </c>
      <c r="D69" s="210">
        <v>0</v>
      </c>
      <c r="E69" s="210">
        <v>31885105</v>
      </c>
      <c r="F69" s="277">
        <v>63270104</v>
      </c>
    </row>
    <row r="70" spans="1:6" ht="25.5">
      <c r="A70" s="211" t="s">
        <v>443</v>
      </c>
      <c r="B70" s="212" t="s">
        <v>380</v>
      </c>
      <c r="C70" s="213">
        <v>35280803</v>
      </c>
      <c r="D70" s="213">
        <v>0</v>
      </c>
      <c r="E70" s="213">
        <v>35280803</v>
      </c>
      <c r="F70" s="213">
        <v>66018027</v>
      </c>
    </row>
    <row r="71" spans="1:6" ht="25.5">
      <c r="A71" s="211" t="s">
        <v>444</v>
      </c>
      <c r="B71" s="212" t="s">
        <v>381</v>
      </c>
      <c r="C71" s="213">
        <v>147622880</v>
      </c>
      <c r="D71" s="213">
        <v>0</v>
      </c>
      <c r="E71" s="213">
        <v>147622880</v>
      </c>
      <c r="F71" s="278">
        <v>159089667</v>
      </c>
    </row>
    <row r="72" spans="1:6" ht="12.75">
      <c r="A72" s="243"/>
      <c r="B72" s="243"/>
      <c r="C72" s="243"/>
      <c r="D72" s="243"/>
      <c r="E72" s="243"/>
      <c r="F72" s="275"/>
    </row>
    <row r="73" spans="1:6" ht="11.25">
      <c r="A73" s="243"/>
      <c r="B73" s="243"/>
      <c r="C73" s="243"/>
      <c r="D73" s="243"/>
      <c r="E73" s="243"/>
      <c r="F73" s="243"/>
    </row>
    <row r="74" spans="1:6" ht="11.25">
      <c r="A74" s="243"/>
      <c r="B74" s="243"/>
      <c r="C74" s="243"/>
      <c r="D74" s="243"/>
      <c r="E74" s="243"/>
      <c r="F74" s="243"/>
    </row>
    <row r="75" spans="1:6" ht="11.25">
      <c r="A75" s="243"/>
      <c r="B75" s="243"/>
      <c r="C75" s="243"/>
      <c r="D75" s="243"/>
      <c r="E75" s="243"/>
      <c r="F75" s="243"/>
    </row>
    <row r="76" spans="1:6" ht="11.25">
      <c r="A76" s="243"/>
      <c r="B76" s="243"/>
      <c r="C76" s="243"/>
      <c r="D76" s="243"/>
      <c r="E76" s="243"/>
      <c r="F76" s="243"/>
    </row>
    <row r="77" spans="1:6" ht="11.25">
      <c r="A77" s="243"/>
      <c r="B77" s="243"/>
      <c r="C77" s="243"/>
      <c r="D77" s="243"/>
      <c r="E77" s="243"/>
      <c r="F77" s="243"/>
    </row>
    <row r="78" spans="1:6" ht="11.25">
      <c r="A78" s="243"/>
      <c r="B78" s="243"/>
      <c r="C78" s="243"/>
      <c r="D78" s="243"/>
      <c r="E78" s="243"/>
      <c r="F78" s="243"/>
    </row>
    <row r="79" spans="1:6" ht="11.25">
      <c r="A79" s="243"/>
      <c r="B79" s="243"/>
      <c r="C79" s="243"/>
      <c r="D79" s="243"/>
      <c r="E79" s="243"/>
      <c r="F79" s="243"/>
    </row>
    <row r="80" spans="1:6" ht="11.25">
      <c r="A80" s="243"/>
      <c r="B80" s="243"/>
      <c r="C80" s="243"/>
      <c r="D80" s="243"/>
      <c r="E80" s="243"/>
      <c r="F80" s="243"/>
    </row>
    <row r="81" spans="1:6" ht="11.25">
      <c r="A81" s="243"/>
      <c r="B81" s="243"/>
      <c r="C81" s="243"/>
      <c r="D81" s="243"/>
      <c r="E81" s="243"/>
      <c r="F81" s="243"/>
    </row>
    <row r="82" spans="1:6" ht="11.25">
      <c r="A82" s="243"/>
      <c r="B82" s="243"/>
      <c r="C82" s="243"/>
      <c r="D82" s="243"/>
      <c r="E82" s="243"/>
      <c r="F82" s="243"/>
    </row>
    <row r="83" spans="1:6" ht="11.25">
      <c r="A83" s="243"/>
      <c r="B83" s="243"/>
      <c r="C83" s="243"/>
      <c r="D83" s="243"/>
      <c r="E83" s="243"/>
      <c r="F83" s="243"/>
    </row>
    <row r="84" spans="1:6" ht="11.25">
      <c r="A84" s="243"/>
      <c r="B84" s="243"/>
      <c r="C84" s="243"/>
      <c r="D84" s="243"/>
      <c r="E84" s="243"/>
      <c r="F84" s="243"/>
    </row>
    <row r="85" spans="1:6" ht="11.25">
      <c r="A85" s="243"/>
      <c r="B85" s="243"/>
      <c r="C85" s="243"/>
      <c r="D85" s="243"/>
      <c r="E85" s="243"/>
      <c r="F85" s="243"/>
    </row>
    <row r="86" spans="1:6" ht="11.25">
      <c r="A86" s="243"/>
      <c r="B86" s="243"/>
      <c r="C86" s="243"/>
      <c r="D86" s="243"/>
      <c r="E86" s="243"/>
      <c r="F86" s="243"/>
    </row>
    <row r="87" spans="1:6" ht="11.25">
      <c r="A87" s="243"/>
      <c r="B87" s="243"/>
      <c r="C87" s="243"/>
      <c r="D87" s="243"/>
      <c r="E87" s="243"/>
      <c r="F87" s="243"/>
    </row>
    <row r="88" spans="1:6" ht="11.25">
      <c r="A88" s="243"/>
      <c r="B88" s="243"/>
      <c r="C88" s="243"/>
      <c r="D88" s="243"/>
      <c r="E88" s="243"/>
      <c r="F88" s="243"/>
    </row>
    <row r="89" spans="1:6" ht="11.25">
      <c r="A89" s="243"/>
      <c r="B89" s="243"/>
      <c r="C89" s="243"/>
      <c r="D89" s="243"/>
      <c r="E89" s="243"/>
      <c r="F89" s="243"/>
    </row>
    <row r="90" spans="1:6" ht="11.25">
      <c r="A90" s="243"/>
      <c r="B90" s="243"/>
      <c r="C90" s="243"/>
      <c r="D90" s="243"/>
      <c r="E90" s="243"/>
      <c r="F90" s="243"/>
    </row>
    <row r="91" spans="1:6" ht="11.25">
      <c r="A91" s="243"/>
      <c r="B91" s="243"/>
      <c r="C91" s="243"/>
      <c r="D91" s="243"/>
      <c r="E91" s="243"/>
      <c r="F91" s="243"/>
    </row>
    <row r="92" spans="1:6" ht="11.25">
      <c r="A92" s="243"/>
      <c r="B92" s="243"/>
      <c r="C92" s="243"/>
      <c r="D92" s="243"/>
      <c r="E92" s="243"/>
      <c r="F92" s="243"/>
    </row>
    <row r="93" spans="1:6" ht="11.25">
      <c r="A93" s="243"/>
      <c r="B93" s="243"/>
      <c r="C93" s="243"/>
      <c r="D93" s="243"/>
      <c r="E93" s="243"/>
      <c r="F93" s="243"/>
    </row>
  </sheetData>
  <sheetProtection/>
  <mergeCells count="5">
    <mergeCell ref="A1:F1"/>
    <mergeCell ref="A2:F2"/>
    <mergeCell ref="B3:F4"/>
    <mergeCell ref="A5:F5"/>
    <mergeCell ref="A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9.140625" style="0" customWidth="1"/>
    <col min="2" max="2" width="41.00390625" style="0" customWidth="1"/>
    <col min="3" max="3" width="13.421875" style="0" customWidth="1"/>
    <col min="4" max="4" width="13.57421875" style="0" customWidth="1"/>
    <col min="5" max="5" width="12.8515625" style="0" customWidth="1"/>
    <col min="6" max="14" width="9.140625" style="0" hidden="1" customWidth="1"/>
  </cols>
  <sheetData>
    <row r="1" spans="1:14" ht="12.75">
      <c r="A1" s="311" t="s">
        <v>486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2.7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5"/>
      <c r="N2" s="5"/>
    </row>
    <row r="3" spans="1:14" ht="12.75">
      <c r="A3" s="312" t="s">
        <v>394</v>
      </c>
      <c r="B3" s="313"/>
      <c r="C3" s="313"/>
      <c r="D3" s="313"/>
      <c r="E3" s="313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</row>
    <row r="5" spans="1:14" ht="12.75" customHeight="1">
      <c r="A5" s="312" t="s">
        <v>458</v>
      </c>
      <c r="B5" s="313"/>
      <c r="C5" s="313"/>
      <c r="D5" s="313"/>
      <c r="E5" s="313"/>
      <c r="F5" s="292"/>
      <c r="G5" s="292"/>
      <c r="H5" s="292"/>
      <c r="I5" s="292"/>
      <c r="J5" s="292"/>
      <c r="K5" s="292"/>
      <c r="L5" s="292"/>
      <c r="M5" s="292"/>
      <c r="N5" s="292"/>
    </row>
    <row r="6" spans="1:14" s="1" customFormat="1" ht="12.75" customHeight="1">
      <c r="A6" s="193"/>
      <c r="B6" s="194"/>
      <c r="C6" s="194"/>
      <c r="D6" s="194"/>
      <c r="E6" s="196" t="s">
        <v>382</v>
      </c>
      <c r="F6" s="195"/>
      <c r="G6" s="195"/>
      <c r="H6" s="195"/>
      <c r="I6" s="195"/>
      <c r="J6" s="195"/>
      <c r="K6" s="195"/>
      <c r="L6" s="195"/>
      <c r="M6" s="195"/>
      <c r="N6" s="195"/>
    </row>
    <row r="7" spans="1:5" ht="30">
      <c r="A7" s="217" t="s">
        <v>396</v>
      </c>
      <c r="B7" s="217" t="s">
        <v>4</v>
      </c>
      <c r="C7" s="217" t="s">
        <v>260</v>
      </c>
      <c r="D7" s="217" t="s">
        <v>261</v>
      </c>
      <c r="E7" s="217" t="s">
        <v>262</v>
      </c>
    </row>
    <row r="8" spans="1:5" ht="15">
      <c r="A8" s="217">
        <v>1</v>
      </c>
      <c r="B8" s="217">
        <v>2</v>
      </c>
      <c r="C8" s="217">
        <v>3</v>
      </c>
      <c r="D8" s="217">
        <v>4</v>
      </c>
      <c r="E8" s="217">
        <v>5</v>
      </c>
    </row>
    <row r="9" spans="1:5" ht="12.75">
      <c r="A9" s="208" t="s">
        <v>263</v>
      </c>
      <c r="B9" s="209" t="s">
        <v>264</v>
      </c>
      <c r="C9" s="210">
        <v>3122685</v>
      </c>
      <c r="D9" s="210">
        <v>0</v>
      </c>
      <c r="E9" s="210">
        <v>5725229</v>
      </c>
    </row>
    <row r="10" spans="1:5" ht="25.5">
      <c r="A10" s="208" t="s">
        <v>265</v>
      </c>
      <c r="B10" s="209" t="s">
        <v>266</v>
      </c>
      <c r="C10" s="210">
        <v>3455101</v>
      </c>
      <c r="D10" s="210">
        <v>0</v>
      </c>
      <c r="E10" s="210">
        <v>3549095</v>
      </c>
    </row>
    <row r="11" spans="1:5" ht="25.5">
      <c r="A11" s="208" t="s">
        <v>267</v>
      </c>
      <c r="B11" s="209" t="s">
        <v>268</v>
      </c>
      <c r="C11" s="210">
        <v>142000</v>
      </c>
      <c r="D11" s="210">
        <v>0</v>
      </c>
      <c r="E11" s="210">
        <v>52000</v>
      </c>
    </row>
    <row r="12" spans="1:5" ht="25.5">
      <c r="A12" s="211" t="s">
        <v>269</v>
      </c>
      <c r="B12" s="212" t="s">
        <v>270</v>
      </c>
      <c r="C12" s="213">
        <v>6719786</v>
      </c>
      <c r="D12" s="213">
        <v>0</v>
      </c>
      <c r="E12" s="213">
        <v>9326324</v>
      </c>
    </row>
    <row r="13" spans="1:5" ht="25.5">
      <c r="A13" s="208" t="s">
        <v>271</v>
      </c>
      <c r="B13" s="209" t="s">
        <v>419</v>
      </c>
      <c r="C13" s="210">
        <v>0</v>
      </c>
      <c r="D13" s="210">
        <v>0</v>
      </c>
      <c r="E13" s="210">
        <v>0</v>
      </c>
    </row>
    <row r="14" spans="1:5" ht="25.5">
      <c r="A14" s="211" t="s">
        <v>420</v>
      </c>
      <c r="B14" s="212" t="s">
        <v>421</v>
      </c>
      <c r="C14" s="213">
        <v>0</v>
      </c>
      <c r="D14" s="213">
        <v>0</v>
      </c>
      <c r="E14" s="213">
        <v>0</v>
      </c>
    </row>
    <row r="15" spans="1:5" ht="25.5">
      <c r="A15" s="208" t="s">
        <v>273</v>
      </c>
      <c r="B15" s="209" t="s">
        <v>274</v>
      </c>
      <c r="C15" s="210">
        <v>29686749</v>
      </c>
      <c r="D15" s="210">
        <v>0</v>
      </c>
      <c r="E15" s="210">
        <v>35845552</v>
      </c>
    </row>
    <row r="16" spans="1:5" ht="25.5">
      <c r="A16" s="208" t="s">
        <v>275</v>
      </c>
      <c r="B16" s="209" t="s">
        <v>276</v>
      </c>
      <c r="C16" s="210">
        <v>40104883</v>
      </c>
      <c r="D16" s="210">
        <v>0</v>
      </c>
      <c r="E16" s="210">
        <v>30173058</v>
      </c>
    </row>
    <row r="17" spans="1:5" ht="25.5">
      <c r="A17" s="208" t="s">
        <v>277</v>
      </c>
      <c r="B17" s="209" t="s">
        <v>278</v>
      </c>
      <c r="C17" s="210">
        <v>-3993151</v>
      </c>
      <c r="D17" s="210">
        <v>0</v>
      </c>
      <c r="E17" s="210">
        <v>0</v>
      </c>
    </row>
    <row r="18" spans="1:5" ht="25.5">
      <c r="A18" s="208" t="s">
        <v>279</v>
      </c>
      <c r="B18" s="209" t="s">
        <v>280</v>
      </c>
      <c r="C18" s="210">
        <v>5894651</v>
      </c>
      <c r="D18" s="210">
        <v>0</v>
      </c>
      <c r="E18" s="210">
        <v>181876</v>
      </c>
    </row>
    <row r="19" spans="1:5" ht="25.5">
      <c r="A19" s="211" t="s">
        <v>281</v>
      </c>
      <c r="B19" s="212" t="s">
        <v>282</v>
      </c>
      <c r="C19" s="213">
        <v>71693132</v>
      </c>
      <c r="D19" s="213">
        <v>0</v>
      </c>
      <c r="E19" s="213">
        <v>66200486</v>
      </c>
    </row>
    <row r="20" spans="1:5" ht="12.75">
      <c r="A20" s="208" t="s">
        <v>283</v>
      </c>
      <c r="B20" s="209" t="s">
        <v>284</v>
      </c>
      <c r="C20" s="210">
        <v>9388852</v>
      </c>
      <c r="D20" s="210">
        <v>0</v>
      </c>
      <c r="E20" s="210">
        <v>8074419</v>
      </c>
    </row>
    <row r="21" spans="1:5" ht="12.75">
      <c r="A21" s="208" t="s">
        <v>285</v>
      </c>
      <c r="B21" s="209" t="s">
        <v>286</v>
      </c>
      <c r="C21" s="210">
        <v>7524257</v>
      </c>
      <c r="D21" s="210">
        <v>0</v>
      </c>
      <c r="E21" s="210">
        <v>7754855</v>
      </c>
    </row>
    <row r="22" spans="1:5" ht="25.5">
      <c r="A22" s="211" t="s">
        <v>287</v>
      </c>
      <c r="B22" s="212" t="s">
        <v>288</v>
      </c>
      <c r="C22" s="213">
        <v>16913109</v>
      </c>
      <c r="D22" s="213">
        <v>0</v>
      </c>
      <c r="E22" s="213">
        <v>15829274</v>
      </c>
    </row>
    <row r="23" spans="1:5" ht="12.75">
      <c r="A23" s="208" t="s">
        <v>289</v>
      </c>
      <c r="B23" s="209" t="s">
        <v>290</v>
      </c>
      <c r="C23" s="210">
        <v>31145052</v>
      </c>
      <c r="D23" s="210">
        <v>0</v>
      </c>
      <c r="E23" s="210">
        <v>24707674</v>
      </c>
    </row>
    <row r="24" spans="1:5" ht="12.75">
      <c r="A24" s="208" t="s">
        <v>291</v>
      </c>
      <c r="B24" s="209" t="s">
        <v>292</v>
      </c>
      <c r="C24" s="210">
        <v>8115874</v>
      </c>
      <c r="D24" s="210">
        <v>0</v>
      </c>
      <c r="E24" s="210">
        <v>9540740</v>
      </c>
    </row>
    <row r="25" spans="1:5" ht="12.75">
      <c r="A25" s="208" t="s">
        <v>293</v>
      </c>
      <c r="B25" s="209" t="s">
        <v>294</v>
      </c>
      <c r="C25" s="210">
        <v>4678092</v>
      </c>
      <c r="D25" s="210">
        <v>0</v>
      </c>
      <c r="E25" s="210">
        <v>4727193</v>
      </c>
    </row>
    <row r="26" spans="1:5" ht="25.5">
      <c r="A26" s="211" t="s">
        <v>295</v>
      </c>
      <c r="B26" s="212" t="s">
        <v>296</v>
      </c>
      <c r="C26" s="213">
        <v>43939018</v>
      </c>
      <c r="D26" s="213">
        <v>0</v>
      </c>
      <c r="E26" s="213">
        <v>38975607</v>
      </c>
    </row>
    <row r="27" spans="1:5" ht="12.75">
      <c r="A27" s="211" t="s">
        <v>297</v>
      </c>
      <c r="B27" s="212" t="s">
        <v>298</v>
      </c>
      <c r="C27" s="213">
        <v>8326669</v>
      </c>
      <c r="D27" s="213">
        <v>0</v>
      </c>
      <c r="E27" s="213">
        <v>6003852</v>
      </c>
    </row>
    <row r="28" spans="1:5" ht="12.75">
      <c r="A28" s="211" t="s">
        <v>299</v>
      </c>
      <c r="B28" s="212" t="s">
        <v>300</v>
      </c>
      <c r="C28" s="213">
        <v>11332485</v>
      </c>
      <c r="D28" s="213">
        <v>0</v>
      </c>
      <c r="E28" s="213">
        <v>33905690</v>
      </c>
    </row>
    <row r="29" spans="1:5" ht="25.5">
      <c r="A29" s="211" t="s">
        <v>301</v>
      </c>
      <c r="B29" s="212" t="s">
        <v>302</v>
      </c>
      <c r="C29" s="213">
        <v>-2098363</v>
      </c>
      <c r="D29" s="213">
        <v>0</v>
      </c>
      <c r="E29" s="213">
        <v>-19187613</v>
      </c>
    </row>
    <row r="30" spans="1:5" ht="25.5">
      <c r="A30" s="208" t="s">
        <v>304</v>
      </c>
      <c r="B30" s="209" t="s">
        <v>422</v>
      </c>
      <c r="C30" s="210">
        <v>146</v>
      </c>
      <c r="D30" s="210">
        <v>0</v>
      </c>
      <c r="E30" s="210">
        <v>241</v>
      </c>
    </row>
    <row r="31" spans="1:5" ht="38.25">
      <c r="A31" s="211" t="s">
        <v>305</v>
      </c>
      <c r="B31" s="212" t="s">
        <v>306</v>
      </c>
      <c r="C31" s="213">
        <v>146</v>
      </c>
      <c r="D31" s="213">
        <v>0</v>
      </c>
      <c r="E31" s="213">
        <v>241</v>
      </c>
    </row>
    <row r="32" spans="1:5" ht="25.5">
      <c r="A32" s="208" t="s">
        <v>402</v>
      </c>
      <c r="B32" s="209" t="s">
        <v>403</v>
      </c>
      <c r="C32" s="210">
        <v>50388</v>
      </c>
      <c r="D32" s="210">
        <v>0</v>
      </c>
      <c r="E32" s="210">
        <v>20190</v>
      </c>
    </row>
    <row r="33" spans="1:5" ht="25.5">
      <c r="A33" s="211" t="s">
        <v>307</v>
      </c>
      <c r="B33" s="212" t="s">
        <v>308</v>
      </c>
      <c r="C33" s="213">
        <v>50388</v>
      </c>
      <c r="D33" s="213">
        <v>0</v>
      </c>
      <c r="E33" s="213">
        <v>20190</v>
      </c>
    </row>
    <row r="34" spans="1:5" ht="25.5">
      <c r="A34" s="211" t="s">
        <v>309</v>
      </c>
      <c r="B34" s="212" t="s">
        <v>310</v>
      </c>
      <c r="C34" s="213">
        <v>-50242</v>
      </c>
      <c r="D34" s="213">
        <v>0</v>
      </c>
      <c r="E34" s="213">
        <v>-19949</v>
      </c>
    </row>
    <row r="35" spans="1:5" ht="12.75">
      <c r="A35" s="211" t="s">
        <v>311</v>
      </c>
      <c r="B35" s="212" t="s">
        <v>312</v>
      </c>
      <c r="C35" s="213">
        <v>-2148605</v>
      </c>
      <c r="D35" s="213">
        <v>0</v>
      </c>
      <c r="E35" s="213">
        <v>-19207562</v>
      </c>
    </row>
    <row r="36" spans="1:5" ht="12.75">
      <c r="A36" s="272"/>
      <c r="B36" s="273"/>
      <c r="C36" s="274"/>
      <c r="D36" s="274"/>
      <c r="E36" s="274"/>
    </row>
    <row r="43" spans="1:5" ht="12.75">
      <c r="A43" s="202"/>
      <c r="B43" s="203"/>
      <c r="C43" s="204"/>
      <c r="D43" s="204"/>
      <c r="E43" s="204"/>
    </row>
    <row r="44" spans="1:5" ht="12.75">
      <c r="A44" s="202"/>
      <c r="B44" s="203"/>
      <c r="C44" s="204"/>
      <c r="D44" s="204"/>
      <c r="E44" s="204"/>
    </row>
    <row r="45" spans="1:5" ht="12.75">
      <c r="A45" s="202"/>
      <c r="B45" s="203"/>
      <c r="C45" s="204"/>
      <c r="D45" s="204"/>
      <c r="E45" s="204"/>
    </row>
    <row r="46" spans="1:5" ht="12.75">
      <c r="A46" s="202"/>
      <c r="B46" s="203"/>
      <c r="C46" s="204"/>
      <c r="D46" s="204"/>
      <c r="E46" s="204"/>
    </row>
    <row r="47" spans="1:5" ht="12.75">
      <c r="A47" s="202"/>
      <c r="B47" s="203"/>
      <c r="C47" s="204"/>
      <c r="D47" s="204"/>
      <c r="E47" s="204"/>
    </row>
    <row r="48" spans="1:5" ht="12.75">
      <c r="A48" s="202"/>
      <c r="B48" s="203"/>
      <c r="C48" s="204"/>
      <c r="D48" s="204"/>
      <c r="E48" s="204"/>
    </row>
    <row r="49" spans="1:5" ht="12.75">
      <c r="A49" s="205"/>
      <c r="B49" s="206"/>
      <c r="C49" s="207"/>
      <c r="D49" s="207"/>
      <c r="E49" s="207"/>
    </row>
    <row r="50" spans="1:5" ht="12.75">
      <c r="A50" s="205"/>
      <c r="B50" s="206"/>
      <c r="C50" s="207"/>
      <c r="D50" s="207"/>
      <c r="E50" s="207"/>
    </row>
    <row r="51" spans="1:5" ht="12.75">
      <c r="A51" s="202"/>
      <c r="B51" s="203"/>
      <c r="C51" s="204"/>
      <c r="D51" s="204"/>
      <c r="E51" s="204"/>
    </row>
    <row r="52" spans="1:5" ht="12.75">
      <c r="A52" s="202"/>
      <c r="B52" s="203"/>
      <c r="C52" s="204"/>
      <c r="D52" s="204"/>
      <c r="E52" s="204"/>
    </row>
    <row r="53" spans="1:5" ht="12.75">
      <c r="A53" s="205"/>
      <c r="B53" s="206"/>
      <c r="C53" s="207"/>
      <c r="D53" s="207"/>
      <c r="E53" s="207"/>
    </row>
    <row r="54" spans="1:5" ht="12.75">
      <c r="A54" s="202"/>
      <c r="B54" s="203"/>
      <c r="C54" s="204"/>
      <c r="D54" s="204"/>
      <c r="E54" s="204"/>
    </row>
    <row r="55" spans="1:5" ht="12.75">
      <c r="A55" s="202"/>
      <c r="B55" s="203"/>
      <c r="C55" s="204"/>
      <c r="D55" s="204"/>
      <c r="E55" s="204"/>
    </row>
    <row r="56" spans="1:5" ht="12.75">
      <c r="A56" s="202"/>
      <c r="B56" s="203"/>
      <c r="C56" s="204"/>
      <c r="D56" s="204"/>
      <c r="E56" s="204"/>
    </row>
    <row r="57" spans="1:5" ht="12.75">
      <c r="A57" s="205"/>
      <c r="B57" s="206"/>
      <c r="C57" s="207"/>
      <c r="D57" s="207"/>
      <c r="E57" s="207"/>
    </row>
    <row r="58" spans="1:5" ht="12.75">
      <c r="A58" s="202"/>
      <c r="B58" s="203"/>
      <c r="C58" s="204"/>
      <c r="D58" s="204"/>
      <c r="E58" s="204"/>
    </row>
    <row r="59" spans="1:5" ht="12.75">
      <c r="A59" s="202"/>
      <c r="B59" s="203"/>
      <c r="C59" s="204"/>
      <c r="D59" s="204"/>
      <c r="E59" s="204"/>
    </row>
    <row r="60" spans="1:5" ht="12.75">
      <c r="A60" s="205"/>
      <c r="B60" s="206"/>
      <c r="C60" s="207"/>
      <c r="D60" s="207"/>
      <c r="E60" s="207"/>
    </row>
    <row r="61" spans="1:5" ht="12.75">
      <c r="A61" s="202"/>
      <c r="B61" s="203"/>
      <c r="C61" s="204"/>
      <c r="D61" s="204"/>
      <c r="E61" s="204"/>
    </row>
    <row r="62" spans="1:5" ht="12.75">
      <c r="A62" s="202"/>
      <c r="B62" s="203"/>
      <c r="C62" s="204"/>
      <c r="D62" s="204"/>
      <c r="E62" s="204"/>
    </row>
    <row r="63" spans="1:5" ht="12.75">
      <c r="A63" s="205"/>
      <c r="B63" s="206"/>
      <c r="C63" s="207"/>
      <c r="D63" s="207"/>
      <c r="E63" s="207"/>
    </row>
    <row r="64" spans="1:5" ht="12.75">
      <c r="A64" s="205"/>
      <c r="B64" s="206"/>
      <c r="C64" s="207"/>
      <c r="D64" s="207"/>
      <c r="E64" s="207"/>
    </row>
    <row r="65" spans="1:5" ht="12.75">
      <c r="A65" s="202"/>
      <c r="B65" s="203"/>
      <c r="C65" s="204"/>
      <c r="D65" s="204"/>
      <c r="E65" s="204"/>
    </row>
    <row r="66" spans="1:5" ht="12.75">
      <c r="A66" s="202"/>
      <c r="B66" s="203"/>
      <c r="C66" s="204"/>
      <c r="D66" s="204"/>
      <c r="E66" s="204"/>
    </row>
    <row r="67" spans="1:5" ht="12.75">
      <c r="A67" s="202"/>
      <c r="B67" s="203"/>
      <c r="C67" s="204"/>
      <c r="D67" s="204"/>
      <c r="E67" s="204"/>
    </row>
    <row r="68" spans="1:5" ht="12.75">
      <c r="A68" s="202"/>
      <c r="B68" s="203"/>
      <c r="C68" s="204"/>
      <c r="D68" s="204"/>
      <c r="E68" s="204"/>
    </row>
    <row r="69" spans="1:5" ht="12.75">
      <c r="A69" s="202"/>
      <c r="B69" s="203"/>
      <c r="C69" s="204"/>
      <c r="D69" s="204"/>
      <c r="E69" s="204"/>
    </row>
    <row r="70" spans="1:5" ht="12.75">
      <c r="A70" s="202"/>
      <c r="B70" s="203"/>
      <c r="C70" s="204"/>
      <c r="D70" s="204"/>
      <c r="E70" s="204"/>
    </row>
    <row r="71" spans="1:5" ht="12.75">
      <c r="A71" s="202"/>
      <c r="B71" s="203"/>
      <c r="C71" s="204"/>
      <c r="D71" s="204"/>
      <c r="E71" s="204"/>
    </row>
    <row r="72" spans="1:5" ht="12.75">
      <c r="A72" s="202"/>
      <c r="B72" s="203"/>
      <c r="C72" s="204"/>
      <c r="D72" s="204"/>
      <c r="E72" s="204"/>
    </row>
    <row r="73" spans="1:5" ht="12.75">
      <c r="A73" s="202"/>
      <c r="B73" s="203"/>
      <c r="C73" s="204"/>
      <c r="D73" s="204"/>
      <c r="E73" s="204"/>
    </row>
    <row r="74" spans="1:5" ht="12.75">
      <c r="A74" s="202"/>
      <c r="B74" s="203"/>
      <c r="C74" s="204"/>
      <c r="D74" s="204"/>
      <c r="E74" s="204"/>
    </row>
    <row r="75" spans="1:5" ht="12.75">
      <c r="A75" s="202"/>
      <c r="B75" s="203"/>
      <c r="C75" s="204"/>
      <c r="D75" s="204"/>
      <c r="E75" s="204"/>
    </row>
    <row r="76" spans="1:5" ht="12.75">
      <c r="A76" s="202"/>
      <c r="B76" s="203"/>
      <c r="C76" s="204"/>
      <c r="D76" s="204"/>
      <c r="E76" s="204"/>
    </row>
    <row r="77" spans="1:5" ht="12.75">
      <c r="A77" s="202"/>
      <c r="B77" s="203"/>
      <c r="C77" s="204"/>
      <c r="D77" s="204"/>
      <c r="E77" s="204"/>
    </row>
    <row r="78" spans="1:5" ht="12.75">
      <c r="A78" s="202"/>
      <c r="B78" s="203"/>
      <c r="C78" s="204"/>
      <c r="D78" s="204"/>
      <c r="E78" s="204"/>
    </row>
    <row r="79" spans="1:5" ht="12.75">
      <c r="A79" s="202"/>
      <c r="B79" s="203"/>
      <c r="C79" s="204"/>
      <c r="D79" s="204"/>
      <c r="E79" s="204"/>
    </row>
    <row r="80" spans="1:5" ht="12.75">
      <c r="A80" s="202"/>
      <c r="B80" s="203"/>
      <c r="C80" s="204"/>
      <c r="D80" s="204"/>
      <c r="E80" s="204"/>
    </row>
    <row r="81" spans="1:5" ht="12.75">
      <c r="A81" s="202"/>
      <c r="B81" s="203"/>
      <c r="C81" s="204"/>
      <c r="D81" s="204"/>
      <c r="E81" s="204"/>
    </row>
    <row r="82" spans="1:5" ht="12.75">
      <c r="A82" s="202"/>
      <c r="B82" s="203"/>
      <c r="C82" s="204"/>
      <c r="D82" s="204"/>
      <c r="E82" s="204"/>
    </row>
    <row r="83" spans="1:5" ht="12.75">
      <c r="A83" s="202"/>
      <c r="B83" s="203"/>
      <c r="C83" s="204"/>
      <c r="D83" s="204"/>
      <c r="E83" s="204"/>
    </row>
    <row r="84" spans="1:5" ht="12.75">
      <c r="A84" s="202"/>
      <c r="B84" s="203"/>
      <c r="C84" s="204"/>
      <c r="D84" s="204"/>
      <c r="E84" s="204"/>
    </row>
    <row r="85" spans="1:5" ht="12.75">
      <c r="A85" s="202"/>
      <c r="B85" s="203"/>
      <c r="C85" s="204"/>
      <c r="D85" s="204"/>
      <c r="E85" s="204"/>
    </row>
    <row r="86" spans="1:5" ht="12.75">
      <c r="A86" s="202"/>
      <c r="B86" s="203"/>
      <c r="C86" s="204"/>
      <c r="D86" s="204"/>
      <c r="E86" s="204"/>
    </row>
    <row r="87" spans="1:5" ht="12.75">
      <c r="A87" s="202"/>
      <c r="B87" s="203"/>
      <c r="C87" s="204"/>
      <c r="D87" s="204"/>
      <c r="E87" s="204"/>
    </row>
    <row r="88" spans="1:5" ht="12.75">
      <c r="A88" s="202"/>
      <c r="B88" s="203"/>
      <c r="C88" s="204"/>
      <c r="D88" s="204"/>
      <c r="E88" s="204"/>
    </row>
    <row r="89" spans="1:5" ht="12.75">
      <c r="A89" s="202"/>
      <c r="B89" s="203"/>
      <c r="C89" s="204"/>
      <c r="D89" s="204"/>
      <c r="E89" s="204"/>
    </row>
    <row r="90" spans="1:5" ht="12.75">
      <c r="A90" s="202"/>
      <c r="B90" s="203"/>
      <c r="C90" s="204"/>
      <c r="D90" s="204"/>
      <c r="E90" s="204"/>
    </row>
    <row r="91" spans="1:5" ht="12.75">
      <c r="A91" s="202"/>
      <c r="B91" s="203"/>
      <c r="C91" s="204"/>
      <c r="D91" s="204"/>
      <c r="E91" s="204"/>
    </row>
    <row r="92" spans="1:5" ht="12.75">
      <c r="A92" s="202"/>
      <c r="B92" s="203"/>
      <c r="C92" s="204"/>
      <c r="D92" s="204"/>
      <c r="E92" s="204"/>
    </row>
    <row r="93" spans="1:5" ht="12.75">
      <c r="A93" s="202"/>
      <c r="B93" s="203"/>
      <c r="C93" s="204"/>
      <c r="D93" s="204"/>
      <c r="E93" s="204"/>
    </row>
    <row r="94" spans="1:5" ht="12.75">
      <c r="A94" s="202"/>
      <c r="B94" s="203"/>
      <c r="C94" s="204"/>
      <c r="D94" s="204"/>
      <c r="E94" s="204"/>
    </row>
    <row r="95" spans="1:5" ht="12.75">
      <c r="A95" s="202"/>
      <c r="B95" s="203"/>
      <c r="C95" s="204"/>
      <c r="D95" s="204"/>
      <c r="E95" s="204"/>
    </row>
    <row r="96" spans="1:5" ht="12.75">
      <c r="A96" s="202"/>
      <c r="B96" s="203"/>
      <c r="C96" s="204"/>
      <c r="D96" s="204"/>
      <c r="E96" s="204"/>
    </row>
    <row r="97" spans="1:5" ht="12.75">
      <c r="A97" s="202"/>
      <c r="B97" s="203"/>
      <c r="C97" s="204"/>
      <c r="D97" s="204"/>
      <c r="E97" s="204"/>
    </row>
    <row r="98" spans="1:5" ht="12.75">
      <c r="A98" s="202"/>
      <c r="B98" s="203"/>
      <c r="C98" s="204"/>
      <c r="D98" s="204"/>
      <c r="E98" s="204"/>
    </row>
    <row r="99" spans="1:5" ht="12.75">
      <c r="A99" s="202"/>
      <c r="B99" s="203"/>
      <c r="C99" s="204"/>
      <c r="D99" s="204"/>
      <c r="E99" s="204"/>
    </row>
    <row r="100" spans="1:5" ht="12.75">
      <c r="A100" s="202"/>
      <c r="B100" s="203"/>
      <c r="C100" s="204"/>
      <c r="D100" s="204"/>
      <c r="E100" s="204"/>
    </row>
    <row r="101" spans="1:5" ht="12.75">
      <c r="A101" s="202"/>
      <c r="B101" s="203"/>
      <c r="C101" s="204"/>
      <c r="D101" s="204"/>
      <c r="E101" s="204"/>
    </row>
    <row r="102" spans="1:5" ht="12.75">
      <c r="A102" s="202"/>
      <c r="B102" s="203"/>
      <c r="C102" s="204"/>
      <c r="D102" s="204"/>
      <c r="E102" s="204"/>
    </row>
    <row r="103" spans="1:5" ht="12.75">
      <c r="A103" s="202"/>
      <c r="B103" s="203"/>
      <c r="C103" s="204"/>
      <c r="D103" s="204"/>
      <c r="E103" s="204"/>
    </row>
    <row r="104" spans="1:5" ht="12.75">
      <c r="A104" s="202"/>
      <c r="B104" s="203"/>
      <c r="C104" s="204"/>
      <c r="D104" s="204"/>
      <c r="E104" s="204"/>
    </row>
    <row r="105" spans="1:5" ht="12.75">
      <c r="A105" s="202"/>
      <c r="B105" s="203"/>
      <c r="C105" s="204"/>
      <c r="D105" s="204"/>
      <c r="E105" s="204"/>
    </row>
    <row r="106" spans="1:5" ht="12.75">
      <c r="A106" s="202"/>
      <c r="B106" s="203"/>
      <c r="C106" s="204"/>
      <c r="D106" s="204"/>
      <c r="E106" s="204"/>
    </row>
    <row r="107" spans="1:5" ht="12.75">
      <c r="A107" s="202"/>
      <c r="B107" s="203"/>
      <c r="C107" s="204"/>
      <c r="D107" s="204"/>
      <c r="E107" s="204"/>
    </row>
    <row r="108" spans="1:5" ht="12.75">
      <c r="A108" s="205"/>
      <c r="B108" s="206"/>
      <c r="C108" s="207"/>
      <c r="D108" s="207"/>
      <c r="E108" s="207"/>
    </row>
    <row r="109" spans="1:5" ht="12.75">
      <c r="A109" s="202"/>
      <c r="B109" s="203"/>
      <c r="C109" s="204"/>
      <c r="D109" s="204"/>
      <c r="E109" s="204"/>
    </row>
    <row r="110" spans="1:5" ht="12.75">
      <c r="A110" s="202"/>
      <c r="B110" s="203"/>
      <c r="C110" s="204"/>
      <c r="D110" s="204"/>
      <c r="E110" s="204"/>
    </row>
    <row r="111" spans="1:5" ht="12.75">
      <c r="A111" s="202"/>
      <c r="B111" s="203"/>
      <c r="C111" s="204"/>
      <c r="D111" s="204"/>
      <c r="E111" s="204"/>
    </row>
    <row r="112" spans="1:5" ht="12.75">
      <c r="A112" s="202"/>
      <c r="B112" s="203"/>
      <c r="C112" s="204"/>
      <c r="D112" s="204"/>
      <c r="E112" s="204"/>
    </row>
    <row r="113" spans="1:5" ht="12.75">
      <c r="A113" s="202"/>
      <c r="B113" s="203"/>
      <c r="C113" s="204"/>
      <c r="D113" s="204"/>
      <c r="E113" s="204"/>
    </row>
    <row r="114" spans="1:5" ht="12.75">
      <c r="A114" s="202"/>
      <c r="B114" s="203"/>
      <c r="C114" s="204"/>
      <c r="D114" s="204"/>
      <c r="E114" s="204"/>
    </row>
    <row r="115" spans="1:5" ht="12.75">
      <c r="A115" s="202"/>
      <c r="B115" s="203"/>
      <c r="C115" s="204"/>
      <c r="D115" s="204"/>
      <c r="E115" s="204"/>
    </row>
    <row r="116" spans="1:5" ht="12.75">
      <c r="A116" s="202"/>
      <c r="B116" s="203"/>
      <c r="C116" s="204"/>
      <c r="D116" s="204"/>
      <c r="E116" s="204"/>
    </row>
    <row r="117" spans="1:5" ht="12.75">
      <c r="A117" s="202"/>
      <c r="B117" s="203"/>
      <c r="C117" s="204"/>
      <c r="D117" s="204"/>
      <c r="E117" s="204"/>
    </row>
    <row r="118" spans="1:5" ht="12.75">
      <c r="A118" s="202"/>
      <c r="B118" s="203"/>
      <c r="C118" s="204"/>
      <c r="D118" s="204"/>
      <c r="E118" s="204"/>
    </row>
    <row r="119" spans="1:5" ht="12.75">
      <c r="A119" s="202"/>
      <c r="B119" s="203"/>
      <c r="C119" s="204"/>
      <c r="D119" s="204"/>
      <c r="E119" s="204"/>
    </row>
    <row r="120" spans="1:5" ht="12.75">
      <c r="A120" s="202"/>
      <c r="B120" s="203"/>
      <c r="C120" s="204"/>
      <c r="D120" s="204"/>
      <c r="E120" s="204"/>
    </row>
    <row r="121" spans="1:5" ht="12.75">
      <c r="A121" s="202"/>
      <c r="B121" s="203"/>
      <c r="C121" s="204"/>
      <c r="D121" s="204"/>
      <c r="E121" s="204"/>
    </row>
    <row r="122" spans="1:5" ht="12.75">
      <c r="A122" s="202"/>
      <c r="B122" s="203"/>
      <c r="C122" s="204"/>
      <c r="D122" s="204"/>
      <c r="E122" s="204"/>
    </row>
    <row r="123" spans="1:5" ht="12.75">
      <c r="A123" s="202"/>
      <c r="B123" s="203"/>
      <c r="C123" s="204"/>
      <c r="D123" s="204"/>
      <c r="E123" s="204"/>
    </row>
    <row r="124" spans="1:5" ht="12.75">
      <c r="A124" s="202"/>
      <c r="B124" s="203"/>
      <c r="C124" s="204"/>
      <c r="D124" s="204"/>
      <c r="E124" s="204"/>
    </row>
    <row r="125" spans="1:5" ht="12.75">
      <c r="A125" s="202"/>
      <c r="B125" s="203"/>
      <c r="C125" s="204"/>
      <c r="D125" s="204"/>
      <c r="E125" s="204"/>
    </row>
    <row r="126" spans="1:5" ht="12.75">
      <c r="A126" s="202"/>
      <c r="B126" s="203"/>
      <c r="C126" s="204"/>
      <c r="D126" s="204"/>
      <c r="E126" s="204"/>
    </row>
    <row r="127" spans="1:5" ht="12.75">
      <c r="A127" s="202"/>
      <c r="B127" s="203"/>
      <c r="C127" s="204"/>
      <c r="D127" s="204"/>
      <c r="E127" s="204"/>
    </row>
    <row r="128" spans="1:5" ht="12.75">
      <c r="A128" s="202"/>
      <c r="B128" s="203"/>
      <c r="C128" s="204"/>
      <c r="D128" s="204"/>
      <c r="E128" s="204"/>
    </row>
    <row r="129" spans="1:5" ht="12.75">
      <c r="A129" s="202"/>
      <c r="B129" s="203"/>
      <c r="C129" s="204"/>
      <c r="D129" s="204"/>
      <c r="E129" s="204"/>
    </row>
    <row r="130" spans="1:5" ht="12.75">
      <c r="A130" s="202"/>
      <c r="B130" s="203"/>
      <c r="C130" s="204"/>
      <c r="D130" s="204"/>
      <c r="E130" s="204"/>
    </row>
    <row r="131" spans="1:5" ht="12.75">
      <c r="A131" s="202"/>
      <c r="B131" s="203"/>
      <c r="C131" s="204"/>
      <c r="D131" s="204"/>
      <c r="E131" s="204"/>
    </row>
    <row r="132" spans="1:5" ht="12.75">
      <c r="A132" s="202"/>
      <c r="B132" s="203"/>
      <c r="C132" s="204"/>
      <c r="D132" s="204"/>
      <c r="E132" s="204"/>
    </row>
    <row r="133" spans="1:5" ht="12.75">
      <c r="A133" s="202"/>
      <c r="B133" s="203"/>
      <c r="C133" s="204"/>
      <c r="D133" s="204"/>
      <c r="E133" s="204"/>
    </row>
    <row r="134" spans="1:5" ht="12.75">
      <c r="A134" s="202"/>
      <c r="B134" s="203"/>
      <c r="C134" s="204"/>
      <c r="D134" s="204"/>
      <c r="E134" s="204"/>
    </row>
    <row r="135" spans="1:5" ht="12.75">
      <c r="A135" s="202"/>
      <c r="B135" s="203"/>
      <c r="C135" s="204"/>
      <c r="D135" s="204"/>
      <c r="E135" s="204"/>
    </row>
    <row r="136" spans="1:5" ht="12.75">
      <c r="A136" s="202"/>
      <c r="B136" s="203"/>
      <c r="C136" s="204"/>
      <c r="D136" s="204"/>
      <c r="E136" s="204"/>
    </row>
    <row r="137" spans="1:5" ht="12.75">
      <c r="A137" s="202"/>
      <c r="B137" s="203"/>
      <c r="C137" s="204"/>
      <c r="D137" s="204"/>
      <c r="E137" s="204"/>
    </row>
    <row r="138" spans="1:5" ht="12.75">
      <c r="A138" s="202"/>
      <c r="B138" s="203"/>
      <c r="C138" s="204"/>
      <c r="D138" s="204"/>
      <c r="E138" s="204"/>
    </row>
    <row r="139" spans="1:5" ht="12.75">
      <c r="A139" s="202"/>
      <c r="B139" s="203"/>
      <c r="C139" s="204"/>
      <c r="D139" s="204"/>
      <c r="E139" s="204"/>
    </row>
    <row r="140" spans="1:5" ht="12.75">
      <c r="A140" s="202"/>
      <c r="B140" s="203"/>
      <c r="C140" s="204"/>
      <c r="D140" s="204"/>
      <c r="E140" s="204"/>
    </row>
    <row r="141" spans="1:5" ht="12.75">
      <c r="A141" s="202"/>
      <c r="B141" s="203"/>
      <c r="C141" s="204"/>
      <c r="D141" s="204"/>
      <c r="E141" s="204"/>
    </row>
    <row r="142" spans="1:5" ht="12.75">
      <c r="A142" s="202"/>
      <c r="B142" s="203"/>
      <c r="C142" s="204"/>
      <c r="D142" s="204"/>
      <c r="E142" s="204"/>
    </row>
    <row r="143" spans="1:5" ht="12.75">
      <c r="A143" s="202"/>
      <c r="B143" s="203"/>
      <c r="C143" s="204"/>
      <c r="D143" s="204"/>
      <c r="E143" s="204"/>
    </row>
    <row r="144" spans="1:5" ht="12.75">
      <c r="A144" s="202"/>
      <c r="B144" s="203"/>
      <c r="C144" s="204"/>
      <c r="D144" s="204"/>
      <c r="E144" s="204"/>
    </row>
    <row r="145" spans="1:5" ht="12.75">
      <c r="A145" s="202"/>
      <c r="B145" s="203"/>
      <c r="C145" s="204"/>
      <c r="D145" s="204"/>
      <c r="E145" s="204"/>
    </row>
    <row r="146" spans="1:5" ht="12.75">
      <c r="A146" s="202"/>
      <c r="B146" s="203"/>
      <c r="C146" s="204"/>
      <c r="D146" s="204"/>
      <c r="E146" s="204"/>
    </row>
    <row r="147" spans="1:5" ht="12.75">
      <c r="A147" s="202"/>
      <c r="B147" s="203"/>
      <c r="C147" s="204"/>
      <c r="D147" s="204"/>
      <c r="E147" s="204"/>
    </row>
    <row r="148" spans="1:5" ht="12.75">
      <c r="A148" s="202"/>
      <c r="B148" s="203"/>
      <c r="C148" s="204"/>
      <c r="D148" s="204"/>
      <c r="E148" s="204"/>
    </row>
    <row r="149" spans="1:5" ht="12.75">
      <c r="A149" s="205"/>
      <c r="B149" s="206"/>
      <c r="C149" s="207"/>
      <c r="D149" s="207"/>
      <c r="E149" s="207"/>
    </row>
    <row r="150" spans="1:5" ht="12.75">
      <c r="A150" s="202"/>
      <c r="B150" s="203"/>
      <c r="C150" s="204"/>
      <c r="D150" s="204"/>
      <c r="E150" s="204"/>
    </row>
    <row r="151" spans="1:5" ht="12.75">
      <c r="A151" s="202"/>
      <c r="B151" s="203"/>
      <c r="C151" s="204"/>
      <c r="D151" s="204"/>
      <c r="E151" s="204"/>
    </row>
    <row r="152" spans="1:5" ht="12.75">
      <c r="A152" s="202"/>
      <c r="B152" s="203"/>
      <c r="C152" s="204"/>
      <c r="D152" s="204"/>
      <c r="E152" s="204"/>
    </row>
    <row r="153" spans="1:5" ht="12.75">
      <c r="A153" s="202"/>
      <c r="B153" s="203"/>
      <c r="C153" s="204"/>
      <c r="D153" s="204"/>
      <c r="E153" s="204"/>
    </row>
    <row r="154" spans="1:5" ht="12.75">
      <c r="A154" s="202"/>
      <c r="B154" s="203"/>
      <c r="C154" s="204"/>
      <c r="D154" s="204"/>
      <c r="E154" s="204"/>
    </row>
    <row r="155" spans="1:5" ht="12.75">
      <c r="A155" s="202"/>
      <c r="B155" s="203"/>
      <c r="C155" s="204"/>
      <c r="D155" s="204"/>
      <c r="E155" s="204"/>
    </row>
    <row r="156" spans="1:5" ht="12.75">
      <c r="A156" s="202"/>
      <c r="B156" s="203"/>
      <c r="C156" s="204"/>
      <c r="D156" s="204"/>
      <c r="E156" s="204"/>
    </row>
    <row r="157" spans="1:5" ht="12.75">
      <c r="A157" s="202"/>
      <c r="B157" s="203"/>
      <c r="C157" s="204"/>
      <c r="D157" s="204"/>
      <c r="E157" s="204"/>
    </row>
    <row r="158" spans="1:5" ht="12.75">
      <c r="A158" s="202"/>
      <c r="B158" s="203"/>
      <c r="C158" s="204"/>
      <c r="D158" s="204"/>
      <c r="E158" s="204"/>
    </row>
    <row r="159" spans="1:5" ht="12.75">
      <c r="A159" s="202"/>
      <c r="B159" s="203"/>
      <c r="C159" s="204"/>
      <c r="D159" s="204"/>
      <c r="E159" s="204"/>
    </row>
    <row r="160" spans="1:5" ht="12.75">
      <c r="A160" s="202"/>
      <c r="B160" s="203"/>
      <c r="C160" s="204"/>
      <c r="D160" s="204"/>
      <c r="E160" s="204"/>
    </row>
    <row r="161" spans="1:5" ht="12.75">
      <c r="A161" s="202"/>
      <c r="B161" s="203"/>
      <c r="C161" s="204"/>
      <c r="D161" s="204"/>
      <c r="E161" s="204"/>
    </row>
    <row r="162" spans="1:5" ht="12.75">
      <c r="A162" s="202"/>
      <c r="B162" s="203"/>
      <c r="C162" s="204"/>
      <c r="D162" s="204"/>
      <c r="E162" s="204"/>
    </row>
    <row r="163" spans="1:5" ht="12.75">
      <c r="A163" s="202"/>
      <c r="B163" s="203"/>
      <c r="C163" s="204"/>
      <c r="D163" s="204"/>
      <c r="E163" s="204"/>
    </row>
    <row r="164" spans="1:5" ht="12.75">
      <c r="A164" s="202"/>
      <c r="B164" s="203"/>
      <c r="C164" s="204"/>
      <c r="D164" s="204"/>
      <c r="E164" s="204"/>
    </row>
    <row r="165" spans="1:5" ht="12.75">
      <c r="A165" s="205"/>
      <c r="B165" s="206"/>
      <c r="C165" s="207"/>
      <c r="D165" s="207"/>
      <c r="E165" s="207"/>
    </row>
    <row r="166" spans="1:5" ht="12.75">
      <c r="A166" s="205"/>
      <c r="B166" s="206"/>
      <c r="C166" s="207"/>
      <c r="D166" s="207"/>
      <c r="E166" s="207"/>
    </row>
    <row r="167" spans="1:5" ht="12.75">
      <c r="A167" s="202"/>
      <c r="B167" s="203"/>
      <c r="C167" s="204"/>
      <c r="D167" s="204"/>
      <c r="E167" s="204"/>
    </row>
    <row r="168" spans="1:5" ht="12.75">
      <c r="A168" s="202"/>
      <c r="B168" s="203"/>
      <c r="C168" s="204"/>
      <c r="D168" s="204"/>
      <c r="E168" s="204"/>
    </row>
    <row r="169" spans="1:5" ht="12.75">
      <c r="A169" s="202"/>
      <c r="B169" s="203"/>
      <c r="C169" s="204"/>
      <c r="D169" s="204"/>
      <c r="E169" s="204"/>
    </row>
    <row r="170" spans="1:5" ht="12.75">
      <c r="A170" s="202"/>
      <c r="B170" s="203"/>
      <c r="C170" s="204"/>
      <c r="D170" s="204"/>
      <c r="E170" s="204"/>
    </row>
    <row r="171" spans="1:5" ht="12.75">
      <c r="A171" s="205"/>
      <c r="B171" s="206"/>
      <c r="C171" s="207"/>
      <c r="D171" s="207"/>
      <c r="E171" s="207"/>
    </row>
    <row r="172" spans="1:5" ht="12.75">
      <c r="A172" s="202"/>
      <c r="B172" s="203"/>
      <c r="C172" s="204"/>
      <c r="D172" s="204"/>
      <c r="E172" s="204"/>
    </row>
    <row r="173" spans="1:5" ht="12.75">
      <c r="A173" s="202"/>
      <c r="B173" s="203"/>
      <c r="C173" s="204"/>
      <c r="D173" s="204"/>
      <c r="E173" s="204"/>
    </row>
    <row r="174" spans="1:5" ht="12.75">
      <c r="A174" s="205"/>
      <c r="B174" s="206"/>
      <c r="C174" s="207"/>
      <c r="D174" s="207"/>
      <c r="E174" s="207"/>
    </row>
    <row r="175" spans="1:5" ht="12.75">
      <c r="A175" s="202"/>
      <c r="B175" s="203"/>
      <c r="C175" s="204"/>
      <c r="D175" s="204"/>
      <c r="E175" s="204"/>
    </row>
    <row r="176" spans="1:5" ht="12.75">
      <c r="A176" s="202"/>
      <c r="B176" s="203"/>
      <c r="C176" s="204"/>
      <c r="D176" s="204"/>
      <c r="E176" s="204"/>
    </row>
    <row r="177" spans="1:5" ht="12.75">
      <c r="A177" s="205"/>
      <c r="B177" s="206"/>
      <c r="C177" s="207"/>
      <c r="D177" s="207"/>
      <c r="E177" s="207"/>
    </row>
    <row r="178" spans="1:5" ht="12.75">
      <c r="A178" s="205"/>
      <c r="B178" s="206"/>
      <c r="C178" s="207"/>
      <c r="D178" s="207"/>
      <c r="E178" s="207"/>
    </row>
    <row r="179" spans="1:5" ht="12.75">
      <c r="A179" s="202"/>
      <c r="B179" s="203"/>
      <c r="C179" s="204"/>
      <c r="D179" s="204"/>
      <c r="E179" s="204"/>
    </row>
    <row r="180" spans="1:5" ht="12.75">
      <c r="A180" s="202"/>
      <c r="B180" s="203"/>
      <c r="C180" s="204"/>
      <c r="D180" s="204"/>
      <c r="E180" s="204"/>
    </row>
    <row r="181" spans="1:5" ht="12.75">
      <c r="A181" s="202"/>
      <c r="B181" s="203"/>
      <c r="C181" s="204"/>
      <c r="D181" s="204"/>
      <c r="E181" s="204"/>
    </row>
    <row r="182" spans="1:5" ht="12.75">
      <c r="A182" s="205"/>
      <c r="B182" s="206"/>
      <c r="C182" s="207"/>
      <c r="D182" s="207"/>
      <c r="E182" s="207"/>
    </row>
    <row r="183" spans="1:5" ht="12.75">
      <c r="A183" s="205"/>
      <c r="B183" s="206"/>
      <c r="C183" s="207"/>
      <c r="D183" s="207"/>
      <c r="E183" s="207"/>
    </row>
    <row r="184" spans="1:5" ht="12.75">
      <c r="A184" s="202"/>
      <c r="B184" s="203"/>
      <c r="C184" s="204"/>
      <c r="D184" s="204"/>
      <c r="E184" s="204"/>
    </row>
    <row r="185" spans="1:5" ht="12.75">
      <c r="A185" s="202"/>
      <c r="B185" s="203"/>
      <c r="C185" s="204"/>
      <c r="D185" s="204"/>
      <c r="E185" s="204"/>
    </row>
    <row r="186" spans="1:5" ht="12.75">
      <c r="A186" s="202"/>
      <c r="B186" s="203"/>
      <c r="C186" s="204"/>
      <c r="D186" s="204"/>
      <c r="E186" s="204"/>
    </row>
    <row r="187" spans="1:5" ht="12.75">
      <c r="A187" s="202"/>
      <c r="B187" s="203"/>
      <c r="C187" s="204"/>
      <c r="D187" s="204"/>
      <c r="E187" s="204"/>
    </row>
    <row r="188" spans="1:5" ht="12.75">
      <c r="A188" s="202"/>
      <c r="B188" s="203"/>
      <c r="C188" s="204"/>
      <c r="D188" s="204"/>
      <c r="E188" s="204"/>
    </row>
    <row r="189" spans="1:5" ht="12.75">
      <c r="A189" s="205"/>
      <c r="B189" s="206"/>
      <c r="C189" s="207"/>
      <c r="D189" s="207"/>
      <c r="E189" s="207"/>
    </row>
    <row r="190" spans="1:5" ht="12.75">
      <c r="A190" s="202"/>
      <c r="B190" s="203"/>
      <c r="C190" s="204"/>
      <c r="D190" s="204"/>
      <c r="E190" s="204"/>
    </row>
    <row r="191" spans="1:5" ht="12.75">
      <c r="A191" s="202"/>
      <c r="B191" s="203"/>
      <c r="C191" s="204"/>
      <c r="D191" s="204"/>
      <c r="E191" s="204"/>
    </row>
    <row r="192" spans="1:5" ht="12.75">
      <c r="A192" s="202"/>
      <c r="B192" s="203"/>
      <c r="C192" s="204"/>
      <c r="D192" s="204"/>
      <c r="E192" s="204"/>
    </row>
    <row r="193" spans="1:5" ht="12.75">
      <c r="A193" s="205"/>
      <c r="B193" s="206"/>
      <c r="C193" s="207"/>
      <c r="D193" s="207"/>
      <c r="E193" s="207"/>
    </row>
    <row r="194" spans="1:5" ht="12.75">
      <c r="A194" s="202"/>
      <c r="B194" s="203"/>
      <c r="C194" s="204"/>
      <c r="D194" s="204"/>
      <c r="E194" s="204"/>
    </row>
    <row r="195" spans="1:5" ht="12.75">
      <c r="A195" s="202"/>
      <c r="B195" s="203"/>
      <c r="C195" s="204"/>
      <c r="D195" s="204"/>
      <c r="E195" s="204"/>
    </row>
    <row r="196" spans="1:5" ht="12.75">
      <c r="A196" s="202"/>
      <c r="B196" s="203"/>
      <c r="C196" s="204"/>
      <c r="D196" s="204"/>
      <c r="E196" s="204"/>
    </row>
    <row r="197" spans="1:5" ht="12.75">
      <c r="A197" s="202"/>
      <c r="B197" s="203"/>
      <c r="C197" s="204"/>
      <c r="D197" s="204"/>
      <c r="E197" s="204"/>
    </row>
    <row r="198" spans="1:5" ht="12.75">
      <c r="A198" s="202"/>
      <c r="B198" s="203"/>
      <c r="C198" s="204"/>
      <c r="D198" s="204"/>
      <c r="E198" s="204"/>
    </row>
    <row r="199" spans="1:5" ht="12.75">
      <c r="A199" s="202"/>
      <c r="B199" s="203"/>
      <c r="C199" s="204"/>
      <c r="D199" s="204"/>
      <c r="E199" s="204"/>
    </row>
    <row r="200" spans="1:5" ht="12.75">
      <c r="A200" s="202"/>
      <c r="B200" s="203"/>
      <c r="C200" s="204"/>
      <c r="D200" s="204"/>
      <c r="E200" s="204"/>
    </row>
    <row r="201" spans="1:5" ht="12.75">
      <c r="A201" s="202"/>
      <c r="B201" s="203"/>
      <c r="C201" s="204"/>
      <c r="D201" s="204"/>
      <c r="E201" s="204"/>
    </row>
    <row r="202" spans="1:5" ht="12.75">
      <c r="A202" s="202"/>
      <c r="B202" s="203"/>
      <c r="C202" s="204"/>
      <c r="D202" s="204"/>
      <c r="E202" s="204"/>
    </row>
    <row r="203" spans="1:5" ht="12.75">
      <c r="A203" s="202"/>
      <c r="B203" s="203"/>
      <c r="C203" s="204"/>
      <c r="D203" s="204"/>
      <c r="E203" s="204"/>
    </row>
    <row r="204" spans="1:5" ht="12.75">
      <c r="A204" s="202"/>
      <c r="B204" s="203"/>
      <c r="C204" s="204"/>
      <c r="D204" s="204"/>
      <c r="E204" s="204"/>
    </row>
    <row r="205" spans="1:5" ht="12.75">
      <c r="A205" s="202"/>
      <c r="B205" s="203"/>
      <c r="C205" s="204"/>
      <c r="D205" s="204"/>
      <c r="E205" s="204"/>
    </row>
    <row r="206" spans="1:5" ht="12.75">
      <c r="A206" s="202"/>
      <c r="B206" s="203"/>
      <c r="C206" s="204"/>
      <c r="D206" s="204"/>
      <c r="E206" s="204"/>
    </row>
    <row r="207" spans="1:5" ht="12.75">
      <c r="A207" s="202"/>
      <c r="B207" s="203"/>
      <c r="C207" s="204"/>
      <c r="D207" s="204"/>
      <c r="E207" s="204"/>
    </row>
    <row r="208" spans="1:5" ht="12.75">
      <c r="A208" s="202"/>
      <c r="B208" s="203"/>
      <c r="C208" s="204"/>
      <c r="D208" s="204"/>
      <c r="E208" s="204"/>
    </row>
    <row r="209" spans="1:5" ht="12.75">
      <c r="A209" s="202"/>
      <c r="B209" s="203"/>
      <c r="C209" s="204"/>
      <c r="D209" s="204"/>
      <c r="E209" s="204"/>
    </row>
    <row r="210" spans="1:5" ht="12.75">
      <c r="A210" s="202"/>
      <c r="B210" s="203"/>
      <c r="C210" s="204"/>
      <c r="D210" s="204"/>
      <c r="E210" s="204"/>
    </row>
    <row r="211" spans="1:5" ht="12.75">
      <c r="A211" s="202"/>
      <c r="B211" s="203"/>
      <c r="C211" s="204"/>
      <c r="D211" s="204"/>
      <c r="E211" s="204"/>
    </row>
    <row r="212" spans="1:5" ht="12.75">
      <c r="A212" s="202"/>
      <c r="B212" s="203"/>
      <c r="C212" s="204"/>
      <c r="D212" s="204"/>
      <c r="E212" s="204"/>
    </row>
    <row r="213" spans="1:5" ht="12.75">
      <c r="A213" s="202"/>
      <c r="B213" s="203"/>
      <c r="C213" s="204"/>
      <c r="D213" s="204"/>
      <c r="E213" s="204"/>
    </row>
    <row r="214" spans="1:5" ht="12.75">
      <c r="A214" s="202"/>
      <c r="B214" s="203"/>
      <c r="C214" s="204"/>
      <c r="D214" s="204"/>
      <c r="E214" s="204"/>
    </row>
    <row r="215" spans="1:5" ht="12.75">
      <c r="A215" s="202"/>
      <c r="B215" s="203"/>
      <c r="C215" s="204"/>
      <c r="D215" s="204"/>
      <c r="E215" s="204"/>
    </row>
    <row r="216" spans="1:5" ht="12.75">
      <c r="A216" s="202"/>
      <c r="B216" s="203"/>
      <c r="C216" s="204"/>
      <c r="D216" s="204"/>
      <c r="E216" s="204"/>
    </row>
    <row r="217" spans="1:5" ht="12.75">
      <c r="A217" s="202"/>
      <c r="B217" s="203"/>
      <c r="C217" s="204"/>
      <c r="D217" s="204"/>
      <c r="E217" s="204"/>
    </row>
    <row r="218" spans="1:5" ht="12.75">
      <c r="A218" s="202"/>
      <c r="B218" s="203"/>
      <c r="C218" s="204"/>
      <c r="D218" s="204"/>
      <c r="E218" s="204"/>
    </row>
    <row r="219" spans="1:5" ht="12.75">
      <c r="A219" s="205"/>
      <c r="B219" s="206"/>
      <c r="C219" s="207"/>
      <c r="D219" s="207"/>
      <c r="E219" s="207"/>
    </row>
    <row r="220" spans="1:5" ht="12.75">
      <c r="A220" s="202"/>
      <c r="B220" s="203"/>
      <c r="C220" s="204"/>
      <c r="D220" s="204"/>
      <c r="E220" s="204"/>
    </row>
    <row r="221" spans="1:5" ht="12.75">
      <c r="A221" s="202"/>
      <c r="B221" s="203"/>
      <c r="C221" s="204"/>
      <c r="D221" s="204"/>
      <c r="E221" s="204"/>
    </row>
    <row r="222" spans="1:5" ht="12.75">
      <c r="A222" s="202"/>
      <c r="B222" s="203"/>
      <c r="C222" s="204"/>
      <c r="D222" s="204"/>
      <c r="E222" s="204"/>
    </row>
    <row r="223" spans="1:5" ht="12.75">
      <c r="A223" s="202"/>
      <c r="B223" s="203"/>
      <c r="C223" s="204"/>
      <c r="D223" s="204"/>
      <c r="E223" s="204"/>
    </row>
    <row r="224" spans="1:5" ht="12.75">
      <c r="A224" s="202"/>
      <c r="B224" s="203"/>
      <c r="C224" s="204"/>
      <c r="D224" s="204"/>
      <c r="E224" s="204"/>
    </row>
    <row r="225" spans="1:5" ht="12.75">
      <c r="A225" s="202"/>
      <c r="B225" s="203"/>
      <c r="C225" s="204"/>
      <c r="D225" s="204"/>
      <c r="E225" s="204"/>
    </row>
    <row r="226" spans="1:5" ht="12.75">
      <c r="A226" s="202"/>
      <c r="B226" s="203"/>
      <c r="C226" s="204"/>
      <c r="D226" s="204"/>
      <c r="E226" s="204"/>
    </row>
    <row r="227" spans="1:5" ht="12.75">
      <c r="A227" s="202"/>
      <c r="B227" s="203"/>
      <c r="C227" s="204"/>
      <c r="D227" s="204"/>
      <c r="E227" s="204"/>
    </row>
    <row r="228" spans="1:5" ht="12.75">
      <c r="A228" s="202"/>
      <c r="B228" s="203"/>
      <c r="C228" s="204"/>
      <c r="D228" s="204"/>
      <c r="E228" s="204"/>
    </row>
    <row r="229" spans="1:5" ht="12.75">
      <c r="A229" s="202"/>
      <c r="B229" s="203"/>
      <c r="C229" s="204"/>
      <c r="D229" s="204"/>
      <c r="E229" s="204"/>
    </row>
    <row r="230" spans="1:5" ht="12.75">
      <c r="A230" s="202"/>
      <c r="B230" s="203"/>
      <c r="C230" s="204"/>
      <c r="D230" s="204"/>
      <c r="E230" s="204"/>
    </row>
    <row r="231" spans="1:5" ht="12.75">
      <c r="A231" s="202"/>
      <c r="B231" s="203"/>
      <c r="C231" s="204"/>
      <c r="D231" s="204"/>
      <c r="E231" s="204"/>
    </row>
    <row r="232" spans="1:5" ht="12.75">
      <c r="A232" s="202"/>
      <c r="B232" s="203"/>
      <c r="C232" s="204"/>
      <c r="D232" s="204"/>
      <c r="E232" s="204"/>
    </row>
    <row r="233" spans="1:5" ht="12.75">
      <c r="A233" s="202"/>
      <c r="B233" s="203"/>
      <c r="C233" s="204"/>
      <c r="D233" s="204"/>
      <c r="E233" s="204"/>
    </row>
    <row r="234" spans="1:5" ht="12.75">
      <c r="A234" s="202"/>
      <c r="B234" s="203"/>
      <c r="C234" s="204"/>
      <c r="D234" s="204"/>
      <c r="E234" s="204"/>
    </row>
    <row r="235" spans="1:5" ht="12.75">
      <c r="A235" s="202"/>
      <c r="B235" s="203"/>
      <c r="C235" s="204"/>
      <c r="D235" s="204"/>
      <c r="E235" s="204"/>
    </row>
    <row r="236" spans="1:5" ht="12.75">
      <c r="A236" s="202"/>
      <c r="B236" s="203"/>
      <c r="C236" s="204"/>
      <c r="D236" s="204"/>
      <c r="E236" s="204"/>
    </row>
    <row r="237" spans="1:5" ht="12.75">
      <c r="A237" s="202"/>
      <c r="B237" s="203"/>
      <c r="C237" s="204"/>
      <c r="D237" s="204"/>
      <c r="E237" s="204"/>
    </row>
    <row r="238" spans="1:5" ht="12.75">
      <c r="A238" s="202"/>
      <c r="B238" s="203"/>
      <c r="C238" s="204"/>
      <c r="D238" s="204"/>
      <c r="E238" s="204"/>
    </row>
    <row r="239" spans="1:5" ht="12.75">
      <c r="A239" s="202"/>
      <c r="B239" s="203"/>
      <c r="C239" s="204"/>
      <c r="D239" s="204"/>
      <c r="E239" s="204"/>
    </row>
    <row r="240" spans="1:5" ht="12.75">
      <c r="A240" s="202"/>
      <c r="B240" s="203"/>
      <c r="C240" s="204"/>
      <c r="D240" s="204"/>
      <c r="E240" s="204"/>
    </row>
    <row r="241" spans="1:5" ht="12.75">
      <c r="A241" s="202"/>
      <c r="B241" s="203"/>
      <c r="C241" s="204"/>
      <c r="D241" s="204"/>
      <c r="E241" s="204"/>
    </row>
    <row r="242" spans="1:5" ht="12.75">
      <c r="A242" s="202"/>
      <c r="B242" s="203"/>
      <c r="C242" s="204"/>
      <c r="D242" s="204"/>
      <c r="E242" s="204"/>
    </row>
    <row r="243" spans="1:5" ht="12.75">
      <c r="A243" s="205"/>
      <c r="B243" s="206"/>
      <c r="C243" s="207"/>
      <c r="D243" s="207"/>
      <c r="E243" s="207"/>
    </row>
    <row r="244" spans="1:5" ht="12.75">
      <c r="A244" s="202"/>
      <c r="B244" s="203"/>
      <c r="C244" s="204"/>
      <c r="D244" s="204"/>
      <c r="E244" s="204"/>
    </row>
    <row r="245" spans="1:5" ht="12.75">
      <c r="A245" s="202"/>
      <c r="B245" s="203"/>
      <c r="C245" s="204"/>
      <c r="D245" s="204"/>
      <c r="E245" s="204"/>
    </row>
    <row r="246" spans="1:5" ht="12.75">
      <c r="A246" s="202"/>
      <c r="B246" s="203"/>
      <c r="C246" s="204"/>
      <c r="D246" s="204"/>
      <c r="E246" s="204"/>
    </row>
    <row r="247" spans="1:5" ht="12.75">
      <c r="A247" s="202"/>
      <c r="B247" s="203"/>
      <c r="C247" s="204"/>
      <c r="D247" s="204"/>
      <c r="E247" s="204"/>
    </row>
    <row r="248" spans="1:5" ht="12.75">
      <c r="A248" s="202"/>
      <c r="B248" s="203"/>
      <c r="C248" s="204"/>
      <c r="D248" s="204"/>
      <c r="E248" s="204"/>
    </row>
    <row r="249" spans="1:5" ht="12.75">
      <c r="A249" s="202"/>
      <c r="B249" s="203"/>
      <c r="C249" s="204"/>
      <c r="D249" s="204"/>
      <c r="E249" s="204"/>
    </row>
    <row r="250" spans="1:5" ht="12.75">
      <c r="A250" s="202"/>
      <c r="B250" s="203"/>
      <c r="C250" s="204"/>
      <c r="D250" s="204"/>
      <c r="E250" s="204"/>
    </row>
    <row r="251" spans="1:5" ht="12.75">
      <c r="A251" s="202"/>
      <c r="B251" s="203"/>
      <c r="C251" s="204"/>
      <c r="D251" s="204"/>
      <c r="E251" s="204"/>
    </row>
    <row r="252" spans="1:5" ht="12.75">
      <c r="A252" s="202"/>
      <c r="B252" s="203"/>
      <c r="C252" s="204"/>
      <c r="D252" s="204"/>
      <c r="E252" s="204"/>
    </row>
    <row r="253" spans="1:5" ht="12.75">
      <c r="A253" s="202"/>
      <c r="B253" s="203"/>
      <c r="C253" s="204"/>
      <c r="D253" s="204"/>
      <c r="E253" s="204"/>
    </row>
    <row r="254" spans="1:5" ht="12.75">
      <c r="A254" s="205"/>
      <c r="B254" s="206"/>
      <c r="C254" s="207"/>
      <c r="D254" s="207"/>
      <c r="E254" s="207"/>
    </row>
    <row r="255" spans="1:5" ht="12.75">
      <c r="A255" s="205"/>
      <c r="B255" s="206"/>
      <c r="C255" s="207"/>
      <c r="D255" s="207"/>
      <c r="E255" s="207"/>
    </row>
    <row r="256" spans="1:5" ht="12.75">
      <c r="A256" s="205"/>
      <c r="B256" s="206"/>
      <c r="C256" s="207"/>
      <c r="D256" s="207"/>
      <c r="E256" s="207"/>
    </row>
    <row r="257" spans="1:5" ht="12.75">
      <c r="A257" s="202"/>
      <c r="B257" s="203"/>
      <c r="C257" s="204"/>
      <c r="D257" s="204"/>
      <c r="E257" s="204"/>
    </row>
    <row r="258" spans="1:5" ht="12.75">
      <c r="A258" s="202"/>
      <c r="B258" s="203"/>
      <c r="C258" s="204"/>
      <c r="D258" s="204"/>
      <c r="E258" s="204"/>
    </row>
    <row r="259" spans="1:5" ht="12.75">
      <c r="A259" s="202"/>
      <c r="B259" s="203"/>
      <c r="C259" s="204"/>
      <c r="D259" s="204"/>
      <c r="E259" s="204"/>
    </row>
    <row r="260" spans="1:5" ht="12.75">
      <c r="A260" s="205"/>
      <c r="B260" s="206"/>
      <c r="C260" s="207"/>
      <c r="D260" s="207"/>
      <c r="E260" s="207"/>
    </row>
    <row r="261" spans="1:5" ht="12.75">
      <c r="A261" s="205"/>
      <c r="B261" s="206"/>
      <c r="C261" s="207"/>
      <c r="D261" s="207"/>
      <c r="E261" s="207"/>
    </row>
    <row r="262" spans="1:5" ht="12.75">
      <c r="A262" s="1"/>
      <c r="B262" s="1"/>
      <c r="C262" s="1"/>
      <c r="D262" s="1"/>
      <c r="E262" s="1"/>
    </row>
  </sheetData>
  <sheetProtection/>
  <mergeCells count="4">
    <mergeCell ref="A1:N1"/>
    <mergeCell ref="A2:L2"/>
    <mergeCell ref="A3:N3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Windows-felhasználó</cp:lastModifiedBy>
  <cp:lastPrinted>2020-07-03T14:04:57Z</cp:lastPrinted>
  <dcterms:created xsi:type="dcterms:W3CDTF">2010-01-27T15:10:55Z</dcterms:created>
  <dcterms:modified xsi:type="dcterms:W3CDTF">2020-07-03T14:11:49Z</dcterms:modified>
  <cp:category/>
  <cp:version/>
  <cp:contentType/>
  <cp:contentStatus/>
</cp:coreProperties>
</file>