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2019. évi beszámoló 2019. évi ktgvetés módosítás\2019 előirányzat módosítás és beszámoló VÉGLEGES\"/>
    </mc:Choice>
  </mc:AlternateContent>
  <xr:revisionPtr revIDLastSave="0" documentId="13_ncr:1_{BFEB7AF4-2189-4E84-891D-12FAD35AF790}" xr6:coauthVersionLast="45" xr6:coauthVersionMax="45" xr10:uidLastSave="{00000000-0000-0000-0000-000000000000}"/>
  <bookViews>
    <workbookView xWindow="-108" yWindow="-108" windowWidth="23256" windowHeight="12576" activeTab="3" xr2:uid="{0E0C0A6D-36A1-42FE-AD24-9DE049201265}"/>
  </bookViews>
  <sheets>
    <sheet name="01" sheetId="2" r:id="rId1"/>
    <sheet name="02" sheetId="3" r:id="rId2"/>
    <sheet name="03" sheetId="4" r:id="rId3"/>
    <sheet name="04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C10" i="5"/>
  <c r="I10" i="5" s="1"/>
  <c r="O10" i="5" s="1"/>
  <c r="P7" i="5"/>
  <c r="P8" i="5"/>
  <c r="P9" i="5"/>
  <c r="P10" i="5"/>
  <c r="P11" i="5"/>
  <c r="P6" i="5"/>
  <c r="O7" i="5"/>
  <c r="O8" i="5"/>
  <c r="O9" i="5"/>
  <c r="O6" i="5"/>
  <c r="J7" i="5"/>
  <c r="J8" i="5"/>
  <c r="J9" i="5"/>
  <c r="J10" i="5"/>
  <c r="J11" i="5"/>
  <c r="J6" i="5"/>
  <c r="I7" i="5"/>
  <c r="I8" i="5"/>
  <c r="I9" i="5"/>
  <c r="I6" i="5"/>
  <c r="P7" i="4"/>
  <c r="P8" i="4"/>
  <c r="P9" i="4"/>
  <c r="P6" i="4"/>
  <c r="O7" i="4"/>
  <c r="O8" i="4"/>
  <c r="O9" i="4"/>
  <c r="O6" i="4"/>
  <c r="J7" i="4"/>
  <c r="J8" i="4"/>
  <c r="J9" i="4"/>
  <c r="J6" i="4"/>
  <c r="I7" i="4"/>
  <c r="I8" i="4"/>
  <c r="I9" i="4"/>
  <c r="I6" i="4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6" i="3"/>
  <c r="I6" i="2"/>
  <c r="I12" i="2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L12" i="2" l="1"/>
  <c r="L32" i="2"/>
  <c r="L17" i="2"/>
  <c r="H41" i="2"/>
  <c r="N35" i="2"/>
  <c r="M35" i="2"/>
  <c r="L35" i="2"/>
  <c r="K35" i="2"/>
  <c r="H35" i="2"/>
  <c r="G35" i="2"/>
  <c r="N32" i="2"/>
  <c r="M32" i="2"/>
  <c r="K32" i="2"/>
  <c r="H32" i="2"/>
  <c r="G32" i="2"/>
  <c r="N16" i="2"/>
  <c r="M16" i="2"/>
  <c r="L16" i="2"/>
  <c r="K16" i="2"/>
  <c r="H16" i="2"/>
  <c r="G16" i="2"/>
  <c r="F16" i="2"/>
  <c r="E16" i="2"/>
  <c r="M10" i="5"/>
  <c r="M11" i="5" s="1"/>
  <c r="K10" i="5"/>
  <c r="K11" i="5" s="1"/>
  <c r="F11" i="5"/>
  <c r="E11" i="5"/>
  <c r="F10" i="5"/>
  <c r="E10" i="5"/>
  <c r="N7" i="5"/>
  <c r="N10" i="5" s="1"/>
  <c r="N11" i="5" s="1"/>
  <c r="M7" i="5"/>
  <c r="L7" i="5"/>
  <c r="L10" i="5" s="1"/>
  <c r="L11" i="5" s="1"/>
  <c r="K7" i="5"/>
  <c r="H7" i="5"/>
  <c r="H10" i="5" s="1"/>
  <c r="H11" i="5" s="1"/>
  <c r="G7" i="5"/>
  <c r="G10" i="5" s="1"/>
  <c r="G11" i="5" s="1"/>
  <c r="F7" i="5"/>
  <c r="E7" i="5"/>
  <c r="N35" i="3"/>
  <c r="M35" i="3"/>
  <c r="L35" i="3"/>
  <c r="K35" i="3"/>
  <c r="H35" i="3"/>
  <c r="G35" i="3"/>
  <c r="F35" i="3"/>
  <c r="E35" i="3"/>
  <c r="N33" i="3"/>
  <c r="N36" i="3" s="1"/>
  <c r="M33" i="3"/>
  <c r="K33" i="3"/>
  <c r="G33" i="3"/>
  <c r="E33" i="3"/>
  <c r="E36" i="3" s="1"/>
  <c r="N31" i="3"/>
  <c r="M31" i="3"/>
  <c r="L31" i="3"/>
  <c r="L33" i="3" s="1"/>
  <c r="L36" i="3" s="1"/>
  <c r="K31" i="3"/>
  <c r="H31" i="3"/>
  <c r="H33" i="3" s="1"/>
  <c r="H36" i="3" s="1"/>
  <c r="G31" i="3"/>
  <c r="F31" i="3"/>
  <c r="F33" i="3" s="1"/>
  <c r="F36" i="3" s="1"/>
  <c r="E31" i="3"/>
  <c r="N22" i="3"/>
  <c r="M22" i="3"/>
  <c r="L22" i="3"/>
  <c r="K22" i="3"/>
  <c r="H22" i="3"/>
  <c r="G22" i="3"/>
  <c r="F22" i="3"/>
  <c r="E22" i="3"/>
  <c r="N21" i="3"/>
  <c r="M21" i="3"/>
  <c r="L21" i="3"/>
  <c r="K21" i="3"/>
  <c r="H21" i="3"/>
  <c r="G21" i="3"/>
  <c r="F21" i="3"/>
  <c r="E21" i="3"/>
  <c r="N16" i="3"/>
  <c r="M16" i="3"/>
  <c r="L16" i="3"/>
  <c r="K16" i="3"/>
  <c r="H16" i="3"/>
  <c r="G16" i="3"/>
  <c r="F16" i="3"/>
  <c r="E16" i="3"/>
  <c r="N14" i="3"/>
  <c r="M14" i="3"/>
  <c r="L14" i="3"/>
  <c r="K14" i="3"/>
  <c r="H14" i="3"/>
  <c r="G14" i="3"/>
  <c r="G36" i="3" s="1"/>
  <c r="F14" i="3"/>
  <c r="E14" i="3"/>
  <c r="N12" i="3"/>
  <c r="M12" i="3"/>
  <c r="L12" i="3"/>
  <c r="K12" i="3"/>
  <c r="H12" i="3"/>
  <c r="G12" i="3"/>
  <c r="F12" i="3"/>
  <c r="E12" i="3"/>
  <c r="C57" i="2"/>
  <c r="D57" i="2"/>
  <c r="N51" i="2"/>
  <c r="M51" i="2"/>
  <c r="L51" i="2"/>
  <c r="K51" i="2"/>
  <c r="H51" i="2"/>
  <c r="G51" i="2"/>
  <c r="F51" i="2"/>
  <c r="E51" i="2"/>
  <c r="N47" i="2"/>
  <c r="M47" i="2"/>
  <c r="L47" i="2"/>
  <c r="K47" i="2"/>
  <c r="H47" i="2"/>
  <c r="G47" i="2"/>
  <c r="F47" i="2"/>
  <c r="E47" i="2"/>
  <c r="N57" i="2"/>
  <c r="M57" i="2"/>
  <c r="L57" i="2"/>
  <c r="K57" i="2"/>
  <c r="H57" i="2"/>
  <c r="G57" i="2"/>
  <c r="N60" i="2"/>
  <c r="M60" i="2"/>
  <c r="L60" i="2"/>
  <c r="K60" i="2"/>
  <c r="H60" i="2"/>
  <c r="G60" i="2"/>
  <c r="F61" i="2"/>
  <c r="E61" i="2"/>
  <c r="F60" i="2"/>
  <c r="E60" i="2"/>
  <c r="F57" i="2"/>
  <c r="E57" i="2"/>
  <c r="N40" i="2"/>
  <c r="M40" i="2"/>
  <c r="L40" i="2"/>
  <c r="K40" i="2"/>
  <c r="H40" i="2"/>
  <c r="G40" i="2"/>
  <c r="F41" i="2"/>
  <c r="E41" i="2"/>
  <c r="F40" i="2"/>
  <c r="E40" i="2"/>
  <c r="F35" i="2"/>
  <c r="E35" i="2"/>
  <c r="F32" i="2"/>
  <c r="E32" i="2"/>
  <c r="N24" i="2"/>
  <c r="M24" i="2"/>
  <c r="L24" i="2"/>
  <c r="K24" i="2"/>
  <c r="H24" i="2"/>
  <c r="G24" i="2"/>
  <c r="F24" i="2"/>
  <c r="E24" i="2"/>
  <c r="N21" i="2"/>
  <c r="N41" i="2" s="1"/>
  <c r="M21" i="2"/>
  <c r="M41" i="2" s="1"/>
  <c r="L21" i="2"/>
  <c r="L41" i="2" s="1"/>
  <c r="K21" i="2"/>
  <c r="K41" i="2" s="1"/>
  <c r="H21" i="2"/>
  <c r="G21" i="2"/>
  <c r="F21" i="2"/>
  <c r="E21" i="2"/>
  <c r="M17" i="2"/>
  <c r="F17" i="2"/>
  <c r="E17" i="2"/>
  <c r="N12" i="2"/>
  <c r="N17" i="2" s="1"/>
  <c r="M12" i="2"/>
  <c r="K12" i="2"/>
  <c r="K17" i="2" s="1"/>
  <c r="H12" i="2"/>
  <c r="H17" i="2" s="1"/>
  <c r="G12" i="2"/>
  <c r="G17" i="2" s="1"/>
  <c r="F12" i="2"/>
  <c r="E12" i="2"/>
  <c r="K36" i="3" l="1"/>
  <c r="M36" i="3"/>
  <c r="N61" i="2"/>
  <c r="H61" i="2"/>
  <c r="G41" i="2"/>
  <c r="G61" i="2" s="1"/>
  <c r="M61" i="2"/>
  <c r="L61" i="2"/>
  <c r="K61" i="2"/>
  <c r="D11" i="5"/>
  <c r="C11" i="5"/>
  <c r="I11" i="5" s="1"/>
  <c r="O11" i="5" s="1"/>
  <c r="D10" i="5"/>
  <c r="D7" i="5"/>
  <c r="C7" i="5"/>
  <c r="D9" i="4"/>
  <c r="C9" i="4"/>
  <c r="D8" i="4"/>
  <c r="C8" i="4"/>
  <c r="D35" i="3"/>
  <c r="C35" i="3"/>
  <c r="D33" i="3"/>
  <c r="D36" i="3" s="1"/>
  <c r="C33" i="3"/>
  <c r="C36" i="3" s="1"/>
  <c r="D31" i="3"/>
  <c r="C31" i="3"/>
  <c r="C22" i="3"/>
  <c r="D21" i="3"/>
  <c r="D22" i="3" s="1"/>
  <c r="C21" i="3"/>
  <c r="D16" i="3"/>
  <c r="C16" i="3"/>
  <c r="D14" i="3"/>
  <c r="D12" i="3"/>
  <c r="C12" i="3"/>
  <c r="C14" i="3" s="1"/>
  <c r="D61" i="2"/>
  <c r="D60" i="2"/>
  <c r="C60" i="2"/>
  <c r="C61" i="2"/>
  <c r="D51" i="2"/>
  <c r="C51" i="2"/>
  <c r="D47" i="2"/>
  <c r="C47" i="2"/>
  <c r="D44" i="2"/>
  <c r="C44" i="2"/>
  <c r="D41" i="2"/>
  <c r="C41" i="2"/>
  <c r="C40" i="2"/>
  <c r="D40" i="2"/>
  <c r="D35" i="2"/>
  <c r="C35" i="2"/>
  <c r="D32" i="2"/>
  <c r="C32" i="2"/>
  <c r="D24" i="2"/>
  <c r="C24" i="2"/>
  <c r="D21" i="2"/>
  <c r="C21" i="2"/>
  <c r="D17" i="2"/>
  <c r="C17" i="2"/>
  <c r="D16" i="2"/>
  <c r="C16" i="2"/>
  <c r="D12" i="2"/>
  <c r="C12" i="2"/>
</calcChain>
</file>

<file path=xl/sharedStrings.xml><?xml version="1.0" encoding="utf-8"?>
<sst xmlns="http://schemas.openxmlformats.org/spreadsheetml/2006/main" count="202" uniqueCount="122">
  <si>
    <t>Felújítási célú előzetesen felszámított általános forgalmi adó (K74)</t>
  </si>
  <si>
    <t>Ingatlanok felújítása (K71)</t>
  </si>
  <si>
    <t>Beruházási célú előzetesen felszámított általános forgalmi adó (K67)</t>
  </si>
  <si>
    <t>Egyéb tárgyi eszközök beszerzése, létesítése (K64)</t>
  </si>
  <si>
    <t>Informatikai eszközök beszerzése, létesítése (K63)</t>
  </si>
  <si>
    <t>Tartalékok (K513)</t>
  </si>
  <si>
    <t>Egyéb elvonások, befizetések (K5023)</t>
  </si>
  <si>
    <t>A helyi önkormányzatok előző évi elszámolásából származó kiadások (K5021)</t>
  </si>
  <si>
    <t>Egyéb dologi kiadások (K355)</t>
  </si>
  <si>
    <t>Fizetendő általános forgalmi adó  (K352)</t>
  </si>
  <si>
    <t>Működési célú előzetesen felszámított általános forgalmi adó (K351)</t>
  </si>
  <si>
    <t>Reklám- és propagandakiadások (K342)</t>
  </si>
  <si>
    <t>Kiküldetések kiadásai (K341)</t>
  </si>
  <si>
    <t>Szakmai tevékenységet segítő szolgáltatások  (K336)</t>
  </si>
  <si>
    <t>Karbantartási, kisjavítási szolgáltatások (K334)</t>
  </si>
  <si>
    <t>Vásárolt élelmezés (K332)</t>
  </si>
  <si>
    <t>Közüzemi díjak (K331)</t>
  </si>
  <si>
    <t>Egyéb kommunikációs szolgáltatások (K322)</t>
  </si>
  <si>
    <t>Informatikai szolgáltatások igénybevétele (K321)</t>
  </si>
  <si>
    <t>32</t>
  </si>
  <si>
    <t>Üzemeltetési anyagok beszerzése (K312)</t>
  </si>
  <si>
    <t>Szakmai anyagok beszerzése (K311)</t>
  </si>
  <si>
    <t>23</t>
  </si>
  <si>
    <t>Egyéb külső személyi juttatások (K123)</t>
  </si>
  <si>
    <t>Munkavégzésre irányuló egyéb jogviszonyban nem saját foglalkoztatottnak fizetett juttatások (K122)</t>
  </si>
  <si>
    <t>17</t>
  </si>
  <si>
    <t>Választott tisztségviselők juttatásai (K121)</t>
  </si>
  <si>
    <t>14</t>
  </si>
  <si>
    <t>12</t>
  </si>
  <si>
    <t>Egyéb költségtérítések (K1110)</t>
  </si>
  <si>
    <t>Közlekedési költségtérítés (K1109)</t>
  </si>
  <si>
    <t>Béren kívüli juttatások (K1107)</t>
  </si>
  <si>
    <t>Törvény szerinti illetmények, munkabérek (K1101)</t>
  </si>
  <si>
    <t>Módosított előirányzat</t>
  </si>
  <si>
    <t>Eredeti előirányzat</t>
  </si>
  <si>
    <t>Megnevezés</t>
  </si>
  <si>
    <t>01 - K1-K8. Költségvetési kiadások</t>
  </si>
  <si>
    <t>Kiszámlázott általános forgalmi adó (B406)</t>
  </si>
  <si>
    <t>Ellátási díjak (B405)</t>
  </si>
  <si>
    <t>Elszámolásból származó bevételek (B116)</t>
  </si>
  <si>
    <t>Működési célú költségvetési támogatások és kiegészítő támogatások (B115)</t>
  </si>
  <si>
    <t>Települési önkormányzatok kulturális feladatainak támogatása (B114)</t>
  </si>
  <si>
    <t>Települési önkormányzatok szociális, gyermekjóléti  és gyermekétkeztetési feladatainak támogatása (B113)</t>
  </si>
  <si>
    <t>Települési önkormányzatok egyes köznevelési feladatainak támogatása (B112)</t>
  </si>
  <si>
    <t>Helyi önkormányzatok működésének általános támogatása (B111)</t>
  </si>
  <si>
    <t>Központi, irányító szervi támogatások folyósítása (K915)</t>
  </si>
  <si>
    <t>Államháztartáson belüli megelőlegezések visszafizetése (K914)</t>
  </si>
  <si>
    <t>03 - K9. Finanszírozási kiadások</t>
  </si>
  <si>
    <t>Központi, irányító szervi támogatás (B816)</t>
  </si>
  <si>
    <t>Előző év költségvetési maradványának igénybevétele (B8131)</t>
  </si>
  <si>
    <t>04 - B8. Finanszírozási bevételek</t>
  </si>
  <si>
    <t>Vanyarci Napsugár Óvoda</t>
  </si>
  <si>
    <t>Vanyarc Községi Önkormányzat</t>
  </si>
  <si>
    <t>Vanyarci Közös Önkormányzati Hivatal</t>
  </si>
  <si>
    <t>Vanyarci Családsegítő és Gyermekjóléti Szolgáltatási Társulás</t>
  </si>
  <si>
    <t>Vanyarci Házi Szociális  Ápolás és Gondozási Szolgáltatási Társulás</t>
  </si>
  <si>
    <t>Összesen</t>
  </si>
  <si>
    <t>Belföldi finanszírozás bevételei  (B81)</t>
  </si>
  <si>
    <t>Maradvány igénybevétele  (B813)</t>
  </si>
  <si>
    <t>Finanszírozási bevételek  (B8)</t>
  </si>
  <si>
    <t xml:space="preserve"> 02 - B1. - B7.  költségvetési bevételek </t>
  </si>
  <si>
    <t>Vanyarc Községi Önkormányzat 2019. évi költségvetési rendelet módosítás</t>
  </si>
  <si>
    <t>Céljuttatás, projektprémium (K1103)</t>
  </si>
  <si>
    <t>Egyéb nem intézményi ellátások (K48)</t>
  </si>
  <si>
    <t>Egyéb működési célú kiadások  (K5)</t>
  </si>
  <si>
    <t>Immateriális javak beszerzése, létesítése</t>
  </si>
  <si>
    <t>Költségvetési kiadások (K1-K8)</t>
  </si>
  <si>
    <t>Foglalkoztatottak egyéb személyi juttatásai  (K1113)</t>
  </si>
  <si>
    <t>Foglalkoztatottak személyi juttatásai  (K11)</t>
  </si>
  <si>
    <t>Külső személyi juttatások  (K12)</t>
  </si>
  <si>
    <t>Személyi juttatások  (K1)</t>
  </si>
  <si>
    <t>Munkaadókat terhelő járulékok és szociális hozzájárulási adó (K2)</t>
  </si>
  <si>
    <t>Készletbeszerzés  (K31)</t>
  </si>
  <si>
    <t>Kommunikációs szolgáltatások (K32)</t>
  </si>
  <si>
    <t>Bérleti és lízing díjak  (K333)</t>
  </si>
  <si>
    <t>Közvetített szolgáltatások   (K335)</t>
  </si>
  <si>
    <t>Egyéb szolgáltatások  (K337)</t>
  </si>
  <si>
    <t>Szolgáltatási kiadások  (K33)</t>
  </si>
  <si>
    <t>Kiküldetések, reklám- és propagandakiadások  (K34)</t>
  </si>
  <si>
    <t>Kamatkiadások  (K353)</t>
  </si>
  <si>
    <t>Különféle befizetések és egyéb dologi kiadások  (K35)</t>
  </si>
  <si>
    <t>Dologi kiadások  (K3)</t>
  </si>
  <si>
    <t>Családi támogatások (K42)</t>
  </si>
  <si>
    <t>Ellátottak pénzbeli juttatásai  (K4)</t>
  </si>
  <si>
    <t>Elvonások és befizetések  (K502)</t>
  </si>
  <si>
    <t>Egyéb működési célú támogatások államháztartáson belülre (K506)</t>
  </si>
  <si>
    <t>Egyéb működési célú támogatások államháztartáson kívülre (K512)</t>
  </si>
  <si>
    <t>Ingatlanok beszerzése, létesítése (K62)</t>
  </si>
  <si>
    <t>Beruházások (K6)</t>
  </si>
  <si>
    <t>Felújítások  (K7)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</si>
  <si>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</si>
  <si>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</si>
  <si>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</si>
  <si>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Egyéb felhalmozási célú támogatások bevételei államháztartáson belülről (B25)</t>
  </si>
  <si>
    <t>Felhalmozási célú támogatások államháztartáson belülről (B2)</t>
  </si>
  <si>
    <t>Vagyoni tipusú adók (B34)</t>
  </si>
  <si>
    <t>Értékesítési és forgalmi adók  (B351)</t>
  </si>
  <si>
    <t>Gépjárműadók  (B354)</t>
  </si>
  <si>
    <t>Termékek és szolgáltatások adói   (B35)</t>
  </si>
  <si>
    <t>Közhatalmi bevételek  (B3)</t>
  </si>
  <si>
    <t>Egyéb áruhasználat iés szolgáltatások adói (B355)</t>
  </si>
  <si>
    <t>Készletértékesítés ellenértéke (B401)</t>
  </si>
  <si>
    <t>Szolgáltatások ellenértéke  (B402)</t>
  </si>
  <si>
    <t>Közvetített szolgáltatások ellenértéke  (B403)</t>
  </si>
  <si>
    <t>Tulajdonosi bevételek  (B404)</t>
  </si>
  <si>
    <t>Befektetett pénzügyi eszközökből származó bevétel (B4081)</t>
  </si>
  <si>
    <t>Egyéb kapott (járó) kamatok és kamatjellegű bevételek  (B4082)</t>
  </si>
  <si>
    <t>Kamatbevételek és más nyereségjellegű bevételek  (B408)</t>
  </si>
  <si>
    <t>Egyéb működési bevételek (B411)</t>
  </si>
  <si>
    <t>Működési bevételek (B4)</t>
  </si>
  <si>
    <t>Egyéb működési célú átvett pénzeszközök  (B65)</t>
  </si>
  <si>
    <t>Működési célú átvett pénzeszközök (B6)</t>
  </si>
  <si>
    <t>Költségvetési bevételek  (B1-B7)</t>
  </si>
  <si>
    <t>Finanszírozási kiadások  (K9)</t>
  </si>
  <si>
    <t>Belföldi finanszírozás kiadásai( K91)</t>
  </si>
  <si>
    <t>Államháztartáson belüli megelőlegezések (B814)</t>
  </si>
  <si>
    <t>Mindöszesen</t>
  </si>
  <si>
    <t>Mindösszesen</t>
  </si>
  <si>
    <t>1. sz.melléklet a   2/2020.(VII. 9  .) önkormányzati rendelethez</t>
  </si>
  <si>
    <t>2. sz.melléklet a   2/2020.(VII.  9 .) önkormányzati rendelethez</t>
  </si>
  <si>
    <t>3. sz.melléklet a   2/2020.(VII. 9 .) önkormányzati rendelethez</t>
  </si>
  <si>
    <t>4. sz.melléklet a   2/2020.(VII.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</si>
</sst>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</font>
    <font>
      <sz val="10"/>
      <name val="Arial"/>
    </font>
    <font>
      <sz val="12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el ce"/>
      <charset val="238"/>
    </font>
    <font>
      <b/>
      <sz val="12"/>
      <name val="Arial"/>
      <family val="2"/>
      <charset val="238"/>
    </font>
    <font>
      <b/>
      <sz val="10"/>
      <color theme="1"/>
      <name val="Ariel ce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1" fillId="0" borderId="0" xfId="1"/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1" fillId="0" borderId="0" xfId="1" applyFill="1"/>
    <xf numFmtId="0" fontId="4" fillId="0" borderId="0" xfId="1" applyFont="1" applyFill="1" applyAlignment="1">
      <alignment horizontal="center" vertical="top" wrapText="1"/>
    </xf>
    <xf numFmtId="0" fontId="1" fillId="0" borderId="1" xfId="1" applyFill="1" applyBorder="1"/>
    <xf numFmtId="0" fontId="4" fillId="0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1" fillId="0" borderId="0" xfId="1" applyFill="1" applyAlignment="1">
      <alignment vertical="center"/>
    </xf>
    <xf numFmtId="0" fontId="1" fillId="0" borderId="1" xfId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3" fontId="10" fillId="0" borderId="1" xfId="1" applyNumberFormat="1" applyFont="1" applyBorder="1" applyAlignment="1">
      <alignment horizontal="right" wrapText="1"/>
    </xf>
    <xf numFmtId="3" fontId="7" fillId="0" borderId="1" xfId="1" applyNumberFormat="1" applyFont="1" applyBorder="1" applyAlignment="1"/>
    <xf numFmtId="3" fontId="11" fillId="0" borderId="1" xfId="1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49" fontId="3" fillId="0" borderId="0" xfId="1" applyNumberFormat="1" applyFont="1" applyAlignment="1">
      <alignment horizontal="center" vertical="top" wrapText="1"/>
    </xf>
    <xf numFmtId="3" fontId="5" fillId="0" borderId="1" xfId="1" applyNumberFormat="1" applyFont="1" applyBorder="1" applyAlignment="1">
      <alignment horizontal="right" wrapText="1"/>
    </xf>
    <xf numFmtId="3" fontId="6" fillId="0" borderId="1" xfId="1" applyNumberFormat="1" applyFont="1" applyBorder="1" applyAlignment="1">
      <alignment horizontal="right" wrapText="1"/>
    </xf>
    <xf numFmtId="0" fontId="10" fillId="0" borderId="0" xfId="1" applyFont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wrapText="1"/>
    </xf>
    <xf numFmtId="0" fontId="7" fillId="0" borderId="0" xfId="1" applyFont="1"/>
    <xf numFmtId="3" fontId="10" fillId="0" borderId="1" xfId="0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1" fillId="0" borderId="0" xfId="1" applyFont="1"/>
    <xf numFmtId="0" fontId="5" fillId="0" borderId="1" xfId="1" applyFont="1" applyBorder="1" applyAlignment="1">
      <alignment horizontal="left" wrapText="1"/>
    </xf>
    <xf numFmtId="0" fontId="11" fillId="0" borderId="0" xfId="1" applyFont="1" applyAlignment="1">
      <alignment horizontal="center" vertical="top" wrapText="1"/>
    </xf>
    <xf numFmtId="0" fontId="11" fillId="0" borderId="1" xfId="1" applyFont="1" applyBorder="1" applyAlignment="1">
      <alignment horizontal="left" vertical="top" wrapText="1"/>
    </xf>
    <xf numFmtId="0" fontId="9" fillId="0" borderId="0" xfId="1" applyFont="1"/>
    <xf numFmtId="3" fontId="1" fillId="0" borderId="0" xfId="1" applyNumberFormat="1"/>
    <xf numFmtId="0" fontId="1" fillId="0" borderId="1" xfId="1" applyFont="1" applyBorder="1"/>
    <xf numFmtId="3" fontId="7" fillId="0" borderId="1" xfId="1" applyNumberFormat="1" applyFont="1" applyBorder="1"/>
    <xf numFmtId="0" fontId="3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left" wrapText="1"/>
    </xf>
    <xf numFmtId="0" fontId="8" fillId="0" borderId="1" xfId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/>
    </xf>
    <xf numFmtId="3" fontId="6" fillId="3" borderId="1" xfId="0" applyNumberFormat="1" applyFont="1" applyFill="1" applyBorder="1" applyAlignment="1">
      <alignment horizontal="right" wrapText="1"/>
    </xf>
    <xf numFmtId="0" fontId="15" fillId="0" borderId="0" xfId="1" applyFont="1"/>
    <xf numFmtId="3" fontId="11" fillId="3" borderId="1" xfId="0" applyNumberFormat="1" applyFont="1" applyFill="1" applyBorder="1" applyAlignment="1">
      <alignment horizontal="right" wrapText="1"/>
    </xf>
    <xf numFmtId="0" fontId="17" fillId="3" borderId="1" xfId="1" applyFont="1" applyFill="1" applyBorder="1" applyAlignment="1">
      <alignment horizontal="center" vertical="top" wrapText="1"/>
    </xf>
    <xf numFmtId="3" fontId="11" fillId="4" borderId="1" xfId="0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>
      <alignment horizontal="right" wrapText="1"/>
    </xf>
    <xf numFmtId="0" fontId="20" fillId="4" borderId="1" xfId="1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right" wrapText="1"/>
    </xf>
    <xf numFmtId="0" fontId="23" fillId="0" borderId="1" xfId="1" applyFont="1" applyFill="1" applyBorder="1" applyAlignment="1">
      <alignment horizontal="center" vertical="top" wrapText="1"/>
    </xf>
    <xf numFmtId="0" fontId="1" fillId="0" borderId="1" xfId="1" applyFont="1" applyBorder="1" applyAlignment="1"/>
    <xf numFmtId="0" fontId="23" fillId="0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0" fontId="1" fillId="0" borderId="2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1" applyFont="1" applyFill="1" applyAlignment="1">
      <alignment horizontal="center" vertical="top" wrapText="1"/>
    </xf>
    <xf numFmtId="0" fontId="1" fillId="0" borderId="0" xfId="1" applyFill="1" applyAlignment="1">
      <alignment wrapText="1"/>
    </xf>
    <xf numFmtId="0" fontId="0" fillId="0" borderId="0" xfId="0" applyAlignment="1">
      <alignment wrapText="1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Fill="1" applyAlignment="1"/>
    <xf numFmtId="0" fontId="0" fillId="0" borderId="0" xfId="0" applyAlignment="1"/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1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5" fillId="4" borderId="2" xfId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22CFB2AA-8497-4DC4-842F-1E57D249F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26D9-792C-49A4-9780-2AE4E6BA5717}">
  <sheetPr>
    <pageSetUpPr fitToPage="1"/>
  </sheetPr>
  <dimension ref="A1:P61"/>
  <sheetViews>
    <sheetView topLeftCell="C1" workbookViewId="0">
      <pane ySplit="5" topLeftCell="A6" activePane="bottomLeft" state="frozen"/>
      <selection pane="bottomLeft" activeCell="L1" sqref="L1:P1"/>
    </sheetView>
  </sheetViews>
  <sheetFormatPr defaultRowHeight="13.2"/>
  <cols>
    <col min="1" max="1" width="3.109375" style="1" customWidth="1"/>
    <col min="2" max="2" width="41" style="1" customWidth="1"/>
    <col min="3" max="3" width="14.109375" style="1" customWidth="1"/>
    <col min="4" max="4" width="12.21875" style="1" customWidth="1"/>
    <col min="5" max="5" width="11.88671875" style="1" customWidth="1"/>
    <col min="6" max="6" width="13.33203125" style="1" customWidth="1"/>
    <col min="7" max="7" width="11.6640625" style="1" customWidth="1"/>
    <col min="8" max="8" width="11.33203125" style="1" customWidth="1"/>
    <col min="9" max="9" width="11.88671875" style="55" customWidth="1"/>
    <col min="10" max="10" width="11.77734375" style="55" customWidth="1"/>
    <col min="11" max="11" width="11.6640625" style="1" customWidth="1"/>
    <col min="12" max="12" width="13.5546875" style="33" customWidth="1"/>
    <col min="13" max="13" width="12.44140625" style="1" customWidth="1"/>
    <col min="14" max="14" width="12" style="1" customWidth="1"/>
    <col min="15" max="15" width="11.5546875" style="1" customWidth="1"/>
    <col min="16" max="16" width="11.6640625" style="1" customWidth="1"/>
    <col min="17" max="16384" width="8.88671875" style="1"/>
  </cols>
  <sheetData>
    <row r="1" spans="1:16" s="4" customFormat="1" ht="14.4">
      <c r="I1" s="55"/>
      <c r="J1" s="55"/>
      <c r="L1" s="65" t="s">
        <v>118</v>
      </c>
      <c r="M1" s="66"/>
      <c r="N1" s="66"/>
      <c r="O1" s="66"/>
      <c r="P1" s="66"/>
    </row>
    <row r="2" spans="1:16" s="4" customFormat="1" ht="33.6" customHeight="1">
      <c r="A2" s="72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7" customFormat="1" ht="17.399999999999999" customHeight="1">
      <c r="A3" s="69" t="s">
        <v>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1"/>
      <c r="N3" s="71"/>
      <c r="O3" s="71"/>
      <c r="P3" s="71"/>
    </row>
    <row r="4" spans="1:16" s="7" customFormat="1" ht="45" customHeight="1">
      <c r="A4" s="8"/>
      <c r="B4" s="9"/>
      <c r="C4" s="76" t="s">
        <v>52</v>
      </c>
      <c r="D4" s="77"/>
      <c r="E4" s="78" t="s">
        <v>51</v>
      </c>
      <c r="F4" s="79"/>
      <c r="G4" s="74" t="s">
        <v>53</v>
      </c>
      <c r="H4" s="75"/>
      <c r="I4" s="80" t="s">
        <v>56</v>
      </c>
      <c r="J4" s="81"/>
      <c r="K4" s="74" t="s">
        <v>54</v>
      </c>
      <c r="L4" s="75"/>
      <c r="M4" s="74" t="s">
        <v>55</v>
      </c>
      <c r="N4" s="75"/>
      <c r="O4" s="67" t="s">
        <v>116</v>
      </c>
      <c r="P4" s="68"/>
    </row>
    <row r="5" spans="1:16" s="7" customFormat="1" ht="37.200000000000003" customHeight="1">
      <c r="A5" s="8"/>
      <c r="B5" s="10" t="s">
        <v>35</v>
      </c>
      <c r="C5" s="10" t="s">
        <v>34</v>
      </c>
      <c r="D5" s="10" t="s">
        <v>33</v>
      </c>
      <c r="E5" s="10" t="s">
        <v>34</v>
      </c>
      <c r="F5" s="10" t="s">
        <v>33</v>
      </c>
      <c r="G5" s="10" t="s">
        <v>34</v>
      </c>
      <c r="H5" s="10" t="s">
        <v>33</v>
      </c>
      <c r="I5" s="57" t="s">
        <v>34</v>
      </c>
      <c r="J5" s="57" t="s">
        <v>33</v>
      </c>
      <c r="K5" s="10" t="s">
        <v>34</v>
      </c>
      <c r="L5" s="48" t="s">
        <v>33</v>
      </c>
      <c r="M5" s="10" t="s">
        <v>34</v>
      </c>
      <c r="N5" s="10" t="s">
        <v>33</v>
      </c>
      <c r="O5" s="10" t="s">
        <v>34</v>
      </c>
      <c r="P5" s="10" t="s">
        <v>33</v>
      </c>
    </row>
    <row r="6" spans="1:16" ht="26.4">
      <c r="A6" s="3"/>
      <c r="B6" s="11" t="s">
        <v>32</v>
      </c>
      <c r="C6" s="23">
        <v>13496720</v>
      </c>
      <c r="D6" s="23">
        <v>32526381</v>
      </c>
      <c r="E6" s="43">
        <v>22884312</v>
      </c>
      <c r="F6" s="43">
        <v>22884312</v>
      </c>
      <c r="G6" s="43">
        <v>34430000</v>
      </c>
      <c r="H6" s="43">
        <v>34219600</v>
      </c>
      <c r="I6" s="54">
        <f>SUM(C6,E6,G6)</f>
        <v>70811032</v>
      </c>
      <c r="J6" s="54">
        <f>SUM(D6,F6,H6)</f>
        <v>89630293</v>
      </c>
      <c r="K6" s="43">
        <v>5053380</v>
      </c>
      <c r="L6" s="43">
        <v>7295947</v>
      </c>
      <c r="M6" s="49">
        <v>585865</v>
      </c>
      <c r="N6" s="43">
        <v>555055</v>
      </c>
      <c r="O6" s="19">
        <f>SUM(I6,K6,M6)</f>
        <v>76450277</v>
      </c>
      <c r="P6" s="19">
        <f>SUM(J6,L6,N6)</f>
        <v>97481295</v>
      </c>
    </row>
    <row r="7" spans="1:16">
      <c r="A7" s="22"/>
      <c r="B7" s="11" t="s">
        <v>62</v>
      </c>
      <c r="C7" s="23"/>
      <c r="D7" s="23">
        <v>360000</v>
      </c>
      <c r="E7" s="43">
        <v>0</v>
      </c>
      <c r="F7" s="43">
        <v>0</v>
      </c>
      <c r="G7" s="43">
        <v>0</v>
      </c>
      <c r="H7" s="43">
        <v>0</v>
      </c>
      <c r="I7" s="54">
        <f t="shared" ref="I7:I38" si="0">SUM(C7,E7,G7)</f>
        <v>0</v>
      </c>
      <c r="J7" s="54">
        <f t="shared" ref="J7:J61" si="1">SUM(D7,F7,H7)</f>
        <v>360000</v>
      </c>
      <c r="K7" s="43">
        <v>0</v>
      </c>
      <c r="L7" s="43">
        <v>0</v>
      </c>
      <c r="M7" s="43">
        <v>0</v>
      </c>
      <c r="N7" s="43">
        <v>0</v>
      </c>
      <c r="O7" s="19">
        <f t="shared" ref="O7:O61" si="2">SUM(I7,K7,M7)</f>
        <v>0</v>
      </c>
      <c r="P7" s="19">
        <f t="shared" ref="P7:P61" si="3">SUM(J7,L7,N7)</f>
        <v>360000</v>
      </c>
    </row>
    <row r="8" spans="1:16">
      <c r="A8" s="3"/>
      <c r="B8" s="11" t="s">
        <v>31</v>
      </c>
      <c r="C8" s="23">
        <v>448699</v>
      </c>
      <c r="D8" s="23">
        <v>486199</v>
      </c>
      <c r="E8" s="43">
        <v>800000</v>
      </c>
      <c r="F8" s="43">
        <v>800000</v>
      </c>
      <c r="G8" s="43">
        <v>1635689</v>
      </c>
      <c r="H8" s="43">
        <v>1635689</v>
      </c>
      <c r="I8" s="54">
        <f t="shared" si="0"/>
        <v>2884388</v>
      </c>
      <c r="J8" s="54">
        <f t="shared" si="1"/>
        <v>2921888</v>
      </c>
      <c r="K8" s="43">
        <v>192000</v>
      </c>
      <c r="L8" s="43">
        <v>192000</v>
      </c>
      <c r="M8" s="43">
        <v>0</v>
      </c>
      <c r="N8" s="43">
        <v>0</v>
      </c>
      <c r="O8" s="19">
        <f t="shared" si="2"/>
        <v>3076388</v>
      </c>
      <c r="P8" s="19">
        <f t="shared" si="3"/>
        <v>3113888</v>
      </c>
    </row>
    <row r="9" spans="1:16">
      <c r="A9" s="3"/>
      <c r="B9" s="11" t="s">
        <v>30</v>
      </c>
      <c r="C9" s="23">
        <v>19160</v>
      </c>
      <c r="D9" s="23">
        <v>120160</v>
      </c>
      <c r="E9" s="43">
        <v>71400</v>
      </c>
      <c r="F9" s="43">
        <v>238400</v>
      </c>
      <c r="G9" s="43">
        <v>450000</v>
      </c>
      <c r="H9" s="43">
        <v>450000</v>
      </c>
      <c r="I9" s="54">
        <f t="shared" si="0"/>
        <v>540560</v>
      </c>
      <c r="J9" s="54">
        <f t="shared" si="1"/>
        <v>808560</v>
      </c>
      <c r="K9" s="43">
        <v>280000</v>
      </c>
      <c r="L9" s="43">
        <v>280000</v>
      </c>
      <c r="M9" s="43">
        <v>0</v>
      </c>
      <c r="N9" s="43">
        <v>0</v>
      </c>
      <c r="O9" s="19">
        <f t="shared" si="2"/>
        <v>820560</v>
      </c>
      <c r="P9" s="19">
        <f t="shared" si="3"/>
        <v>1088560</v>
      </c>
    </row>
    <row r="10" spans="1:16">
      <c r="A10" s="3"/>
      <c r="B10" s="11" t="s">
        <v>29</v>
      </c>
      <c r="C10" s="23">
        <v>0</v>
      </c>
      <c r="D10" s="23">
        <v>0</v>
      </c>
      <c r="E10" s="43">
        <v>0</v>
      </c>
      <c r="F10" s="43">
        <v>0</v>
      </c>
      <c r="G10" s="43">
        <v>120000</v>
      </c>
      <c r="H10" s="43">
        <v>120000</v>
      </c>
      <c r="I10" s="54">
        <f t="shared" si="0"/>
        <v>120000</v>
      </c>
      <c r="J10" s="54">
        <f t="shared" si="1"/>
        <v>120000</v>
      </c>
      <c r="K10" s="43">
        <v>0</v>
      </c>
      <c r="L10" s="43">
        <v>0</v>
      </c>
      <c r="M10" s="43">
        <v>0</v>
      </c>
      <c r="N10" s="43">
        <v>0</v>
      </c>
      <c r="O10" s="19">
        <f t="shared" si="2"/>
        <v>120000</v>
      </c>
      <c r="P10" s="19">
        <f t="shared" si="3"/>
        <v>120000</v>
      </c>
    </row>
    <row r="11" spans="1:16" ht="26.4">
      <c r="A11" s="3"/>
      <c r="B11" s="32" t="s">
        <v>67</v>
      </c>
      <c r="C11" s="23">
        <v>0</v>
      </c>
      <c r="D11" s="23">
        <v>0</v>
      </c>
      <c r="E11" s="43">
        <v>0</v>
      </c>
      <c r="F11" s="43">
        <v>0</v>
      </c>
      <c r="G11" s="43">
        <v>390975</v>
      </c>
      <c r="H11" s="43">
        <v>390975</v>
      </c>
      <c r="I11" s="54">
        <f t="shared" si="0"/>
        <v>390975</v>
      </c>
      <c r="J11" s="54">
        <f t="shared" si="1"/>
        <v>390975</v>
      </c>
      <c r="K11" s="43">
        <v>0</v>
      </c>
      <c r="L11" s="43">
        <v>0</v>
      </c>
      <c r="M11" s="43">
        <v>0</v>
      </c>
      <c r="N11" s="43">
        <v>0</v>
      </c>
      <c r="O11" s="19">
        <f t="shared" si="2"/>
        <v>390975</v>
      </c>
      <c r="P11" s="19">
        <f t="shared" si="3"/>
        <v>390975</v>
      </c>
    </row>
    <row r="12" spans="1:16" s="28" customFormat="1">
      <c r="A12" s="25"/>
      <c r="B12" s="26" t="s">
        <v>68</v>
      </c>
      <c r="C12" s="18">
        <f t="shared" ref="C12:N12" si="4">SUM(C6:C11)</f>
        <v>13964579</v>
      </c>
      <c r="D12" s="18">
        <f t="shared" si="4"/>
        <v>33492740</v>
      </c>
      <c r="E12" s="18">
        <f t="shared" si="4"/>
        <v>23755712</v>
      </c>
      <c r="F12" s="18">
        <f t="shared" si="4"/>
        <v>23922712</v>
      </c>
      <c r="G12" s="18">
        <f t="shared" si="4"/>
        <v>37026664</v>
      </c>
      <c r="H12" s="18">
        <f t="shared" si="4"/>
        <v>36816264</v>
      </c>
      <c r="I12" s="56">
        <f>SUM(C6,E6,G6)</f>
        <v>70811032</v>
      </c>
      <c r="J12" s="56">
        <f t="shared" si="1"/>
        <v>94231716</v>
      </c>
      <c r="K12" s="18">
        <f t="shared" si="4"/>
        <v>5525380</v>
      </c>
      <c r="L12" s="18">
        <f t="shared" si="4"/>
        <v>7767947</v>
      </c>
      <c r="M12" s="18">
        <f t="shared" si="4"/>
        <v>585865</v>
      </c>
      <c r="N12" s="18">
        <f t="shared" si="4"/>
        <v>555055</v>
      </c>
      <c r="O12" s="19">
        <f t="shared" si="2"/>
        <v>76922277</v>
      </c>
      <c r="P12" s="19">
        <f t="shared" si="3"/>
        <v>102554718</v>
      </c>
    </row>
    <row r="13" spans="1:16">
      <c r="A13" s="3"/>
      <c r="B13" s="11" t="s">
        <v>26</v>
      </c>
      <c r="C13" s="23">
        <v>7478400</v>
      </c>
      <c r="D13" s="23">
        <v>8136724</v>
      </c>
      <c r="E13" s="44">
        <v>0</v>
      </c>
      <c r="F13" s="44">
        <v>0</v>
      </c>
      <c r="G13" s="43">
        <v>0</v>
      </c>
      <c r="H13" s="43">
        <v>0</v>
      </c>
      <c r="I13" s="54">
        <f t="shared" si="0"/>
        <v>7478400</v>
      </c>
      <c r="J13" s="54">
        <f t="shared" si="1"/>
        <v>8136724</v>
      </c>
      <c r="K13" s="43">
        <v>0</v>
      </c>
      <c r="L13" s="43">
        <v>0</v>
      </c>
      <c r="M13" s="43">
        <v>0</v>
      </c>
      <c r="N13" s="43">
        <v>0</v>
      </c>
      <c r="O13" s="19">
        <f t="shared" si="2"/>
        <v>7478400</v>
      </c>
      <c r="P13" s="19">
        <f t="shared" si="3"/>
        <v>8136724</v>
      </c>
    </row>
    <row r="14" spans="1:16" ht="39.6">
      <c r="A14" s="3"/>
      <c r="B14" s="11" t="s">
        <v>24</v>
      </c>
      <c r="C14" s="23">
        <v>0</v>
      </c>
      <c r="D14" s="23">
        <v>2480686</v>
      </c>
      <c r="E14" s="44">
        <v>0</v>
      </c>
      <c r="F14" s="44">
        <v>0</v>
      </c>
      <c r="G14" s="43">
        <v>0</v>
      </c>
      <c r="H14" s="43">
        <v>1190000</v>
      </c>
      <c r="I14" s="54">
        <f t="shared" si="0"/>
        <v>0</v>
      </c>
      <c r="J14" s="54">
        <f t="shared" si="1"/>
        <v>3670686</v>
      </c>
      <c r="K14" s="43">
        <v>0</v>
      </c>
      <c r="L14" s="43">
        <v>0</v>
      </c>
      <c r="M14" s="43">
        <v>0</v>
      </c>
      <c r="N14" s="43">
        <v>0</v>
      </c>
      <c r="O14" s="19">
        <f t="shared" si="2"/>
        <v>0</v>
      </c>
      <c r="P14" s="19">
        <f t="shared" si="3"/>
        <v>3670686</v>
      </c>
    </row>
    <row r="15" spans="1:16">
      <c r="A15" s="3"/>
      <c r="B15" s="11" t="s">
        <v>23</v>
      </c>
      <c r="C15" s="23">
        <v>0</v>
      </c>
      <c r="D15" s="23">
        <v>20000</v>
      </c>
      <c r="E15" s="44">
        <v>0</v>
      </c>
      <c r="F15" s="44">
        <v>0</v>
      </c>
      <c r="G15" s="43">
        <v>750000</v>
      </c>
      <c r="H15" s="43">
        <v>2851415</v>
      </c>
      <c r="I15" s="54">
        <f t="shared" si="0"/>
        <v>750000</v>
      </c>
      <c r="J15" s="54">
        <f t="shared" si="1"/>
        <v>2871415</v>
      </c>
      <c r="K15" s="43">
        <v>0</v>
      </c>
      <c r="L15" s="43">
        <v>0</v>
      </c>
      <c r="M15" s="43">
        <v>0</v>
      </c>
      <c r="N15" s="43">
        <v>60000</v>
      </c>
      <c r="O15" s="19">
        <f t="shared" si="2"/>
        <v>750000</v>
      </c>
      <c r="P15" s="19">
        <f t="shared" si="3"/>
        <v>2931415</v>
      </c>
    </row>
    <row r="16" spans="1:16" s="28" customFormat="1">
      <c r="A16" s="25"/>
      <c r="B16" s="26" t="s">
        <v>69</v>
      </c>
      <c r="C16" s="18">
        <f t="shared" ref="C16:N16" si="5">SUM(C13:C15)</f>
        <v>7478400</v>
      </c>
      <c r="D16" s="18">
        <f t="shared" si="5"/>
        <v>10637410</v>
      </c>
      <c r="E16" s="18">
        <f t="shared" si="5"/>
        <v>0</v>
      </c>
      <c r="F16" s="18">
        <f t="shared" si="5"/>
        <v>0</v>
      </c>
      <c r="G16" s="18">
        <f t="shared" si="5"/>
        <v>750000</v>
      </c>
      <c r="H16" s="18">
        <f t="shared" si="5"/>
        <v>4041415</v>
      </c>
      <c r="I16" s="56">
        <f t="shared" si="0"/>
        <v>8228400</v>
      </c>
      <c r="J16" s="56">
        <f t="shared" si="1"/>
        <v>14678825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60000</v>
      </c>
      <c r="O16" s="19">
        <f t="shared" si="2"/>
        <v>8228400</v>
      </c>
      <c r="P16" s="19">
        <f t="shared" si="3"/>
        <v>14738825</v>
      </c>
    </row>
    <row r="17" spans="1:16">
      <c r="A17" s="2"/>
      <c r="B17" s="30" t="s">
        <v>70</v>
      </c>
      <c r="C17" s="24">
        <f t="shared" ref="C17:N17" si="6">SUM(C12,C16)</f>
        <v>21442979</v>
      </c>
      <c r="D17" s="24">
        <f t="shared" si="6"/>
        <v>44130150</v>
      </c>
      <c r="E17" s="24">
        <f t="shared" si="6"/>
        <v>23755712</v>
      </c>
      <c r="F17" s="24">
        <f t="shared" si="6"/>
        <v>23922712</v>
      </c>
      <c r="G17" s="24">
        <f t="shared" si="6"/>
        <v>37776664</v>
      </c>
      <c r="H17" s="24">
        <f t="shared" si="6"/>
        <v>40857679</v>
      </c>
      <c r="I17" s="54">
        <f t="shared" si="0"/>
        <v>82975355</v>
      </c>
      <c r="J17" s="54">
        <f t="shared" si="1"/>
        <v>108910541</v>
      </c>
      <c r="K17" s="24">
        <f t="shared" si="6"/>
        <v>5525380</v>
      </c>
      <c r="L17" s="24">
        <f t="shared" si="6"/>
        <v>7767947</v>
      </c>
      <c r="M17" s="24">
        <f t="shared" si="6"/>
        <v>585865</v>
      </c>
      <c r="N17" s="24">
        <f t="shared" si="6"/>
        <v>615055</v>
      </c>
      <c r="O17" s="19">
        <f t="shared" si="2"/>
        <v>89086600</v>
      </c>
      <c r="P17" s="19">
        <f t="shared" si="3"/>
        <v>117293543</v>
      </c>
    </row>
    <row r="18" spans="1:16" ht="26.4">
      <c r="A18" s="2"/>
      <c r="B18" s="30" t="s">
        <v>71</v>
      </c>
      <c r="C18" s="24">
        <v>4014717</v>
      </c>
      <c r="D18" s="24">
        <v>7073269</v>
      </c>
      <c r="E18" s="45">
        <v>4547660</v>
      </c>
      <c r="F18" s="45">
        <v>4547660</v>
      </c>
      <c r="G18" s="45">
        <v>7524053</v>
      </c>
      <c r="H18" s="45">
        <v>8112206</v>
      </c>
      <c r="I18" s="54">
        <f t="shared" si="0"/>
        <v>16086430</v>
      </c>
      <c r="J18" s="54">
        <f t="shared" si="1"/>
        <v>19733135</v>
      </c>
      <c r="K18" s="45">
        <v>1051649</v>
      </c>
      <c r="L18" s="45">
        <v>1410538</v>
      </c>
      <c r="M18" s="45">
        <v>113074</v>
      </c>
      <c r="N18" s="45">
        <v>118766</v>
      </c>
      <c r="O18" s="19">
        <f t="shared" si="2"/>
        <v>17251153</v>
      </c>
      <c r="P18" s="19">
        <f t="shared" si="3"/>
        <v>21262439</v>
      </c>
    </row>
    <row r="19" spans="1:16">
      <c r="A19" s="3"/>
      <c r="B19" s="11" t="s">
        <v>21</v>
      </c>
      <c r="C19" s="23">
        <v>111800</v>
      </c>
      <c r="D19" s="23">
        <v>120505</v>
      </c>
      <c r="E19" s="43">
        <v>309619</v>
      </c>
      <c r="F19" s="43">
        <v>97677</v>
      </c>
      <c r="G19" s="43">
        <v>0</v>
      </c>
      <c r="H19" s="43">
        <v>0</v>
      </c>
      <c r="I19" s="54">
        <f t="shared" si="0"/>
        <v>421419</v>
      </c>
      <c r="J19" s="54">
        <f t="shared" si="1"/>
        <v>218182</v>
      </c>
      <c r="K19" s="43">
        <v>0</v>
      </c>
      <c r="L19" s="43">
        <v>0</v>
      </c>
      <c r="M19" s="43">
        <v>0</v>
      </c>
      <c r="N19" s="43">
        <v>0</v>
      </c>
      <c r="O19" s="19">
        <f t="shared" si="2"/>
        <v>421419</v>
      </c>
      <c r="P19" s="19">
        <f t="shared" si="3"/>
        <v>218182</v>
      </c>
    </row>
    <row r="20" spans="1:16">
      <c r="A20" s="3"/>
      <c r="B20" s="11" t="s">
        <v>20</v>
      </c>
      <c r="C20" s="23">
        <v>1413110</v>
      </c>
      <c r="D20" s="23">
        <v>10002663</v>
      </c>
      <c r="E20" s="43">
        <v>10096761</v>
      </c>
      <c r="F20" s="43">
        <v>16071869</v>
      </c>
      <c r="G20" s="43">
        <v>0</v>
      </c>
      <c r="H20" s="43">
        <v>141155</v>
      </c>
      <c r="I20" s="54">
        <f t="shared" si="0"/>
        <v>11509871</v>
      </c>
      <c r="J20" s="54">
        <f t="shared" si="1"/>
        <v>26215687</v>
      </c>
      <c r="K20" s="43">
        <v>50000</v>
      </c>
      <c r="L20" s="43">
        <v>50000</v>
      </c>
      <c r="M20" s="43">
        <v>0</v>
      </c>
      <c r="N20" s="43">
        <v>0</v>
      </c>
      <c r="O20" s="19">
        <f t="shared" si="2"/>
        <v>11559871</v>
      </c>
      <c r="P20" s="19">
        <f t="shared" si="3"/>
        <v>26265687</v>
      </c>
    </row>
    <row r="21" spans="1:16" s="28" customFormat="1">
      <c r="A21" s="25"/>
      <c r="B21" s="26" t="s">
        <v>72</v>
      </c>
      <c r="C21" s="18">
        <f t="shared" ref="C21:N21" si="7">SUM(C19:C20)</f>
        <v>1524910</v>
      </c>
      <c r="D21" s="18">
        <f t="shared" si="7"/>
        <v>10123168</v>
      </c>
      <c r="E21" s="18">
        <f t="shared" si="7"/>
        <v>10406380</v>
      </c>
      <c r="F21" s="18">
        <f t="shared" si="7"/>
        <v>16169546</v>
      </c>
      <c r="G21" s="18">
        <f t="shared" si="7"/>
        <v>0</v>
      </c>
      <c r="H21" s="18">
        <f t="shared" si="7"/>
        <v>141155</v>
      </c>
      <c r="I21" s="56">
        <f t="shared" si="0"/>
        <v>11931290</v>
      </c>
      <c r="J21" s="56">
        <f t="shared" si="1"/>
        <v>26433869</v>
      </c>
      <c r="K21" s="18">
        <f t="shared" si="7"/>
        <v>50000</v>
      </c>
      <c r="L21" s="18">
        <f t="shared" si="7"/>
        <v>50000</v>
      </c>
      <c r="M21" s="18">
        <f t="shared" si="7"/>
        <v>0</v>
      </c>
      <c r="N21" s="18">
        <f t="shared" si="7"/>
        <v>0</v>
      </c>
      <c r="O21" s="19">
        <f t="shared" si="2"/>
        <v>11981290</v>
      </c>
      <c r="P21" s="19">
        <f t="shared" si="3"/>
        <v>26483869</v>
      </c>
    </row>
    <row r="22" spans="1:16">
      <c r="A22" s="3"/>
      <c r="B22" s="11" t="s">
        <v>18</v>
      </c>
      <c r="C22" s="23">
        <v>1169860</v>
      </c>
      <c r="D22" s="23">
        <v>1756698</v>
      </c>
      <c r="E22" s="43">
        <v>111480</v>
      </c>
      <c r="F22" s="43">
        <v>149680</v>
      </c>
      <c r="G22" s="43">
        <v>0</v>
      </c>
      <c r="H22" s="43">
        <v>0</v>
      </c>
      <c r="I22" s="54">
        <f t="shared" si="0"/>
        <v>1281340</v>
      </c>
      <c r="J22" s="54">
        <f t="shared" si="1"/>
        <v>1906378</v>
      </c>
      <c r="K22" s="43">
        <v>17020</v>
      </c>
      <c r="L22" s="43">
        <v>17020</v>
      </c>
      <c r="M22" s="43">
        <v>0</v>
      </c>
      <c r="N22" s="43">
        <v>0</v>
      </c>
      <c r="O22" s="19">
        <f t="shared" si="2"/>
        <v>1298360</v>
      </c>
      <c r="P22" s="19">
        <f t="shared" si="3"/>
        <v>1923398</v>
      </c>
    </row>
    <row r="23" spans="1:16">
      <c r="A23" s="3"/>
      <c r="B23" s="11" t="s">
        <v>17</v>
      </c>
      <c r="C23" s="23">
        <v>290100</v>
      </c>
      <c r="D23" s="23">
        <v>290100</v>
      </c>
      <c r="E23" s="43">
        <v>53520</v>
      </c>
      <c r="F23" s="43">
        <v>53520</v>
      </c>
      <c r="G23" s="43">
        <v>70000</v>
      </c>
      <c r="H23" s="43">
        <v>70000</v>
      </c>
      <c r="I23" s="54">
        <f t="shared" si="0"/>
        <v>413620</v>
      </c>
      <c r="J23" s="54">
        <f t="shared" si="1"/>
        <v>413620</v>
      </c>
      <c r="K23" s="43">
        <v>88000</v>
      </c>
      <c r="L23" s="43">
        <v>88000</v>
      </c>
      <c r="M23" s="43">
        <v>0</v>
      </c>
      <c r="N23" s="43">
        <v>0</v>
      </c>
      <c r="O23" s="19">
        <f t="shared" si="2"/>
        <v>501620</v>
      </c>
      <c r="P23" s="19">
        <f t="shared" si="3"/>
        <v>501620</v>
      </c>
    </row>
    <row r="24" spans="1:16" s="28" customFormat="1">
      <c r="A24" s="25"/>
      <c r="B24" s="26" t="s">
        <v>73</v>
      </c>
      <c r="C24" s="18">
        <f t="shared" ref="C24:N24" si="8">SUM(C22:C23)</f>
        <v>1459960</v>
      </c>
      <c r="D24" s="18">
        <f t="shared" si="8"/>
        <v>2046798</v>
      </c>
      <c r="E24" s="18">
        <f t="shared" si="8"/>
        <v>165000</v>
      </c>
      <c r="F24" s="18">
        <f t="shared" si="8"/>
        <v>203200</v>
      </c>
      <c r="G24" s="18">
        <f t="shared" si="8"/>
        <v>70000</v>
      </c>
      <c r="H24" s="18">
        <f t="shared" si="8"/>
        <v>70000</v>
      </c>
      <c r="I24" s="56">
        <f t="shared" si="0"/>
        <v>1694960</v>
      </c>
      <c r="J24" s="56">
        <f t="shared" si="1"/>
        <v>2319998</v>
      </c>
      <c r="K24" s="18">
        <f t="shared" si="8"/>
        <v>105020</v>
      </c>
      <c r="L24" s="18">
        <f t="shared" si="8"/>
        <v>105020</v>
      </c>
      <c r="M24" s="18">
        <f t="shared" si="8"/>
        <v>0</v>
      </c>
      <c r="N24" s="18">
        <f t="shared" si="8"/>
        <v>0</v>
      </c>
      <c r="O24" s="19">
        <f t="shared" si="2"/>
        <v>1799980</v>
      </c>
      <c r="P24" s="19">
        <f t="shared" si="3"/>
        <v>2425018</v>
      </c>
    </row>
    <row r="25" spans="1:16">
      <c r="A25" s="3"/>
      <c r="B25" s="11" t="s">
        <v>16</v>
      </c>
      <c r="C25" s="23">
        <v>6108000</v>
      </c>
      <c r="D25" s="23">
        <v>6710482</v>
      </c>
      <c r="E25" s="43">
        <v>1218000</v>
      </c>
      <c r="F25" s="43">
        <v>1434536</v>
      </c>
      <c r="G25" s="43">
        <v>0</v>
      </c>
      <c r="H25" s="43">
        <v>0</v>
      </c>
      <c r="I25" s="54">
        <f t="shared" si="0"/>
        <v>7326000</v>
      </c>
      <c r="J25" s="54">
        <f t="shared" si="1"/>
        <v>8145018</v>
      </c>
      <c r="K25" s="43">
        <v>0</v>
      </c>
      <c r="L25" s="43">
        <v>0</v>
      </c>
      <c r="M25" s="43">
        <v>0</v>
      </c>
      <c r="N25" s="43">
        <v>0</v>
      </c>
      <c r="O25" s="19">
        <f t="shared" si="2"/>
        <v>7326000</v>
      </c>
      <c r="P25" s="19">
        <f t="shared" si="3"/>
        <v>8145018</v>
      </c>
    </row>
    <row r="26" spans="1:16">
      <c r="A26" s="3"/>
      <c r="B26" s="11" t="s">
        <v>15</v>
      </c>
      <c r="C26" s="23">
        <v>2936700</v>
      </c>
      <c r="D26" s="23">
        <v>2936700</v>
      </c>
      <c r="E26" s="43">
        <v>0</v>
      </c>
      <c r="F26" s="43">
        <v>185714</v>
      </c>
      <c r="G26" s="43">
        <v>0</v>
      </c>
      <c r="H26" s="43">
        <v>0</v>
      </c>
      <c r="I26" s="54">
        <f t="shared" si="0"/>
        <v>2936700</v>
      </c>
      <c r="J26" s="54">
        <f t="shared" si="1"/>
        <v>3122414</v>
      </c>
      <c r="K26" s="43">
        <v>0</v>
      </c>
      <c r="L26" s="43">
        <v>0</v>
      </c>
      <c r="M26" s="43">
        <v>0</v>
      </c>
      <c r="N26" s="43">
        <v>0</v>
      </c>
      <c r="O26" s="19">
        <f t="shared" si="2"/>
        <v>2936700</v>
      </c>
      <c r="P26" s="19">
        <f t="shared" si="3"/>
        <v>3122414</v>
      </c>
    </row>
    <row r="27" spans="1:16">
      <c r="A27" s="3"/>
      <c r="B27" s="32" t="s">
        <v>74</v>
      </c>
      <c r="C27" s="23">
        <v>6600</v>
      </c>
      <c r="D27" s="23">
        <v>456600</v>
      </c>
      <c r="E27" s="43">
        <v>0</v>
      </c>
      <c r="F27" s="43">
        <v>0</v>
      </c>
      <c r="G27" s="43">
        <v>0</v>
      </c>
      <c r="H27" s="43">
        <v>0</v>
      </c>
      <c r="I27" s="54">
        <f t="shared" si="0"/>
        <v>6600</v>
      </c>
      <c r="J27" s="54">
        <f t="shared" si="1"/>
        <v>456600</v>
      </c>
      <c r="K27" s="43">
        <v>0</v>
      </c>
      <c r="L27" s="43">
        <v>0</v>
      </c>
      <c r="M27" s="43">
        <v>0</v>
      </c>
      <c r="N27" s="43">
        <v>0</v>
      </c>
      <c r="O27" s="19">
        <f t="shared" si="2"/>
        <v>6600</v>
      </c>
      <c r="P27" s="19">
        <f t="shared" si="3"/>
        <v>456600</v>
      </c>
    </row>
    <row r="28" spans="1:16">
      <c r="A28" s="3"/>
      <c r="B28" s="11" t="s">
        <v>14</v>
      </c>
      <c r="C28" s="23">
        <v>1241480</v>
      </c>
      <c r="D28" s="23">
        <v>2323008</v>
      </c>
      <c r="E28" s="43">
        <v>100000</v>
      </c>
      <c r="F28" s="43">
        <v>544827</v>
      </c>
      <c r="G28" s="43">
        <v>0</v>
      </c>
      <c r="H28" s="43">
        <v>0</v>
      </c>
      <c r="I28" s="54">
        <f t="shared" si="0"/>
        <v>1341480</v>
      </c>
      <c r="J28" s="54">
        <f t="shared" si="1"/>
        <v>2867835</v>
      </c>
      <c r="K28" s="43">
        <v>0</v>
      </c>
      <c r="L28" s="43">
        <v>0</v>
      </c>
      <c r="M28" s="43">
        <v>0</v>
      </c>
      <c r="N28" s="43">
        <v>0</v>
      </c>
      <c r="O28" s="19">
        <f t="shared" si="2"/>
        <v>1341480</v>
      </c>
      <c r="P28" s="19">
        <f t="shared" si="3"/>
        <v>2867835</v>
      </c>
    </row>
    <row r="29" spans="1:16">
      <c r="A29" s="3"/>
      <c r="B29" s="32" t="s">
        <v>75</v>
      </c>
      <c r="C29" s="23">
        <v>263000</v>
      </c>
      <c r="D29" s="23">
        <v>323000</v>
      </c>
      <c r="E29" s="43">
        <v>0</v>
      </c>
      <c r="F29" s="43">
        <v>0</v>
      </c>
      <c r="G29" s="43">
        <v>0</v>
      </c>
      <c r="H29" s="43">
        <v>0</v>
      </c>
      <c r="I29" s="54">
        <f t="shared" si="0"/>
        <v>263000</v>
      </c>
      <c r="J29" s="54">
        <f t="shared" si="1"/>
        <v>323000</v>
      </c>
      <c r="K29" s="43">
        <v>0</v>
      </c>
      <c r="L29" s="43">
        <v>0</v>
      </c>
      <c r="M29" s="43">
        <v>0</v>
      </c>
      <c r="N29" s="43">
        <v>0</v>
      </c>
      <c r="O29" s="19">
        <f t="shared" si="2"/>
        <v>263000</v>
      </c>
      <c r="P29" s="19">
        <f t="shared" si="3"/>
        <v>323000</v>
      </c>
    </row>
    <row r="30" spans="1:16" ht="26.4">
      <c r="A30" s="3"/>
      <c r="B30" s="11" t="s">
        <v>13</v>
      </c>
      <c r="C30" s="23">
        <v>11164584</v>
      </c>
      <c r="D30" s="23">
        <v>13914584</v>
      </c>
      <c r="E30" s="43">
        <v>0</v>
      </c>
      <c r="F30" s="43">
        <v>0</v>
      </c>
      <c r="G30" s="43">
        <v>600000</v>
      </c>
      <c r="H30" s="43">
        <v>600000</v>
      </c>
      <c r="I30" s="54">
        <f t="shared" si="0"/>
        <v>11764584</v>
      </c>
      <c r="J30" s="54">
        <f t="shared" si="1"/>
        <v>14514584</v>
      </c>
      <c r="K30" s="43">
        <v>0</v>
      </c>
      <c r="L30" s="43">
        <v>0</v>
      </c>
      <c r="M30" s="43">
        <v>0</v>
      </c>
      <c r="N30" s="43">
        <v>0</v>
      </c>
      <c r="O30" s="19">
        <f t="shared" si="2"/>
        <v>11764584</v>
      </c>
      <c r="P30" s="19">
        <f t="shared" si="3"/>
        <v>14514584</v>
      </c>
    </row>
    <row r="31" spans="1:16">
      <c r="A31" s="3"/>
      <c r="B31" s="32" t="s">
        <v>76</v>
      </c>
      <c r="C31" s="23">
        <v>2880679</v>
      </c>
      <c r="D31" s="23">
        <v>15483110</v>
      </c>
      <c r="E31" s="43">
        <v>435000</v>
      </c>
      <c r="F31" s="43">
        <v>715513</v>
      </c>
      <c r="G31" s="43">
        <v>246000</v>
      </c>
      <c r="H31" s="43">
        <v>225184</v>
      </c>
      <c r="I31" s="54">
        <f t="shared" si="0"/>
        <v>3561679</v>
      </c>
      <c r="J31" s="54">
        <f t="shared" si="1"/>
        <v>16423807</v>
      </c>
      <c r="K31" s="43">
        <v>401710</v>
      </c>
      <c r="L31" s="43">
        <v>514047</v>
      </c>
      <c r="M31" s="43">
        <v>25000</v>
      </c>
      <c r="N31" s="43">
        <v>37075</v>
      </c>
      <c r="O31" s="19">
        <f t="shared" si="2"/>
        <v>3988389</v>
      </c>
      <c r="P31" s="19">
        <f t="shared" si="3"/>
        <v>16974929</v>
      </c>
    </row>
    <row r="32" spans="1:16" s="28" customFormat="1">
      <c r="A32" s="25"/>
      <c r="B32" s="26" t="s">
        <v>77</v>
      </c>
      <c r="C32" s="18">
        <f t="shared" ref="C32:N32" si="9">SUM(C25:C31)</f>
        <v>24601043</v>
      </c>
      <c r="D32" s="18">
        <f t="shared" si="9"/>
        <v>42147484</v>
      </c>
      <c r="E32" s="18">
        <f t="shared" si="9"/>
        <v>1753000</v>
      </c>
      <c r="F32" s="18">
        <f t="shared" si="9"/>
        <v>2880590</v>
      </c>
      <c r="G32" s="18">
        <f t="shared" si="9"/>
        <v>846000</v>
      </c>
      <c r="H32" s="18">
        <f t="shared" si="9"/>
        <v>825184</v>
      </c>
      <c r="I32" s="56">
        <f t="shared" si="0"/>
        <v>27200043</v>
      </c>
      <c r="J32" s="56">
        <f t="shared" si="1"/>
        <v>45853258</v>
      </c>
      <c r="K32" s="18">
        <f t="shared" si="9"/>
        <v>401710</v>
      </c>
      <c r="L32" s="18">
        <f t="shared" si="9"/>
        <v>514047</v>
      </c>
      <c r="M32" s="18">
        <f t="shared" si="9"/>
        <v>25000</v>
      </c>
      <c r="N32" s="18">
        <f t="shared" si="9"/>
        <v>37075</v>
      </c>
      <c r="O32" s="19">
        <f t="shared" si="2"/>
        <v>27626753</v>
      </c>
      <c r="P32" s="19">
        <f t="shared" si="3"/>
        <v>46404380</v>
      </c>
    </row>
    <row r="33" spans="1:16">
      <c r="A33" s="3"/>
      <c r="B33" s="11" t="s">
        <v>12</v>
      </c>
      <c r="C33" s="23">
        <v>160000</v>
      </c>
      <c r="D33" s="23">
        <v>160000</v>
      </c>
      <c r="E33" s="43">
        <v>240000</v>
      </c>
      <c r="F33" s="43">
        <v>180000</v>
      </c>
      <c r="G33" s="43">
        <v>600000</v>
      </c>
      <c r="H33" s="43">
        <v>700979</v>
      </c>
      <c r="I33" s="54">
        <f t="shared" si="0"/>
        <v>1000000</v>
      </c>
      <c r="J33" s="54">
        <f t="shared" si="1"/>
        <v>1040979</v>
      </c>
      <c r="K33" s="43">
        <v>200000</v>
      </c>
      <c r="L33" s="43">
        <v>200000</v>
      </c>
      <c r="M33" s="43">
        <v>0</v>
      </c>
      <c r="N33" s="43">
        <v>0</v>
      </c>
      <c r="O33" s="19">
        <f t="shared" si="2"/>
        <v>1200000</v>
      </c>
      <c r="P33" s="19">
        <f t="shared" si="3"/>
        <v>1240979</v>
      </c>
    </row>
    <row r="34" spans="1:16">
      <c r="A34" s="3"/>
      <c r="B34" s="11" t="s">
        <v>11</v>
      </c>
      <c r="C34" s="23">
        <v>34000</v>
      </c>
      <c r="D34" s="23">
        <v>608000</v>
      </c>
      <c r="E34" s="23">
        <v>0</v>
      </c>
      <c r="F34" s="23">
        <v>0</v>
      </c>
      <c r="G34" s="43">
        <v>0</v>
      </c>
      <c r="H34" s="43">
        <v>0</v>
      </c>
      <c r="I34" s="54">
        <f t="shared" si="0"/>
        <v>34000</v>
      </c>
      <c r="J34" s="54">
        <f t="shared" si="1"/>
        <v>608000</v>
      </c>
      <c r="K34" s="43">
        <v>0</v>
      </c>
      <c r="L34" s="43">
        <v>0</v>
      </c>
      <c r="M34" s="43">
        <v>0</v>
      </c>
      <c r="N34" s="43">
        <v>0</v>
      </c>
      <c r="O34" s="19">
        <f t="shared" si="2"/>
        <v>34000</v>
      </c>
      <c r="P34" s="19">
        <f t="shared" si="3"/>
        <v>608000</v>
      </c>
    </row>
    <row r="35" spans="1:16" s="28" customFormat="1" ht="26.4">
      <c r="A35" s="25"/>
      <c r="B35" s="26" t="s">
        <v>78</v>
      </c>
      <c r="C35" s="18">
        <f t="shared" ref="C35:N35" si="10">SUM(C33:C34)</f>
        <v>194000</v>
      </c>
      <c r="D35" s="18">
        <f t="shared" si="10"/>
        <v>768000</v>
      </c>
      <c r="E35" s="18">
        <f t="shared" si="10"/>
        <v>240000</v>
      </c>
      <c r="F35" s="18">
        <f t="shared" si="10"/>
        <v>180000</v>
      </c>
      <c r="G35" s="18">
        <f t="shared" si="10"/>
        <v>600000</v>
      </c>
      <c r="H35" s="18">
        <f t="shared" si="10"/>
        <v>700979</v>
      </c>
      <c r="I35" s="56">
        <f t="shared" si="0"/>
        <v>1034000</v>
      </c>
      <c r="J35" s="56">
        <f t="shared" si="1"/>
        <v>1648979</v>
      </c>
      <c r="K35" s="18">
        <f t="shared" si="10"/>
        <v>200000</v>
      </c>
      <c r="L35" s="18">
        <f t="shared" si="10"/>
        <v>200000</v>
      </c>
      <c r="M35" s="18">
        <f t="shared" si="10"/>
        <v>0</v>
      </c>
      <c r="N35" s="18">
        <f t="shared" si="10"/>
        <v>0</v>
      </c>
      <c r="O35" s="19">
        <f t="shared" si="2"/>
        <v>1234000</v>
      </c>
      <c r="P35" s="19">
        <f t="shared" si="3"/>
        <v>1848979</v>
      </c>
    </row>
    <row r="36" spans="1:16" ht="26.4">
      <c r="A36" s="3"/>
      <c r="B36" s="11" t="s">
        <v>10</v>
      </c>
      <c r="C36" s="23">
        <v>4885956</v>
      </c>
      <c r="D36" s="23">
        <v>7293979</v>
      </c>
      <c r="E36" s="43">
        <v>3184952</v>
      </c>
      <c r="F36" s="43">
        <v>4318740</v>
      </c>
      <c r="G36" s="43">
        <v>190620</v>
      </c>
      <c r="H36" s="43">
        <v>239236</v>
      </c>
      <c r="I36" s="54">
        <f t="shared" si="0"/>
        <v>8261528</v>
      </c>
      <c r="J36" s="54">
        <f t="shared" si="1"/>
        <v>11851955</v>
      </c>
      <c r="K36" s="43">
        <v>30000</v>
      </c>
      <c r="L36" s="43">
        <v>30000</v>
      </c>
      <c r="M36" s="43">
        <v>0</v>
      </c>
      <c r="N36" s="43">
        <v>0</v>
      </c>
      <c r="O36" s="19">
        <f t="shared" si="2"/>
        <v>8291528</v>
      </c>
      <c r="P36" s="19">
        <f t="shared" si="3"/>
        <v>11881955</v>
      </c>
    </row>
    <row r="37" spans="1:16">
      <c r="A37" s="3"/>
      <c r="B37" s="11" t="s">
        <v>9</v>
      </c>
      <c r="C37" s="23">
        <v>6228321</v>
      </c>
      <c r="D37" s="23">
        <v>14750102</v>
      </c>
      <c r="E37" s="43">
        <v>292000</v>
      </c>
      <c r="F37" s="43">
        <v>292000</v>
      </c>
      <c r="G37" s="43">
        <v>0</v>
      </c>
      <c r="H37" s="43">
        <v>0</v>
      </c>
      <c r="I37" s="54">
        <f t="shared" si="0"/>
        <v>6520321</v>
      </c>
      <c r="J37" s="54">
        <f t="shared" si="1"/>
        <v>15042102</v>
      </c>
      <c r="K37" s="43">
        <v>0</v>
      </c>
      <c r="L37" s="43">
        <v>0</v>
      </c>
      <c r="M37" s="43">
        <v>0</v>
      </c>
      <c r="N37" s="43">
        <v>0</v>
      </c>
      <c r="O37" s="19">
        <f t="shared" si="2"/>
        <v>6520321</v>
      </c>
      <c r="P37" s="19">
        <f t="shared" si="3"/>
        <v>15042102</v>
      </c>
    </row>
    <row r="38" spans="1:16">
      <c r="A38" s="3"/>
      <c r="B38" s="32" t="s">
        <v>79</v>
      </c>
      <c r="C38" s="23">
        <v>0</v>
      </c>
      <c r="D38" s="23">
        <v>1345</v>
      </c>
      <c r="E38" s="43">
        <v>0</v>
      </c>
      <c r="F38" s="43">
        <v>0</v>
      </c>
      <c r="G38" s="43">
        <v>0</v>
      </c>
      <c r="H38" s="43">
        <v>0</v>
      </c>
      <c r="I38" s="54">
        <f t="shared" si="0"/>
        <v>0</v>
      </c>
      <c r="J38" s="54">
        <f t="shared" si="1"/>
        <v>1345</v>
      </c>
      <c r="K38" s="43">
        <v>0</v>
      </c>
      <c r="L38" s="43">
        <v>0</v>
      </c>
      <c r="M38" s="43">
        <v>0</v>
      </c>
      <c r="N38" s="43">
        <v>0</v>
      </c>
      <c r="O38" s="19">
        <f t="shared" si="2"/>
        <v>0</v>
      </c>
      <c r="P38" s="19">
        <f t="shared" si="3"/>
        <v>1345</v>
      </c>
    </row>
    <row r="39" spans="1:16">
      <c r="A39" s="3"/>
      <c r="B39" s="11" t="s">
        <v>8</v>
      </c>
      <c r="C39" s="23">
        <v>4914368</v>
      </c>
      <c r="D39" s="23">
        <v>2739788</v>
      </c>
      <c r="E39" s="43">
        <v>0</v>
      </c>
      <c r="F39" s="43">
        <v>1266582</v>
      </c>
      <c r="G39" s="43">
        <v>356000</v>
      </c>
      <c r="H39" s="43">
        <v>432062</v>
      </c>
      <c r="I39" s="54">
        <f t="shared" ref="I39:I61" si="11">SUM(C39,E39,G39)</f>
        <v>5270368</v>
      </c>
      <c r="J39" s="54">
        <f t="shared" si="1"/>
        <v>4438432</v>
      </c>
      <c r="K39" s="43">
        <v>0</v>
      </c>
      <c r="L39" s="43">
        <v>0</v>
      </c>
      <c r="M39" s="43">
        <v>0</v>
      </c>
      <c r="N39" s="43">
        <v>0</v>
      </c>
      <c r="O39" s="19">
        <f t="shared" si="2"/>
        <v>5270368</v>
      </c>
      <c r="P39" s="19">
        <f t="shared" si="3"/>
        <v>4438432</v>
      </c>
    </row>
    <row r="40" spans="1:16" s="28" customFormat="1" ht="26.4">
      <c r="A40" s="25"/>
      <c r="B40" s="26" t="s">
        <v>80</v>
      </c>
      <c r="C40" s="18">
        <f t="shared" ref="C40:N40" si="12">SUM(C36:C39)</f>
        <v>16028645</v>
      </c>
      <c r="D40" s="18">
        <f t="shared" si="12"/>
        <v>24785214</v>
      </c>
      <c r="E40" s="18">
        <f t="shared" si="12"/>
        <v>3476952</v>
      </c>
      <c r="F40" s="18">
        <f t="shared" si="12"/>
        <v>5877322</v>
      </c>
      <c r="G40" s="18">
        <f t="shared" si="12"/>
        <v>546620</v>
      </c>
      <c r="H40" s="18">
        <f t="shared" si="12"/>
        <v>671298</v>
      </c>
      <c r="I40" s="56">
        <f t="shared" si="11"/>
        <v>20052217</v>
      </c>
      <c r="J40" s="56">
        <f t="shared" si="1"/>
        <v>31333834</v>
      </c>
      <c r="K40" s="18">
        <f t="shared" si="12"/>
        <v>30000</v>
      </c>
      <c r="L40" s="18">
        <f t="shared" si="12"/>
        <v>30000</v>
      </c>
      <c r="M40" s="18">
        <f t="shared" si="12"/>
        <v>0</v>
      </c>
      <c r="N40" s="18">
        <f t="shared" si="12"/>
        <v>0</v>
      </c>
      <c r="O40" s="19">
        <f t="shared" si="2"/>
        <v>20082217</v>
      </c>
      <c r="P40" s="19">
        <f t="shared" si="3"/>
        <v>31363834</v>
      </c>
    </row>
    <row r="41" spans="1:16">
      <c r="A41" s="2"/>
      <c r="B41" s="30" t="s">
        <v>81</v>
      </c>
      <c r="C41" s="24">
        <f t="shared" ref="C41:N41" si="13">SUM(C21,C24,C32,C35,C40)</f>
        <v>43808558</v>
      </c>
      <c r="D41" s="24">
        <f t="shared" si="13"/>
        <v>79870664</v>
      </c>
      <c r="E41" s="24">
        <f t="shared" si="13"/>
        <v>16041332</v>
      </c>
      <c r="F41" s="24">
        <f t="shared" si="13"/>
        <v>25310658</v>
      </c>
      <c r="G41" s="24">
        <f t="shared" si="13"/>
        <v>2062620</v>
      </c>
      <c r="H41" s="24">
        <f t="shared" si="13"/>
        <v>2408616</v>
      </c>
      <c r="I41" s="54">
        <f t="shared" si="11"/>
        <v>61912510</v>
      </c>
      <c r="J41" s="54">
        <f t="shared" si="1"/>
        <v>107589938</v>
      </c>
      <c r="K41" s="24">
        <f t="shared" si="13"/>
        <v>786730</v>
      </c>
      <c r="L41" s="24">
        <f t="shared" si="13"/>
        <v>899067</v>
      </c>
      <c r="M41" s="24">
        <f t="shared" si="13"/>
        <v>25000</v>
      </c>
      <c r="N41" s="24">
        <f t="shared" si="13"/>
        <v>37075</v>
      </c>
      <c r="O41" s="19">
        <f t="shared" si="2"/>
        <v>62724240</v>
      </c>
      <c r="P41" s="19">
        <f t="shared" si="3"/>
        <v>108526080</v>
      </c>
    </row>
    <row r="42" spans="1:16">
      <c r="A42" s="3"/>
      <c r="B42" s="32" t="s">
        <v>82</v>
      </c>
      <c r="C42" s="23">
        <v>0</v>
      </c>
      <c r="D42" s="23">
        <v>0</v>
      </c>
      <c r="E42" s="43">
        <v>0</v>
      </c>
      <c r="F42" s="43">
        <v>0</v>
      </c>
      <c r="G42" s="43">
        <v>0</v>
      </c>
      <c r="H42" s="43">
        <v>0</v>
      </c>
      <c r="I42" s="54">
        <f t="shared" si="11"/>
        <v>0</v>
      </c>
      <c r="J42" s="54">
        <f t="shared" si="1"/>
        <v>0</v>
      </c>
      <c r="K42" s="43">
        <v>0</v>
      </c>
      <c r="L42" s="43">
        <v>0</v>
      </c>
      <c r="M42" s="43">
        <v>0</v>
      </c>
      <c r="N42" s="43">
        <v>0</v>
      </c>
      <c r="O42" s="19">
        <f t="shared" si="2"/>
        <v>0</v>
      </c>
      <c r="P42" s="19">
        <f t="shared" si="3"/>
        <v>0</v>
      </c>
    </row>
    <row r="43" spans="1:16">
      <c r="A43" s="3"/>
      <c r="B43" s="32" t="s">
        <v>63</v>
      </c>
      <c r="C43" s="23">
        <v>10869000</v>
      </c>
      <c r="D43" s="23">
        <v>10869000</v>
      </c>
      <c r="E43" s="43">
        <v>0</v>
      </c>
      <c r="F43" s="43">
        <v>0</v>
      </c>
      <c r="G43" s="43">
        <v>0</v>
      </c>
      <c r="H43" s="43">
        <v>0</v>
      </c>
      <c r="I43" s="54">
        <f t="shared" si="11"/>
        <v>10869000</v>
      </c>
      <c r="J43" s="54">
        <f t="shared" si="1"/>
        <v>10869000</v>
      </c>
      <c r="K43" s="43">
        <v>0</v>
      </c>
      <c r="L43" s="43">
        <v>0</v>
      </c>
      <c r="M43" s="43">
        <v>0</v>
      </c>
      <c r="N43" s="43">
        <v>0</v>
      </c>
      <c r="O43" s="19">
        <f t="shared" si="2"/>
        <v>10869000</v>
      </c>
      <c r="P43" s="19">
        <f t="shared" si="3"/>
        <v>10869000</v>
      </c>
    </row>
    <row r="44" spans="1:16">
      <c r="A44" s="2"/>
      <c r="B44" s="30" t="s">
        <v>83</v>
      </c>
      <c r="C44" s="24">
        <f>SUM(C42:C43)</f>
        <v>10869000</v>
      </c>
      <c r="D44" s="24">
        <f>SUM(D42:D43)</f>
        <v>10869000</v>
      </c>
      <c r="E44" s="45">
        <v>0</v>
      </c>
      <c r="F44" s="45">
        <v>0</v>
      </c>
      <c r="G44" s="45">
        <v>0</v>
      </c>
      <c r="H44" s="45">
        <v>0</v>
      </c>
      <c r="I44" s="54">
        <f t="shared" si="11"/>
        <v>10869000</v>
      </c>
      <c r="J44" s="54">
        <f t="shared" si="1"/>
        <v>10869000</v>
      </c>
      <c r="K44" s="45">
        <v>0</v>
      </c>
      <c r="L44" s="45">
        <v>0</v>
      </c>
      <c r="M44" s="45">
        <v>0</v>
      </c>
      <c r="N44" s="45">
        <v>0</v>
      </c>
      <c r="O44" s="19">
        <f t="shared" si="2"/>
        <v>10869000</v>
      </c>
      <c r="P44" s="19">
        <f t="shared" si="3"/>
        <v>10869000</v>
      </c>
    </row>
    <row r="45" spans="1:16" ht="26.4">
      <c r="A45" s="3"/>
      <c r="B45" s="11" t="s">
        <v>7</v>
      </c>
      <c r="C45" s="23">
        <v>18170</v>
      </c>
      <c r="D45" s="23">
        <v>18170</v>
      </c>
      <c r="E45" s="43">
        <v>0</v>
      </c>
      <c r="F45" s="43">
        <v>0</v>
      </c>
      <c r="G45" s="43">
        <v>0</v>
      </c>
      <c r="H45" s="43">
        <v>0</v>
      </c>
      <c r="I45" s="54">
        <f t="shared" si="11"/>
        <v>18170</v>
      </c>
      <c r="J45" s="54">
        <f t="shared" si="1"/>
        <v>18170</v>
      </c>
      <c r="K45" s="43">
        <v>0</v>
      </c>
      <c r="L45" s="43">
        <v>0</v>
      </c>
      <c r="M45" s="43">
        <v>0</v>
      </c>
      <c r="N45" s="43">
        <v>0</v>
      </c>
      <c r="O45" s="19">
        <f t="shared" si="2"/>
        <v>18170</v>
      </c>
      <c r="P45" s="19">
        <f t="shared" si="3"/>
        <v>18170</v>
      </c>
    </row>
    <row r="46" spans="1:16">
      <c r="A46" s="3"/>
      <c r="B46" s="11" t="s">
        <v>6</v>
      </c>
      <c r="C46" s="23">
        <v>0</v>
      </c>
      <c r="D46" s="23">
        <v>1934174</v>
      </c>
      <c r="E46" s="43">
        <v>0</v>
      </c>
      <c r="F46" s="43">
        <v>0</v>
      </c>
      <c r="G46" s="43">
        <v>0</v>
      </c>
      <c r="H46" s="43">
        <v>0</v>
      </c>
      <c r="I46" s="54">
        <f t="shared" si="11"/>
        <v>0</v>
      </c>
      <c r="J46" s="54">
        <f t="shared" si="1"/>
        <v>1934174</v>
      </c>
      <c r="K46" s="43">
        <v>0</v>
      </c>
      <c r="L46" s="43">
        <v>0</v>
      </c>
      <c r="M46" s="43">
        <v>0</v>
      </c>
      <c r="N46" s="43">
        <v>0</v>
      </c>
      <c r="O46" s="19">
        <f t="shared" si="2"/>
        <v>0</v>
      </c>
      <c r="P46" s="19">
        <f t="shared" si="3"/>
        <v>1934174</v>
      </c>
    </row>
    <row r="47" spans="1:16" s="28" customFormat="1">
      <c r="A47" s="25"/>
      <c r="B47" s="26" t="s">
        <v>84</v>
      </c>
      <c r="C47" s="18">
        <f t="shared" ref="C47:N47" si="14">SUM(C45:C46)</f>
        <v>18170</v>
      </c>
      <c r="D47" s="18">
        <f t="shared" si="14"/>
        <v>1952344</v>
      </c>
      <c r="E47" s="18">
        <f t="shared" si="14"/>
        <v>0</v>
      </c>
      <c r="F47" s="18">
        <f t="shared" si="14"/>
        <v>0</v>
      </c>
      <c r="G47" s="18">
        <f t="shared" si="14"/>
        <v>0</v>
      </c>
      <c r="H47" s="18">
        <f t="shared" si="14"/>
        <v>0</v>
      </c>
      <c r="I47" s="56">
        <f t="shared" si="11"/>
        <v>18170</v>
      </c>
      <c r="J47" s="56">
        <f t="shared" si="1"/>
        <v>1952344</v>
      </c>
      <c r="K47" s="18">
        <f t="shared" si="14"/>
        <v>0</v>
      </c>
      <c r="L47" s="18">
        <f t="shared" si="14"/>
        <v>0</v>
      </c>
      <c r="M47" s="18">
        <f t="shared" si="14"/>
        <v>0</v>
      </c>
      <c r="N47" s="18">
        <f t="shared" si="14"/>
        <v>0</v>
      </c>
      <c r="O47" s="19">
        <f t="shared" si="2"/>
        <v>18170</v>
      </c>
      <c r="P47" s="19">
        <f t="shared" si="3"/>
        <v>1952344</v>
      </c>
    </row>
    <row r="48" spans="1:16" s="28" customFormat="1" ht="26.4">
      <c r="A48" s="25"/>
      <c r="B48" s="26" t="s">
        <v>85</v>
      </c>
      <c r="C48" s="18">
        <v>6800000</v>
      </c>
      <c r="D48" s="18">
        <v>10143173</v>
      </c>
      <c r="E48" s="29">
        <v>0</v>
      </c>
      <c r="F48" s="29">
        <v>0</v>
      </c>
      <c r="G48" s="29">
        <v>0</v>
      </c>
      <c r="H48" s="29">
        <v>0</v>
      </c>
      <c r="I48" s="56">
        <f t="shared" si="11"/>
        <v>6800000</v>
      </c>
      <c r="J48" s="56">
        <f t="shared" si="1"/>
        <v>10143173</v>
      </c>
      <c r="K48" s="29">
        <v>0</v>
      </c>
      <c r="L48" s="29">
        <v>0</v>
      </c>
      <c r="M48" s="29">
        <v>1424714</v>
      </c>
      <c r="N48" s="29">
        <v>2450000</v>
      </c>
      <c r="O48" s="19">
        <f t="shared" si="2"/>
        <v>8224714</v>
      </c>
      <c r="P48" s="19">
        <f t="shared" si="3"/>
        <v>12593173</v>
      </c>
    </row>
    <row r="49" spans="1:16" s="28" customFormat="1" ht="26.4">
      <c r="A49" s="25"/>
      <c r="B49" s="26" t="s">
        <v>86</v>
      </c>
      <c r="C49" s="18">
        <v>1136000</v>
      </c>
      <c r="D49" s="18">
        <v>1136000</v>
      </c>
      <c r="E49" s="29">
        <v>0</v>
      </c>
      <c r="F49" s="29">
        <v>0</v>
      </c>
      <c r="G49" s="29">
        <v>0</v>
      </c>
      <c r="H49" s="29">
        <v>0</v>
      </c>
      <c r="I49" s="56">
        <f t="shared" si="11"/>
        <v>1136000</v>
      </c>
      <c r="J49" s="56">
        <f t="shared" si="1"/>
        <v>1136000</v>
      </c>
      <c r="K49" s="29">
        <v>0</v>
      </c>
      <c r="L49" s="29">
        <v>0</v>
      </c>
      <c r="M49" s="29">
        <v>0</v>
      </c>
      <c r="N49" s="29">
        <v>0</v>
      </c>
      <c r="O49" s="19">
        <f t="shared" si="2"/>
        <v>1136000</v>
      </c>
      <c r="P49" s="19">
        <f t="shared" si="3"/>
        <v>1136000</v>
      </c>
    </row>
    <row r="50" spans="1:16" s="28" customFormat="1">
      <c r="A50" s="25"/>
      <c r="B50" s="26" t="s">
        <v>5</v>
      </c>
      <c r="C50" s="18">
        <v>48642903</v>
      </c>
      <c r="D50" s="18">
        <v>21879757</v>
      </c>
      <c r="E50" s="29">
        <v>0</v>
      </c>
      <c r="F50" s="29">
        <v>0</v>
      </c>
      <c r="G50" s="29">
        <v>0</v>
      </c>
      <c r="H50" s="29">
        <v>0</v>
      </c>
      <c r="I50" s="56">
        <f t="shared" si="11"/>
        <v>48642903</v>
      </c>
      <c r="J50" s="56">
        <f t="shared" si="1"/>
        <v>21879757</v>
      </c>
      <c r="K50" s="29">
        <v>0</v>
      </c>
      <c r="L50" s="29">
        <v>0</v>
      </c>
      <c r="M50" s="29">
        <v>0</v>
      </c>
      <c r="N50" s="29">
        <v>0</v>
      </c>
      <c r="O50" s="19">
        <f t="shared" si="2"/>
        <v>48642903</v>
      </c>
      <c r="P50" s="19">
        <f t="shared" si="3"/>
        <v>21879757</v>
      </c>
    </row>
    <row r="51" spans="1:16">
      <c r="A51" s="2"/>
      <c r="B51" s="30" t="s">
        <v>64</v>
      </c>
      <c r="C51" s="24">
        <f t="shared" ref="C51:N51" si="15">SUM(C47:C50)</f>
        <v>56597073</v>
      </c>
      <c r="D51" s="24">
        <f t="shared" si="15"/>
        <v>35111274</v>
      </c>
      <c r="E51" s="24">
        <f t="shared" si="15"/>
        <v>0</v>
      </c>
      <c r="F51" s="24">
        <f t="shared" si="15"/>
        <v>0</v>
      </c>
      <c r="G51" s="24">
        <f t="shared" si="15"/>
        <v>0</v>
      </c>
      <c r="H51" s="24">
        <f t="shared" si="15"/>
        <v>0</v>
      </c>
      <c r="I51" s="54">
        <f t="shared" si="11"/>
        <v>56597073</v>
      </c>
      <c r="J51" s="54">
        <f t="shared" si="1"/>
        <v>35111274</v>
      </c>
      <c r="K51" s="24">
        <f t="shared" si="15"/>
        <v>0</v>
      </c>
      <c r="L51" s="24">
        <f t="shared" si="15"/>
        <v>0</v>
      </c>
      <c r="M51" s="24">
        <f t="shared" si="15"/>
        <v>1424714</v>
      </c>
      <c r="N51" s="24">
        <f t="shared" si="15"/>
        <v>2450000</v>
      </c>
      <c r="O51" s="19">
        <f t="shared" si="2"/>
        <v>58021787</v>
      </c>
      <c r="P51" s="19">
        <f t="shared" si="3"/>
        <v>37561274</v>
      </c>
    </row>
    <row r="52" spans="1:16" s="33" customFormat="1">
      <c r="A52" s="31"/>
      <c r="B52" s="32" t="s">
        <v>65</v>
      </c>
      <c r="C52" s="23">
        <v>9896313</v>
      </c>
      <c r="D52" s="23">
        <v>0</v>
      </c>
      <c r="E52" s="43">
        <v>0</v>
      </c>
      <c r="F52" s="43">
        <v>0</v>
      </c>
      <c r="G52" s="43">
        <v>0</v>
      </c>
      <c r="H52" s="43">
        <v>0</v>
      </c>
      <c r="I52" s="54">
        <f t="shared" si="11"/>
        <v>9896313</v>
      </c>
      <c r="J52" s="54">
        <f t="shared" si="1"/>
        <v>0</v>
      </c>
      <c r="K52" s="43">
        <v>0</v>
      </c>
      <c r="L52" s="43">
        <v>0</v>
      </c>
      <c r="M52" s="43">
        <v>0</v>
      </c>
      <c r="N52" s="43">
        <v>0</v>
      </c>
      <c r="O52" s="19">
        <f t="shared" si="2"/>
        <v>9896313</v>
      </c>
      <c r="P52" s="19">
        <f t="shared" si="3"/>
        <v>0</v>
      </c>
    </row>
    <row r="53" spans="1:16">
      <c r="A53" s="3"/>
      <c r="B53" s="32" t="s">
        <v>87</v>
      </c>
      <c r="C53" s="23">
        <v>0</v>
      </c>
      <c r="D53" s="23">
        <v>41888312</v>
      </c>
      <c r="E53" s="43">
        <v>0</v>
      </c>
      <c r="F53" s="43">
        <v>0</v>
      </c>
      <c r="G53" s="43">
        <v>0</v>
      </c>
      <c r="H53" s="43">
        <v>0</v>
      </c>
      <c r="I53" s="54">
        <f t="shared" si="11"/>
        <v>0</v>
      </c>
      <c r="J53" s="54">
        <f t="shared" si="1"/>
        <v>41888312</v>
      </c>
      <c r="K53" s="43">
        <v>0</v>
      </c>
      <c r="L53" s="43">
        <v>0</v>
      </c>
      <c r="M53" s="43">
        <v>0</v>
      </c>
      <c r="N53" s="43">
        <v>0</v>
      </c>
      <c r="O53" s="19">
        <f t="shared" si="2"/>
        <v>0</v>
      </c>
      <c r="P53" s="19">
        <f t="shared" si="3"/>
        <v>41888312</v>
      </c>
    </row>
    <row r="54" spans="1:16" ht="26.4">
      <c r="A54" s="3"/>
      <c r="B54" s="11" t="s">
        <v>4</v>
      </c>
      <c r="C54" s="23">
        <v>0</v>
      </c>
      <c r="D54" s="23">
        <v>0</v>
      </c>
      <c r="E54" s="43">
        <v>0</v>
      </c>
      <c r="F54" s="43">
        <v>0</v>
      </c>
      <c r="G54" s="43">
        <v>0</v>
      </c>
      <c r="H54" s="43">
        <v>0</v>
      </c>
      <c r="I54" s="54">
        <f t="shared" si="11"/>
        <v>0</v>
      </c>
      <c r="J54" s="54">
        <f t="shared" si="1"/>
        <v>0</v>
      </c>
      <c r="K54" s="43">
        <v>0</v>
      </c>
      <c r="L54" s="43">
        <v>0</v>
      </c>
      <c r="M54" s="43">
        <v>0</v>
      </c>
      <c r="N54" s="43">
        <v>0</v>
      </c>
      <c r="O54" s="19">
        <f t="shared" si="2"/>
        <v>0</v>
      </c>
      <c r="P54" s="19">
        <f t="shared" si="3"/>
        <v>0</v>
      </c>
    </row>
    <row r="55" spans="1:16" ht="26.4">
      <c r="A55" s="3"/>
      <c r="B55" s="11" t="s">
        <v>3</v>
      </c>
      <c r="C55" s="23">
        <v>0</v>
      </c>
      <c r="D55" s="23">
        <v>5076459</v>
      </c>
      <c r="E55" s="43">
        <v>0</v>
      </c>
      <c r="F55" s="43">
        <v>1113440</v>
      </c>
      <c r="G55" s="43">
        <v>0</v>
      </c>
      <c r="H55" s="43">
        <v>0</v>
      </c>
      <c r="I55" s="54">
        <f t="shared" si="11"/>
        <v>0</v>
      </c>
      <c r="J55" s="54">
        <f t="shared" si="1"/>
        <v>6189899</v>
      </c>
      <c r="K55" s="43">
        <v>0</v>
      </c>
      <c r="L55" s="43">
        <v>0</v>
      </c>
      <c r="M55" s="43">
        <v>0</v>
      </c>
      <c r="N55" s="43">
        <v>0</v>
      </c>
      <c r="O55" s="19">
        <f t="shared" si="2"/>
        <v>0</v>
      </c>
      <c r="P55" s="19">
        <f t="shared" si="3"/>
        <v>6189899</v>
      </c>
    </row>
    <row r="56" spans="1:16" ht="26.4">
      <c r="A56" s="3"/>
      <c r="B56" s="11" t="s">
        <v>2</v>
      </c>
      <c r="C56" s="23">
        <v>2672005</v>
      </c>
      <c r="D56" s="23">
        <v>4249681</v>
      </c>
      <c r="E56" s="43">
        <v>0</v>
      </c>
      <c r="F56" s="43">
        <v>300629</v>
      </c>
      <c r="G56" s="43">
        <v>0</v>
      </c>
      <c r="H56" s="43">
        <v>0</v>
      </c>
      <c r="I56" s="54">
        <f t="shared" si="11"/>
        <v>2672005</v>
      </c>
      <c r="J56" s="54">
        <f t="shared" si="1"/>
        <v>4550310</v>
      </c>
      <c r="K56" s="43">
        <v>0</v>
      </c>
      <c r="L56" s="43">
        <v>0</v>
      </c>
      <c r="M56" s="43">
        <v>0</v>
      </c>
      <c r="N56" s="43">
        <v>0</v>
      </c>
      <c r="O56" s="19">
        <f t="shared" si="2"/>
        <v>2672005</v>
      </c>
      <c r="P56" s="19">
        <f t="shared" si="3"/>
        <v>4550310</v>
      </c>
    </row>
    <row r="57" spans="1:16">
      <c r="A57" s="2"/>
      <c r="B57" s="30" t="s">
        <v>88</v>
      </c>
      <c r="C57" s="24">
        <f t="shared" ref="C57:N57" si="16">SUM(C52:C56)</f>
        <v>12568318</v>
      </c>
      <c r="D57" s="24">
        <f t="shared" si="16"/>
        <v>51214452</v>
      </c>
      <c r="E57" s="24">
        <f t="shared" si="16"/>
        <v>0</v>
      </c>
      <c r="F57" s="24">
        <f t="shared" si="16"/>
        <v>1414069</v>
      </c>
      <c r="G57" s="24">
        <f t="shared" si="16"/>
        <v>0</v>
      </c>
      <c r="H57" s="24">
        <f t="shared" si="16"/>
        <v>0</v>
      </c>
      <c r="I57" s="54">
        <f t="shared" si="11"/>
        <v>12568318</v>
      </c>
      <c r="J57" s="54">
        <f t="shared" si="1"/>
        <v>52628521</v>
      </c>
      <c r="K57" s="24">
        <f t="shared" si="16"/>
        <v>0</v>
      </c>
      <c r="L57" s="24">
        <f t="shared" si="16"/>
        <v>0</v>
      </c>
      <c r="M57" s="24">
        <f t="shared" si="16"/>
        <v>0</v>
      </c>
      <c r="N57" s="24">
        <f t="shared" si="16"/>
        <v>0</v>
      </c>
      <c r="O57" s="19">
        <f t="shared" si="2"/>
        <v>12568318</v>
      </c>
      <c r="P57" s="19">
        <f t="shared" si="3"/>
        <v>52628521</v>
      </c>
    </row>
    <row r="58" spans="1:16">
      <c r="A58" s="3"/>
      <c r="B58" s="11" t="s">
        <v>1</v>
      </c>
      <c r="C58" s="23">
        <v>67024330</v>
      </c>
      <c r="D58" s="23">
        <v>81519746</v>
      </c>
      <c r="E58" s="43">
        <v>0</v>
      </c>
      <c r="F58" s="43">
        <v>0</v>
      </c>
      <c r="G58" s="43">
        <v>0</v>
      </c>
      <c r="H58" s="43">
        <v>0</v>
      </c>
      <c r="I58" s="54">
        <f t="shared" si="11"/>
        <v>67024330</v>
      </c>
      <c r="J58" s="54">
        <f t="shared" si="1"/>
        <v>81519746</v>
      </c>
      <c r="K58" s="43">
        <v>0</v>
      </c>
      <c r="L58" s="43">
        <v>0</v>
      </c>
      <c r="M58" s="43">
        <v>0</v>
      </c>
      <c r="N58" s="43">
        <v>0</v>
      </c>
      <c r="O58" s="19">
        <f t="shared" si="2"/>
        <v>67024330</v>
      </c>
      <c r="P58" s="19">
        <f t="shared" si="3"/>
        <v>81519746</v>
      </c>
    </row>
    <row r="59" spans="1:16" ht="26.4">
      <c r="A59" s="3"/>
      <c r="B59" s="11" t="s">
        <v>0</v>
      </c>
      <c r="C59" s="23">
        <v>11868248</v>
      </c>
      <c r="D59" s="23">
        <v>15057129</v>
      </c>
      <c r="E59" s="43">
        <v>0</v>
      </c>
      <c r="F59" s="43">
        <v>0</v>
      </c>
      <c r="G59" s="43">
        <v>0</v>
      </c>
      <c r="H59" s="43">
        <v>0</v>
      </c>
      <c r="I59" s="54">
        <f t="shared" si="11"/>
        <v>11868248</v>
      </c>
      <c r="J59" s="54">
        <f t="shared" si="1"/>
        <v>15057129</v>
      </c>
      <c r="K59" s="43">
        <v>0</v>
      </c>
      <c r="L59" s="43">
        <v>0</v>
      </c>
      <c r="M59" s="43">
        <v>0</v>
      </c>
      <c r="N59" s="43">
        <v>0</v>
      </c>
      <c r="O59" s="19">
        <f t="shared" si="2"/>
        <v>11868248</v>
      </c>
      <c r="P59" s="19">
        <f t="shared" si="3"/>
        <v>15057129</v>
      </c>
    </row>
    <row r="60" spans="1:16">
      <c r="A60" s="2"/>
      <c r="B60" s="30" t="s">
        <v>89</v>
      </c>
      <c r="C60" s="24">
        <f t="shared" ref="C60:N60" si="17">SUM(C58:C59)</f>
        <v>78892578</v>
      </c>
      <c r="D60" s="24">
        <f t="shared" si="17"/>
        <v>96576875</v>
      </c>
      <c r="E60" s="24">
        <f t="shared" si="17"/>
        <v>0</v>
      </c>
      <c r="F60" s="24">
        <f t="shared" si="17"/>
        <v>0</v>
      </c>
      <c r="G60" s="24">
        <f t="shared" si="17"/>
        <v>0</v>
      </c>
      <c r="H60" s="24">
        <f t="shared" si="17"/>
        <v>0</v>
      </c>
      <c r="I60" s="54">
        <f t="shared" si="11"/>
        <v>78892578</v>
      </c>
      <c r="J60" s="54">
        <f t="shared" si="1"/>
        <v>96576875</v>
      </c>
      <c r="K60" s="24">
        <f t="shared" si="17"/>
        <v>0</v>
      </c>
      <c r="L60" s="24">
        <f t="shared" si="17"/>
        <v>0</v>
      </c>
      <c r="M60" s="24">
        <f t="shared" si="17"/>
        <v>0</v>
      </c>
      <c r="N60" s="24">
        <f t="shared" si="17"/>
        <v>0</v>
      </c>
      <c r="O60" s="19">
        <f t="shared" si="2"/>
        <v>78892578</v>
      </c>
      <c r="P60" s="19">
        <f t="shared" si="3"/>
        <v>96576875</v>
      </c>
    </row>
    <row r="61" spans="1:16">
      <c r="A61" s="2"/>
      <c r="B61" s="30" t="s">
        <v>66</v>
      </c>
      <c r="C61" s="24">
        <f t="shared" ref="C61:N61" si="18">SUM(C17,C18,C41,C44,C51,C57,C60)</f>
        <v>228193223</v>
      </c>
      <c r="D61" s="24">
        <f t="shared" si="18"/>
        <v>324845684</v>
      </c>
      <c r="E61" s="24">
        <f t="shared" si="18"/>
        <v>44344704</v>
      </c>
      <c r="F61" s="24">
        <f t="shared" si="18"/>
        <v>55195099</v>
      </c>
      <c r="G61" s="24">
        <f t="shared" si="18"/>
        <v>47363337</v>
      </c>
      <c r="H61" s="24">
        <f t="shared" si="18"/>
        <v>51378501</v>
      </c>
      <c r="I61" s="54">
        <f t="shared" si="11"/>
        <v>319901264</v>
      </c>
      <c r="J61" s="54">
        <f t="shared" si="1"/>
        <v>431419284</v>
      </c>
      <c r="K61" s="24">
        <f t="shared" si="18"/>
        <v>7363759</v>
      </c>
      <c r="L61" s="24">
        <f t="shared" si="18"/>
        <v>10077552</v>
      </c>
      <c r="M61" s="24">
        <f t="shared" si="18"/>
        <v>2148653</v>
      </c>
      <c r="N61" s="24">
        <f t="shared" si="18"/>
        <v>3220896</v>
      </c>
      <c r="O61" s="19">
        <f t="shared" si="2"/>
        <v>329413676</v>
      </c>
      <c r="P61" s="19">
        <f t="shared" si="3"/>
        <v>444717732</v>
      </c>
    </row>
  </sheetData>
  <mergeCells count="10">
    <mergeCell ref="L1:P1"/>
    <mergeCell ref="O4:P4"/>
    <mergeCell ref="A3:P3"/>
    <mergeCell ref="A2:P2"/>
    <mergeCell ref="M4:N4"/>
    <mergeCell ref="C4:D4"/>
    <mergeCell ref="E4:F4"/>
    <mergeCell ref="G4:H4"/>
    <mergeCell ref="K4:L4"/>
    <mergeCell ref="I4:J4"/>
  </mergeCells>
  <pageMargins left="0.74803149606299213" right="0.74803149606299213" top="0.19685039370078741" bottom="0.19685039370078741" header="0.51181102362204722" footer="0.51181102362204722"/>
  <pageSetup paperSize="66" orientation="landscape" r:id="rId1"/>
  <headerFooter alignWithMargins="0">
    <oddHeader>&amp;C&amp;L&amp;RÉrték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FCD0-AEF9-41ED-8CEB-501F285A6072}">
  <sheetPr>
    <pageSetUpPr fitToPage="1"/>
  </sheetPr>
  <dimension ref="A1:P37"/>
  <sheetViews>
    <sheetView topLeftCell="C1" workbookViewId="0">
      <pane ySplit="5" topLeftCell="A24" activePane="bottomLeft" state="frozen"/>
      <selection pane="bottomLeft" activeCell="L1" sqref="L1:P1"/>
    </sheetView>
  </sheetViews>
  <sheetFormatPr defaultRowHeight="13.2"/>
  <cols>
    <col min="1" max="1" width="1.21875" style="1" customWidth="1"/>
    <col min="2" max="2" width="49.6640625" style="1" customWidth="1"/>
    <col min="3" max="3" width="12.5546875" style="1" customWidth="1"/>
    <col min="4" max="4" width="14.5546875" style="1" customWidth="1"/>
    <col min="5" max="6" width="12.44140625" style="1" customWidth="1"/>
    <col min="7" max="7" width="12.109375" style="1" customWidth="1"/>
    <col min="8" max="8" width="13.21875" style="1" customWidth="1"/>
    <col min="9" max="10" width="13.21875" style="55" customWidth="1"/>
    <col min="11" max="11" width="13.33203125" style="4" customWidth="1"/>
    <col min="12" max="12" width="13" style="4" customWidth="1"/>
    <col min="13" max="13" width="11.6640625" style="4" customWidth="1"/>
    <col min="14" max="14" width="11.77734375" style="4" customWidth="1"/>
    <col min="15" max="15" width="12.6640625" style="33" customWidth="1"/>
    <col min="16" max="16" width="11.5546875" style="33" customWidth="1"/>
    <col min="17" max="16384" width="8.88671875" style="1"/>
  </cols>
  <sheetData>
    <row r="1" spans="1:16" s="4" customFormat="1" ht="14.4">
      <c r="I1" s="55"/>
      <c r="J1" s="55"/>
      <c r="L1" s="65" t="s">
        <v>119</v>
      </c>
      <c r="M1" s="66"/>
      <c r="N1" s="66"/>
      <c r="O1" s="66"/>
      <c r="P1" s="66"/>
    </row>
    <row r="2" spans="1:16" s="4" customFormat="1" ht="14.4">
      <c r="A2" s="72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7" customFormat="1" ht="28.2" customHeight="1">
      <c r="A3" s="84" t="s">
        <v>60</v>
      </c>
      <c r="B3" s="85"/>
      <c r="C3" s="85"/>
      <c r="D3" s="85"/>
      <c r="E3" s="85"/>
      <c r="F3" s="85"/>
      <c r="G3" s="85"/>
      <c r="H3" s="86"/>
      <c r="I3" s="86"/>
      <c r="J3" s="86"/>
      <c r="K3" s="86"/>
      <c r="L3" s="86"/>
      <c r="M3" s="86"/>
      <c r="N3" s="86"/>
      <c r="O3" s="86"/>
      <c r="P3" s="86"/>
    </row>
    <row r="4" spans="1:16" s="7" customFormat="1" ht="45" customHeight="1">
      <c r="A4" s="8"/>
      <c r="B4" s="9"/>
      <c r="C4" s="74" t="s">
        <v>52</v>
      </c>
      <c r="D4" s="75"/>
      <c r="E4" s="74" t="s">
        <v>51</v>
      </c>
      <c r="F4" s="75"/>
      <c r="G4" s="74" t="s">
        <v>53</v>
      </c>
      <c r="H4" s="75"/>
      <c r="I4" s="87" t="s">
        <v>56</v>
      </c>
      <c r="J4" s="88"/>
      <c r="K4" s="74" t="s">
        <v>54</v>
      </c>
      <c r="L4" s="75"/>
      <c r="M4" s="74" t="s">
        <v>55</v>
      </c>
      <c r="N4" s="75"/>
      <c r="O4" s="82" t="s">
        <v>117</v>
      </c>
      <c r="P4" s="83"/>
    </row>
    <row r="5" spans="1:16" s="7" customFormat="1" ht="31.8" customHeight="1">
      <c r="A5" s="8"/>
      <c r="B5" s="10" t="s">
        <v>35</v>
      </c>
      <c r="C5" s="10" t="s">
        <v>34</v>
      </c>
      <c r="D5" s="10" t="s">
        <v>33</v>
      </c>
      <c r="E5" s="10" t="s">
        <v>34</v>
      </c>
      <c r="F5" s="10" t="s">
        <v>33</v>
      </c>
      <c r="G5" s="10" t="s">
        <v>34</v>
      </c>
      <c r="H5" s="10" t="s">
        <v>33</v>
      </c>
      <c r="I5" s="60" t="s">
        <v>34</v>
      </c>
      <c r="J5" s="60" t="s">
        <v>33</v>
      </c>
      <c r="K5" s="10" t="s">
        <v>34</v>
      </c>
      <c r="L5" s="10" t="s">
        <v>33</v>
      </c>
      <c r="M5" s="10" t="s">
        <v>34</v>
      </c>
      <c r="N5" s="10" t="s">
        <v>33</v>
      </c>
      <c r="O5" s="48" t="s">
        <v>34</v>
      </c>
      <c r="P5" s="48" t="s">
        <v>33</v>
      </c>
    </row>
    <row r="6" spans="1:16" ht="26.4">
      <c r="A6" s="3"/>
      <c r="B6" s="11" t="s">
        <v>44</v>
      </c>
      <c r="C6" s="12">
        <v>80662345</v>
      </c>
      <c r="D6" s="23">
        <v>83960405</v>
      </c>
      <c r="E6" s="43">
        <v>0</v>
      </c>
      <c r="F6" s="43">
        <v>0</v>
      </c>
      <c r="G6" s="43">
        <v>0</v>
      </c>
      <c r="H6" s="43">
        <v>0</v>
      </c>
      <c r="I6" s="61">
        <f>SUM(C6,E6,G6)</f>
        <v>80662345</v>
      </c>
      <c r="J6" s="61">
        <f>SUM(D6,F6,H6)</f>
        <v>83960405</v>
      </c>
      <c r="K6" s="43">
        <v>0</v>
      </c>
      <c r="L6" s="43">
        <v>0</v>
      </c>
      <c r="M6" s="43">
        <v>0</v>
      </c>
      <c r="N6" s="43">
        <v>0</v>
      </c>
      <c r="O6" s="18">
        <f>SUM(I6,K6,M6)</f>
        <v>80662345</v>
      </c>
      <c r="P6" s="19">
        <f>SUM(J6,L6,N6)</f>
        <v>83960405</v>
      </c>
    </row>
    <row r="7" spans="1:16" ht="26.4">
      <c r="A7" s="3"/>
      <c r="B7" s="11" t="s">
        <v>43</v>
      </c>
      <c r="C7" s="12">
        <v>17609550</v>
      </c>
      <c r="D7" s="23">
        <v>18193384</v>
      </c>
      <c r="E7" s="43">
        <v>0</v>
      </c>
      <c r="F7" s="43">
        <v>0</v>
      </c>
      <c r="G7" s="43">
        <v>0</v>
      </c>
      <c r="H7" s="43">
        <v>0</v>
      </c>
      <c r="I7" s="61">
        <f t="shared" ref="I7:I36" si="0">SUM(C7,E7,G7)</f>
        <v>17609550</v>
      </c>
      <c r="J7" s="61">
        <f t="shared" ref="J7:J36" si="1">SUM(D7,F7,H7)</f>
        <v>18193384</v>
      </c>
      <c r="K7" s="43">
        <v>0</v>
      </c>
      <c r="L7" s="43">
        <v>0</v>
      </c>
      <c r="M7" s="43">
        <v>0</v>
      </c>
      <c r="N7" s="43">
        <v>0</v>
      </c>
      <c r="O7" s="18">
        <f t="shared" ref="O7:O36" si="2">SUM(I7,K7,M7)</f>
        <v>17609550</v>
      </c>
      <c r="P7" s="19">
        <f t="shared" ref="P7:P36" si="3">SUM(J7,L7,N7)</f>
        <v>18193384</v>
      </c>
    </row>
    <row r="8" spans="1:16" ht="26.4">
      <c r="A8" s="3"/>
      <c r="B8" s="11" t="s">
        <v>42</v>
      </c>
      <c r="C8" s="12">
        <v>30529121</v>
      </c>
      <c r="D8" s="23">
        <v>34534181</v>
      </c>
      <c r="E8" s="43">
        <v>0</v>
      </c>
      <c r="F8" s="43">
        <v>0</v>
      </c>
      <c r="G8" s="43">
        <v>0</v>
      </c>
      <c r="H8" s="43">
        <v>0</v>
      </c>
      <c r="I8" s="61">
        <f t="shared" si="0"/>
        <v>30529121</v>
      </c>
      <c r="J8" s="61">
        <f t="shared" si="1"/>
        <v>34534181</v>
      </c>
      <c r="K8" s="43">
        <v>0</v>
      </c>
      <c r="L8" s="43">
        <v>0</v>
      </c>
      <c r="M8" s="43">
        <v>0</v>
      </c>
      <c r="N8" s="43">
        <v>0</v>
      </c>
      <c r="O8" s="18">
        <f t="shared" si="2"/>
        <v>30529121</v>
      </c>
      <c r="P8" s="19">
        <f t="shared" si="3"/>
        <v>34534181</v>
      </c>
    </row>
    <row r="9" spans="1:16" ht="26.4">
      <c r="A9" s="3"/>
      <c r="B9" s="11" t="s">
        <v>41</v>
      </c>
      <c r="C9" s="12">
        <v>1800000</v>
      </c>
      <c r="D9" s="23">
        <v>1985120</v>
      </c>
      <c r="E9" s="43">
        <v>0</v>
      </c>
      <c r="F9" s="43">
        <v>0</v>
      </c>
      <c r="G9" s="43">
        <v>0</v>
      </c>
      <c r="H9" s="43">
        <v>0</v>
      </c>
      <c r="I9" s="61">
        <f t="shared" si="0"/>
        <v>1800000</v>
      </c>
      <c r="J9" s="61">
        <f t="shared" si="1"/>
        <v>1985120</v>
      </c>
      <c r="K9" s="43">
        <v>0</v>
      </c>
      <c r="L9" s="43">
        <v>0</v>
      </c>
      <c r="M9" s="43">
        <v>0</v>
      </c>
      <c r="N9" s="43">
        <v>0</v>
      </c>
      <c r="O9" s="18">
        <f t="shared" si="2"/>
        <v>1800000</v>
      </c>
      <c r="P9" s="19">
        <f t="shared" si="3"/>
        <v>1985120</v>
      </c>
    </row>
    <row r="10" spans="1:16" ht="26.4">
      <c r="A10" s="3"/>
      <c r="B10" s="11" t="s">
        <v>40</v>
      </c>
      <c r="C10" s="12">
        <v>0</v>
      </c>
      <c r="D10" s="23">
        <v>9448540</v>
      </c>
      <c r="E10" s="43">
        <v>0</v>
      </c>
      <c r="F10" s="43">
        <v>0</v>
      </c>
      <c r="G10" s="43">
        <v>0</v>
      </c>
      <c r="H10" s="43">
        <v>0</v>
      </c>
      <c r="I10" s="61">
        <f t="shared" si="0"/>
        <v>0</v>
      </c>
      <c r="J10" s="61">
        <f t="shared" si="1"/>
        <v>9448540</v>
      </c>
      <c r="K10" s="43">
        <v>0</v>
      </c>
      <c r="L10" s="43">
        <v>0</v>
      </c>
      <c r="M10" s="43">
        <v>0</v>
      </c>
      <c r="N10" s="43">
        <v>0</v>
      </c>
      <c r="O10" s="18">
        <f t="shared" si="2"/>
        <v>0</v>
      </c>
      <c r="P10" s="19">
        <f t="shared" si="3"/>
        <v>9448540</v>
      </c>
    </row>
    <row r="11" spans="1:16">
      <c r="A11" s="3"/>
      <c r="B11" s="11" t="s">
        <v>39</v>
      </c>
      <c r="C11" s="12">
        <v>0</v>
      </c>
      <c r="D11" s="23">
        <v>0</v>
      </c>
      <c r="E11" s="43">
        <v>0</v>
      </c>
      <c r="F11" s="43">
        <v>0</v>
      </c>
      <c r="G11" s="43">
        <v>0</v>
      </c>
      <c r="H11" s="43">
        <v>0</v>
      </c>
      <c r="I11" s="61">
        <f t="shared" si="0"/>
        <v>0</v>
      </c>
      <c r="J11" s="61">
        <f t="shared" si="1"/>
        <v>0</v>
      </c>
      <c r="K11" s="43">
        <v>0</v>
      </c>
      <c r="L11" s="43">
        <v>0</v>
      </c>
      <c r="M11" s="43">
        <v>0</v>
      </c>
      <c r="N11" s="43">
        <v>0</v>
      </c>
      <c r="O11" s="18">
        <f t="shared" si="2"/>
        <v>0</v>
      </c>
      <c r="P11" s="19">
        <f t="shared" si="3"/>
        <v>0</v>
      </c>
    </row>
    <row r="12" spans="1:16" s="28" customFormat="1">
      <c r="A12" s="25"/>
      <c r="B12" s="26" t="s">
        <v>90</v>
      </c>
      <c r="C12" s="18">
        <f>SUM(C6:C11)</f>
        <v>130601016</v>
      </c>
      <c r="D12" s="18">
        <f t="shared" ref="D12:N12" si="4">SUM(D5:D11)</f>
        <v>148121630</v>
      </c>
      <c r="E12" s="18">
        <f t="shared" si="4"/>
        <v>0</v>
      </c>
      <c r="F12" s="18">
        <f t="shared" si="4"/>
        <v>0</v>
      </c>
      <c r="G12" s="18">
        <f t="shared" si="4"/>
        <v>0</v>
      </c>
      <c r="H12" s="18">
        <f t="shared" si="4"/>
        <v>0</v>
      </c>
      <c r="I12" s="58">
        <f t="shared" si="0"/>
        <v>130601016</v>
      </c>
      <c r="J12" s="58">
        <f t="shared" si="1"/>
        <v>148121630</v>
      </c>
      <c r="K12" s="18">
        <f t="shared" si="4"/>
        <v>0</v>
      </c>
      <c r="L12" s="18">
        <f t="shared" si="4"/>
        <v>0</v>
      </c>
      <c r="M12" s="18">
        <f t="shared" si="4"/>
        <v>0</v>
      </c>
      <c r="N12" s="18">
        <f t="shared" si="4"/>
        <v>0</v>
      </c>
      <c r="O12" s="18">
        <f t="shared" si="2"/>
        <v>130601016</v>
      </c>
      <c r="P12" s="19">
        <f t="shared" si="3"/>
        <v>148121630</v>
      </c>
    </row>
    <row r="13" spans="1:16" s="28" customFormat="1" ht="26.4">
      <c r="A13" s="25"/>
      <c r="B13" s="26" t="s">
        <v>91</v>
      </c>
      <c r="C13" s="18">
        <v>12358448</v>
      </c>
      <c r="D13" s="18">
        <v>44954538</v>
      </c>
      <c r="E13" s="29">
        <v>789308</v>
      </c>
      <c r="F13" s="29">
        <v>2321012</v>
      </c>
      <c r="G13" s="29">
        <v>2472656</v>
      </c>
      <c r="H13" s="29">
        <v>6371272</v>
      </c>
      <c r="I13" s="58">
        <f t="shared" si="0"/>
        <v>15620412</v>
      </c>
      <c r="J13" s="58">
        <f t="shared" si="1"/>
        <v>53646822</v>
      </c>
      <c r="K13" s="29">
        <v>7312681</v>
      </c>
      <c r="L13" s="29">
        <v>9913137</v>
      </c>
      <c r="M13" s="29">
        <v>0</v>
      </c>
      <c r="N13" s="29">
        <v>1072243</v>
      </c>
      <c r="O13" s="18">
        <f t="shared" si="2"/>
        <v>22933093</v>
      </c>
      <c r="P13" s="19">
        <f t="shared" si="3"/>
        <v>64632202</v>
      </c>
    </row>
    <row r="14" spans="1:16" s="37" customFormat="1" ht="26.4">
      <c r="A14" s="35"/>
      <c r="B14" s="36" t="s">
        <v>92</v>
      </c>
      <c r="C14" s="20">
        <f t="shared" ref="C14:N14" si="5">SUM(C12:C13)</f>
        <v>142959464</v>
      </c>
      <c r="D14" s="20">
        <f t="shared" si="5"/>
        <v>193076168</v>
      </c>
      <c r="E14" s="20">
        <f t="shared" si="5"/>
        <v>789308</v>
      </c>
      <c r="F14" s="20">
        <f t="shared" si="5"/>
        <v>2321012</v>
      </c>
      <c r="G14" s="20">
        <f t="shared" si="5"/>
        <v>2472656</v>
      </c>
      <c r="H14" s="20">
        <f t="shared" si="5"/>
        <v>6371272</v>
      </c>
      <c r="I14" s="58">
        <f t="shared" si="0"/>
        <v>146221428</v>
      </c>
      <c r="J14" s="58">
        <f t="shared" si="1"/>
        <v>201768452</v>
      </c>
      <c r="K14" s="20">
        <f t="shared" si="5"/>
        <v>7312681</v>
      </c>
      <c r="L14" s="20">
        <f t="shared" si="5"/>
        <v>9913137</v>
      </c>
      <c r="M14" s="20">
        <f t="shared" si="5"/>
        <v>0</v>
      </c>
      <c r="N14" s="20">
        <f t="shared" si="5"/>
        <v>1072243</v>
      </c>
      <c r="O14" s="18">
        <f t="shared" si="2"/>
        <v>153534109</v>
      </c>
      <c r="P14" s="19">
        <f t="shared" si="3"/>
        <v>212753832</v>
      </c>
    </row>
    <row r="15" spans="1:16" s="33" customFormat="1" ht="26.4">
      <c r="A15" s="31"/>
      <c r="B15" s="32" t="s">
        <v>93</v>
      </c>
      <c r="C15" s="23">
        <v>0</v>
      </c>
      <c r="D15" s="23">
        <v>24108424</v>
      </c>
      <c r="E15" s="43">
        <v>0</v>
      </c>
      <c r="F15" s="43">
        <v>0</v>
      </c>
      <c r="G15" s="43">
        <v>0</v>
      </c>
      <c r="H15" s="43">
        <v>0</v>
      </c>
      <c r="I15" s="61">
        <f t="shared" si="0"/>
        <v>0</v>
      </c>
      <c r="J15" s="61">
        <f t="shared" si="1"/>
        <v>24108424</v>
      </c>
      <c r="K15" s="21"/>
      <c r="L15" s="21"/>
      <c r="M15" s="21"/>
      <c r="N15" s="21"/>
      <c r="O15" s="18">
        <f t="shared" si="2"/>
        <v>0</v>
      </c>
      <c r="P15" s="19">
        <f t="shared" si="3"/>
        <v>24108424</v>
      </c>
    </row>
    <row r="16" spans="1:16" s="37" customFormat="1" ht="26.4">
      <c r="A16" s="35"/>
      <c r="B16" s="36" t="s">
        <v>94</v>
      </c>
      <c r="C16" s="20">
        <f t="shared" ref="C16:N16" si="6">SUM(C15)</f>
        <v>0</v>
      </c>
      <c r="D16" s="20">
        <f t="shared" si="6"/>
        <v>24108424</v>
      </c>
      <c r="E16" s="20">
        <f t="shared" si="6"/>
        <v>0</v>
      </c>
      <c r="F16" s="20">
        <f t="shared" si="6"/>
        <v>0</v>
      </c>
      <c r="G16" s="20">
        <f t="shared" si="6"/>
        <v>0</v>
      </c>
      <c r="H16" s="20">
        <f t="shared" si="6"/>
        <v>0</v>
      </c>
      <c r="I16" s="61">
        <f t="shared" si="0"/>
        <v>0</v>
      </c>
      <c r="J16" s="61">
        <f t="shared" si="1"/>
        <v>24108424</v>
      </c>
      <c r="K16" s="20">
        <f t="shared" si="6"/>
        <v>0</v>
      </c>
      <c r="L16" s="20">
        <f t="shared" si="6"/>
        <v>0</v>
      </c>
      <c r="M16" s="20">
        <f t="shared" si="6"/>
        <v>0</v>
      </c>
      <c r="N16" s="20">
        <f t="shared" si="6"/>
        <v>0</v>
      </c>
      <c r="O16" s="18">
        <f t="shared" si="2"/>
        <v>0</v>
      </c>
      <c r="P16" s="19">
        <f t="shared" si="3"/>
        <v>24108424</v>
      </c>
    </row>
    <row r="17" spans="1:16" s="37" customFormat="1">
      <c r="A17" s="35"/>
      <c r="B17" s="36" t="s">
        <v>95</v>
      </c>
      <c r="C17" s="20">
        <v>3395000</v>
      </c>
      <c r="D17" s="20">
        <v>3395000</v>
      </c>
      <c r="E17" s="46">
        <v>0</v>
      </c>
      <c r="F17" s="46">
        <v>0</v>
      </c>
      <c r="G17" s="46">
        <v>0</v>
      </c>
      <c r="H17" s="46">
        <v>0</v>
      </c>
      <c r="I17" s="61">
        <f t="shared" si="0"/>
        <v>3395000</v>
      </c>
      <c r="J17" s="61">
        <f t="shared" si="1"/>
        <v>3395000</v>
      </c>
      <c r="K17" s="46">
        <v>0</v>
      </c>
      <c r="L17" s="46">
        <v>0</v>
      </c>
      <c r="M17" s="46">
        <v>0</v>
      </c>
      <c r="N17" s="46">
        <v>0</v>
      </c>
      <c r="O17" s="18">
        <f t="shared" si="2"/>
        <v>3395000</v>
      </c>
      <c r="P17" s="19">
        <f t="shared" si="3"/>
        <v>3395000</v>
      </c>
    </row>
    <row r="18" spans="1:16">
      <c r="A18" s="3"/>
      <c r="B18" s="32" t="s">
        <v>96</v>
      </c>
      <c r="C18" s="12">
        <v>3400000</v>
      </c>
      <c r="D18" s="23">
        <v>3400000</v>
      </c>
      <c r="E18" s="43">
        <v>0</v>
      </c>
      <c r="F18" s="43">
        <v>0</v>
      </c>
      <c r="G18" s="43">
        <v>0</v>
      </c>
      <c r="H18" s="43">
        <v>0</v>
      </c>
      <c r="I18" s="61">
        <f t="shared" si="0"/>
        <v>3400000</v>
      </c>
      <c r="J18" s="61">
        <f t="shared" si="1"/>
        <v>3400000</v>
      </c>
      <c r="K18" s="43">
        <v>0</v>
      </c>
      <c r="L18" s="43">
        <v>0</v>
      </c>
      <c r="M18" s="43">
        <v>0</v>
      </c>
      <c r="N18" s="43">
        <v>0</v>
      </c>
      <c r="O18" s="18">
        <f t="shared" si="2"/>
        <v>3400000</v>
      </c>
      <c r="P18" s="19">
        <f t="shared" si="3"/>
        <v>3400000</v>
      </c>
    </row>
    <row r="19" spans="1:16">
      <c r="A19" s="3"/>
      <c r="B19" s="32" t="s">
        <v>97</v>
      </c>
      <c r="C19" s="12">
        <v>2366076</v>
      </c>
      <c r="D19" s="23">
        <v>2366076</v>
      </c>
      <c r="E19" s="43">
        <v>0</v>
      </c>
      <c r="F19" s="43">
        <v>0</v>
      </c>
      <c r="G19" s="43">
        <v>0</v>
      </c>
      <c r="H19" s="43">
        <v>0</v>
      </c>
      <c r="I19" s="61">
        <f t="shared" si="0"/>
        <v>2366076</v>
      </c>
      <c r="J19" s="61">
        <f t="shared" si="1"/>
        <v>2366076</v>
      </c>
      <c r="K19" s="43">
        <v>0</v>
      </c>
      <c r="L19" s="43">
        <v>0</v>
      </c>
      <c r="M19" s="43">
        <v>0</v>
      </c>
      <c r="N19" s="43">
        <v>0</v>
      </c>
      <c r="O19" s="18">
        <f t="shared" si="2"/>
        <v>2366076</v>
      </c>
      <c r="P19" s="19">
        <f t="shared" si="3"/>
        <v>2366076</v>
      </c>
    </row>
    <row r="20" spans="1:16" s="4" customFormat="1" ht="13.2" customHeight="1">
      <c r="A20" s="3"/>
      <c r="B20" s="34" t="s">
        <v>100</v>
      </c>
      <c r="C20" s="12">
        <v>64400</v>
      </c>
      <c r="D20" s="23">
        <v>64400</v>
      </c>
      <c r="E20" s="43"/>
      <c r="F20" s="43"/>
      <c r="G20" s="43"/>
      <c r="H20" s="43"/>
      <c r="I20" s="61">
        <f t="shared" si="0"/>
        <v>64400</v>
      </c>
      <c r="J20" s="61">
        <f t="shared" si="1"/>
        <v>64400</v>
      </c>
      <c r="K20" s="43"/>
      <c r="L20" s="43"/>
      <c r="M20" s="21"/>
      <c r="N20" s="21"/>
      <c r="O20" s="18">
        <f t="shared" si="2"/>
        <v>64400</v>
      </c>
      <c r="P20" s="19">
        <f t="shared" si="3"/>
        <v>64400</v>
      </c>
    </row>
    <row r="21" spans="1:16" s="37" customFormat="1">
      <c r="A21" s="35"/>
      <c r="B21" s="36" t="s">
        <v>98</v>
      </c>
      <c r="C21" s="20">
        <f t="shared" ref="C21:N21" si="7">SUM(C18:C20)</f>
        <v>5830476</v>
      </c>
      <c r="D21" s="20">
        <f t="shared" si="7"/>
        <v>5830476</v>
      </c>
      <c r="E21" s="20">
        <f t="shared" si="7"/>
        <v>0</v>
      </c>
      <c r="F21" s="20">
        <f t="shared" si="7"/>
        <v>0</v>
      </c>
      <c r="G21" s="20">
        <f t="shared" si="7"/>
        <v>0</v>
      </c>
      <c r="H21" s="20">
        <f t="shared" si="7"/>
        <v>0</v>
      </c>
      <c r="I21" s="58">
        <f t="shared" si="0"/>
        <v>5830476</v>
      </c>
      <c r="J21" s="58">
        <f t="shared" si="1"/>
        <v>5830476</v>
      </c>
      <c r="K21" s="20">
        <f t="shared" si="7"/>
        <v>0</v>
      </c>
      <c r="L21" s="20">
        <f t="shared" si="7"/>
        <v>0</v>
      </c>
      <c r="M21" s="20">
        <f t="shared" si="7"/>
        <v>0</v>
      </c>
      <c r="N21" s="20">
        <f t="shared" si="7"/>
        <v>0</v>
      </c>
      <c r="O21" s="18">
        <f t="shared" si="2"/>
        <v>5830476</v>
      </c>
      <c r="P21" s="19">
        <f t="shared" si="3"/>
        <v>5830476</v>
      </c>
    </row>
    <row r="22" spans="1:16">
      <c r="A22" s="2"/>
      <c r="B22" s="30" t="s">
        <v>99</v>
      </c>
      <c r="C22" s="13">
        <f t="shared" ref="C22:N22" si="8">SUM(C17,C21)</f>
        <v>9225476</v>
      </c>
      <c r="D22" s="13">
        <f t="shared" si="8"/>
        <v>9225476</v>
      </c>
      <c r="E22" s="13">
        <f t="shared" si="8"/>
        <v>0</v>
      </c>
      <c r="F22" s="13">
        <f t="shared" si="8"/>
        <v>0</v>
      </c>
      <c r="G22" s="24">
        <f t="shared" si="8"/>
        <v>0</v>
      </c>
      <c r="H22" s="24">
        <f t="shared" si="8"/>
        <v>0</v>
      </c>
      <c r="I22" s="61">
        <f t="shared" si="0"/>
        <v>9225476</v>
      </c>
      <c r="J22" s="61">
        <f t="shared" si="1"/>
        <v>9225476</v>
      </c>
      <c r="K22" s="24">
        <f t="shared" si="8"/>
        <v>0</v>
      </c>
      <c r="L22" s="24">
        <f t="shared" si="8"/>
        <v>0</v>
      </c>
      <c r="M22" s="13">
        <f t="shared" si="8"/>
        <v>0</v>
      </c>
      <c r="N22" s="13">
        <f t="shared" si="8"/>
        <v>0</v>
      </c>
      <c r="O22" s="18">
        <f t="shared" si="2"/>
        <v>9225476</v>
      </c>
      <c r="P22" s="19">
        <f t="shared" si="3"/>
        <v>9225476</v>
      </c>
    </row>
    <row r="23" spans="1:16" s="28" customFormat="1">
      <c r="A23" s="25"/>
      <c r="B23" s="26" t="s">
        <v>101</v>
      </c>
      <c r="C23" s="18">
        <v>0</v>
      </c>
      <c r="D23" s="18">
        <v>25255</v>
      </c>
      <c r="E23" s="29">
        <v>0</v>
      </c>
      <c r="F23" s="29">
        <v>0</v>
      </c>
      <c r="G23" s="29"/>
      <c r="H23" s="29"/>
      <c r="I23" s="58">
        <f t="shared" si="0"/>
        <v>0</v>
      </c>
      <c r="J23" s="58">
        <f t="shared" si="1"/>
        <v>25255</v>
      </c>
      <c r="K23" s="29"/>
      <c r="L23" s="29"/>
      <c r="M23" s="27"/>
      <c r="N23" s="27"/>
      <c r="O23" s="18">
        <f t="shared" si="2"/>
        <v>0</v>
      </c>
      <c r="P23" s="19">
        <f t="shared" si="3"/>
        <v>25255</v>
      </c>
    </row>
    <row r="24" spans="1:16" s="28" customFormat="1">
      <c r="A24" s="25"/>
      <c r="B24" s="26" t="s">
        <v>102</v>
      </c>
      <c r="C24" s="18">
        <v>3192050</v>
      </c>
      <c r="D24" s="18">
        <v>6665162</v>
      </c>
      <c r="E24" s="29">
        <v>6616884</v>
      </c>
      <c r="F24" s="29">
        <v>14834244</v>
      </c>
      <c r="G24" s="29">
        <v>0</v>
      </c>
      <c r="H24" s="29">
        <v>0</v>
      </c>
      <c r="I24" s="58">
        <f t="shared" si="0"/>
        <v>9808934</v>
      </c>
      <c r="J24" s="58">
        <f t="shared" si="1"/>
        <v>21499406</v>
      </c>
      <c r="K24" s="29">
        <v>0</v>
      </c>
      <c r="L24" s="29">
        <v>0</v>
      </c>
      <c r="M24" s="29">
        <v>0</v>
      </c>
      <c r="N24" s="29">
        <v>0</v>
      </c>
      <c r="O24" s="18">
        <f t="shared" si="2"/>
        <v>9808934</v>
      </c>
      <c r="P24" s="19">
        <f t="shared" si="3"/>
        <v>21499406</v>
      </c>
    </row>
    <row r="25" spans="1:16" s="28" customFormat="1">
      <c r="A25" s="25"/>
      <c r="B25" s="26" t="s">
        <v>103</v>
      </c>
      <c r="C25" s="18">
        <v>197000</v>
      </c>
      <c r="D25" s="18">
        <v>311284</v>
      </c>
      <c r="E25" s="29">
        <v>0</v>
      </c>
      <c r="F25" s="29">
        <v>0</v>
      </c>
      <c r="G25" s="29">
        <v>0</v>
      </c>
      <c r="H25" s="29">
        <v>0</v>
      </c>
      <c r="I25" s="58">
        <f t="shared" si="0"/>
        <v>197000</v>
      </c>
      <c r="J25" s="58">
        <f t="shared" si="1"/>
        <v>311284</v>
      </c>
      <c r="K25" s="29">
        <v>0</v>
      </c>
      <c r="L25" s="29">
        <v>0</v>
      </c>
      <c r="M25" s="29">
        <v>0</v>
      </c>
      <c r="N25" s="29">
        <v>0</v>
      </c>
      <c r="O25" s="18">
        <f t="shared" si="2"/>
        <v>197000</v>
      </c>
      <c r="P25" s="19">
        <f t="shared" si="3"/>
        <v>311284</v>
      </c>
    </row>
    <row r="26" spans="1:16" s="28" customFormat="1">
      <c r="A26" s="25"/>
      <c r="B26" s="26" t="s">
        <v>104</v>
      </c>
      <c r="C26" s="18">
        <v>60000</v>
      </c>
      <c r="D26" s="18">
        <v>60000</v>
      </c>
      <c r="E26" s="29">
        <v>0</v>
      </c>
      <c r="F26" s="29">
        <v>0</v>
      </c>
      <c r="G26" s="29">
        <v>0</v>
      </c>
      <c r="H26" s="29">
        <v>0</v>
      </c>
      <c r="I26" s="58">
        <f t="shared" si="0"/>
        <v>60000</v>
      </c>
      <c r="J26" s="58">
        <f t="shared" si="1"/>
        <v>60000</v>
      </c>
      <c r="K26" s="29">
        <v>0</v>
      </c>
      <c r="L26" s="29">
        <v>0</v>
      </c>
      <c r="M26" s="29">
        <v>0</v>
      </c>
      <c r="N26" s="29">
        <v>0</v>
      </c>
      <c r="O26" s="18">
        <f t="shared" si="2"/>
        <v>60000</v>
      </c>
      <c r="P26" s="19">
        <f t="shared" si="3"/>
        <v>60000</v>
      </c>
    </row>
    <row r="27" spans="1:16" s="28" customFormat="1">
      <c r="A27" s="25"/>
      <c r="B27" s="26" t="s">
        <v>38</v>
      </c>
      <c r="C27" s="18">
        <v>2369764</v>
      </c>
      <c r="D27" s="18">
        <v>2369764</v>
      </c>
      <c r="E27" s="29">
        <v>1124880</v>
      </c>
      <c r="F27" s="29">
        <v>1124880</v>
      </c>
      <c r="G27" s="29">
        <v>0</v>
      </c>
      <c r="H27" s="29">
        <v>0</v>
      </c>
      <c r="I27" s="58">
        <f t="shared" si="0"/>
        <v>3494644</v>
      </c>
      <c r="J27" s="58">
        <f t="shared" si="1"/>
        <v>3494644</v>
      </c>
      <c r="K27" s="29">
        <v>0</v>
      </c>
      <c r="L27" s="29">
        <v>0</v>
      </c>
      <c r="M27" s="29">
        <v>43200</v>
      </c>
      <c r="N27" s="29">
        <v>43200</v>
      </c>
      <c r="O27" s="18">
        <f t="shared" si="2"/>
        <v>3537844</v>
      </c>
      <c r="P27" s="19">
        <f t="shared" si="3"/>
        <v>3537844</v>
      </c>
    </row>
    <row r="28" spans="1:16" s="28" customFormat="1">
      <c r="A28" s="25"/>
      <c r="B28" s="26" t="s">
        <v>37</v>
      </c>
      <c r="C28" s="18">
        <v>963730</v>
      </c>
      <c r="D28" s="18">
        <v>1226417</v>
      </c>
      <c r="E28" s="29">
        <v>2090277</v>
      </c>
      <c r="F28" s="29">
        <v>5256816</v>
      </c>
      <c r="G28" s="29">
        <v>0</v>
      </c>
      <c r="H28" s="29">
        <v>0</v>
      </c>
      <c r="I28" s="58">
        <f t="shared" si="0"/>
        <v>3054007</v>
      </c>
      <c r="J28" s="58">
        <f t="shared" si="1"/>
        <v>6483233</v>
      </c>
      <c r="K28" s="29">
        <v>0</v>
      </c>
      <c r="L28" s="29">
        <v>0</v>
      </c>
      <c r="M28" s="29">
        <v>0</v>
      </c>
      <c r="N28" s="29">
        <v>0</v>
      </c>
      <c r="O28" s="18">
        <f t="shared" si="2"/>
        <v>3054007</v>
      </c>
      <c r="P28" s="19">
        <f t="shared" si="3"/>
        <v>6483233</v>
      </c>
    </row>
    <row r="29" spans="1:16" s="4" customFormat="1" ht="26.4">
      <c r="A29" s="3"/>
      <c r="B29" s="32" t="s">
        <v>105</v>
      </c>
      <c r="C29" s="23">
        <v>30000</v>
      </c>
      <c r="D29" s="23">
        <v>30000</v>
      </c>
      <c r="E29" s="21"/>
      <c r="F29" s="21"/>
      <c r="G29" s="43"/>
      <c r="H29" s="43"/>
      <c r="I29" s="61">
        <f t="shared" si="0"/>
        <v>30000</v>
      </c>
      <c r="J29" s="61">
        <f t="shared" si="1"/>
        <v>30000</v>
      </c>
      <c r="K29" s="43"/>
      <c r="L29" s="43"/>
      <c r="M29" s="43"/>
      <c r="N29" s="43"/>
      <c r="O29" s="18">
        <f t="shared" si="2"/>
        <v>30000</v>
      </c>
      <c r="P29" s="19">
        <f t="shared" si="3"/>
        <v>30000</v>
      </c>
    </row>
    <row r="30" spans="1:16" ht="26.4">
      <c r="A30" s="3"/>
      <c r="B30" s="32" t="s">
        <v>106</v>
      </c>
      <c r="C30" s="23">
        <v>0</v>
      </c>
      <c r="D30" s="23">
        <v>0</v>
      </c>
      <c r="E30" s="43">
        <v>0</v>
      </c>
      <c r="F30" s="43">
        <v>269</v>
      </c>
      <c r="G30" s="43">
        <v>0</v>
      </c>
      <c r="H30" s="43">
        <v>0</v>
      </c>
      <c r="I30" s="61">
        <f t="shared" si="0"/>
        <v>0</v>
      </c>
      <c r="J30" s="61">
        <f t="shared" si="1"/>
        <v>269</v>
      </c>
      <c r="K30" s="43">
        <v>0</v>
      </c>
      <c r="L30" s="43">
        <v>4</v>
      </c>
      <c r="M30" s="43">
        <v>0</v>
      </c>
      <c r="N30" s="43">
        <v>0</v>
      </c>
      <c r="O30" s="18">
        <f t="shared" si="2"/>
        <v>0</v>
      </c>
      <c r="P30" s="19">
        <f t="shared" si="3"/>
        <v>273</v>
      </c>
    </row>
    <row r="31" spans="1:16" s="28" customFormat="1" ht="26.4">
      <c r="A31" s="25"/>
      <c r="B31" s="26" t="s">
        <v>107</v>
      </c>
      <c r="C31" s="18">
        <f t="shared" ref="C31:N31" si="9">SUM(C29:C30)</f>
        <v>30000</v>
      </c>
      <c r="D31" s="18">
        <f t="shared" si="9"/>
        <v>30000</v>
      </c>
      <c r="E31" s="18">
        <f t="shared" si="9"/>
        <v>0</v>
      </c>
      <c r="F31" s="18">
        <f t="shared" si="9"/>
        <v>269</v>
      </c>
      <c r="G31" s="18">
        <f t="shared" si="9"/>
        <v>0</v>
      </c>
      <c r="H31" s="18">
        <f t="shared" si="9"/>
        <v>0</v>
      </c>
      <c r="I31" s="58">
        <f t="shared" si="0"/>
        <v>30000</v>
      </c>
      <c r="J31" s="58">
        <f t="shared" si="1"/>
        <v>30269</v>
      </c>
      <c r="K31" s="18">
        <f t="shared" si="9"/>
        <v>0</v>
      </c>
      <c r="L31" s="18">
        <f t="shared" si="9"/>
        <v>4</v>
      </c>
      <c r="M31" s="18">
        <f t="shared" si="9"/>
        <v>0</v>
      </c>
      <c r="N31" s="18">
        <f t="shared" si="9"/>
        <v>0</v>
      </c>
      <c r="O31" s="18">
        <f t="shared" si="2"/>
        <v>30000</v>
      </c>
      <c r="P31" s="19">
        <f t="shared" si="3"/>
        <v>30273</v>
      </c>
    </row>
    <row r="32" spans="1:16" s="28" customFormat="1">
      <c r="A32" s="25"/>
      <c r="B32" s="26" t="s">
        <v>108</v>
      </c>
      <c r="C32" s="18">
        <v>0</v>
      </c>
      <c r="D32" s="18">
        <v>1068327</v>
      </c>
      <c r="E32" s="29">
        <v>0</v>
      </c>
      <c r="F32" s="29">
        <v>0</v>
      </c>
      <c r="G32" s="27"/>
      <c r="H32" s="27"/>
      <c r="I32" s="58">
        <f t="shared" si="0"/>
        <v>0</v>
      </c>
      <c r="J32" s="58">
        <f t="shared" si="1"/>
        <v>1068327</v>
      </c>
      <c r="K32" s="29"/>
      <c r="L32" s="29"/>
      <c r="M32" s="29"/>
      <c r="N32" s="29"/>
      <c r="O32" s="18">
        <f t="shared" si="2"/>
        <v>0</v>
      </c>
      <c r="P32" s="19">
        <f t="shared" si="3"/>
        <v>1068327</v>
      </c>
    </row>
    <row r="33" spans="1:16">
      <c r="A33" s="2"/>
      <c r="B33" s="30" t="s">
        <v>109</v>
      </c>
      <c r="C33" s="24">
        <f t="shared" ref="C33:N33" si="10">SUM(C23,C24,C25,C26,C27,C28,C31,C32)</f>
        <v>6812544</v>
      </c>
      <c r="D33" s="24">
        <f t="shared" si="10"/>
        <v>11756209</v>
      </c>
      <c r="E33" s="24">
        <f t="shared" si="10"/>
        <v>9832041</v>
      </c>
      <c r="F33" s="24">
        <f t="shared" si="10"/>
        <v>21216209</v>
      </c>
      <c r="G33" s="24">
        <f t="shared" si="10"/>
        <v>0</v>
      </c>
      <c r="H33" s="24">
        <f t="shared" si="10"/>
        <v>0</v>
      </c>
      <c r="I33" s="61">
        <f t="shared" si="0"/>
        <v>16644585</v>
      </c>
      <c r="J33" s="61">
        <f t="shared" si="1"/>
        <v>32972418</v>
      </c>
      <c r="K33" s="24">
        <f t="shared" si="10"/>
        <v>0</v>
      </c>
      <c r="L33" s="24">
        <f t="shared" si="10"/>
        <v>4</v>
      </c>
      <c r="M33" s="24">
        <f t="shared" si="10"/>
        <v>43200</v>
      </c>
      <c r="N33" s="24">
        <f t="shared" si="10"/>
        <v>43200</v>
      </c>
      <c r="O33" s="18">
        <f t="shared" si="2"/>
        <v>16687785</v>
      </c>
      <c r="P33" s="19">
        <f t="shared" si="3"/>
        <v>33015622</v>
      </c>
    </row>
    <row r="34" spans="1:16">
      <c r="A34" s="3"/>
      <c r="B34" s="32" t="s">
        <v>110</v>
      </c>
      <c r="C34" s="23">
        <v>34000</v>
      </c>
      <c r="D34" s="23">
        <v>608280</v>
      </c>
      <c r="E34" s="43">
        <v>0</v>
      </c>
      <c r="F34" s="43">
        <v>8325</v>
      </c>
      <c r="G34" s="43">
        <v>0</v>
      </c>
      <c r="H34" s="43">
        <v>0</v>
      </c>
      <c r="I34" s="61">
        <f t="shared" si="0"/>
        <v>34000</v>
      </c>
      <c r="J34" s="61">
        <f t="shared" si="1"/>
        <v>616605</v>
      </c>
      <c r="K34" s="43">
        <v>0</v>
      </c>
      <c r="L34" s="43">
        <v>0</v>
      </c>
      <c r="M34" s="43">
        <v>0</v>
      </c>
      <c r="N34" s="43">
        <v>0</v>
      </c>
      <c r="O34" s="18">
        <f t="shared" si="2"/>
        <v>34000</v>
      </c>
      <c r="P34" s="19">
        <f t="shared" si="3"/>
        <v>616605</v>
      </c>
    </row>
    <row r="35" spans="1:16">
      <c r="A35" s="2"/>
      <c r="B35" s="30" t="s">
        <v>111</v>
      </c>
      <c r="C35" s="24">
        <f t="shared" ref="C35:N35" si="11">SUM(C34)</f>
        <v>34000</v>
      </c>
      <c r="D35" s="24">
        <f t="shared" si="11"/>
        <v>608280</v>
      </c>
      <c r="E35" s="24">
        <f t="shared" si="11"/>
        <v>0</v>
      </c>
      <c r="F35" s="24">
        <f t="shared" si="11"/>
        <v>8325</v>
      </c>
      <c r="G35" s="24">
        <f t="shared" si="11"/>
        <v>0</v>
      </c>
      <c r="H35" s="24">
        <f t="shared" si="11"/>
        <v>0</v>
      </c>
      <c r="I35" s="61">
        <f t="shared" si="0"/>
        <v>34000</v>
      </c>
      <c r="J35" s="61">
        <f t="shared" si="1"/>
        <v>616605</v>
      </c>
      <c r="K35" s="24">
        <f t="shared" si="11"/>
        <v>0</v>
      </c>
      <c r="L35" s="24">
        <f t="shared" si="11"/>
        <v>0</v>
      </c>
      <c r="M35" s="24">
        <f t="shared" si="11"/>
        <v>0</v>
      </c>
      <c r="N35" s="24">
        <f t="shared" si="11"/>
        <v>0</v>
      </c>
      <c r="O35" s="18">
        <f t="shared" si="2"/>
        <v>34000</v>
      </c>
      <c r="P35" s="19">
        <f t="shared" si="3"/>
        <v>616605</v>
      </c>
    </row>
    <row r="36" spans="1:16">
      <c r="A36" s="2"/>
      <c r="B36" s="30" t="s">
        <v>112</v>
      </c>
      <c r="C36" s="24">
        <f t="shared" ref="C36:N36" si="12">SUM(C14,C16,C22,C33,C35)</f>
        <v>159031484</v>
      </c>
      <c r="D36" s="24">
        <f t="shared" si="12"/>
        <v>238774557</v>
      </c>
      <c r="E36" s="24">
        <f t="shared" si="12"/>
        <v>10621349</v>
      </c>
      <c r="F36" s="24">
        <f t="shared" si="12"/>
        <v>23545546</v>
      </c>
      <c r="G36" s="24">
        <f t="shared" si="12"/>
        <v>2472656</v>
      </c>
      <c r="H36" s="24">
        <f t="shared" si="12"/>
        <v>6371272</v>
      </c>
      <c r="I36" s="61">
        <f t="shared" si="0"/>
        <v>172125489</v>
      </c>
      <c r="J36" s="61">
        <f t="shared" si="1"/>
        <v>268691375</v>
      </c>
      <c r="K36" s="24">
        <f t="shared" si="12"/>
        <v>7312681</v>
      </c>
      <c r="L36" s="24">
        <f t="shared" si="12"/>
        <v>9913141</v>
      </c>
      <c r="M36" s="24">
        <f t="shared" si="12"/>
        <v>43200</v>
      </c>
      <c r="N36" s="24">
        <f t="shared" si="12"/>
        <v>1115443</v>
      </c>
      <c r="O36" s="18">
        <f t="shared" si="2"/>
        <v>179481370</v>
      </c>
      <c r="P36" s="19">
        <f t="shared" si="3"/>
        <v>279719959</v>
      </c>
    </row>
    <row r="37" spans="1:16">
      <c r="C37" s="38"/>
    </row>
  </sheetData>
  <mergeCells count="10">
    <mergeCell ref="O4:P4"/>
    <mergeCell ref="A3:P3"/>
    <mergeCell ref="A2:P2"/>
    <mergeCell ref="L1:P1"/>
    <mergeCell ref="C4:D4"/>
    <mergeCell ref="E4:F4"/>
    <mergeCell ref="G4:H4"/>
    <mergeCell ref="K4:L4"/>
    <mergeCell ref="M4:N4"/>
    <mergeCell ref="I4:J4"/>
  </mergeCells>
  <pageMargins left="0.74803149606299213" right="0.74803149606299213" top="0.39370078740157483" bottom="0.39370078740157483" header="0.51181102362204722" footer="0.51181102362204722"/>
  <pageSetup paperSize="9" scale="56" orientation="landscape" r:id="rId1"/>
  <headerFooter alignWithMargins="0">
    <oddHeader>&amp;C&amp;L&amp;RÉrték típus: Forint</oddHeader>
    <oddFooter>&amp;C&amp;LAdatellenőrző kód: -46-5-22-4d62-5f50-342c78-467e2f1a4e-324f-3ea7d&amp;R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1C65-37CF-4C02-874E-EBBF188D992B}">
  <sheetPr>
    <pageSetUpPr fitToPage="1"/>
  </sheetPr>
  <dimension ref="A1:P9"/>
  <sheetViews>
    <sheetView topLeftCell="C1" workbookViewId="0">
      <pane ySplit="3" topLeftCell="A4" activePane="bottomLeft" state="frozen"/>
      <selection pane="bottomLeft" activeCell="L1" sqref="L1:P1"/>
    </sheetView>
  </sheetViews>
  <sheetFormatPr defaultRowHeight="13.2"/>
  <cols>
    <col min="1" max="1" width="2.88671875" style="1" customWidth="1"/>
    <col min="2" max="2" width="41" style="1" customWidth="1"/>
    <col min="3" max="3" width="15.77734375" style="1" customWidth="1"/>
    <col min="4" max="4" width="13.33203125" style="1" customWidth="1"/>
    <col min="5" max="5" width="12.5546875" style="1" customWidth="1"/>
    <col min="6" max="6" width="13.6640625" style="1" customWidth="1"/>
    <col min="7" max="7" width="12.6640625" style="1" customWidth="1"/>
    <col min="8" max="8" width="13.109375" style="1" customWidth="1"/>
    <col min="9" max="10" width="13.109375" style="4" customWidth="1"/>
    <col min="11" max="12" width="11.88671875" style="1" customWidth="1"/>
    <col min="13" max="14" width="11.33203125" style="1" customWidth="1"/>
    <col min="15" max="15" width="11.88671875" style="1" customWidth="1"/>
    <col min="16" max="16" width="13.33203125" style="1" customWidth="1"/>
    <col min="17" max="16384" width="8.88671875" style="1"/>
  </cols>
  <sheetData>
    <row r="1" spans="1:16" s="4" customFormat="1" ht="14.4">
      <c r="L1" s="65" t="s">
        <v>120</v>
      </c>
      <c r="M1" s="66"/>
      <c r="N1" s="66"/>
      <c r="O1" s="66"/>
      <c r="P1" s="66"/>
    </row>
    <row r="2" spans="1:16" s="4" customFormat="1" ht="18" customHeight="1">
      <c r="B2" s="72" t="s">
        <v>61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14" customFormat="1" ht="33.6" customHeight="1">
      <c r="A3" s="91" t="s">
        <v>47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  <c r="M3" s="93"/>
      <c r="N3" s="93"/>
      <c r="O3" s="93"/>
      <c r="P3" s="93"/>
    </row>
    <row r="4" spans="1:16" s="4" customFormat="1" ht="52.2" customHeight="1">
      <c r="A4" s="17"/>
      <c r="B4" s="9"/>
      <c r="C4" s="74" t="s">
        <v>52</v>
      </c>
      <c r="D4" s="75"/>
      <c r="E4" s="74" t="s">
        <v>51</v>
      </c>
      <c r="F4" s="75"/>
      <c r="G4" s="74" t="s">
        <v>53</v>
      </c>
      <c r="H4" s="75"/>
      <c r="I4" s="94" t="s">
        <v>56</v>
      </c>
      <c r="J4" s="95"/>
      <c r="K4" s="74" t="s">
        <v>54</v>
      </c>
      <c r="L4" s="75"/>
      <c r="M4" s="74" t="s">
        <v>55</v>
      </c>
      <c r="N4" s="75"/>
      <c r="O4" s="89" t="s">
        <v>117</v>
      </c>
      <c r="P4" s="90"/>
    </row>
    <row r="5" spans="1:16" s="4" customFormat="1" ht="33.6" customHeight="1">
      <c r="A5" s="8"/>
      <c r="B5" s="10" t="s">
        <v>35</v>
      </c>
      <c r="C5" s="10" t="s">
        <v>34</v>
      </c>
      <c r="D5" s="10" t="s">
        <v>33</v>
      </c>
      <c r="E5" s="10" t="s">
        <v>34</v>
      </c>
      <c r="F5" s="10" t="s">
        <v>33</v>
      </c>
      <c r="G5" s="10" t="s">
        <v>34</v>
      </c>
      <c r="H5" s="10" t="s">
        <v>33</v>
      </c>
      <c r="I5" s="10" t="s">
        <v>34</v>
      </c>
      <c r="J5" s="10" t="s">
        <v>33</v>
      </c>
      <c r="K5" s="10" t="s">
        <v>34</v>
      </c>
      <c r="L5" s="10" t="s">
        <v>33</v>
      </c>
      <c r="M5" s="10" t="s">
        <v>34</v>
      </c>
      <c r="N5" s="10" t="s">
        <v>33</v>
      </c>
      <c r="O5" s="62" t="s">
        <v>34</v>
      </c>
      <c r="P5" s="62" t="s">
        <v>33</v>
      </c>
    </row>
    <row r="6" spans="1:16" ht="26.4">
      <c r="A6" s="3"/>
      <c r="B6" s="11" t="s">
        <v>46</v>
      </c>
      <c r="C6" s="23">
        <v>4989247</v>
      </c>
      <c r="D6" s="23">
        <v>5903342</v>
      </c>
      <c r="E6" s="23">
        <v>0</v>
      </c>
      <c r="F6" s="23">
        <v>0</v>
      </c>
      <c r="G6" s="23">
        <v>0</v>
      </c>
      <c r="H6" s="23">
        <v>0</v>
      </c>
      <c r="I6" s="59">
        <f>SUM(C6,E6,G6)</f>
        <v>4989247</v>
      </c>
      <c r="J6" s="59">
        <f>SUM(D6,F6,H6)</f>
        <v>5903342</v>
      </c>
      <c r="K6" s="23">
        <v>0</v>
      </c>
      <c r="L6" s="63">
        <v>0</v>
      </c>
      <c r="M6" s="63">
        <v>0</v>
      </c>
      <c r="N6" s="39">
        <v>0</v>
      </c>
      <c r="O6" s="40">
        <f>SUM(I6,K6,M6)</f>
        <v>4989247</v>
      </c>
      <c r="P6" s="40">
        <f>SUM(J6,L6,N6)</f>
        <v>5903342</v>
      </c>
    </row>
    <row r="7" spans="1:16" ht="26.4">
      <c r="A7" s="3"/>
      <c r="B7" s="11" t="s">
        <v>45</v>
      </c>
      <c r="C7" s="23">
        <v>76012499</v>
      </c>
      <c r="D7" s="23">
        <v>73669384</v>
      </c>
      <c r="E7" s="23">
        <v>0</v>
      </c>
      <c r="F7" s="23">
        <v>0</v>
      </c>
      <c r="G7" s="23">
        <v>0</v>
      </c>
      <c r="H7" s="23">
        <v>0</v>
      </c>
      <c r="I7" s="59">
        <f t="shared" ref="I7:I9" si="0">SUM(C7,E7,G7)</f>
        <v>76012499</v>
      </c>
      <c r="J7" s="59">
        <f t="shared" ref="J7:J9" si="1">SUM(D7,F7,H7)</f>
        <v>73669384</v>
      </c>
      <c r="K7" s="23">
        <v>0</v>
      </c>
      <c r="L7" s="63">
        <v>0</v>
      </c>
      <c r="M7" s="63">
        <v>0</v>
      </c>
      <c r="N7" s="39">
        <v>0</v>
      </c>
      <c r="O7" s="40">
        <f t="shared" ref="O7:O9" si="2">SUM(I7,K7,M7)</f>
        <v>76012499</v>
      </c>
      <c r="P7" s="40">
        <f t="shared" ref="P7:P9" si="3">SUM(J7,L7,N7)</f>
        <v>73669384</v>
      </c>
    </row>
    <row r="8" spans="1:16">
      <c r="A8" s="3"/>
      <c r="B8" s="32" t="s">
        <v>114</v>
      </c>
      <c r="C8" s="23">
        <f>SUM(C6:C7)</f>
        <v>81001746</v>
      </c>
      <c r="D8" s="23">
        <f>SUM(D6:D7)</f>
        <v>79572726</v>
      </c>
      <c r="E8" s="23">
        <v>0</v>
      </c>
      <c r="F8" s="23">
        <v>0</v>
      </c>
      <c r="G8" s="23">
        <v>0</v>
      </c>
      <c r="H8" s="23">
        <v>0</v>
      </c>
      <c r="I8" s="59">
        <f t="shared" si="0"/>
        <v>81001746</v>
      </c>
      <c r="J8" s="59">
        <f t="shared" si="1"/>
        <v>79572726</v>
      </c>
      <c r="K8" s="23">
        <v>0</v>
      </c>
      <c r="L8" s="63">
        <v>0</v>
      </c>
      <c r="M8" s="63">
        <v>0</v>
      </c>
      <c r="N8" s="39">
        <v>0</v>
      </c>
      <c r="O8" s="40">
        <f t="shared" si="2"/>
        <v>81001746</v>
      </c>
      <c r="P8" s="40">
        <f t="shared" si="3"/>
        <v>79572726</v>
      </c>
    </row>
    <row r="9" spans="1:16">
      <c r="A9" s="2"/>
      <c r="B9" s="30" t="s">
        <v>113</v>
      </c>
      <c r="C9" s="24">
        <f>SUM(C8)</f>
        <v>81001746</v>
      </c>
      <c r="D9" s="24">
        <f>SUM(D8)</f>
        <v>79572726</v>
      </c>
      <c r="E9" s="24">
        <v>0</v>
      </c>
      <c r="F9" s="24">
        <v>0</v>
      </c>
      <c r="G9" s="24">
        <v>0</v>
      </c>
      <c r="H9" s="24">
        <v>0</v>
      </c>
      <c r="I9" s="59">
        <f t="shared" si="0"/>
        <v>81001746</v>
      </c>
      <c r="J9" s="59">
        <f t="shared" si="1"/>
        <v>79572726</v>
      </c>
      <c r="K9" s="24">
        <v>0</v>
      </c>
      <c r="L9" s="63">
        <v>0</v>
      </c>
      <c r="M9" s="63">
        <v>0</v>
      </c>
      <c r="N9" s="39">
        <v>0</v>
      </c>
      <c r="O9" s="40">
        <f t="shared" si="2"/>
        <v>81001746</v>
      </c>
      <c r="P9" s="40">
        <f t="shared" si="3"/>
        <v>79572726</v>
      </c>
    </row>
  </sheetData>
  <mergeCells count="10">
    <mergeCell ref="O4:P4"/>
    <mergeCell ref="A3:P3"/>
    <mergeCell ref="B2:P2"/>
    <mergeCell ref="L1:P1"/>
    <mergeCell ref="C4:D4"/>
    <mergeCell ref="E4:F4"/>
    <mergeCell ref="G4:H4"/>
    <mergeCell ref="K4:L4"/>
    <mergeCell ref="M4:N4"/>
    <mergeCell ref="I4:J4"/>
  </mergeCells>
  <pageMargins left="0.74803149606299213" right="0.74803149606299213" top="0.39370078740157483" bottom="0.39370078740157483" header="0.51181102362204722" footer="0.51181102362204722"/>
  <pageSetup paperSize="9" scale="58" orientation="landscape" r:id="rId1"/>
  <headerFooter alignWithMargins="0">
    <oddHeader>&amp;C&amp;L&amp;RÉrték típus: Forint</oddHeader>
    <oddFooter>&amp;C&amp;LAdatellenőrző kód: -46-5-22-4d62-5f50-342c78-467e2f1a4e-324f-3ea7d&amp;R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A3E5-C561-4092-AFA0-C8616062D766}">
  <sheetPr>
    <pageSetUpPr fitToPage="1"/>
  </sheetPr>
  <dimension ref="A1:P32"/>
  <sheetViews>
    <sheetView tabSelected="1" workbookViewId="0">
      <pane ySplit="5" topLeftCell="A6" activePane="bottomLeft" state="frozen"/>
      <selection pane="bottomLeft" activeCell="L1" sqref="L1:P1"/>
    </sheetView>
  </sheetViews>
  <sheetFormatPr defaultRowHeight="13.2"/>
  <cols>
    <col min="1" max="1" width="8.21875" style="1" customWidth="1"/>
    <col min="2" max="2" width="41" style="1" customWidth="1"/>
    <col min="3" max="3" width="14.6640625" style="1" customWidth="1"/>
    <col min="4" max="4" width="14.21875" style="1" customWidth="1"/>
    <col min="5" max="5" width="14.6640625" style="1" customWidth="1"/>
    <col min="6" max="6" width="15.109375" style="1" customWidth="1"/>
    <col min="7" max="7" width="14.77734375" style="1" customWidth="1"/>
    <col min="8" max="8" width="11.44140625" style="1" customWidth="1"/>
    <col min="9" max="10" width="11.44140625" style="4" customWidth="1"/>
    <col min="11" max="11" width="13.33203125" style="1" customWidth="1"/>
    <col min="12" max="12" width="12.88671875" style="1" customWidth="1"/>
    <col min="13" max="13" width="13" style="1" customWidth="1"/>
    <col min="14" max="14" width="12.44140625" style="1" customWidth="1"/>
    <col min="15" max="15" width="11.88671875" style="33" customWidth="1"/>
    <col min="16" max="16" width="12.77734375" style="33" customWidth="1"/>
    <col min="17" max="16384" width="8.88671875" style="1"/>
  </cols>
  <sheetData>
    <row r="1" spans="1:16" s="4" customFormat="1" ht="14.4">
      <c r="L1" s="65" t="s">
        <v>121</v>
      </c>
      <c r="M1" s="66"/>
      <c r="N1" s="66"/>
      <c r="O1" s="66"/>
      <c r="P1" s="66"/>
    </row>
    <row r="2" spans="1:16" s="4" customFormat="1" ht="14.4">
      <c r="B2" s="72" t="s">
        <v>61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4" customFormat="1" ht="20.399999999999999" customHeight="1">
      <c r="A3" s="69" t="s">
        <v>50</v>
      </c>
      <c r="B3" s="69"/>
      <c r="C3" s="69"/>
      <c r="D3" s="69"/>
      <c r="E3" s="69"/>
      <c r="F3" s="69"/>
      <c r="G3" s="69"/>
      <c r="H3" s="96"/>
      <c r="I3" s="96"/>
      <c r="J3" s="96"/>
      <c r="K3" s="96"/>
      <c r="L3" s="96"/>
      <c r="M3" s="96"/>
      <c r="N3" s="96"/>
      <c r="O3" s="96"/>
      <c r="P3" s="96"/>
    </row>
    <row r="4" spans="1:16" s="4" customFormat="1" ht="52.2" customHeight="1">
      <c r="A4" s="8"/>
      <c r="B4" s="15"/>
      <c r="C4" s="74" t="s">
        <v>52</v>
      </c>
      <c r="D4" s="74"/>
      <c r="E4" s="74" t="s">
        <v>51</v>
      </c>
      <c r="F4" s="74"/>
      <c r="G4" s="74" t="s">
        <v>53</v>
      </c>
      <c r="H4" s="74"/>
      <c r="I4" s="97" t="s">
        <v>56</v>
      </c>
      <c r="J4" s="98"/>
      <c r="K4" s="74" t="s">
        <v>54</v>
      </c>
      <c r="L4" s="74"/>
      <c r="M4" s="74" t="s">
        <v>55</v>
      </c>
      <c r="N4" s="74"/>
      <c r="O4" s="89" t="s">
        <v>117</v>
      </c>
      <c r="P4" s="89"/>
    </row>
    <row r="5" spans="1:16" s="4" customFormat="1" ht="33.6" customHeight="1">
      <c r="A5" s="17"/>
      <c r="B5" s="16" t="s">
        <v>35</v>
      </c>
      <c r="C5" s="16" t="s">
        <v>34</v>
      </c>
      <c r="D5" s="16" t="s">
        <v>33</v>
      </c>
      <c r="E5" s="16" t="s">
        <v>34</v>
      </c>
      <c r="F5" s="16" t="s">
        <v>33</v>
      </c>
      <c r="G5" s="16" t="s">
        <v>34</v>
      </c>
      <c r="H5" s="16" t="s">
        <v>33</v>
      </c>
      <c r="I5" s="16" t="s">
        <v>34</v>
      </c>
      <c r="J5" s="16" t="s">
        <v>33</v>
      </c>
      <c r="K5" s="52" t="s">
        <v>34</v>
      </c>
      <c r="L5" s="52" t="s">
        <v>33</v>
      </c>
      <c r="M5" s="16" t="s">
        <v>34</v>
      </c>
      <c r="N5" s="16" t="s">
        <v>33</v>
      </c>
      <c r="O5" s="64" t="s">
        <v>34</v>
      </c>
      <c r="P5" s="64" t="s">
        <v>33</v>
      </c>
    </row>
    <row r="6" spans="1:16" ht="26.4">
      <c r="A6" s="3" t="s">
        <v>28</v>
      </c>
      <c r="B6" s="41" t="s">
        <v>49</v>
      </c>
      <c r="C6" s="23">
        <v>150163485</v>
      </c>
      <c r="D6" s="23">
        <v>164840323</v>
      </c>
      <c r="E6" s="43">
        <v>2529513</v>
      </c>
      <c r="F6" s="43">
        <v>2845816</v>
      </c>
      <c r="G6" s="43">
        <v>72024</v>
      </c>
      <c r="H6" s="43">
        <v>141582</v>
      </c>
      <c r="I6" s="61">
        <f>SUM(C6,E6,G6)</f>
        <v>152765022</v>
      </c>
      <c r="J6" s="61">
        <f>SUM(D6,F6,H6)</f>
        <v>167827721</v>
      </c>
      <c r="K6" s="43">
        <v>51078</v>
      </c>
      <c r="L6" s="43">
        <v>164411</v>
      </c>
      <c r="M6" s="50">
        <v>2105453</v>
      </c>
      <c r="N6" s="50">
        <v>2105453</v>
      </c>
      <c r="O6" s="53">
        <f>SUM(I6,K6,M6)</f>
        <v>154921553</v>
      </c>
      <c r="P6" s="53">
        <f>SUM(J6,L6,N6)</f>
        <v>170097585</v>
      </c>
    </row>
    <row r="7" spans="1:16" s="28" customFormat="1">
      <c r="A7" s="25" t="s">
        <v>27</v>
      </c>
      <c r="B7" s="47" t="s">
        <v>58</v>
      </c>
      <c r="C7" s="18">
        <f t="shared" ref="C7:N7" si="0">SUM(C6)</f>
        <v>150163485</v>
      </c>
      <c r="D7" s="18">
        <f t="shared" si="0"/>
        <v>164840323</v>
      </c>
      <c r="E7" s="18">
        <f t="shared" si="0"/>
        <v>2529513</v>
      </c>
      <c r="F7" s="18">
        <f t="shared" si="0"/>
        <v>2845816</v>
      </c>
      <c r="G7" s="18">
        <f t="shared" si="0"/>
        <v>72024</v>
      </c>
      <c r="H7" s="18">
        <f t="shared" si="0"/>
        <v>141582</v>
      </c>
      <c r="I7" s="58">
        <f t="shared" ref="I7:I11" si="1">SUM(C7,E7,G7)</f>
        <v>152765022</v>
      </c>
      <c r="J7" s="58">
        <f t="shared" ref="J7:J11" si="2">SUM(D7,F7,H7)</f>
        <v>167827721</v>
      </c>
      <c r="K7" s="18">
        <f t="shared" si="0"/>
        <v>51078</v>
      </c>
      <c r="L7" s="18">
        <f t="shared" si="0"/>
        <v>164411</v>
      </c>
      <c r="M7" s="18">
        <f t="shared" si="0"/>
        <v>2105453</v>
      </c>
      <c r="N7" s="18">
        <f t="shared" si="0"/>
        <v>2105453</v>
      </c>
      <c r="O7" s="53">
        <f t="shared" ref="O7:O11" si="3">SUM(I7,K7,M7)</f>
        <v>154921553</v>
      </c>
      <c r="P7" s="53">
        <f t="shared" ref="P7:P11" si="4">SUM(J7,L7,N7)</f>
        <v>170097585</v>
      </c>
    </row>
    <row r="8" spans="1:16" s="4" customFormat="1">
      <c r="A8" s="3"/>
      <c r="B8" s="34" t="s">
        <v>115</v>
      </c>
      <c r="C8" s="23">
        <v>0</v>
      </c>
      <c r="D8" s="23">
        <v>803530</v>
      </c>
      <c r="E8" s="43">
        <v>0</v>
      </c>
      <c r="F8" s="43">
        <v>0</v>
      </c>
      <c r="G8" s="43">
        <v>0</v>
      </c>
      <c r="H8" s="43">
        <v>0</v>
      </c>
      <c r="I8" s="61">
        <f t="shared" si="1"/>
        <v>0</v>
      </c>
      <c r="J8" s="61">
        <f t="shared" si="2"/>
        <v>803530</v>
      </c>
      <c r="K8" s="43"/>
      <c r="L8" s="43"/>
      <c r="M8" s="50"/>
      <c r="N8" s="50"/>
      <c r="O8" s="53">
        <f t="shared" si="3"/>
        <v>0</v>
      </c>
      <c r="P8" s="53">
        <f t="shared" si="4"/>
        <v>803530</v>
      </c>
    </row>
    <row r="9" spans="1:16">
      <c r="A9" s="3" t="s">
        <v>25</v>
      </c>
      <c r="B9" s="41" t="s">
        <v>48</v>
      </c>
      <c r="C9" s="23">
        <v>0</v>
      </c>
      <c r="D9" s="23">
        <v>0</v>
      </c>
      <c r="E9" s="43">
        <v>31193842</v>
      </c>
      <c r="F9" s="43">
        <v>28803737</v>
      </c>
      <c r="G9" s="43">
        <v>44818657</v>
      </c>
      <c r="H9" s="43">
        <v>44865647</v>
      </c>
      <c r="I9" s="61">
        <f t="shared" si="1"/>
        <v>76012499</v>
      </c>
      <c r="J9" s="61">
        <f t="shared" si="2"/>
        <v>73669384</v>
      </c>
      <c r="K9" s="43">
        <v>0</v>
      </c>
      <c r="L9" s="43">
        <v>0</v>
      </c>
      <c r="M9" s="51">
        <v>0</v>
      </c>
      <c r="N9" s="51">
        <v>0</v>
      </c>
      <c r="O9" s="53">
        <f t="shared" si="3"/>
        <v>76012499</v>
      </c>
      <c r="P9" s="53">
        <f t="shared" si="4"/>
        <v>73669384</v>
      </c>
    </row>
    <row r="10" spans="1:16" s="28" customFormat="1">
      <c r="A10" s="25" t="s">
        <v>22</v>
      </c>
      <c r="B10" s="47" t="s">
        <v>57</v>
      </c>
      <c r="C10" s="18">
        <f>SUM(C7:C9)</f>
        <v>150163485</v>
      </c>
      <c r="D10" s="18">
        <f t="shared" ref="D10:N10" si="5">SUM(D7:D9)</f>
        <v>165643853</v>
      </c>
      <c r="E10" s="18">
        <f t="shared" si="5"/>
        <v>33723355</v>
      </c>
      <c r="F10" s="18">
        <f t="shared" si="5"/>
        <v>31649553</v>
      </c>
      <c r="G10" s="18">
        <f t="shared" si="5"/>
        <v>44890681</v>
      </c>
      <c r="H10" s="18">
        <f t="shared" si="5"/>
        <v>45007229</v>
      </c>
      <c r="I10" s="58">
        <f t="shared" si="1"/>
        <v>228777521</v>
      </c>
      <c r="J10" s="58">
        <f t="shared" si="2"/>
        <v>242300635</v>
      </c>
      <c r="K10" s="18">
        <f t="shared" si="5"/>
        <v>51078</v>
      </c>
      <c r="L10" s="18">
        <f t="shared" si="5"/>
        <v>164411</v>
      </c>
      <c r="M10" s="18">
        <f t="shared" si="5"/>
        <v>2105453</v>
      </c>
      <c r="N10" s="18">
        <f t="shared" si="5"/>
        <v>2105453</v>
      </c>
      <c r="O10" s="53">
        <f t="shared" si="3"/>
        <v>230934052</v>
      </c>
      <c r="P10" s="53">
        <f t="shared" si="4"/>
        <v>244570499</v>
      </c>
    </row>
    <row r="11" spans="1:16">
      <c r="A11" s="2" t="s">
        <v>19</v>
      </c>
      <c r="B11" s="42" t="s">
        <v>59</v>
      </c>
      <c r="C11" s="24">
        <f t="shared" ref="C11:N11" si="6">SUM(C10)</f>
        <v>150163485</v>
      </c>
      <c r="D11" s="24">
        <f t="shared" si="6"/>
        <v>165643853</v>
      </c>
      <c r="E11" s="24">
        <f t="shared" si="6"/>
        <v>33723355</v>
      </c>
      <c r="F11" s="24">
        <f t="shared" si="6"/>
        <v>31649553</v>
      </c>
      <c r="G11" s="24">
        <f t="shared" si="6"/>
        <v>44890681</v>
      </c>
      <c r="H11" s="24">
        <f t="shared" si="6"/>
        <v>45007229</v>
      </c>
      <c r="I11" s="61">
        <f t="shared" si="1"/>
        <v>228777521</v>
      </c>
      <c r="J11" s="61">
        <f t="shared" si="2"/>
        <v>242300635</v>
      </c>
      <c r="K11" s="24">
        <f t="shared" si="6"/>
        <v>51078</v>
      </c>
      <c r="L11" s="24">
        <f t="shared" si="6"/>
        <v>164411</v>
      </c>
      <c r="M11" s="24">
        <f t="shared" si="6"/>
        <v>2105453</v>
      </c>
      <c r="N11" s="24">
        <f t="shared" si="6"/>
        <v>2105453</v>
      </c>
      <c r="O11" s="53">
        <f t="shared" si="3"/>
        <v>230934052</v>
      </c>
      <c r="P11" s="53">
        <f t="shared" si="4"/>
        <v>244570499</v>
      </c>
    </row>
    <row r="12" spans="1:16">
      <c r="K12" s="5"/>
      <c r="L12" s="5"/>
      <c r="M12" s="4"/>
      <c r="N12" s="4"/>
    </row>
    <row r="13" spans="1:16">
      <c r="K13" s="5"/>
      <c r="L13" s="5"/>
      <c r="M13" s="4"/>
      <c r="N13" s="4"/>
    </row>
    <row r="14" spans="1:16">
      <c r="K14" s="5"/>
      <c r="L14" s="5"/>
      <c r="M14" s="4"/>
      <c r="N14" s="4"/>
    </row>
    <row r="15" spans="1:16">
      <c r="K15" s="5"/>
      <c r="L15" s="5"/>
      <c r="M15" s="4"/>
      <c r="N15" s="4"/>
    </row>
    <row r="16" spans="1:16">
      <c r="K16" s="5"/>
      <c r="L16" s="5"/>
      <c r="M16" s="4"/>
      <c r="N16" s="4"/>
    </row>
    <row r="17" spans="11:14">
      <c r="K17" s="5"/>
      <c r="L17" s="5"/>
      <c r="M17" s="4"/>
      <c r="N17" s="4"/>
    </row>
    <row r="18" spans="11:14">
      <c r="K18" s="5"/>
      <c r="L18" s="5"/>
      <c r="M18" s="4"/>
      <c r="N18" s="4"/>
    </row>
    <row r="19" spans="11:14">
      <c r="K19" s="5"/>
      <c r="L19" s="5"/>
      <c r="M19" s="4"/>
      <c r="N19" s="4"/>
    </row>
    <row r="20" spans="11:14">
      <c r="K20" s="5"/>
      <c r="L20" s="5"/>
      <c r="M20" s="4"/>
      <c r="N20" s="4"/>
    </row>
    <row r="21" spans="11:14">
      <c r="K21" s="5"/>
      <c r="L21" s="5"/>
      <c r="M21" s="4"/>
      <c r="N21" s="4"/>
    </row>
    <row r="22" spans="11:14">
      <c r="K22" s="5"/>
      <c r="L22" s="5"/>
      <c r="M22" s="4"/>
      <c r="N22" s="4"/>
    </row>
    <row r="23" spans="11:14">
      <c r="K23" s="5"/>
      <c r="L23" s="5"/>
    </row>
    <row r="24" spans="11:14">
      <c r="K24" s="5"/>
      <c r="L24" s="5"/>
    </row>
    <row r="25" spans="11:14">
      <c r="K25" s="5"/>
      <c r="L25" s="5"/>
    </row>
    <row r="26" spans="11:14">
      <c r="K26" s="5"/>
      <c r="L26" s="5"/>
    </row>
    <row r="27" spans="11:14">
      <c r="K27" s="5"/>
      <c r="L27" s="5"/>
    </row>
    <row r="28" spans="11:14">
      <c r="K28" s="5"/>
      <c r="L28" s="5"/>
    </row>
    <row r="29" spans="11:14">
      <c r="K29" s="5"/>
      <c r="L29" s="5"/>
    </row>
    <row r="30" spans="11:14">
      <c r="K30" s="5"/>
      <c r="L30" s="5"/>
    </row>
    <row r="31" spans="11:14">
      <c r="K31" s="5"/>
      <c r="L31" s="5"/>
    </row>
    <row r="32" spans="11:14">
      <c r="K32" s="6"/>
      <c r="L32" s="6"/>
    </row>
  </sheetData>
  <mergeCells count="10">
    <mergeCell ref="L1:P1"/>
    <mergeCell ref="B2:P2"/>
    <mergeCell ref="M4:N4"/>
    <mergeCell ref="O4:P4"/>
    <mergeCell ref="C4:D4"/>
    <mergeCell ref="E4:F4"/>
    <mergeCell ref="G4:H4"/>
    <mergeCell ref="K4:L4"/>
    <mergeCell ref="A3:P3"/>
    <mergeCell ref="I4:J4"/>
  </mergeCells>
  <pageMargins left="0.74803149606299213" right="0.74803149606299213" top="0.39370078740157483" bottom="0.39370078740157483" header="0.51181102362204722" footer="0.51181102362204722"/>
  <pageSetup paperSize="9" scale="55" orientation="landscape" r:id="rId1"/>
  <headerFooter alignWithMargins="0">
    <oddHeader>&amp;C&amp;L&amp;RÉrték típus: Forint</oddHeader>
    <oddFooter>&amp;C&amp;LAdatellenőrző kód: -46-5-22-4d62-5f50-342c78-467e2f1a4e-324f-3ea7d&amp;R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2020-07-29T06:14:58Z</cp:lastPrinted>
  <dcterms:created xsi:type="dcterms:W3CDTF">2019-04-17T09:59:39Z</dcterms:created>
  <dcterms:modified xsi:type="dcterms:W3CDTF">2020-07-29T06:18:03Z</dcterms:modified>
</cp:coreProperties>
</file>