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8\4_2018. április 26 KGY\9_2018\"/>
    </mc:Choice>
  </mc:AlternateContent>
  <bookViews>
    <workbookView xWindow="0" yWindow="0" windowWidth="28800" windowHeight="12345" tabRatio="895"/>
  </bookViews>
  <sheets>
    <sheet name="10. melléklet" sheetId="4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0">'10. melléklet'!$5:$9</definedName>
    <definedName name="_xlnm.Print_Area" localSheetId="0">'10. melléklet'!$A$1:$K$283</definedName>
  </definedNames>
  <calcPr calcId="162913"/>
</workbook>
</file>

<file path=xl/calcChain.xml><?xml version="1.0" encoding="utf-8"?>
<calcChain xmlns="http://schemas.openxmlformats.org/spreadsheetml/2006/main">
  <c r="I194" i="4" l="1"/>
  <c r="I187" i="4"/>
  <c r="I182" i="4"/>
  <c r="I156" i="4"/>
  <c r="I45" i="4"/>
  <c r="I14" i="4"/>
  <c r="I11" i="4"/>
  <c r="K157" i="4"/>
  <c r="K158" i="4"/>
  <c r="K159" i="4"/>
  <c r="K160" i="4"/>
  <c r="K161" i="4"/>
  <c r="K156" i="4"/>
  <c r="I159" i="4"/>
  <c r="I157" i="4"/>
  <c r="H158" i="4"/>
  <c r="K225" i="4" l="1"/>
  <c r="J224" i="4"/>
  <c r="I224" i="4"/>
  <c r="G224" i="4"/>
  <c r="F224" i="4"/>
  <c r="H225" i="4"/>
  <c r="K226" i="4" l="1"/>
  <c r="H226" i="4"/>
  <c r="J283" i="4" l="1"/>
  <c r="K279" i="4"/>
  <c r="K278" i="4"/>
  <c r="J277" i="4"/>
  <c r="I277" i="4"/>
  <c r="G277" i="4"/>
  <c r="G276" i="4" s="1"/>
  <c r="F277" i="4"/>
  <c r="F276" i="4" s="1"/>
  <c r="H276" i="4" s="1"/>
  <c r="J276" i="4"/>
  <c r="I276" i="4"/>
  <c r="K275" i="4"/>
  <c r="H275" i="4"/>
  <c r="J274" i="4"/>
  <c r="I274" i="4"/>
  <c r="K274" i="4" s="1"/>
  <c r="G274" i="4"/>
  <c r="F274" i="4"/>
  <c r="H274" i="4" s="1"/>
  <c r="K273" i="4"/>
  <c r="H273" i="4"/>
  <c r="K272" i="4"/>
  <c r="H272" i="4"/>
  <c r="K271" i="4"/>
  <c r="H271" i="4"/>
  <c r="K270" i="4"/>
  <c r="H270" i="4"/>
  <c r="K269" i="4"/>
  <c r="H269" i="4"/>
  <c r="K268" i="4"/>
  <c r="H268" i="4"/>
  <c r="K267" i="4"/>
  <c r="H267" i="4"/>
  <c r="K266" i="4"/>
  <c r="H266" i="4"/>
  <c r="K265" i="4"/>
  <c r="H265" i="4"/>
  <c r="K264" i="4"/>
  <c r="H264" i="4"/>
  <c r="K263" i="4"/>
  <c r="H263" i="4"/>
  <c r="K262" i="4"/>
  <c r="H262" i="4"/>
  <c r="K261" i="4"/>
  <c r="H261" i="4"/>
  <c r="J260" i="4"/>
  <c r="J259" i="4" s="1"/>
  <c r="I260" i="4"/>
  <c r="G260" i="4"/>
  <c r="F260" i="4"/>
  <c r="G259" i="4"/>
  <c r="K258" i="4"/>
  <c r="H258" i="4"/>
  <c r="K257" i="4"/>
  <c r="H257" i="4"/>
  <c r="K256" i="4"/>
  <c r="H256" i="4"/>
  <c r="K255" i="4"/>
  <c r="H255" i="4"/>
  <c r="J254" i="4"/>
  <c r="J253" i="4" s="1"/>
  <c r="I254" i="4"/>
  <c r="G254" i="4"/>
  <c r="F254" i="4"/>
  <c r="G253" i="4"/>
  <c r="K252" i="4"/>
  <c r="H252" i="4"/>
  <c r="K251" i="4"/>
  <c r="H251" i="4"/>
  <c r="K250" i="4"/>
  <c r="H250" i="4"/>
  <c r="K249" i="4"/>
  <c r="H249" i="4"/>
  <c r="K248" i="4"/>
  <c r="H248" i="4"/>
  <c r="K247" i="4"/>
  <c r="H247" i="4"/>
  <c r="K246" i="4"/>
  <c r="H246" i="4"/>
  <c r="K245" i="4"/>
  <c r="H245" i="4"/>
  <c r="K244" i="4"/>
  <c r="H244" i="4"/>
  <c r="J243" i="4"/>
  <c r="K243" i="4" s="1"/>
  <c r="I243" i="4"/>
  <c r="G243" i="4"/>
  <c r="G242" i="4" s="1"/>
  <c r="F243" i="4"/>
  <c r="F242" i="4" s="1"/>
  <c r="H242" i="4" s="1"/>
  <c r="J242" i="4"/>
  <c r="J231" i="4" s="1"/>
  <c r="K231" i="4" s="1"/>
  <c r="I242" i="4"/>
  <c r="K241" i="4"/>
  <c r="H241" i="4"/>
  <c r="J240" i="4"/>
  <c r="I240" i="4"/>
  <c r="G240" i="4"/>
  <c r="G283" i="4" s="1"/>
  <c r="F240" i="4"/>
  <c r="H240" i="4" s="1"/>
  <c r="K239" i="4"/>
  <c r="H239" i="4"/>
  <c r="K238" i="4"/>
  <c r="H238" i="4"/>
  <c r="K237" i="4"/>
  <c r="H237" i="4"/>
  <c r="K236" i="4"/>
  <c r="H236" i="4"/>
  <c r="J235" i="4"/>
  <c r="I235" i="4"/>
  <c r="K235" i="4" s="1"/>
  <c r="G235" i="4"/>
  <c r="G234" i="4" s="1"/>
  <c r="F235" i="4"/>
  <c r="J234" i="4"/>
  <c r="K233" i="4"/>
  <c r="H233" i="4"/>
  <c r="J232" i="4"/>
  <c r="I232" i="4"/>
  <c r="K232" i="4" s="1"/>
  <c r="G232" i="4"/>
  <c r="F232" i="4"/>
  <c r="H231" i="4"/>
  <c r="J230" i="4"/>
  <c r="K230" i="4" s="1"/>
  <c r="I230" i="4"/>
  <c r="G230" i="4"/>
  <c r="F230" i="4"/>
  <c r="H230" i="4" s="1"/>
  <c r="K229" i="4"/>
  <c r="H229" i="4"/>
  <c r="K228" i="4"/>
  <c r="H228" i="4"/>
  <c r="K227" i="4"/>
  <c r="H227" i="4"/>
  <c r="J223" i="4"/>
  <c r="G223" i="4"/>
  <c r="I223" i="4"/>
  <c r="K222" i="4"/>
  <c r="H222" i="4"/>
  <c r="K221" i="4"/>
  <c r="H221" i="4"/>
  <c r="K220" i="4"/>
  <c r="H220" i="4"/>
  <c r="I219" i="4"/>
  <c r="K219" i="4" s="1"/>
  <c r="H219" i="4"/>
  <c r="K218" i="4"/>
  <c r="H218" i="4"/>
  <c r="E218" i="4"/>
  <c r="K217" i="4"/>
  <c r="H217" i="4"/>
  <c r="E217" i="4"/>
  <c r="K216" i="4"/>
  <c r="H216" i="4"/>
  <c r="E216" i="4"/>
  <c r="K215" i="4"/>
  <c r="H215" i="4"/>
  <c r="E215" i="4"/>
  <c r="I214" i="4"/>
  <c r="K214" i="4" s="1"/>
  <c r="H214" i="4"/>
  <c r="J213" i="4"/>
  <c r="J212" i="4" s="1"/>
  <c r="G213" i="4"/>
  <c r="G212" i="4" s="1"/>
  <c r="F213" i="4"/>
  <c r="K211" i="4"/>
  <c r="H211" i="4"/>
  <c r="J210" i="4"/>
  <c r="I210" i="4"/>
  <c r="K210" i="4" s="1"/>
  <c r="G210" i="4"/>
  <c r="H210" i="4" s="1"/>
  <c r="F210" i="4"/>
  <c r="K209" i="4"/>
  <c r="H209" i="4"/>
  <c r="K208" i="4"/>
  <c r="H208" i="4"/>
  <c r="K207" i="4"/>
  <c r="H207" i="4"/>
  <c r="J206" i="4"/>
  <c r="J194" i="4" s="1"/>
  <c r="I206" i="4"/>
  <c r="G206" i="4"/>
  <c r="F206" i="4"/>
  <c r="H206" i="4" s="1"/>
  <c r="K205" i="4"/>
  <c r="H205" i="4"/>
  <c r="K204" i="4"/>
  <c r="H204" i="4"/>
  <c r="K203" i="4"/>
  <c r="H203" i="4"/>
  <c r="K202" i="4"/>
  <c r="H202" i="4"/>
  <c r="K201" i="4"/>
  <c r="H201" i="4"/>
  <c r="K200" i="4"/>
  <c r="H200" i="4"/>
  <c r="K199" i="4"/>
  <c r="H199" i="4"/>
  <c r="K198" i="4"/>
  <c r="H198" i="4"/>
  <c r="K197" i="4"/>
  <c r="H197" i="4"/>
  <c r="K196" i="4"/>
  <c r="H196" i="4"/>
  <c r="J195" i="4"/>
  <c r="I195" i="4"/>
  <c r="K195" i="4" s="1"/>
  <c r="G195" i="4"/>
  <c r="G194" i="4" s="1"/>
  <c r="F195" i="4"/>
  <c r="K193" i="4"/>
  <c r="H193" i="4"/>
  <c r="J192" i="4"/>
  <c r="I192" i="4"/>
  <c r="K192" i="4" s="1"/>
  <c r="G192" i="4"/>
  <c r="H192" i="4" s="1"/>
  <c r="F192" i="4"/>
  <c r="K191" i="4"/>
  <c r="H191" i="4"/>
  <c r="K190" i="4"/>
  <c r="H190" i="4"/>
  <c r="K189" i="4"/>
  <c r="H189" i="4"/>
  <c r="J188" i="4"/>
  <c r="J187" i="4" s="1"/>
  <c r="I188" i="4"/>
  <c r="G188" i="4"/>
  <c r="G187" i="4" s="1"/>
  <c r="F188" i="4"/>
  <c r="H188" i="4" s="1"/>
  <c r="K186" i="4"/>
  <c r="H186" i="4"/>
  <c r="J185" i="4"/>
  <c r="I185" i="4"/>
  <c r="K185" i="4" s="1"/>
  <c r="G185" i="4"/>
  <c r="F185" i="4"/>
  <c r="H185" i="4" s="1"/>
  <c r="K184" i="4"/>
  <c r="H184" i="4"/>
  <c r="J183" i="4"/>
  <c r="I183" i="4"/>
  <c r="G183" i="4"/>
  <c r="F183" i="4"/>
  <c r="J182" i="4"/>
  <c r="K182" i="4"/>
  <c r="K181" i="4"/>
  <c r="H181" i="4"/>
  <c r="K180" i="4"/>
  <c r="H180" i="4"/>
  <c r="J179" i="4"/>
  <c r="I179" i="4"/>
  <c r="G179" i="4"/>
  <c r="G178" i="4" s="1"/>
  <c r="F179" i="4"/>
  <c r="H179" i="4" s="1"/>
  <c r="J178" i="4"/>
  <c r="I178" i="4"/>
  <c r="K178" i="4" s="1"/>
  <c r="K177" i="4"/>
  <c r="H177" i="4"/>
  <c r="J176" i="4"/>
  <c r="I176" i="4"/>
  <c r="G176" i="4"/>
  <c r="F176" i="4"/>
  <c r="H176" i="4" s="1"/>
  <c r="K175" i="4"/>
  <c r="H175" i="4"/>
  <c r="K174" i="4"/>
  <c r="H174" i="4"/>
  <c r="K173" i="4"/>
  <c r="H173" i="4"/>
  <c r="K172" i="4"/>
  <c r="H172" i="4"/>
  <c r="K171" i="4"/>
  <c r="H171" i="4"/>
  <c r="K170" i="4"/>
  <c r="H170" i="4"/>
  <c r="K169" i="4"/>
  <c r="H169" i="4"/>
  <c r="K168" i="4"/>
  <c r="H168" i="4"/>
  <c r="K167" i="4"/>
  <c r="H167" i="4"/>
  <c r="K166" i="4"/>
  <c r="H166" i="4"/>
  <c r="K165" i="4"/>
  <c r="H165" i="4"/>
  <c r="K164" i="4"/>
  <c r="H164" i="4"/>
  <c r="K163" i="4"/>
  <c r="J163" i="4"/>
  <c r="I163" i="4"/>
  <c r="G163" i="4"/>
  <c r="G162" i="4" s="1"/>
  <c r="F163" i="4"/>
  <c r="J162" i="4"/>
  <c r="I162" i="4"/>
  <c r="K162" i="4" s="1"/>
  <c r="F162" i="4"/>
  <c r="H162" i="4" s="1"/>
  <c r="H159" i="4"/>
  <c r="H157" i="4"/>
  <c r="J156" i="4"/>
  <c r="G156" i="4"/>
  <c r="F156" i="4"/>
  <c r="K155" i="4"/>
  <c r="H155" i="4"/>
  <c r="K154" i="4"/>
  <c r="H154" i="4"/>
  <c r="K153" i="4"/>
  <c r="H153" i="4"/>
  <c r="K152" i="4"/>
  <c r="H152" i="4"/>
  <c r="K151" i="4"/>
  <c r="H151" i="4"/>
  <c r="K150" i="4"/>
  <c r="H150" i="4"/>
  <c r="K149" i="4"/>
  <c r="H149" i="4"/>
  <c r="J148" i="4"/>
  <c r="K148" i="4" s="1"/>
  <c r="I148" i="4"/>
  <c r="G148" i="4"/>
  <c r="G147" i="4" s="1"/>
  <c r="F148" i="4"/>
  <c r="H148" i="4" s="1"/>
  <c r="K147" i="4"/>
  <c r="K146" i="4"/>
  <c r="H146" i="4"/>
  <c r="K145" i="4"/>
  <c r="H145" i="4"/>
  <c r="K144" i="4"/>
  <c r="H144" i="4"/>
  <c r="K143" i="4"/>
  <c r="H143" i="4"/>
  <c r="K142" i="4"/>
  <c r="H142" i="4"/>
  <c r="K141" i="4"/>
  <c r="H141" i="4"/>
  <c r="K140" i="4"/>
  <c r="H140" i="4"/>
  <c r="K139" i="4"/>
  <c r="H139" i="4"/>
  <c r="K138" i="4"/>
  <c r="H138" i="4"/>
  <c r="K137" i="4"/>
  <c r="H137" i="4"/>
  <c r="K136" i="4"/>
  <c r="H136" i="4"/>
  <c r="K135" i="4"/>
  <c r="F135" i="4"/>
  <c r="H135" i="4" s="1"/>
  <c r="K134" i="4"/>
  <c r="H134" i="4"/>
  <c r="K133" i="4"/>
  <c r="H133" i="4"/>
  <c r="K132" i="4"/>
  <c r="H132" i="4"/>
  <c r="K131" i="4"/>
  <c r="H131" i="4"/>
  <c r="K130" i="4"/>
  <c r="H130" i="4"/>
  <c r="K129" i="4"/>
  <c r="H129" i="4"/>
  <c r="K128" i="4"/>
  <c r="H128" i="4"/>
  <c r="K127" i="4"/>
  <c r="H127" i="4"/>
  <c r="K126" i="4"/>
  <c r="H126" i="4"/>
  <c r="K125" i="4"/>
  <c r="H125" i="4"/>
  <c r="K124" i="4"/>
  <c r="H124" i="4"/>
  <c r="K123" i="4"/>
  <c r="H123" i="4"/>
  <c r="K122" i="4"/>
  <c r="H122" i="4"/>
  <c r="K121" i="4"/>
  <c r="H121" i="4"/>
  <c r="K120" i="4"/>
  <c r="H120" i="4"/>
  <c r="K119" i="4"/>
  <c r="H119" i="4"/>
  <c r="K118" i="4"/>
  <c r="H118" i="4"/>
  <c r="K117" i="4"/>
  <c r="H117" i="4"/>
  <c r="K116" i="4"/>
  <c r="H116" i="4"/>
  <c r="K115" i="4"/>
  <c r="H115" i="4"/>
  <c r="K114" i="4"/>
  <c r="H114" i="4"/>
  <c r="K113" i="4"/>
  <c r="H113" i="4"/>
  <c r="K112" i="4"/>
  <c r="H112" i="4"/>
  <c r="K111" i="4"/>
  <c r="H111" i="4"/>
  <c r="K110" i="4"/>
  <c r="H110" i="4"/>
  <c r="K109" i="4"/>
  <c r="H109" i="4"/>
  <c r="K108" i="4"/>
  <c r="H108" i="4"/>
  <c r="K107" i="4"/>
  <c r="H107" i="4"/>
  <c r="K106" i="4"/>
  <c r="H106" i="4"/>
  <c r="K105" i="4"/>
  <c r="H105" i="4"/>
  <c r="K104" i="4"/>
  <c r="H104" i="4"/>
  <c r="K103" i="4"/>
  <c r="H103" i="4"/>
  <c r="K102" i="4"/>
  <c r="H102" i="4"/>
  <c r="K101" i="4"/>
  <c r="H101" i="4"/>
  <c r="K100" i="4"/>
  <c r="H100" i="4"/>
  <c r="K99" i="4"/>
  <c r="H99" i="4"/>
  <c r="K98" i="4"/>
  <c r="H98" i="4"/>
  <c r="K97" i="4"/>
  <c r="H97" i="4"/>
  <c r="K96" i="4"/>
  <c r="H96" i="4"/>
  <c r="K95" i="4"/>
  <c r="H95" i="4"/>
  <c r="K94" i="4"/>
  <c r="H94" i="4"/>
  <c r="K93" i="4"/>
  <c r="H93" i="4"/>
  <c r="K92" i="4"/>
  <c r="H92" i="4"/>
  <c r="K91" i="4"/>
  <c r="H91" i="4"/>
  <c r="K90" i="4"/>
  <c r="H90" i="4"/>
  <c r="K89" i="4"/>
  <c r="H89" i="4"/>
  <c r="K88" i="4"/>
  <c r="H88" i="4"/>
  <c r="K87" i="4"/>
  <c r="H87" i="4"/>
  <c r="K86" i="4"/>
  <c r="H86" i="4"/>
  <c r="K85" i="4"/>
  <c r="H85" i="4"/>
  <c r="K84" i="4"/>
  <c r="H84" i="4"/>
  <c r="K83" i="4"/>
  <c r="H83" i="4"/>
  <c r="K82" i="4"/>
  <c r="H82" i="4"/>
  <c r="K81" i="4"/>
  <c r="H81" i="4"/>
  <c r="K80" i="4"/>
  <c r="H80" i="4"/>
  <c r="K79" i="4"/>
  <c r="H79" i="4"/>
  <c r="K78" i="4"/>
  <c r="H78" i="4"/>
  <c r="K77" i="4"/>
  <c r="H77" i="4"/>
  <c r="K76" i="4"/>
  <c r="H76" i="4"/>
  <c r="K75" i="4"/>
  <c r="H75" i="4"/>
  <c r="K74" i="4"/>
  <c r="H74" i="4"/>
  <c r="K73" i="4"/>
  <c r="H73" i="4"/>
  <c r="K72" i="4"/>
  <c r="H72" i="4"/>
  <c r="K71" i="4"/>
  <c r="H71" i="4"/>
  <c r="K70" i="4"/>
  <c r="H70" i="4"/>
  <c r="K69" i="4"/>
  <c r="H69" i="4"/>
  <c r="K68" i="4"/>
  <c r="H68" i="4"/>
  <c r="K67" i="4"/>
  <c r="H67" i="4"/>
  <c r="K66" i="4"/>
  <c r="H66" i="4"/>
  <c r="K65" i="4"/>
  <c r="H65" i="4"/>
  <c r="K64" i="4"/>
  <c r="H64" i="4"/>
  <c r="K63" i="4"/>
  <c r="H63" i="4"/>
  <c r="J62" i="4"/>
  <c r="I62" i="4"/>
  <c r="G62" i="4"/>
  <c r="G61" i="4" s="1"/>
  <c r="F62" i="4"/>
  <c r="J61" i="4"/>
  <c r="I61" i="4"/>
  <c r="K60" i="4"/>
  <c r="H60" i="4"/>
  <c r="K59" i="4"/>
  <c r="H59" i="4"/>
  <c r="K58" i="4"/>
  <c r="H58" i="4"/>
  <c r="K57" i="4"/>
  <c r="H57" i="4"/>
  <c r="J56" i="4"/>
  <c r="I56" i="4"/>
  <c r="G56" i="4"/>
  <c r="F56" i="4"/>
  <c r="K55" i="4"/>
  <c r="H55" i="4"/>
  <c r="K54" i="4"/>
  <c r="H54" i="4"/>
  <c r="K53" i="4"/>
  <c r="H53" i="4"/>
  <c r="K52" i="4"/>
  <c r="H52" i="4"/>
  <c r="K51" i="4"/>
  <c r="H51" i="4"/>
  <c r="K50" i="4"/>
  <c r="H50" i="4"/>
  <c r="K49" i="4"/>
  <c r="H49" i="4"/>
  <c r="K48" i="4"/>
  <c r="H48" i="4"/>
  <c r="K47" i="4"/>
  <c r="H47" i="4"/>
  <c r="J46" i="4"/>
  <c r="I46" i="4"/>
  <c r="G46" i="4"/>
  <c r="G45" i="4" s="1"/>
  <c r="F46" i="4"/>
  <c r="K44" i="4"/>
  <c r="H44" i="4"/>
  <c r="K43" i="4"/>
  <c r="H43" i="4"/>
  <c r="K42" i="4"/>
  <c r="H42" i="4"/>
  <c r="K41" i="4"/>
  <c r="H41" i="4"/>
  <c r="K40" i="4"/>
  <c r="H40" i="4"/>
  <c r="K39" i="4"/>
  <c r="H39" i="4"/>
  <c r="K38" i="4"/>
  <c r="H38" i="4"/>
  <c r="K37" i="4"/>
  <c r="H37" i="4"/>
  <c r="J36" i="4"/>
  <c r="I36" i="4"/>
  <c r="G36" i="4"/>
  <c r="F36" i="4"/>
  <c r="K35" i="4"/>
  <c r="H35" i="4"/>
  <c r="K34" i="4"/>
  <c r="H34" i="4"/>
  <c r="K33" i="4"/>
  <c r="H33" i="4"/>
  <c r="K32" i="4"/>
  <c r="H32" i="4"/>
  <c r="K31" i="4"/>
  <c r="H31" i="4"/>
  <c r="K30" i="4"/>
  <c r="H30" i="4"/>
  <c r="K29" i="4"/>
  <c r="H29" i="4"/>
  <c r="K28" i="4"/>
  <c r="H28" i="4"/>
  <c r="K27" i="4"/>
  <c r="H27" i="4"/>
  <c r="K26" i="4"/>
  <c r="H26" i="4"/>
  <c r="K25" i="4"/>
  <c r="H25" i="4"/>
  <c r="K24" i="4"/>
  <c r="H24" i="4"/>
  <c r="K23" i="4"/>
  <c r="H23" i="4"/>
  <c r="K22" i="4"/>
  <c r="H22" i="4"/>
  <c r="K21" i="4"/>
  <c r="H21" i="4"/>
  <c r="K20" i="4"/>
  <c r="H20" i="4"/>
  <c r="K19" i="4"/>
  <c r="H19" i="4"/>
  <c r="K18" i="4"/>
  <c r="H18" i="4"/>
  <c r="K17" i="4"/>
  <c r="H17" i="4"/>
  <c r="K16" i="4"/>
  <c r="H16" i="4"/>
  <c r="J15" i="4"/>
  <c r="I15" i="4"/>
  <c r="K15" i="4" s="1"/>
  <c r="G15" i="4"/>
  <c r="F15" i="4"/>
  <c r="J14" i="4"/>
  <c r="K14" i="4"/>
  <c r="I13" i="4"/>
  <c r="H13" i="4"/>
  <c r="I12" i="4"/>
  <c r="H12" i="4"/>
  <c r="K11" i="4"/>
  <c r="J11" i="4"/>
  <c r="G11" i="4"/>
  <c r="F11" i="4"/>
  <c r="H11" i="4" l="1"/>
  <c r="K179" i="4"/>
  <c r="F187" i="4"/>
  <c r="F234" i="4"/>
  <c r="H234" i="4" s="1"/>
  <c r="J282" i="4"/>
  <c r="K56" i="4"/>
  <c r="F147" i="4"/>
  <c r="H147" i="4" s="1"/>
  <c r="G14" i="4"/>
  <c r="K46" i="4"/>
  <c r="H56" i="4"/>
  <c r="K61" i="4"/>
  <c r="K62" i="4"/>
  <c r="H156" i="4"/>
  <c r="K176" i="4"/>
  <c r="F178" i="4"/>
  <c r="H178" i="4" s="1"/>
  <c r="K183" i="4"/>
  <c r="K206" i="4"/>
  <c r="H232" i="4"/>
  <c r="K242" i="4"/>
  <c r="K277" i="4"/>
  <c r="K223" i="4"/>
  <c r="H195" i="4"/>
  <c r="F194" i="4"/>
  <c r="H194" i="4" s="1"/>
  <c r="K260" i="4"/>
  <c r="I259" i="4"/>
  <c r="K259" i="4" s="1"/>
  <c r="H15" i="4"/>
  <c r="H36" i="4"/>
  <c r="F282" i="4"/>
  <c r="K36" i="4"/>
  <c r="J45" i="4"/>
  <c r="K45" i="4" s="1"/>
  <c r="H163" i="4"/>
  <c r="H183" i="4"/>
  <c r="F182" i="4"/>
  <c r="H213" i="4"/>
  <c r="F212" i="4"/>
  <c r="H212" i="4" s="1"/>
  <c r="I283" i="4"/>
  <c r="K283" i="4" s="1"/>
  <c r="K240" i="4"/>
  <c r="K254" i="4"/>
  <c r="I253" i="4"/>
  <c r="K253" i="4" s="1"/>
  <c r="F281" i="4"/>
  <c r="F14" i="4"/>
  <c r="G282" i="4"/>
  <c r="H46" i="4"/>
  <c r="F45" i="4"/>
  <c r="H45" i="4" s="1"/>
  <c r="G182" i="4"/>
  <c r="K188" i="4"/>
  <c r="K187" i="4" s="1"/>
  <c r="K194" i="4"/>
  <c r="H224" i="4"/>
  <c r="F223" i="4"/>
  <c r="H223" i="4" s="1"/>
  <c r="K224" i="4"/>
  <c r="H243" i="4"/>
  <c r="H260" i="4"/>
  <c r="F259" i="4"/>
  <c r="H259" i="4" s="1"/>
  <c r="G281" i="4"/>
  <c r="I282" i="4"/>
  <c r="K282" i="4" s="1"/>
  <c r="H62" i="4"/>
  <c r="F61" i="4"/>
  <c r="H61" i="4" s="1"/>
  <c r="H187" i="4"/>
  <c r="I234" i="4"/>
  <c r="K234" i="4" s="1"/>
  <c r="H235" i="4"/>
  <c r="H254" i="4"/>
  <c r="F253" i="4"/>
  <c r="H253" i="4" s="1"/>
  <c r="K276" i="4"/>
  <c r="J281" i="4"/>
  <c r="J280" i="4" s="1"/>
  <c r="F283" i="4"/>
  <c r="H283" i="4" s="1"/>
  <c r="I213" i="4"/>
  <c r="H282" i="4" l="1"/>
  <c r="G280" i="4"/>
  <c r="K213" i="4"/>
  <c r="I212" i="4"/>
  <c r="K212" i="4" s="1"/>
  <c r="H281" i="4"/>
  <c r="F280" i="4"/>
  <c r="H14" i="4"/>
  <c r="I281" i="4"/>
  <c r="H182" i="4"/>
  <c r="H280" i="4" l="1"/>
  <c r="K281" i="4"/>
  <c r="I280" i="4"/>
  <c r="K280" i="4" s="1"/>
</calcChain>
</file>

<file path=xl/sharedStrings.xml><?xml version="1.0" encoding="utf-8"?>
<sst xmlns="http://schemas.openxmlformats.org/spreadsheetml/2006/main" count="563" uniqueCount="532">
  <si>
    <t>Ft-ban</t>
  </si>
  <si>
    <t>A</t>
  </si>
  <si>
    <t>B</t>
  </si>
  <si>
    <t>C</t>
  </si>
  <si>
    <t>D</t>
  </si>
  <si>
    <t>E</t>
  </si>
  <si>
    <t>F</t>
  </si>
  <si>
    <t>G</t>
  </si>
  <si>
    <t>H</t>
  </si>
  <si>
    <t>Cím</t>
  </si>
  <si>
    <t>Feladatcsoport</t>
  </si>
  <si>
    <t>Alcím</t>
  </si>
  <si>
    <t>Jogcím</t>
  </si>
  <si>
    <t>Összesen</t>
  </si>
  <si>
    <t>Kötelező feladat</t>
  </si>
  <si>
    <t>2.</t>
  </si>
  <si>
    <t>2.1</t>
  </si>
  <si>
    <t>3.</t>
  </si>
  <si>
    <t>4.</t>
  </si>
  <si>
    <t>5.</t>
  </si>
  <si>
    <t>7.</t>
  </si>
  <si>
    <t>8.</t>
  </si>
  <si>
    <t>Kertségi fejlesztési program összesen</t>
  </si>
  <si>
    <t>10.</t>
  </si>
  <si>
    <t>12.</t>
  </si>
  <si>
    <t>Sportfeladatok és kiemelt sportrendezvények összesen</t>
  </si>
  <si>
    <t>13.</t>
  </si>
  <si>
    <t>Önkormányzat által folyósított ellátások összesen</t>
  </si>
  <si>
    <t>14.</t>
  </si>
  <si>
    <t>15.</t>
  </si>
  <si>
    <t>Közművelődési feladatok összesen</t>
  </si>
  <si>
    <t>17.</t>
  </si>
  <si>
    <t>Környezetvédelmi Alap összesen</t>
  </si>
  <si>
    <t>17.1</t>
  </si>
  <si>
    <t>21.</t>
  </si>
  <si>
    <t>22.</t>
  </si>
  <si>
    <t>Városmarketing feladatok összesen</t>
  </si>
  <si>
    <t>24.</t>
  </si>
  <si>
    <t>Vagyongazdálkodási feladatok összesen</t>
  </si>
  <si>
    <t>MINDÖSSZESEN</t>
  </si>
  <si>
    <t>Kötelező feladat összesen</t>
  </si>
  <si>
    <t>Önként vállalt feladat összesen</t>
  </si>
  <si>
    <t>Állami (államigazgatási) feladat összesen</t>
  </si>
  <si>
    <t>Közfoglalkoztatás összesen</t>
  </si>
  <si>
    <t>Képviselő-testület működésével, tagjainak díjazásával, valamint a polgármester és az alpolgármesterek tiszteletdíjával és költségtérítésével kapcsolatos kiadások összesen</t>
  </si>
  <si>
    <t>Városüzemeltetési kiadások összesen</t>
  </si>
  <si>
    <t>Beruházási kiadások összesen</t>
  </si>
  <si>
    <t>Városrendezési tervek kiadásai összesen</t>
  </si>
  <si>
    <t>Egészségügyi feladatok összesen</t>
  </si>
  <si>
    <t>Az Önkormányzat központi kezelésű feladatainak 2017. évi költségvetési maradványa</t>
  </si>
  <si>
    <t>Előirányzat megnevezése (2018. évi címrend szerint)</t>
  </si>
  <si>
    <t>16.</t>
  </si>
  <si>
    <t>16.2</t>
  </si>
  <si>
    <t>Önként vállalt feladat</t>
  </si>
  <si>
    <t>Térfigyelő rendszer üzemeltetés bérköltségének támogatása</t>
  </si>
  <si>
    <t>16.2.3.6</t>
  </si>
  <si>
    <t>Dél-Nyírség, Erdőspuszták Leader Egyesület</t>
  </si>
  <si>
    <t>16.2.3.7</t>
  </si>
  <si>
    <t>Vásárszövetség tagdíj</t>
  </si>
  <si>
    <t>21.1</t>
  </si>
  <si>
    <t>21.1.4</t>
  </si>
  <si>
    <t>Egyéb kiadások</t>
  </si>
  <si>
    <t>21.1.5</t>
  </si>
  <si>
    <t>Megbízási díjak</t>
  </si>
  <si>
    <t>21.1.10</t>
  </si>
  <si>
    <t>Elismerő címek, díjak és kitüntetések</t>
  </si>
  <si>
    <t>21.3</t>
  </si>
  <si>
    <t>21.3.1</t>
  </si>
  <si>
    <t>Honvédelem, polgári védelem, katasztrófavédelem</t>
  </si>
  <si>
    <t>20.</t>
  </si>
  <si>
    <t>20.1</t>
  </si>
  <si>
    <t>22.2</t>
  </si>
  <si>
    <t>22.2.1</t>
  </si>
  <si>
    <t>Média- megjelenések és kiadványok</t>
  </si>
  <si>
    <t>22.2.2</t>
  </si>
  <si>
    <t>Kiemelkedő tevékenységek és kiemelt városi rendezvények támogatása</t>
  </si>
  <si>
    <t>22.2.3</t>
  </si>
  <si>
    <t>Idegenforgalmi feladatok</t>
  </si>
  <si>
    <t>22.2.4</t>
  </si>
  <si>
    <t>Díszkivilágítás</t>
  </si>
  <si>
    <t>22.2.5</t>
  </si>
  <si>
    <t>Állampolgársági eskütétellel kapcsolatos feladatok</t>
  </si>
  <si>
    <t>22.2.6</t>
  </si>
  <si>
    <t>Gazdaságszervezési, gazdaságfejlesztési feladatok</t>
  </si>
  <si>
    <t>22.2.7</t>
  </si>
  <si>
    <t>Informatikai feladatok</t>
  </si>
  <si>
    <t>22.2.9</t>
  </si>
  <si>
    <t>Nemzetközi kapcsolatok</t>
  </si>
  <si>
    <t>22.2.11</t>
  </si>
  <si>
    <t>Bocskai István ökölvívó emlékverseny 2017</t>
  </si>
  <si>
    <t>7.1</t>
  </si>
  <si>
    <t>7.2</t>
  </si>
  <si>
    <t>9.</t>
  </si>
  <si>
    <t>Köznevelési feladatok összesen</t>
  </si>
  <si>
    <t>9.1</t>
  </si>
  <si>
    <t>15.1</t>
  </si>
  <si>
    <t>15.1.1</t>
  </si>
  <si>
    <t>Városi szintű rendezvények, kulturális közösségi programok, városrészi rendezvények</t>
  </si>
  <si>
    <t>15.1.2</t>
  </si>
  <si>
    <t>15.1.5</t>
  </si>
  <si>
    <t>15.1.6.</t>
  </si>
  <si>
    <t>15.1.11</t>
  </si>
  <si>
    <t>15.1.12</t>
  </si>
  <si>
    <t>Európa Kulturális Fővárosa Pályázat adminisztrációs költségei</t>
  </si>
  <si>
    <t>Támogatások összesen</t>
  </si>
  <si>
    <t>16.2.2.2</t>
  </si>
  <si>
    <t>Nemzetközi Iskola megvalósítása</t>
  </si>
  <si>
    <t>21.1.24</t>
  </si>
  <si>
    <t>10.1.4</t>
  </si>
  <si>
    <t>Egészségügyi szolgáltatás nyújtása (anyagtejgyűtés)</t>
  </si>
  <si>
    <t>13.1.1.1</t>
  </si>
  <si>
    <t>Lakásfenntartási támogatás</t>
  </si>
  <si>
    <t>13.1.1.2</t>
  </si>
  <si>
    <t>Adósságcsökkentési támogatás</t>
  </si>
  <si>
    <t>13.1.1.3</t>
  </si>
  <si>
    <t>Rendkívüli, időszaki, nevelési támogatás</t>
  </si>
  <si>
    <t>13.1.1.4</t>
  </si>
  <si>
    <t>Temetési támogatás</t>
  </si>
  <si>
    <t>13.1.2.1</t>
  </si>
  <si>
    <t>Iskolakezdési támogatás</t>
  </si>
  <si>
    <t>Gyógyszertámogatás</t>
  </si>
  <si>
    <t>Kelengye támogatás</t>
  </si>
  <si>
    <t>Köztemetés</t>
  </si>
  <si>
    <t>70 éven felüliek hulladékgazdálkodási közszolgáltatási díjtámogatás</t>
  </si>
  <si>
    <t>13.1.2.2</t>
  </si>
  <si>
    <t>13.1.2.3</t>
  </si>
  <si>
    <t>13.1.3</t>
  </si>
  <si>
    <t>13.2.1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</si>
  <si>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</si>
  <si>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</si>
  <si>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</si>
  <si>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</si>
  <si>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</si>
  <si>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</si>
  <si>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</si>
  <si>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</si>
  <si>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24.1.10</t>
  </si>
  <si>
    <t>24.1.11</t>
  </si>
  <si>
    <t>24.1.12</t>
  </si>
  <si>
    <t>24.1.15</t>
  </si>
  <si>
    <t>24.1</t>
  </si>
  <si>
    <t>24.1.16</t>
  </si>
  <si>
    <t>Üzemeltetési költség</t>
  </si>
  <si>
    <t xml:space="preserve">Ingatlanértékesítés előkészítése </t>
  </si>
  <si>
    <t xml:space="preserve">Önkormányzattal szembeni követelések, kártérítések </t>
  </si>
  <si>
    <t>Vagyonkataszter karbantartás</t>
  </si>
  <si>
    <t xml:space="preserve">Egyéb vagyonkezelési költség </t>
  </si>
  <si>
    <t>Térítési díjak önkormányzati lakások kiürítéséhez</t>
  </si>
  <si>
    <t>Stratégiai vagyonalap</t>
  </si>
  <si>
    <t>Szabályozási tervi korlátozás, kisajátítás, adásvétel</t>
  </si>
  <si>
    <t xml:space="preserve">Bontási költség </t>
  </si>
  <si>
    <t>Színház funkció befogadására létesített ingatlan állagmegóvásával és vagyonvédelmével kapcsolatos kiadások</t>
  </si>
  <si>
    <t>Bérleti díj beszámítással végzett beruházások, felújítások elszámolása</t>
  </si>
  <si>
    <t>Nem lakás célú önkormányzati tulajdonú helyiségek közös költségei</t>
  </si>
  <si>
    <t>Riasztórendszerek kiépítése, figyelőszolgáltatása, karbantartása</t>
  </si>
  <si>
    <t>12.1</t>
  </si>
  <si>
    <t>12.2</t>
  </si>
  <si>
    <t>Diáksport versenyek támogatása</t>
  </si>
  <si>
    <t>Szakszövetségi versenyek támogatása</t>
  </si>
  <si>
    <t>Kiemelt sportrendezvények szervezése, támogatása</t>
  </si>
  <si>
    <t>12.1.1</t>
  </si>
  <si>
    <t>12.1.2</t>
  </si>
  <si>
    <t>12.1.3</t>
  </si>
  <si>
    <t>12.2.2</t>
  </si>
  <si>
    <t>Békessy Béla Sport ösztöndíj</t>
  </si>
  <si>
    <t>Hajdú-Táncegyüttesért Közhasznú Alapítvány támogatása</t>
  </si>
  <si>
    <t>Állami (államigazgatási) feladat</t>
  </si>
  <si>
    <t>Gazdaságfejlesztési "Alap" összesen</t>
  </si>
  <si>
    <t>26.</t>
  </si>
  <si>
    <t>Általános tartalék összesen</t>
  </si>
  <si>
    <t>26.1</t>
  </si>
  <si>
    <t>15.1.16.5</t>
  </si>
  <si>
    <t>3.1</t>
  </si>
  <si>
    <t>3.1.1</t>
  </si>
  <si>
    <t>Nyílt árokrendszer meder kotrása</t>
  </si>
  <si>
    <t>3.1.2</t>
  </si>
  <si>
    <t>Zárt csatornahálózat mosatása</t>
  </si>
  <si>
    <t>3.1.3</t>
  </si>
  <si>
    <t>Csapadékvíz-elvezető hálózaton végzett munkák</t>
  </si>
  <si>
    <t>3.1.4</t>
  </si>
  <si>
    <t>Tócó élővízfolyás karbantartása</t>
  </si>
  <si>
    <t>3.1.5</t>
  </si>
  <si>
    <t>Csapadékvíz átemelők üzemeltetése</t>
  </si>
  <si>
    <t>3.1.6</t>
  </si>
  <si>
    <t>Belvízvédekezés</t>
  </si>
  <si>
    <t>3.1.7</t>
  </si>
  <si>
    <t>Közterületi beruházásokhoz kapcsolódó előre nem tervezhető kiadások (fedlapok, víznyelőrácsok cseréje)</t>
  </si>
  <si>
    <t>3.1.8</t>
  </si>
  <si>
    <t>Nem közművel összegyűjtött háztartási szennyvíz ártalmatlanítás</t>
  </si>
  <si>
    <t>3.1.9</t>
  </si>
  <si>
    <t>Közvilágítás üzemeltetése</t>
  </si>
  <si>
    <t>3.1.10</t>
  </si>
  <si>
    <t>Mért rendszerek üzemeltetése</t>
  </si>
  <si>
    <t>3.1.11</t>
  </si>
  <si>
    <t>Közvilágítási lámpatestek beárnyékolásának megszüntetése</t>
  </si>
  <si>
    <t>3.1.12</t>
  </si>
  <si>
    <t>Kamerarendszerek üzemeltetése, átépítése, javítása</t>
  </si>
  <si>
    <t>3.1.13</t>
  </si>
  <si>
    <t>Hóeltakarítás (I. és IV. negyedév)</t>
  </si>
  <si>
    <t>3.1.14</t>
  </si>
  <si>
    <t>Útburkolat karbantartás, javítás</t>
  </si>
  <si>
    <t>3.1.15</t>
  </si>
  <si>
    <t>Járdaburkolat javítása</t>
  </si>
  <si>
    <t>3.1.16</t>
  </si>
  <si>
    <t>Jelzőtáblák pótlása, kihelyezése</t>
  </si>
  <si>
    <t>3.1.17</t>
  </si>
  <si>
    <t>Útburkolati jelek felfestése</t>
  </si>
  <si>
    <t>3.1.18</t>
  </si>
  <si>
    <t>Közúti jelzőlámpa üzemeltetése, karbantartása és fejlesztése</t>
  </si>
  <si>
    <t>3.1.19</t>
  </si>
  <si>
    <t>Közös üzemeltetési díj (MK Np. Zrt.-önkormányzati csomópont)</t>
  </si>
  <si>
    <t>3.2</t>
  </si>
  <si>
    <t>3.2.2</t>
  </si>
  <si>
    <t>Egyéb kommunális szolgáltatás</t>
  </si>
  <si>
    <t>3.2.3</t>
  </si>
  <si>
    <t>Kártérítések, megbízások, ügyvédi díjak</t>
  </si>
  <si>
    <t>3.2.5</t>
  </si>
  <si>
    <t>Fedett utasvárók javítása</t>
  </si>
  <si>
    <t>3.2.6</t>
  </si>
  <si>
    <t>Lakott külterületek közlekedési költségei</t>
  </si>
  <si>
    <t>3.2.8</t>
  </si>
  <si>
    <t>Tervezési feladatok</t>
  </si>
  <si>
    <t>3.2.9</t>
  </si>
  <si>
    <t>Előre nem tervezhető közlekedési feladatok</t>
  </si>
  <si>
    <t>3.2.10</t>
  </si>
  <si>
    <t>Új kijelölt gyalogátkelőhelyek kialakítása</t>
  </si>
  <si>
    <t>3.2.13</t>
  </si>
  <si>
    <t>Parkolójavítás</t>
  </si>
  <si>
    <t>4.1</t>
  </si>
  <si>
    <t>4.1.1</t>
  </si>
  <si>
    <t>Közhasznú zöldterületek fenntartása</t>
  </si>
  <si>
    <t>4.1.3</t>
  </si>
  <si>
    <t>Nagyerdei Parkerdő vagyonvédelmi feladata</t>
  </si>
  <si>
    <t>4.1.5</t>
  </si>
  <si>
    <t>Játszóterek karbantartása, játszótér üzemeltetés</t>
  </si>
  <si>
    <t>4.1.7</t>
  </si>
  <si>
    <t>Gépi, kézi úttisztítás és utcai szemétszállítás, illegális szemétlerakók megszüntetése, lombgyűjtőzsák biztosítása a lakosság részére</t>
  </si>
  <si>
    <t>4.1.10</t>
  </si>
  <si>
    <t>Patkánymentesítés</t>
  </si>
  <si>
    <t>4.1.11</t>
  </si>
  <si>
    <t>Közkutak üzemeltetése, közüzemi díjak</t>
  </si>
  <si>
    <t>4.1.12</t>
  </si>
  <si>
    <t>Erdőterületek fenntartása, gallyazás, növénytelepítés</t>
  </si>
  <si>
    <t>4.1.13</t>
  </si>
  <si>
    <t>Szökőkutak, csobogók, ivókutak üzemeltetése, felújítása</t>
  </si>
  <si>
    <t>4.1.14</t>
  </si>
  <si>
    <t>Nyilvános WC-k üzemeltetése, felújítása</t>
  </si>
  <si>
    <t>4.2</t>
  </si>
  <si>
    <t>4.2.2</t>
  </si>
  <si>
    <t>Előre nem tervezett parkfenntartási és rendezvényi feladatok</t>
  </si>
  <si>
    <t>4.2.6</t>
  </si>
  <si>
    <t>Fasorrekonstrukció</t>
  </si>
  <si>
    <t>4.2.10</t>
  </si>
  <si>
    <t xml:space="preserve">Nagyerdő 2018 program </t>
  </si>
  <si>
    <t>4.2.19</t>
  </si>
  <si>
    <t>DEHUSZ Nonprofit Kft. közterületi feladataihoz szükséges anyagbeszerzésének támogatása</t>
  </si>
  <si>
    <t>Zöldterületi kiadások összesen</t>
  </si>
  <si>
    <t>11.</t>
  </si>
  <si>
    <t>23.</t>
  </si>
  <si>
    <t>27.</t>
  </si>
  <si>
    <t>15.1.16.8</t>
  </si>
  <si>
    <t>Kötelezettség-vállalással terhelt maradvány</t>
  </si>
  <si>
    <t>Az önkormányzat 2018. évi költségvetési rendeletének eredeti előirányzataiba már betervezett 2017. évi maradvány</t>
  </si>
  <si>
    <t>Kötelezettség-vállalással nem terhelt (szabad) maradvány</t>
  </si>
  <si>
    <t>Az önkormányzat 2017. évi zárszámadási rendeletével elfogadott további 2017. évi maradvány</t>
  </si>
  <si>
    <t>I</t>
  </si>
  <si>
    <t>J</t>
  </si>
  <si>
    <t>K</t>
  </si>
  <si>
    <t xml:space="preserve">TOP-6.1.1-15-DE1-2016-00001 Debrecen déli gazdasági övezet infrastruktúrájának fejlesztése </t>
  </si>
  <si>
    <t>TOP-6.1.2-17-DE1-2017-00001 Debrecen Inkubációs központ</t>
  </si>
  <si>
    <t>TOP-6.1.3-15-DE1-2016-00001 Szabadtéri piac létesítése a Tócóskertben</t>
  </si>
  <si>
    <t xml:space="preserve">TOP-6.1.5-15-DE1-2016-00001 Az egykori Magyar Gördülőcsapágy Művek helyén lévő gazdasági terület jobb megközelíthetőségének biztosítása </t>
  </si>
  <si>
    <t>TOP-6.1.5-16-DE1-2017-00001 Innovációs iparterület elérhetőségének javítása</t>
  </si>
  <si>
    <t xml:space="preserve">TOP-6.1.5-16-DE1-2017-00002 Határ úti ipari park elérhetőségének javítása </t>
  </si>
  <si>
    <t>TOP-6.1.5-16-DE1-2017-00001 Egyetemi Innovációs Park elérhetőségének javítása</t>
  </si>
  <si>
    <t>TOP-6.1.5-16-DE1-2017-00005 Debrecen déli gazdasági övezet elérhetőségének javítása</t>
  </si>
  <si>
    <t xml:space="preserve"> TOP-6.2.1-15-DE1-2016-00001 A Nagyerdei Óvoda felújítása</t>
  </si>
  <si>
    <t>TOP-6.2.1-15-DE1-2016-00002 A Boldogfalva Óvoda Manninger Gusztáv Utcai Telephelyének felújítása</t>
  </si>
  <si>
    <t>TOP-6.2.1-15-DE1-2016-00007 Eszközök beszerzése a Debrecen Megyei Jogú Város Egyesített Bölcsődei Intézménye Faraktár Utcai Tagintézmény és Görgey Utcai Tagintézmény számára</t>
  </si>
  <si>
    <t>TOP-6.2.1-15-DE1-2016-00008  Az Alsójózsai Kerekerdő Óvoda felújítása</t>
  </si>
  <si>
    <t>TOP-6.2.1-15-DE1-2016-00010 Debrecen Megyei Jogú Város Egyesített Bölcsődei Intézmény Ősz Utcai Tagintézmény és a Mosolykert Óvoda felújítása</t>
  </si>
  <si>
    <t>TOP-6.2.1-15-DE1-2016-00011 Debrecen Megyei Jogú Város Egyesített Bölcsődei Intézménye Gáborjáni Szabó Kálmán Utcai Tagintézmény felújítása</t>
  </si>
  <si>
    <t>TOP-6.2.1-15-DE1-2016-00012 Debrecen Megyei Jogú Város Egyesített Bölcsődei Intézménye Karácsony György Utcai Tagintézmény felújítása</t>
  </si>
  <si>
    <t>TOP-6.2.1-16-DE1-2017-00002 Károlyi M. u-i bölcsődei tagintézmény infrastruktúrális fejlesztése</t>
  </si>
  <si>
    <t>TOP-6.2.1-16-DE1-2017-00003 Új óvoda építése a Tócóvölgyben (Tócóskerti Óvoda Napsugár Tagintézménye)</t>
  </si>
  <si>
    <t>TOP-6.2.1-16-DE1-2017-00005 Új bölcsőde létesítése a Postakert u. 7. szám alatt</t>
  </si>
  <si>
    <t>TOP-6.3.2.-15-DE1-2016-00001 A Vénkert gazdaságélénkítő környezeti megújítása"</t>
  </si>
  <si>
    <t>TOP-6.3.2.-15-DE1-2016-00002. Debrecen Belvárosának innovatív rekonstrukciója"</t>
  </si>
  <si>
    <t>TOP-6.3.2.-15-DE1-2016-00003 A Dobozi lakótelep gazdaságélénkítő környezeti megújítása"</t>
  </si>
  <si>
    <t>TOP-6.3.2.-15-DE1-2016-00004 A Libakert gazdaságélénkítő környezeti megújítása"</t>
  </si>
  <si>
    <t>TOP-6.3.2.-15-DE1-2016-00005 A Sestakert gazdaságélénkítő környezeti megújítása"</t>
  </si>
  <si>
    <t>TOP-6.3.2.-15-DE1-2016-00006. "Az Újkert gazdaságélénkítő környezeti megújítása"</t>
  </si>
  <si>
    <t>TOP-6.4.1-15-DE1-2016-00002 A belváros forgalomtechnikájának javítása és kerékpárosbaráttá tétele</t>
  </si>
  <si>
    <t>TOP-6.4.1-15-DE1-2016-00003 Nyugati városrész forgalomszervezése és kerékpárút kialakítása</t>
  </si>
  <si>
    <t>TOP-6.4.1-15-DE1-2016-00004  Északi városrész forgalomszervezése és kerékpárút kialakítása</t>
  </si>
  <si>
    <t>TOP-6.5.1-15-DE1-2016-00004 A Zenede energetikai korszerűsítése</t>
  </si>
  <si>
    <t>TOP-6.5.1-15-DE1-2016-00005 A Lehel Utcai Óvoda épületének energetikai korszerűsítése</t>
  </si>
  <si>
    <t>TOP-6.5.1-15-DE1-2016-00006 A Közép Utcai Óvoda épületének energetikai korszerűsítése</t>
  </si>
  <si>
    <t>TOP-6.5.1-15-DE1-2016-00007 A Lilla Téri Általános Iskola épületének energetikai korszerűsítése</t>
  </si>
  <si>
    <t>TOP-6.5.1-15-DE1-2016-00009 A Gulyás Pál Kollégium épületének energetikai korszerűsítése</t>
  </si>
  <si>
    <t>TOP-6.5.1-15-DE1-2016-00011 A József Attila-telepi Könyvtár épületének energetikai korszerűsítése</t>
  </si>
  <si>
    <t>TOP-6.5.1-15-DE1-2016-00013 Az egykori megyei könyvtár épületének energetikai korszerűsítése</t>
  </si>
  <si>
    <t>TOP-6.5.1-15-DE1-2016-00014 A Boldogfalva Óvoda épületének energetikai korszerűsítése</t>
  </si>
  <si>
    <t>TOP-6.5.1-15-DE1-2016-00015 A Fazekas Mihály Gimnázium Tóth Árpád utcai épületének energetikai korszerűsítése</t>
  </si>
  <si>
    <t>TOP-6.5.1-15-DE1-2016-00017 Az Ondódi Közösségi Ház épületének energetikai korszerűsítése</t>
  </si>
  <si>
    <t>TOP-6.5.1-15-DE1-2016-00018 A Honvéd utcai bölcsöde épületének energetikai korszerűsítése</t>
  </si>
  <si>
    <t>TOP-6.5.1-15-DE1-2016-00019 A Szivárvány Óvoda épületének energetikai korszerűsítése</t>
  </si>
  <si>
    <t xml:space="preserve"> TOP-6.5.1-16-DE1-2017-00002 A Régi Városháza épületének energetikai korszerűsítése</t>
  </si>
  <si>
    <t xml:space="preserve">TOP-6.5.1-16-DE1-2017-00010 A Debreceni Arany János Óvoda épületének energetikai korszerűsítése </t>
  </si>
  <si>
    <t>TOP-6.6.1-15-DE1-2016-00001 Debrecen, Füredi út 42. sz. alatti háziorvosi és fogorvosi alapellátás infrastrukturális fejlesztése</t>
  </si>
  <si>
    <t>TOP-6.6.1-15-DE1-2016-00002 Debrecen, Jánosi utca 14. sz. alatti háziorvosi alapellátás infrastrukturális fejlesztése</t>
  </si>
  <si>
    <t>TOP-6.6.1-15-DE1-2016-00003 Debrecen, Böszörményi út 136. sz. alatti házi gyermekorvosi és védőnői ellátás infrastrukturális fejlesztése</t>
  </si>
  <si>
    <t>TOP-6.6.1-15-DE1-2016-00004 Debrecen, Szentgyörgyfalvi utca 7. sz. alatti házi gyermekorvosi és fogorvosi alapellátás infrastrukturális fejlesztése</t>
  </si>
  <si>
    <t>TOP-6.6.1-15-DE1-2016-00005 Debrecen, Híd utca 14. sz. alatti házi gyermekorvosi és védőnői alapellátás infrastrukturális fejlesztése</t>
  </si>
  <si>
    <t>TOP-6.6.1-15-DE1-2016-00006 Debrecen, Szabó Pál utca 61-63. sz. alatti egészségügyi alapellátás infrastrukturális fejlesztése</t>
  </si>
  <si>
    <t>TOP-6.6.1-15-DE1-2016-00007 Debrecen, Víztorony utca 11. sz. alatti gyermekorvosi rendelő és védőnői szolgálat infrastrukturális fejlesztése</t>
  </si>
  <si>
    <t>TOP-6.6.1-15-DE1-2016-00008 Debrecen, Apafi utca 30. sz. alatti háziorvosi rendelő infrastrukturális fejlesztése</t>
  </si>
  <si>
    <t>TOP-6.6.1-15-DE1-2016-00009 Debrecen, Cegléd utca 6. sz. alatti háziorvosi rendelő infrastrukturális fejlesztése</t>
  </si>
  <si>
    <t>TOP-6.6.1-15-DE1-2016-00010 Debrecen, Nagysándor-telepi egészségügyi alapellátás infrastrukturális fejlesztése</t>
  </si>
  <si>
    <t>TOP-6.6.1-15-DE1-2016-00011 Debrecen, Bajcsy-Zsilinszky utca 32. sz. alatti házi gyermekorvosi és védőnői alapellátás infrastrukturális fejlesztése</t>
  </si>
  <si>
    <t>TOP 6.6.2-15-DE1-2016-00001 Családsegítő és Gyermekjóléti Központ infrastrukturális fejlesztése Debrecenben</t>
  </si>
  <si>
    <t>TOP-6.6.2-16-DE1-2017-00001 VSzSz Süveg utcai telephelyének infrastrukturális fejlesztése</t>
  </si>
  <si>
    <t>TOP-6.6.2-16-DE1-2017-00002 Fogyatékos Személyek Ifjúság Utcai Nappali Intézményének infrastrukturális fejlesztése</t>
  </si>
  <si>
    <t>TOP-6.6.2-16-DE1-2017-00003 VSzSz Csapó utcai telephelyének infrastrukturális fejlesztése</t>
  </si>
  <si>
    <t>TOP-6.6.2-16-DE1-2017-00004 VSzSz Pósa utcai telephelyének infrastrukturális fejlesztése</t>
  </si>
  <si>
    <t>TOP-6.6.2-16-DE1-2017-00005 VSzSz Thomas Mann utcai telephelyének infrastrukturális fejlesztése</t>
  </si>
  <si>
    <t xml:space="preserve">Modern Városok Program, Debreceni Nemzetközi Repülőtér technikai fejlesztése </t>
  </si>
  <si>
    <t>Modern Városok Program, Angol nyelvű alap- és középfokú oktatási intézmény létrehozása</t>
  </si>
  <si>
    <t>Modern Városok Program, A debreceni Nagyerdő program befejezése, fürdőfejlesztés</t>
  </si>
  <si>
    <t>Csokonai Színház és színészház felújítása - Modern Városok Program</t>
  </si>
  <si>
    <t>Latinovits Színház belső kialakítása (RO-HU)</t>
  </si>
  <si>
    <t>Honvédtemető emlékhely felújítása</t>
  </si>
  <si>
    <t>I. világháborús mauzóleumok felújítása</t>
  </si>
  <si>
    <t>GZR-T-Ö-2016-0009 "Jedlik Ányos Terv" Elektromos töltőállomás alapján helyi önkormányzatok részére</t>
  </si>
  <si>
    <t>Gyulai István Atlétikai Stadion és futófolyosó felújítása </t>
  </si>
  <si>
    <t>Családok Átmeneti Otthona Mester u 30. (EFOP-2.2.3-17) </t>
  </si>
  <si>
    <t>Eu-s pályázatokkal kapcsolatban év közben felmerülő költségek</t>
  </si>
  <si>
    <t>Hatósági díjak, beruházásokhoz kapcsolódó közmű számlák</t>
  </si>
  <si>
    <t>Tervezés, szakértés, intézmények állapotfelmérése és tervezési koncepció kialakítása</t>
  </si>
  <si>
    <t>ISPA eszközök felújítása, pótlása</t>
  </si>
  <si>
    <t>Nyugati kiskörút I.-II. ütem</t>
  </si>
  <si>
    <t>Mobil jégpálya kialakítása</t>
  </si>
  <si>
    <t>IKKK nem támogatott költség</t>
  </si>
  <si>
    <t>Epreskerti Általános iskola tornaterem kivitelezés</t>
  </si>
  <si>
    <t>Magyarország lobogója tartóoszlop felállítása</t>
  </si>
  <si>
    <t>Közlekedési csomópontok és útszakaszok  forgalomtechnikai átalakítása</t>
  </si>
  <si>
    <t>CLLD projekt 2018. évi megvalósításához szükséges összeg (megosztott közösségi infrastruktúra, kulturális kapcs. háza, Debrecen háza alprojekt)</t>
  </si>
  <si>
    <t>Pallagi úti labdarúgó bázis műfüves pálya lefedése, pályáztati önrész</t>
  </si>
  <si>
    <t>Ovi-Sport program</t>
  </si>
  <si>
    <t>Pallagi úti Idősek Háza felújítása</t>
  </si>
  <si>
    <t>TOP-6.2.1-15-DE1-2016-00004 A Liget Óvoda Bartók Béla úti székhelyének felújítás</t>
  </si>
  <si>
    <r>
      <t xml:space="preserve">TOP-6.2.1-15-DE1-2016-00006 A Liget Óvoda </t>
    </r>
    <r>
      <rPr>
        <sz val="12"/>
        <rFont val="Calibri"/>
        <family val="2"/>
        <charset val="238"/>
      </rPr>
      <t>Babits Mihály Utcai Telephelyének felújítása</t>
    </r>
  </si>
  <si>
    <t>5.2.1.</t>
  </si>
  <si>
    <t>5.2.2</t>
  </si>
  <si>
    <t>5.2.3</t>
  </si>
  <si>
    <t>5.2.4</t>
  </si>
  <si>
    <t>5.2.5</t>
  </si>
  <si>
    <t>5.2.6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</si>
  <si>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</si>
  <si>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</si>
  <si>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</si>
  <si>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</si>
  <si>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</si>
  <si>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</si>
  <si>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</si>
  <si>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</si>
  <si>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</si>
  <si>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</si>
  <si>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</si>
  <si>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5.2.20</t>
  </si>
  <si>
    <t>5.2.21</t>
  </si>
  <si>
    <t>5.2.23</t>
  </si>
  <si>
    <t>5.2.24</t>
  </si>
  <si>
    <t>5.2.25</t>
  </si>
  <si>
    <t>5.2.26</t>
  </si>
  <si>
    <t>5.2.27</t>
  </si>
  <si>
    <t>5.2.28</t>
  </si>
  <si>
    <t>5.2.29</t>
  </si>
  <si>
    <t>5.2.35</t>
  </si>
  <si>
    <t>5.2.36</t>
  </si>
  <si>
    <t>5.2.37</t>
  </si>
  <si>
    <t>5.2.39</t>
  </si>
  <si>
    <t>5.2.40</t>
  </si>
  <si>
    <t>5.2.41</t>
  </si>
  <si>
    <t>5.2.42</t>
  </si>
  <si>
    <t>5.2.43</t>
  </si>
  <si>
    <t>5.2.44</t>
  </si>
  <si>
    <t>5.2.45</t>
  </si>
  <si>
    <t>5.2.46</t>
  </si>
  <si>
    <t>5.2.47</t>
  </si>
  <si>
    <t>5.2.48</t>
  </si>
  <si>
    <t>5.2.49</t>
  </si>
  <si>
    <t>5.2.50</t>
  </si>
  <si>
    <t>5.2.52</t>
  </si>
  <si>
    <t>5.2.60</t>
  </si>
  <si>
    <t>5.2.62</t>
  </si>
  <si>
    <t>5.2.63</t>
  </si>
  <si>
    <t>5.2.64</t>
  </si>
  <si>
    <t>5.2.65</t>
  </si>
  <si>
    <t>5.2.66</t>
  </si>
  <si>
    <t>5.2.67</t>
  </si>
  <si>
    <t>5.2.68</t>
  </si>
  <si>
    <t>5.2.69</t>
  </si>
  <si>
    <t>5.2.70</t>
  </si>
  <si>
    <t>5.2.71</t>
  </si>
  <si>
    <t>5.2.72</t>
  </si>
  <si>
    <t>5.2.76</t>
  </si>
  <si>
    <t>5.2.77</t>
  </si>
  <si>
    <t>5.2.78</t>
  </si>
  <si>
    <t>5.2.79</t>
  </si>
  <si>
    <t>5.2.80</t>
  </si>
  <si>
    <t>5.2.81</t>
  </si>
  <si>
    <t>5.2.83</t>
  </si>
  <si>
    <t>5.2.84</t>
  </si>
  <si>
    <t>5.2.85</t>
  </si>
  <si>
    <t>5.2.86</t>
  </si>
  <si>
    <t>5.2.89</t>
  </si>
  <si>
    <t>5.2.90</t>
  </si>
  <si>
    <t>5.2.91</t>
  </si>
  <si>
    <t>5.2.92</t>
  </si>
  <si>
    <t>5.2.93</t>
  </si>
  <si>
    <t>5.2.94</t>
  </si>
  <si>
    <t>5.2.96</t>
  </si>
  <si>
    <t>5.2.97</t>
  </si>
  <si>
    <t>5.2.98</t>
  </si>
  <si>
    <t>5.2.99</t>
  </si>
  <si>
    <t>5.2.101</t>
  </si>
  <si>
    <t>5.2.103</t>
  </si>
  <si>
    <t>5.2.105</t>
  </si>
  <si>
    <t>5.2.106</t>
  </si>
  <si>
    <t>5.2.107</t>
  </si>
  <si>
    <t>5.2.109</t>
  </si>
  <si>
    <t>5.2.110</t>
  </si>
  <si>
    <t>5.2.121</t>
  </si>
  <si>
    <t>5.2.123</t>
  </si>
  <si>
    <t>5.2.124</t>
  </si>
  <si>
    <t>15.1.17</t>
  </si>
  <si>
    <t>Céltartalék összesen</t>
  </si>
  <si>
    <t>23.1</t>
  </si>
  <si>
    <t>Nemzetközi és hazai támogatású pályázatok</t>
  </si>
  <si>
    <t>23.1.2</t>
  </si>
  <si>
    <t>TOP-6.8.2-15 Foglalkoztatási paktum kialakítása</t>
  </si>
  <si>
    <t>TOP-6.9.1-15 Társadalmi együttműködés erősítés Nagymacs városrészen</t>
  </si>
  <si>
    <t>23.1.3</t>
  </si>
  <si>
    <t>23.1.5</t>
  </si>
  <si>
    <t>Interreg Europe-String projekt</t>
  </si>
  <si>
    <t>23.1.6</t>
  </si>
  <si>
    <t>TTP-KP-1-2017/1-000371 Bethlen Gábor Alap-Debrecen és Salánk kapcsolatépítése</t>
  </si>
  <si>
    <t>6.</t>
  </si>
  <si>
    <t>Önkormányzati tulajdonú lakóingatlanokkal kapcsolatos kiadások összesen</t>
  </si>
  <si>
    <t>8.2</t>
  </si>
  <si>
    <t>8.2.1</t>
  </si>
  <si>
    <t>8.2.9</t>
  </si>
  <si>
    <t>8.2.10</t>
  </si>
  <si>
    <t>8.2.11</t>
  </si>
  <si>
    <t>8.2.15</t>
  </si>
  <si>
    <t>8.2.16</t>
  </si>
  <si>
    <t>8.2.17</t>
  </si>
  <si>
    <t>8.2.18</t>
  </si>
  <si>
    <t>8.2.19</t>
  </si>
  <si>
    <t>8.2.20</t>
  </si>
  <si>
    <t>8.2.26</t>
  </si>
  <si>
    <t>Öntözés fejlesztések, meglévő zöldfelületekhez</t>
  </si>
  <si>
    <t>TOP-6.3.3-15-DE1-2016-00001 Debrecen, keleti városrész csapadékvíz elvezetése</t>
  </si>
  <si>
    <t>TOP-6.3.3-15-DE1-2016-00002 Nagysándor telep- Vulkántelep és Fészek lakópark ( Téglagyár városrész) csapadékvíz elvezetése</t>
  </si>
  <si>
    <t>Ivóvíz hálózat fejlesztése</t>
  </si>
  <si>
    <t>Városüzemeltetéshez kapcsolódó beruházási előirányzat</t>
  </si>
  <si>
    <t>VP6-7.2.1-7.4.1.2-16 Külterületi helyi közutak fejlesztése és munkagép beszerzése pályázat ( Felsőpércsi út)</t>
  </si>
  <si>
    <t>TOP-6.1.4-15-DE1-2016-00001 Turisztikai célú kerékpárút fejlesztése Biczó István kert és a Panoráma út között</t>
  </si>
  <si>
    <t>TOP-6.1.4-15-DE1-2016-00002 Tirisztikai célú kerékpárút fejlesztése Debrecen-Kismacs és a Látóképi tó között</t>
  </si>
  <si>
    <t>TOP-6.4.1-15-DE1-2016-00005 Kismacsra vezető kerékpárút kialakítása</t>
  </si>
  <si>
    <t>TOP-6.4.1-15-DE1-2016-00006 Keleti városrész forgalomszervezése és kerékpárút kialakítása</t>
  </si>
  <si>
    <t>Önkormányzati forrásból megvalósuló út-, közmű-, járdaépítés</t>
  </si>
  <si>
    <t>8.2.2</t>
  </si>
  <si>
    <t>Bevezető út program</t>
  </si>
  <si>
    <t>3.1.22</t>
  </si>
  <si>
    <t>Parkolóalap kiadásai</t>
  </si>
  <si>
    <t>10.1.2</t>
  </si>
  <si>
    <t>Foglalkozás-egészségügyi alapszolgáltatás</t>
  </si>
  <si>
    <t>11.2.1</t>
  </si>
  <si>
    <t>13.1.2.4</t>
  </si>
  <si>
    <t>Rászorultsági térítési díj</t>
  </si>
  <si>
    <t>13.1.4</t>
  </si>
  <si>
    <t>Szünidei gyermekétkeztetés</t>
  </si>
  <si>
    <t>13.2.2</t>
  </si>
  <si>
    <t>Gyógyfürdő támogatás</t>
  </si>
  <si>
    <t>13.2.3</t>
  </si>
  <si>
    <t>Tehetséges tanulók támogatása</t>
  </si>
  <si>
    <t>Hátrányos helyzetű gyermekek nyári üdültetése</t>
  </si>
  <si>
    <t>2.2</t>
  </si>
  <si>
    <r>
      <rPr>
        <b/>
        <sz val="12"/>
        <rFont val="Arial"/>
        <family val="2"/>
        <charset val="238"/>
      </rPr>
      <t>Új sor:</t>
    </r>
    <r>
      <rPr>
        <sz val="12"/>
        <rFont val="Arial"/>
        <family val="2"/>
        <charset val="238"/>
      </rPr>
      <t xml:space="preserve"> Vásáry Tamás Alapítvány Támogatása</t>
    </r>
  </si>
  <si>
    <r>
      <rPr>
        <b/>
        <sz val="12"/>
        <rFont val="Arial"/>
        <family val="2"/>
        <charset val="238"/>
      </rPr>
      <t>Új sor:</t>
    </r>
    <r>
      <rPr>
        <sz val="12"/>
        <rFont val="Arial"/>
        <family val="2"/>
        <charset val="238"/>
      </rPr>
      <t xml:space="preserve"> Egyházak támogatása</t>
    </r>
  </si>
  <si>
    <t>5.2</t>
  </si>
  <si>
    <t>6.1</t>
  </si>
  <si>
    <t>10.1</t>
  </si>
  <si>
    <t>Népjóléti feladatok összesen</t>
  </si>
  <si>
    <t>11.2</t>
  </si>
  <si>
    <t>11.1</t>
  </si>
  <si>
    <t>Bursa Hungarica Felsőoktatási Önkormányati Ösztöndíjpályázat</t>
  </si>
  <si>
    <t>13.1</t>
  </si>
  <si>
    <t>13.2</t>
  </si>
  <si>
    <t>14.1</t>
  </si>
  <si>
    <t>27.1</t>
  </si>
  <si>
    <t>27.1.8</t>
  </si>
  <si>
    <t>Központi kezelésű feladatok évközi többletfeladatai</t>
  </si>
  <si>
    <t>Egyéb kiadások összesen</t>
  </si>
  <si>
    <t>6.1.1</t>
  </si>
  <si>
    <t>6.1.2</t>
  </si>
  <si>
    <t>6.1.3</t>
  </si>
  <si>
    <t>6.1.4</t>
  </si>
  <si>
    <t>6.1.5</t>
  </si>
  <si>
    <t>6.1.6</t>
  </si>
  <si>
    <t>6.1.7</t>
  </si>
  <si>
    <t>Önkormányzati tulajdonú társasházi lakások után fizetendő társasházi közös költség</t>
  </si>
  <si>
    <t>Panelprogram önkormányzatot terhelő önrésze</t>
  </si>
  <si>
    <t>Cívis Ház Zrt. által a lakásértékesítés bevételéből levonható költség</t>
  </si>
  <si>
    <t>Önkormányzati tulajdonú lakóingatlanok felújítása</t>
  </si>
  <si>
    <t>Bérlakások gázvezeték és gázkészülék műszaki biztonsági felülvizsgálata</t>
  </si>
  <si>
    <t>Városrehabilitáció</t>
  </si>
  <si>
    <t>Tartalék</t>
  </si>
  <si>
    <t>16.2.1.4</t>
  </si>
  <si>
    <t>DVSC Kézilabda Kft. támogatása</t>
  </si>
  <si>
    <t>16.2.1.1</t>
  </si>
  <si>
    <t>DVSC Futball Szervező Zrt. támogatása</t>
  </si>
  <si>
    <t>7.1.1</t>
  </si>
  <si>
    <t>Építészeti-Műszaki Tervtanács működtetése (személyi kifizetések és reprezentáció)</t>
  </si>
  <si>
    <t>Városrendezési tervek elkészítéséhez szükséges költségek, igazgatási szolgáltatási díjak, tervek vásárlása</t>
  </si>
  <si>
    <t>7.2.1</t>
  </si>
  <si>
    <t>Tanulmánytervek, beépítési tervek készítésének díjazása</t>
  </si>
  <si>
    <t>7.2.2</t>
  </si>
  <si>
    <t>11.1.3</t>
  </si>
  <si>
    <t>10. melléklet a 9/2018. (IV.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</si>
</sst>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66"/>
        <bgColor indexed="34"/>
      </patternFill>
    </fill>
    <fill>
      <patternFill patternType="solid">
        <fgColor rgb="FFFFFF66"/>
        <b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43" fontId="12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8" fillId="3" borderId="0" xfId="0" applyFont="1" applyFill="1" applyBorder="1"/>
    <xf numFmtId="3" fontId="0" fillId="0" borderId="0" xfId="0" applyNumberFormat="1" applyFont="1" applyBorder="1" applyAlignment="1"/>
    <xf numFmtId="3" fontId="2" fillId="0" borderId="0" xfId="0" applyNumberFormat="1" applyFont="1" applyBorder="1"/>
    <xf numFmtId="0" fontId="8" fillId="0" borderId="0" xfId="0" applyFont="1" applyBorder="1"/>
    <xf numFmtId="3" fontId="6" fillId="4" borderId="2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 applyProtection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 wrapText="1"/>
    </xf>
    <xf numFmtId="3" fontId="6" fillId="5" borderId="2" xfId="0" applyNumberFormat="1" applyFont="1" applyFill="1" applyBorder="1" applyAlignment="1">
      <alignment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 applyProtection="1">
      <alignment vertical="center"/>
    </xf>
    <xf numFmtId="3" fontId="7" fillId="0" borderId="2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6" fillId="0" borderId="0" xfId="0" applyNumberFormat="1" applyFont="1"/>
    <xf numFmtId="0" fontId="5" fillId="0" borderId="3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9" fillId="5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left" vertical="center" wrapText="1"/>
    </xf>
    <xf numFmtId="0" fontId="8" fillId="9" borderId="0" xfId="0" applyFont="1" applyFill="1" applyBorder="1"/>
    <xf numFmtId="49" fontId="4" fillId="8" borderId="2" xfId="0" applyNumberFormat="1" applyFont="1" applyFill="1" applyBorder="1" applyAlignment="1">
      <alignment horizontal="left" vertical="center" wrapText="1"/>
    </xf>
    <xf numFmtId="49" fontId="4" fillId="8" borderId="3" xfId="0" applyNumberFormat="1" applyFont="1" applyFill="1" applyBorder="1" applyAlignment="1">
      <alignment horizontal="left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/>
    <xf numFmtId="49" fontId="5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3" fontId="6" fillId="9" borderId="2" xfId="0" applyNumberFormat="1" applyFont="1" applyFill="1" applyBorder="1" applyAlignment="1">
      <alignment vertical="center" wrapText="1"/>
    </xf>
    <xf numFmtId="0" fontId="2" fillId="9" borderId="0" xfId="0" applyFont="1" applyFill="1" applyBorder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3" fontId="6" fillId="8" borderId="2" xfId="0" applyNumberFormat="1" applyFont="1" applyFill="1" applyBorder="1" applyAlignment="1" applyProtection="1">
      <alignment vertical="center"/>
    </xf>
    <xf numFmtId="0" fontId="8" fillId="8" borderId="0" xfId="0" applyFont="1" applyFill="1" applyBorder="1"/>
    <xf numFmtId="49" fontId="5" fillId="8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 wrapText="1"/>
    </xf>
    <xf numFmtId="3" fontId="7" fillId="0" borderId="2" xfId="2" applyNumberFormat="1" applyFont="1" applyFill="1" applyBorder="1" applyAlignment="1" applyProtection="1">
      <alignment vertical="center"/>
    </xf>
    <xf numFmtId="3" fontId="5" fillId="6" borderId="2" xfId="0" applyNumberFormat="1" applyFont="1" applyFill="1" applyBorder="1" applyAlignment="1">
      <alignment vertical="center" wrapText="1"/>
    </xf>
    <xf numFmtId="3" fontId="5" fillId="9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6" fillId="8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3" fontId="6" fillId="6" borderId="2" xfId="0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8" borderId="2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7" fillId="8" borderId="2" xfId="0" applyNumberFormat="1" applyFont="1" applyFill="1" applyBorder="1" applyAlignment="1">
      <alignment vertical="center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3" fontId="4" fillId="9" borderId="2" xfId="0" applyNumberFormat="1" applyFont="1" applyFill="1" applyBorder="1" applyAlignment="1">
      <alignment vertical="center" wrapText="1"/>
    </xf>
    <xf numFmtId="3" fontId="7" fillId="9" borderId="2" xfId="0" applyNumberFormat="1" applyFont="1" applyFill="1" applyBorder="1" applyAlignment="1">
      <alignment vertical="center" wrapText="1"/>
    </xf>
    <xf numFmtId="3" fontId="5" fillId="5" borderId="2" xfId="0" applyNumberFormat="1" applyFont="1" applyFill="1" applyBorder="1" applyAlignment="1">
      <alignment horizontal="right" vertical="center" wrapText="1"/>
    </xf>
    <xf numFmtId="3" fontId="5" fillId="6" borderId="2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 applyProtection="1">
      <alignment horizontal="right" vertical="center"/>
    </xf>
    <xf numFmtId="3" fontId="6" fillId="6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3" fontId="5" fillId="4" borderId="2" xfId="2" applyNumberFormat="1" applyFont="1" applyFill="1" applyBorder="1" applyAlignment="1">
      <alignment horizontal="right" vertical="center" wrapText="1"/>
    </xf>
    <xf numFmtId="3" fontId="5" fillId="0" borderId="2" xfId="2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4" fillId="0" borderId="2" xfId="2" applyNumberFormat="1" applyFont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3" fontId="4" fillId="0" borderId="2" xfId="2" applyNumberFormat="1" applyFont="1" applyFill="1" applyBorder="1" applyAlignment="1" applyProtection="1">
      <alignment horizontal="right" vertical="center"/>
    </xf>
    <xf numFmtId="3" fontId="7" fillId="0" borderId="2" xfId="2" applyNumberFormat="1" applyFont="1" applyFill="1" applyBorder="1" applyAlignment="1" applyProtection="1">
      <alignment horizontal="right" vertical="center"/>
    </xf>
    <xf numFmtId="49" fontId="5" fillId="0" borderId="3" xfId="0" applyNumberFormat="1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 applyProtection="1">
      <alignment horizontal="right" vertical="center"/>
    </xf>
    <xf numFmtId="3" fontId="6" fillId="2" borderId="2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164" fontId="7" fillId="0" borderId="0" xfId="2" applyNumberFormat="1" applyFont="1"/>
    <xf numFmtId="164" fontId="0" fillId="0" borderId="0" xfId="2" applyNumberFormat="1" applyFont="1"/>
    <xf numFmtId="164" fontId="6" fillId="0" borderId="0" xfId="2" applyNumberFormat="1" applyFont="1"/>
    <xf numFmtId="164" fontId="7" fillId="0" borderId="0" xfId="0" applyNumberFormat="1" applyFont="1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64" fontId="6" fillId="0" borderId="0" xfId="2" applyNumberFormat="1" applyFont="1" applyBorder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5" fillId="6" borderId="3" xfId="0" applyNumberFormat="1" applyFont="1" applyFill="1" applyBorder="1" applyAlignment="1">
      <alignment horizontal="left" vertical="center" wrapText="1"/>
    </xf>
    <xf numFmtId="49" fontId="5" fillId="6" borderId="4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_kotvall\2017\K&#246;zm&#369;vel&#337;d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.1.1"/>
      <sheetName val="15.1.2"/>
      <sheetName val="15.1.3"/>
      <sheetName val="15.1.4"/>
      <sheetName val="15.1.5"/>
      <sheetName val="15.1.6"/>
      <sheetName val="15.1.7"/>
      <sheetName val="15.1.8"/>
      <sheetName val="15.1.9"/>
      <sheetName val="15.1.10"/>
      <sheetName val="15.1.11"/>
      <sheetName val="15.1.12"/>
      <sheetName val="15.1.13"/>
      <sheetName val="15.1.14"/>
      <sheetName val="15.1.15."/>
      <sheetName val="15.1.16."/>
      <sheetName val="15.1.17.1"/>
      <sheetName val="15.1.17.2"/>
      <sheetName val="15.1.17.3"/>
      <sheetName val="15.1.17.4"/>
      <sheetName val="15.1.17.5"/>
      <sheetName val="15.1.17.6"/>
      <sheetName val="15.1.17.7"/>
      <sheetName val="15.1.17.8"/>
      <sheetName val="15.1.17.9"/>
      <sheetName val="15.1.17.10"/>
      <sheetName val="15.1.17.11"/>
      <sheetName val="15.1.17.12"/>
      <sheetName val="15.1.17.13"/>
      <sheetName val="15.1.17.14"/>
      <sheetName val="15.1.17.15"/>
      <sheetName val="15.1.17.16"/>
      <sheetName val="15.1.17.17"/>
      <sheetName val="15.1.17.18"/>
      <sheetName val="15.1.17.19"/>
      <sheetName val="15.1.17.20"/>
      <sheetName val="15.1.17.21"/>
      <sheetName val="15.1.17.22"/>
      <sheetName val="15.1.17.23"/>
      <sheetName val="15.1.17.24"/>
      <sheetName val="Munka2"/>
      <sheetName val="Munka1"/>
    </sheetNames>
    <sheetDataSet>
      <sheetData sheetId="0"/>
      <sheetData sheetId="1">
        <row r="1">
          <cell r="B1" t="str">
            <v>Szakértők, művészek eseti megbízási díja</v>
          </cell>
        </row>
      </sheetData>
      <sheetData sheetId="2"/>
      <sheetData sheetId="3"/>
      <sheetData sheetId="4">
        <row r="1">
          <cell r="B1" t="str">
            <v>Kiemelt gyermek- és ifjúsági kulturális rendezvények</v>
          </cell>
        </row>
      </sheetData>
      <sheetData sheetId="5">
        <row r="1">
          <cell r="B1" t="str">
            <v>Antal-Lusztig gyűjteménnyel kapcsolatos költségek</v>
          </cell>
        </row>
      </sheetData>
      <sheetData sheetId="6"/>
      <sheetData sheetId="7"/>
      <sheetData sheetId="8"/>
      <sheetData sheetId="9">
        <row r="1">
          <cell r="B1" t="str">
            <v>Debreceni Értéktár Bizottság működésével kapcsolatos kiadások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M309"/>
  <sheetViews>
    <sheetView tabSelected="1" view="pageBreakPreview" zoomScale="85" zoomScaleNormal="85" zoomScaleSheetLayoutView="85" workbookViewId="0">
      <pane ySplit="10" topLeftCell="A11" activePane="bottomLeft" state="frozen"/>
      <selection pane="bottomLeft" activeCell="A3" sqref="A3:K3"/>
    </sheetView>
  </sheetViews>
  <sheetFormatPr defaultRowHeight="12.75" x14ac:dyDescent="0.2"/>
  <cols>
    <col min="1" max="1" width="5.42578125" customWidth="1"/>
    <col min="2" max="2" width="5.85546875" customWidth="1"/>
    <col min="3" max="3" width="12.28515625" customWidth="1"/>
    <col min="4" max="4" width="12" customWidth="1"/>
    <col min="5" max="5" width="89.140625" customWidth="1"/>
    <col min="6" max="6" width="29" customWidth="1"/>
    <col min="7" max="7" width="27.5703125" customWidth="1"/>
    <col min="8" max="8" width="23.85546875" customWidth="1"/>
    <col min="9" max="9" width="28.140625" customWidth="1"/>
    <col min="10" max="10" width="26.7109375" customWidth="1"/>
    <col min="11" max="11" width="22.140625" customWidth="1"/>
    <col min="13" max="13" width="15.85546875" customWidth="1"/>
  </cols>
  <sheetData>
    <row r="1" spans="1:11" s="2" customFormat="1" ht="15.75" x14ac:dyDescent="0.2">
      <c r="A1" s="1"/>
      <c r="B1" s="118" t="s">
        <v>531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1" s="2" customFormat="1" ht="15.75" x14ac:dyDescent="0.2">
      <c r="A2" s="110"/>
      <c r="B2" s="110"/>
      <c r="C2" s="110"/>
      <c r="D2" s="110"/>
      <c r="E2" s="110"/>
      <c r="F2" s="110"/>
      <c r="G2" s="110"/>
      <c r="H2" s="110"/>
      <c r="I2" s="110"/>
    </row>
    <row r="3" spans="1:11" s="2" customFormat="1" ht="37.35" customHeight="1" x14ac:dyDescent="0.2">
      <c r="A3" s="119" t="s">
        <v>49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2" customFormat="1" ht="18" x14ac:dyDescent="0.2">
      <c r="A4" s="3"/>
      <c r="B4" s="3"/>
      <c r="C4" s="3"/>
      <c r="D4" s="3"/>
      <c r="E4" s="3"/>
      <c r="F4" s="3"/>
      <c r="G4" s="3"/>
      <c r="H4" s="3"/>
    </row>
    <row r="5" spans="1:11" s="2" customFormat="1" ht="15" x14ac:dyDescent="0.2">
      <c r="A5" s="4"/>
      <c r="B5" s="4"/>
      <c r="C5" s="4"/>
      <c r="D5" s="4"/>
      <c r="E5" s="4"/>
      <c r="F5" s="4"/>
      <c r="G5" s="4"/>
      <c r="H5" s="4"/>
      <c r="K5" s="38" t="s">
        <v>0</v>
      </c>
    </row>
    <row r="6" spans="1:11" s="2" customFormat="1" x14ac:dyDescent="0.2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3" t="s">
        <v>265</v>
      </c>
      <c r="J6" s="23" t="s">
        <v>266</v>
      </c>
      <c r="K6" s="23" t="s">
        <v>267</v>
      </c>
    </row>
    <row r="7" spans="1:11" s="25" customFormat="1" ht="31.5" customHeight="1" x14ac:dyDescent="0.2">
      <c r="A7" s="120" t="s">
        <v>9</v>
      </c>
      <c r="B7" s="120" t="s">
        <v>10</v>
      </c>
      <c r="C7" s="120" t="s">
        <v>11</v>
      </c>
      <c r="D7" s="120" t="s">
        <v>12</v>
      </c>
      <c r="E7" s="121" t="s">
        <v>50</v>
      </c>
      <c r="F7" s="121" t="s">
        <v>262</v>
      </c>
      <c r="G7" s="121"/>
      <c r="H7" s="121"/>
      <c r="I7" s="122" t="s">
        <v>264</v>
      </c>
      <c r="J7" s="123"/>
      <c r="K7" s="124"/>
    </row>
    <row r="8" spans="1:11" s="25" customFormat="1" ht="39.75" customHeight="1" x14ac:dyDescent="0.2">
      <c r="A8" s="120"/>
      <c r="B8" s="120"/>
      <c r="C8" s="120"/>
      <c r="D8" s="120"/>
      <c r="E8" s="121"/>
      <c r="F8" s="121"/>
      <c r="G8" s="121"/>
      <c r="H8" s="121"/>
      <c r="I8" s="125"/>
      <c r="J8" s="126"/>
      <c r="K8" s="127"/>
    </row>
    <row r="9" spans="1:11" s="25" customFormat="1" ht="35.25" customHeight="1" x14ac:dyDescent="0.2">
      <c r="A9" s="120"/>
      <c r="B9" s="120"/>
      <c r="C9" s="120"/>
      <c r="D9" s="120"/>
      <c r="E9" s="121"/>
      <c r="F9" s="121"/>
      <c r="G9" s="121"/>
      <c r="H9" s="121"/>
      <c r="I9" s="128"/>
      <c r="J9" s="129"/>
      <c r="K9" s="130"/>
    </row>
    <row r="10" spans="1:11" s="25" customFormat="1" ht="54.75" customHeight="1" x14ac:dyDescent="0.2">
      <c r="A10" s="120"/>
      <c r="B10" s="120"/>
      <c r="C10" s="120"/>
      <c r="D10" s="120"/>
      <c r="E10" s="121"/>
      <c r="F10" s="39" t="s">
        <v>261</v>
      </c>
      <c r="G10" s="39" t="s">
        <v>263</v>
      </c>
      <c r="H10" s="39" t="s">
        <v>13</v>
      </c>
      <c r="I10" s="39" t="s">
        <v>261</v>
      </c>
      <c r="J10" s="39" t="s">
        <v>263</v>
      </c>
      <c r="K10" s="39" t="s">
        <v>13</v>
      </c>
    </row>
    <row r="11" spans="1:11" s="5" customFormat="1" ht="39" customHeight="1" x14ac:dyDescent="0.2">
      <c r="A11" s="20" t="s">
        <v>15</v>
      </c>
      <c r="B11" s="131" t="s">
        <v>44</v>
      </c>
      <c r="C11" s="131"/>
      <c r="D11" s="131"/>
      <c r="E11" s="131"/>
      <c r="F11" s="70">
        <f>F12+F13</f>
        <v>0</v>
      </c>
      <c r="G11" s="70">
        <f>G12+G13</f>
        <v>0</v>
      </c>
      <c r="H11" s="9">
        <f>F11+G11</f>
        <v>0</v>
      </c>
      <c r="I11" s="9">
        <f>I12+I13</f>
        <v>16471605</v>
      </c>
      <c r="J11" s="9">
        <f t="shared" ref="J11:K11" si="0">J12+J13</f>
        <v>0</v>
      </c>
      <c r="K11" s="9">
        <f t="shared" si="0"/>
        <v>16471605</v>
      </c>
    </row>
    <row r="12" spans="1:11" s="56" customFormat="1" ht="24.75" customHeight="1" x14ac:dyDescent="0.2">
      <c r="A12" s="42"/>
      <c r="B12" s="57" t="s">
        <v>16</v>
      </c>
      <c r="C12" s="57"/>
      <c r="D12" s="43"/>
      <c r="E12" s="50" t="s">
        <v>14</v>
      </c>
      <c r="F12" s="68">
        <v>0</v>
      </c>
      <c r="G12" s="68">
        <v>0</v>
      </c>
      <c r="H12" s="9">
        <f t="shared" ref="H12:H76" si="1">F12+G12</f>
        <v>0</v>
      </c>
      <c r="I12" s="55">
        <f>12285786+3190547</f>
        <v>15476333</v>
      </c>
      <c r="J12" s="55">
        <v>0</v>
      </c>
      <c r="K12" s="9">
        <v>15476333</v>
      </c>
    </row>
    <row r="13" spans="1:11" s="25" customFormat="1" ht="18" x14ac:dyDescent="0.2">
      <c r="A13" s="109"/>
      <c r="B13" s="26" t="s">
        <v>489</v>
      </c>
      <c r="C13" s="26"/>
      <c r="D13" s="26"/>
      <c r="E13" s="50" t="s">
        <v>53</v>
      </c>
      <c r="F13" s="69">
        <v>0</v>
      </c>
      <c r="G13" s="69">
        <v>0</v>
      </c>
      <c r="H13" s="9">
        <f t="shared" si="1"/>
        <v>0</v>
      </c>
      <c r="I13" s="29">
        <f>967712+27560</f>
        <v>995272</v>
      </c>
      <c r="J13" s="29">
        <v>0</v>
      </c>
      <c r="K13" s="71">
        <v>995272</v>
      </c>
    </row>
    <row r="14" spans="1:11" s="5" customFormat="1" ht="39" customHeight="1" x14ac:dyDescent="0.2">
      <c r="A14" s="20" t="s">
        <v>17</v>
      </c>
      <c r="B14" s="131" t="s">
        <v>45</v>
      </c>
      <c r="C14" s="131"/>
      <c r="D14" s="131"/>
      <c r="E14" s="131"/>
      <c r="F14" s="9">
        <f>F15+F36</f>
        <v>0</v>
      </c>
      <c r="G14" s="9">
        <f t="shared" ref="G14:H14" si="2">G15+G36</f>
        <v>100577222</v>
      </c>
      <c r="H14" s="9">
        <f t="shared" si="2"/>
        <v>100577222</v>
      </c>
      <c r="I14" s="9">
        <f>I15+I36</f>
        <v>167265383</v>
      </c>
      <c r="J14" s="9">
        <f>J15+J44</f>
        <v>0</v>
      </c>
      <c r="K14" s="9">
        <f>SUM(I14:J14)</f>
        <v>167265383</v>
      </c>
    </row>
    <row r="15" spans="1:11" s="25" customFormat="1" ht="18" x14ac:dyDescent="0.2">
      <c r="A15" s="109"/>
      <c r="B15" s="26" t="s">
        <v>172</v>
      </c>
      <c r="C15" s="26"/>
      <c r="D15" s="26"/>
      <c r="E15" s="27" t="s">
        <v>14</v>
      </c>
      <c r="F15" s="29">
        <f>SUM(F16:F35)</f>
        <v>0</v>
      </c>
      <c r="G15" s="29">
        <f>SUM(G16:G35)</f>
        <v>100577222</v>
      </c>
      <c r="H15" s="9">
        <f t="shared" si="1"/>
        <v>100577222</v>
      </c>
      <c r="I15" s="29">
        <f>SUM(I16:I35)</f>
        <v>162830444</v>
      </c>
      <c r="J15" s="29">
        <f>SUM(J16:J35)</f>
        <v>0</v>
      </c>
      <c r="K15" s="71">
        <f>SUM(I15:J15)</f>
        <v>162830444</v>
      </c>
    </row>
    <row r="16" spans="1:11" s="25" customFormat="1" ht="18" x14ac:dyDescent="0.2">
      <c r="A16" s="109"/>
      <c r="B16" s="26"/>
      <c r="C16" s="109" t="s">
        <v>173</v>
      </c>
      <c r="D16" s="109"/>
      <c r="E16" s="28" t="s">
        <v>174</v>
      </c>
      <c r="F16" s="60">
        <v>0</v>
      </c>
      <c r="G16" s="60">
        <v>0</v>
      </c>
      <c r="H16" s="9">
        <f t="shared" si="1"/>
        <v>0</v>
      </c>
      <c r="I16" s="30">
        <v>15033</v>
      </c>
      <c r="J16" s="30">
        <v>0</v>
      </c>
      <c r="K16" s="71">
        <f t="shared" ref="K16:K44" si="3">SUM(I16:J16)</f>
        <v>15033</v>
      </c>
    </row>
    <row r="17" spans="1:11" s="25" customFormat="1" ht="18" x14ac:dyDescent="0.2">
      <c r="A17" s="109"/>
      <c r="B17" s="26"/>
      <c r="C17" s="109" t="s">
        <v>175</v>
      </c>
      <c r="D17" s="109"/>
      <c r="E17" s="28" t="s">
        <v>176</v>
      </c>
      <c r="F17" s="60">
        <v>0</v>
      </c>
      <c r="G17" s="60">
        <v>0</v>
      </c>
      <c r="H17" s="9">
        <f t="shared" si="1"/>
        <v>0</v>
      </c>
      <c r="I17" s="30">
        <v>1709964</v>
      </c>
      <c r="J17" s="30">
        <v>0</v>
      </c>
      <c r="K17" s="71">
        <f t="shared" si="3"/>
        <v>1709964</v>
      </c>
    </row>
    <row r="18" spans="1:11" s="25" customFormat="1" ht="18" x14ac:dyDescent="0.2">
      <c r="A18" s="109"/>
      <c r="B18" s="26"/>
      <c r="C18" s="109" t="s">
        <v>177</v>
      </c>
      <c r="D18" s="109"/>
      <c r="E18" s="28" t="s">
        <v>178</v>
      </c>
      <c r="F18" s="60">
        <v>0</v>
      </c>
      <c r="G18" s="60">
        <v>0</v>
      </c>
      <c r="H18" s="9">
        <f t="shared" si="1"/>
        <v>0</v>
      </c>
      <c r="I18" s="30">
        <v>12029172</v>
      </c>
      <c r="J18" s="30">
        <v>0</v>
      </c>
      <c r="K18" s="71">
        <f t="shared" si="3"/>
        <v>12029172</v>
      </c>
    </row>
    <row r="19" spans="1:11" s="25" customFormat="1" ht="18" x14ac:dyDescent="0.2">
      <c r="A19" s="109"/>
      <c r="B19" s="26"/>
      <c r="C19" s="109" t="s">
        <v>179</v>
      </c>
      <c r="D19" s="109"/>
      <c r="E19" s="28" t="s">
        <v>180</v>
      </c>
      <c r="F19" s="60">
        <v>0</v>
      </c>
      <c r="G19" s="60">
        <v>0</v>
      </c>
      <c r="H19" s="9">
        <f t="shared" si="1"/>
        <v>0</v>
      </c>
      <c r="I19" s="30">
        <v>15562</v>
      </c>
      <c r="J19" s="30">
        <v>0</v>
      </c>
      <c r="K19" s="71">
        <f t="shared" si="3"/>
        <v>15562</v>
      </c>
    </row>
    <row r="20" spans="1:11" s="25" customFormat="1" ht="18" x14ac:dyDescent="0.2">
      <c r="A20" s="109"/>
      <c r="B20" s="26"/>
      <c r="C20" s="109" t="s">
        <v>181</v>
      </c>
      <c r="D20" s="109"/>
      <c r="E20" s="28" t="s">
        <v>182</v>
      </c>
      <c r="F20" s="60">
        <v>0</v>
      </c>
      <c r="G20" s="60">
        <v>0</v>
      </c>
      <c r="H20" s="9">
        <f t="shared" si="1"/>
        <v>0</v>
      </c>
      <c r="I20" s="30">
        <v>239776</v>
      </c>
      <c r="J20" s="30">
        <v>0</v>
      </c>
      <c r="K20" s="71">
        <f t="shared" si="3"/>
        <v>239776</v>
      </c>
    </row>
    <row r="21" spans="1:11" s="25" customFormat="1" ht="18" x14ac:dyDescent="0.2">
      <c r="A21" s="109"/>
      <c r="B21" s="26"/>
      <c r="C21" s="109" t="s">
        <v>183</v>
      </c>
      <c r="D21" s="109"/>
      <c r="E21" s="28" t="s">
        <v>184</v>
      </c>
      <c r="F21" s="60">
        <v>0</v>
      </c>
      <c r="G21" s="60">
        <v>0</v>
      </c>
      <c r="H21" s="9">
        <f t="shared" si="1"/>
        <v>0</v>
      </c>
      <c r="I21" s="30">
        <v>1176020</v>
      </c>
      <c r="J21" s="30">
        <v>0</v>
      </c>
      <c r="K21" s="71">
        <f t="shared" si="3"/>
        <v>1176020</v>
      </c>
    </row>
    <row r="22" spans="1:11" s="25" customFormat="1" ht="30" x14ac:dyDescent="0.2">
      <c r="A22" s="109"/>
      <c r="B22" s="26"/>
      <c r="C22" s="109" t="s">
        <v>185</v>
      </c>
      <c r="D22" s="109"/>
      <c r="E22" s="28" t="s">
        <v>186</v>
      </c>
      <c r="F22" s="60">
        <v>0</v>
      </c>
      <c r="G22" s="60">
        <v>0</v>
      </c>
      <c r="H22" s="9">
        <f t="shared" si="1"/>
        <v>0</v>
      </c>
      <c r="I22" s="30">
        <v>7119525</v>
      </c>
      <c r="J22" s="30">
        <v>0</v>
      </c>
      <c r="K22" s="71">
        <f t="shared" si="3"/>
        <v>7119525</v>
      </c>
    </row>
    <row r="23" spans="1:11" s="25" customFormat="1" ht="18" x14ac:dyDescent="0.2">
      <c r="A23" s="109"/>
      <c r="B23" s="26"/>
      <c r="C23" s="109" t="s">
        <v>187</v>
      </c>
      <c r="D23" s="109"/>
      <c r="E23" s="28" t="s">
        <v>188</v>
      </c>
      <c r="F23" s="60">
        <v>0</v>
      </c>
      <c r="G23" s="60">
        <v>0</v>
      </c>
      <c r="H23" s="9">
        <f t="shared" si="1"/>
        <v>0</v>
      </c>
      <c r="I23" s="30">
        <v>4746221</v>
      </c>
      <c r="J23" s="30">
        <v>0</v>
      </c>
      <c r="K23" s="71">
        <f t="shared" si="3"/>
        <v>4746221</v>
      </c>
    </row>
    <row r="24" spans="1:11" s="25" customFormat="1" ht="18" x14ac:dyDescent="0.2">
      <c r="A24" s="109"/>
      <c r="B24" s="26"/>
      <c r="C24" s="109" t="s">
        <v>189</v>
      </c>
      <c r="D24" s="109"/>
      <c r="E24" s="28" t="s">
        <v>190</v>
      </c>
      <c r="F24" s="60">
        <v>0</v>
      </c>
      <c r="G24" s="60">
        <v>0</v>
      </c>
      <c r="H24" s="9">
        <f t="shared" si="1"/>
        <v>0</v>
      </c>
      <c r="I24" s="30">
        <v>16575253</v>
      </c>
      <c r="J24" s="30">
        <v>0</v>
      </c>
      <c r="K24" s="71">
        <f t="shared" si="3"/>
        <v>16575253</v>
      </c>
    </row>
    <row r="25" spans="1:11" s="25" customFormat="1" ht="18" x14ac:dyDescent="0.2">
      <c r="A25" s="109"/>
      <c r="B25" s="26"/>
      <c r="C25" s="109" t="s">
        <v>191</v>
      </c>
      <c r="D25" s="109"/>
      <c r="E25" s="28" t="s">
        <v>192</v>
      </c>
      <c r="F25" s="60">
        <v>0</v>
      </c>
      <c r="G25" s="60">
        <v>0</v>
      </c>
      <c r="H25" s="9">
        <f t="shared" si="1"/>
        <v>0</v>
      </c>
      <c r="I25" s="30">
        <v>2888683</v>
      </c>
      <c r="J25" s="30">
        <v>0</v>
      </c>
      <c r="K25" s="71">
        <f t="shared" si="3"/>
        <v>2888683</v>
      </c>
    </row>
    <row r="26" spans="1:11" s="25" customFormat="1" ht="18" x14ac:dyDescent="0.2">
      <c r="A26" s="109"/>
      <c r="B26" s="26"/>
      <c r="C26" s="109" t="s">
        <v>193</v>
      </c>
      <c r="D26" s="109"/>
      <c r="E26" s="28" t="s">
        <v>194</v>
      </c>
      <c r="F26" s="60">
        <v>0</v>
      </c>
      <c r="G26" s="60">
        <v>0</v>
      </c>
      <c r="H26" s="9">
        <f t="shared" si="1"/>
        <v>0</v>
      </c>
      <c r="I26" s="30">
        <v>7000000</v>
      </c>
      <c r="J26" s="30">
        <v>0</v>
      </c>
      <c r="K26" s="71">
        <f t="shared" si="3"/>
        <v>7000000</v>
      </c>
    </row>
    <row r="27" spans="1:11" s="25" customFormat="1" ht="18" x14ac:dyDescent="0.2">
      <c r="A27" s="109"/>
      <c r="B27" s="26"/>
      <c r="C27" s="109" t="s">
        <v>195</v>
      </c>
      <c r="D27" s="109"/>
      <c r="E27" s="28" t="s">
        <v>196</v>
      </c>
      <c r="F27" s="60">
        <v>0</v>
      </c>
      <c r="G27" s="60">
        <v>0</v>
      </c>
      <c r="H27" s="9">
        <f t="shared" si="1"/>
        <v>0</v>
      </c>
      <c r="I27" s="30">
        <v>4723631</v>
      </c>
      <c r="J27" s="30">
        <v>0</v>
      </c>
      <c r="K27" s="71">
        <f t="shared" si="3"/>
        <v>4723631</v>
      </c>
    </row>
    <row r="28" spans="1:11" s="25" customFormat="1" ht="18" x14ac:dyDescent="0.2">
      <c r="A28" s="109"/>
      <c r="B28" s="26"/>
      <c r="C28" s="109" t="s">
        <v>197</v>
      </c>
      <c r="D28" s="109"/>
      <c r="E28" s="28" t="s">
        <v>198</v>
      </c>
      <c r="F28" s="60">
        <v>0</v>
      </c>
      <c r="G28" s="60">
        <v>0</v>
      </c>
      <c r="H28" s="9">
        <f t="shared" si="1"/>
        <v>0</v>
      </c>
      <c r="I28" s="30">
        <v>56316959</v>
      </c>
      <c r="J28" s="30">
        <v>0</v>
      </c>
      <c r="K28" s="71">
        <f t="shared" si="3"/>
        <v>56316959</v>
      </c>
    </row>
    <row r="29" spans="1:11" s="25" customFormat="1" ht="18" x14ac:dyDescent="0.2">
      <c r="A29" s="109"/>
      <c r="B29" s="26"/>
      <c r="C29" s="109" t="s">
        <v>199</v>
      </c>
      <c r="D29" s="109"/>
      <c r="E29" s="28" t="s">
        <v>200</v>
      </c>
      <c r="F29" s="60">
        <v>0</v>
      </c>
      <c r="G29" s="60">
        <v>0</v>
      </c>
      <c r="H29" s="9">
        <f t="shared" si="1"/>
        <v>0</v>
      </c>
      <c r="I29" s="30">
        <v>23112548</v>
      </c>
      <c r="J29" s="30">
        <v>0</v>
      </c>
      <c r="K29" s="71">
        <f t="shared" si="3"/>
        <v>23112548</v>
      </c>
    </row>
    <row r="30" spans="1:11" s="25" customFormat="1" ht="18" x14ac:dyDescent="0.2">
      <c r="A30" s="109"/>
      <c r="B30" s="26"/>
      <c r="C30" s="109" t="s">
        <v>201</v>
      </c>
      <c r="D30" s="109"/>
      <c r="E30" s="28" t="s">
        <v>202</v>
      </c>
      <c r="F30" s="60">
        <v>0</v>
      </c>
      <c r="G30" s="60">
        <v>0</v>
      </c>
      <c r="H30" s="9">
        <f t="shared" si="1"/>
        <v>0</v>
      </c>
      <c r="I30" s="30">
        <v>10242</v>
      </c>
      <c r="J30" s="30">
        <v>0</v>
      </c>
      <c r="K30" s="71">
        <f t="shared" si="3"/>
        <v>10242</v>
      </c>
    </row>
    <row r="31" spans="1:11" s="25" customFormat="1" ht="18" x14ac:dyDescent="0.2">
      <c r="A31" s="109"/>
      <c r="B31" s="26"/>
      <c r="C31" s="109" t="s">
        <v>203</v>
      </c>
      <c r="D31" s="109"/>
      <c r="E31" s="28" t="s">
        <v>204</v>
      </c>
      <c r="F31" s="60">
        <v>0</v>
      </c>
      <c r="G31" s="60">
        <v>0</v>
      </c>
      <c r="H31" s="9">
        <f t="shared" si="1"/>
        <v>0</v>
      </c>
      <c r="I31" s="30">
        <v>18618282</v>
      </c>
      <c r="J31" s="30">
        <v>0</v>
      </c>
      <c r="K31" s="71">
        <f t="shared" si="3"/>
        <v>18618282</v>
      </c>
    </row>
    <row r="32" spans="1:11" s="25" customFormat="1" ht="18" x14ac:dyDescent="0.2">
      <c r="A32" s="109"/>
      <c r="B32" s="26"/>
      <c r="C32" s="109" t="s">
        <v>205</v>
      </c>
      <c r="D32" s="109"/>
      <c r="E32" s="28" t="s">
        <v>206</v>
      </c>
      <c r="F32" s="60">
        <v>0</v>
      </c>
      <c r="G32" s="60">
        <v>0</v>
      </c>
      <c r="H32" s="9">
        <f t="shared" si="1"/>
        <v>0</v>
      </c>
      <c r="I32" s="30">
        <v>21536</v>
      </c>
      <c r="J32" s="30">
        <v>0</v>
      </c>
      <c r="K32" s="71">
        <f t="shared" si="3"/>
        <v>21536</v>
      </c>
    </row>
    <row r="33" spans="1:11" s="25" customFormat="1" ht="18" x14ac:dyDescent="0.2">
      <c r="A33" s="109"/>
      <c r="B33" s="26"/>
      <c r="C33" s="109" t="s">
        <v>207</v>
      </c>
      <c r="D33" s="109"/>
      <c r="E33" s="28" t="s">
        <v>208</v>
      </c>
      <c r="F33" s="60">
        <v>0</v>
      </c>
      <c r="G33" s="60">
        <v>0</v>
      </c>
      <c r="H33" s="9">
        <f t="shared" si="1"/>
        <v>0</v>
      </c>
      <c r="I33" s="30">
        <v>5105743</v>
      </c>
      <c r="J33" s="30">
        <v>0</v>
      </c>
      <c r="K33" s="71">
        <f t="shared" si="3"/>
        <v>5105743</v>
      </c>
    </row>
    <row r="34" spans="1:11" s="25" customFormat="1" ht="18" x14ac:dyDescent="0.2">
      <c r="A34" s="109"/>
      <c r="B34" s="26"/>
      <c r="C34" s="109" t="s">
        <v>209</v>
      </c>
      <c r="D34" s="109"/>
      <c r="E34" s="28" t="s">
        <v>210</v>
      </c>
      <c r="F34" s="60">
        <v>0</v>
      </c>
      <c r="G34" s="60">
        <v>0</v>
      </c>
      <c r="H34" s="9">
        <f t="shared" si="1"/>
        <v>0</v>
      </c>
      <c r="I34" s="30">
        <v>1406294</v>
      </c>
      <c r="J34" s="30">
        <v>0</v>
      </c>
      <c r="K34" s="71">
        <f t="shared" si="3"/>
        <v>1406294</v>
      </c>
    </row>
    <row r="35" spans="1:11" s="25" customFormat="1" ht="18" x14ac:dyDescent="0.2">
      <c r="A35" s="109"/>
      <c r="B35" s="26"/>
      <c r="C35" s="109" t="s">
        <v>475</v>
      </c>
      <c r="D35" s="109"/>
      <c r="E35" s="28" t="s">
        <v>476</v>
      </c>
      <c r="F35" s="60">
        <v>0</v>
      </c>
      <c r="G35" s="30">
        <v>100577222</v>
      </c>
      <c r="H35" s="9">
        <f t="shared" si="1"/>
        <v>100577222</v>
      </c>
      <c r="I35" s="30">
        <v>0</v>
      </c>
      <c r="J35" s="30">
        <v>0</v>
      </c>
      <c r="K35" s="71">
        <f t="shared" si="3"/>
        <v>0</v>
      </c>
    </row>
    <row r="36" spans="1:11" s="25" customFormat="1" ht="18" x14ac:dyDescent="0.2">
      <c r="A36" s="109"/>
      <c r="B36" s="26" t="s">
        <v>211</v>
      </c>
      <c r="C36" s="26"/>
      <c r="D36" s="26"/>
      <c r="E36" s="27" t="s">
        <v>53</v>
      </c>
      <c r="F36" s="59">
        <f>SUM(F37:F44)</f>
        <v>0</v>
      </c>
      <c r="G36" s="59">
        <f>SUM(G37:G44)</f>
        <v>0</v>
      </c>
      <c r="H36" s="9">
        <f t="shared" si="1"/>
        <v>0</v>
      </c>
      <c r="I36" s="29">
        <f>SUM(I37:I44)</f>
        <v>4434939</v>
      </c>
      <c r="J36" s="29">
        <f>SUM(J37:J44)</f>
        <v>0</v>
      </c>
      <c r="K36" s="71">
        <f t="shared" si="3"/>
        <v>4434939</v>
      </c>
    </row>
    <row r="37" spans="1:11" s="25" customFormat="1" ht="18" x14ac:dyDescent="0.2">
      <c r="A37" s="109"/>
      <c r="B37" s="26"/>
      <c r="C37" s="109" t="s">
        <v>212</v>
      </c>
      <c r="D37" s="109"/>
      <c r="E37" s="28" t="s">
        <v>213</v>
      </c>
      <c r="F37" s="60">
        <v>0</v>
      </c>
      <c r="G37" s="60">
        <v>0</v>
      </c>
      <c r="H37" s="9">
        <f t="shared" si="1"/>
        <v>0</v>
      </c>
      <c r="I37" s="30">
        <v>758825</v>
      </c>
      <c r="J37" s="30">
        <v>0</v>
      </c>
      <c r="K37" s="71">
        <f t="shared" si="3"/>
        <v>758825</v>
      </c>
    </row>
    <row r="38" spans="1:11" s="25" customFormat="1" ht="18" x14ac:dyDescent="0.2">
      <c r="A38" s="109"/>
      <c r="B38" s="26"/>
      <c r="C38" s="109" t="s">
        <v>214</v>
      </c>
      <c r="D38" s="109"/>
      <c r="E38" s="28" t="s">
        <v>215</v>
      </c>
      <c r="F38" s="60">
        <v>0</v>
      </c>
      <c r="G38" s="60">
        <v>0</v>
      </c>
      <c r="H38" s="9">
        <f t="shared" si="1"/>
        <v>0</v>
      </c>
      <c r="I38" s="30">
        <v>967740</v>
      </c>
      <c r="J38" s="30">
        <v>0</v>
      </c>
      <c r="K38" s="71">
        <f t="shared" si="3"/>
        <v>967740</v>
      </c>
    </row>
    <row r="39" spans="1:11" s="25" customFormat="1" ht="18" x14ac:dyDescent="0.2">
      <c r="A39" s="109"/>
      <c r="B39" s="26"/>
      <c r="C39" s="109" t="s">
        <v>216</v>
      </c>
      <c r="D39" s="109"/>
      <c r="E39" s="28" t="s">
        <v>217</v>
      </c>
      <c r="F39" s="60">
        <v>0</v>
      </c>
      <c r="G39" s="60">
        <v>0</v>
      </c>
      <c r="H39" s="9">
        <f t="shared" si="1"/>
        <v>0</v>
      </c>
      <c r="I39" s="30">
        <v>9843</v>
      </c>
      <c r="J39" s="30">
        <v>0</v>
      </c>
      <c r="K39" s="71">
        <f t="shared" si="3"/>
        <v>9843</v>
      </c>
    </row>
    <row r="40" spans="1:11" s="25" customFormat="1" ht="18" x14ac:dyDescent="0.2">
      <c r="A40" s="109"/>
      <c r="B40" s="26"/>
      <c r="C40" s="109" t="s">
        <v>218</v>
      </c>
      <c r="D40" s="109"/>
      <c r="E40" s="28" t="s">
        <v>219</v>
      </c>
      <c r="F40" s="60">
        <v>0</v>
      </c>
      <c r="G40" s="60">
        <v>0</v>
      </c>
      <c r="H40" s="9">
        <f t="shared" si="1"/>
        <v>0</v>
      </c>
      <c r="I40" s="30">
        <v>1765300</v>
      </c>
      <c r="J40" s="30">
        <v>0</v>
      </c>
      <c r="K40" s="71">
        <f t="shared" si="3"/>
        <v>1765300</v>
      </c>
    </row>
    <row r="41" spans="1:11" s="25" customFormat="1" ht="18" x14ac:dyDescent="0.2">
      <c r="A41" s="109"/>
      <c r="B41" s="26"/>
      <c r="C41" s="109" t="s">
        <v>220</v>
      </c>
      <c r="D41" s="109"/>
      <c r="E41" s="28" t="s">
        <v>221</v>
      </c>
      <c r="F41" s="60">
        <v>0</v>
      </c>
      <c r="G41" s="60">
        <v>0</v>
      </c>
      <c r="H41" s="9">
        <f t="shared" si="1"/>
        <v>0</v>
      </c>
      <c r="I41" s="30">
        <v>924566</v>
      </c>
      <c r="J41" s="30">
        <v>0</v>
      </c>
      <c r="K41" s="71">
        <f t="shared" si="3"/>
        <v>924566</v>
      </c>
    </row>
    <row r="42" spans="1:11" s="25" customFormat="1" ht="18" x14ac:dyDescent="0.2">
      <c r="A42" s="109"/>
      <c r="B42" s="26"/>
      <c r="C42" s="109" t="s">
        <v>222</v>
      </c>
      <c r="D42" s="109"/>
      <c r="E42" s="28" t="s">
        <v>223</v>
      </c>
      <c r="F42" s="60">
        <v>0</v>
      </c>
      <c r="G42" s="60">
        <v>0</v>
      </c>
      <c r="H42" s="9">
        <f t="shared" si="1"/>
        <v>0</v>
      </c>
      <c r="I42" s="30">
        <v>2713</v>
      </c>
      <c r="J42" s="30">
        <v>0</v>
      </c>
      <c r="K42" s="71">
        <f t="shared" si="3"/>
        <v>2713</v>
      </c>
    </row>
    <row r="43" spans="1:11" s="25" customFormat="1" ht="18" x14ac:dyDescent="0.2">
      <c r="A43" s="109"/>
      <c r="B43" s="26"/>
      <c r="C43" s="109" t="s">
        <v>224</v>
      </c>
      <c r="D43" s="109"/>
      <c r="E43" s="28" t="s">
        <v>225</v>
      </c>
      <c r="F43" s="60">
        <v>0</v>
      </c>
      <c r="G43" s="60">
        <v>0</v>
      </c>
      <c r="H43" s="9">
        <f t="shared" si="1"/>
        <v>0</v>
      </c>
      <c r="I43" s="30">
        <v>2635</v>
      </c>
      <c r="J43" s="30">
        <v>0</v>
      </c>
      <c r="K43" s="71">
        <f t="shared" si="3"/>
        <v>2635</v>
      </c>
    </row>
    <row r="44" spans="1:11" s="25" customFormat="1" ht="18" x14ac:dyDescent="0.2">
      <c r="A44" s="109"/>
      <c r="B44" s="26"/>
      <c r="C44" s="109" t="s">
        <v>226</v>
      </c>
      <c r="D44" s="109"/>
      <c r="E44" s="28" t="s">
        <v>227</v>
      </c>
      <c r="F44" s="60">
        <v>0</v>
      </c>
      <c r="G44" s="60">
        <v>0</v>
      </c>
      <c r="H44" s="9">
        <f t="shared" si="1"/>
        <v>0</v>
      </c>
      <c r="I44" s="30">
        <v>3317</v>
      </c>
      <c r="J44" s="30">
        <v>0</v>
      </c>
      <c r="K44" s="71">
        <f t="shared" si="3"/>
        <v>3317</v>
      </c>
    </row>
    <row r="45" spans="1:11" s="5" customFormat="1" ht="37.5" customHeight="1" x14ac:dyDescent="0.2">
      <c r="A45" s="20" t="s">
        <v>18</v>
      </c>
      <c r="B45" s="133" t="s">
        <v>256</v>
      </c>
      <c r="C45" s="133"/>
      <c r="D45" s="133"/>
      <c r="E45" s="133"/>
      <c r="F45" s="70">
        <f>F46+F56</f>
        <v>0</v>
      </c>
      <c r="G45" s="70">
        <f>G46+G56</f>
        <v>0</v>
      </c>
      <c r="H45" s="9">
        <f t="shared" si="1"/>
        <v>0</v>
      </c>
      <c r="I45" s="9">
        <f>I46+I56</f>
        <v>106020307</v>
      </c>
      <c r="J45" s="9">
        <f>J46+J56</f>
        <v>0</v>
      </c>
      <c r="K45" s="9">
        <f>SUM(I45:J45)</f>
        <v>106020307</v>
      </c>
    </row>
    <row r="46" spans="1:11" s="25" customFormat="1" ht="18" x14ac:dyDescent="0.2">
      <c r="A46" s="109"/>
      <c r="B46" s="26" t="s">
        <v>228</v>
      </c>
      <c r="C46" s="26"/>
      <c r="D46" s="26"/>
      <c r="E46" s="27" t="s">
        <v>14</v>
      </c>
      <c r="F46" s="59">
        <f>SUM(F47:F55)</f>
        <v>0</v>
      </c>
      <c r="G46" s="59">
        <f>SUM(G47:G55)</f>
        <v>0</v>
      </c>
      <c r="H46" s="9">
        <f t="shared" si="1"/>
        <v>0</v>
      </c>
      <c r="I46" s="29">
        <f>SUM(I47:I55)</f>
        <v>70646998</v>
      </c>
      <c r="J46" s="29">
        <f>SUM(J47:J55)</f>
        <v>0</v>
      </c>
      <c r="K46" s="71">
        <f>SUM(I46:J46)</f>
        <v>70646998</v>
      </c>
    </row>
    <row r="47" spans="1:11" s="25" customFormat="1" ht="18" x14ac:dyDescent="0.2">
      <c r="A47" s="109"/>
      <c r="B47" s="26"/>
      <c r="C47" s="109" t="s">
        <v>229</v>
      </c>
      <c r="D47" s="109"/>
      <c r="E47" s="28" t="s">
        <v>230</v>
      </c>
      <c r="F47" s="60">
        <v>0</v>
      </c>
      <c r="G47" s="60">
        <v>0</v>
      </c>
      <c r="H47" s="9">
        <f t="shared" si="1"/>
        <v>0</v>
      </c>
      <c r="I47" s="30">
        <v>22013543</v>
      </c>
      <c r="J47" s="30">
        <v>0</v>
      </c>
      <c r="K47" s="71">
        <f t="shared" ref="K47:K110" si="4">SUM(I47:J47)</f>
        <v>22013543</v>
      </c>
    </row>
    <row r="48" spans="1:11" s="25" customFormat="1" ht="18" x14ac:dyDescent="0.2">
      <c r="A48" s="109"/>
      <c r="B48" s="26"/>
      <c r="C48" s="109" t="s">
        <v>231</v>
      </c>
      <c r="D48" s="109"/>
      <c r="E48" s="28" t="s">
        <v>232</v>
      </c>
      <c r="F48" s="60">
        <v>0</v>
      </c>
      <c r="G48" s="60">
        <v>0</v>
      </c>
      <c r="H48" s="9">
        <f t="shared" si="1"/>
        <v>0</v>
      </c>
      <c r="I48" s="30">
        <v>1995960</v>
      </c>
      <c r="J48" s="30">
        <v>0</v>
      </c>
      <c r="K48" s="71">
        <f t="shared" si="4"/>
        <v>1995960</v>
      </c>
    </row>
    <row r="49" spans="1:13" s="25" customFormat="1" ht="18" x14ac:dyDescent="0.2">
      <c r="A49" s="109"/>
      <c r="B49" s="26"/>
      <c r="C49" s="109" t="s">
        <v>233</v>
      </c>
      <c r="D49" s="109"/>
      <c r="E49" s="28" t="s">
        <v>234</v>
      </c>
      <c r="F49" s="60">
        <v>0</v>
      </c>
      <c r="G49" s="60">
        <v>0</v>
      </c>
      <c r="H49" s="9">
        <f t="shared" si="1"/>
        <v>0</v>
      </c>
      <c r="I49" s="30">
        <v>5162223</v>
      </c>
      <c r="J49" s="30">
        <v>0</v>
      </c>
      <c r="K49" s="71">
        <f t="shared" si="4"/>
        <v>5162223</v>
      </c>
    </row>
    <row r="50" spans="1:13" s="25" customFormat="1" ht="30" x14ac:dyDescent="0.2">
      <c r="A50" s="109"/>
      <c r="B50" s="26"/>
      <c r="C50" s="109" t="s">
        <v>235</v>
      </c>
      <c r="D50" s="109"/>
      <c r="E50" s="28" t="s">
        <v>236</v>
      </c>
      <c r="F50" s="60">
        <v>0</v>
      </c>
      <c r="G50" s="60">
        <v>0</v>
      </c>
      <c r="H50" s="9">
        <f t="shared" si="1"/>
        <v>0</v>
      </c>
      <c r="I50" s="30">
        <v>7939881</v>
      </c>
      <c r="J50" s="30">
        <v>0</v>
      </c>
      <c r="K50" s="71">
        <f t="shared" si="4"/>
        <v>7939881</v>
      </c>
    </row>
    <row r="51" spans="1:13" s="25" customFormat="1" ht="18" x14ac:dyDescent="0.2">
      <c r="A51" s="109"/>
      <c r="B51" s="26"/>
      <c r="C51" s="109" t="s">
        <v>237</v>
      </c>
      <c r="D51" s="109"/>
      <c r="E51" s="28" t="s">
        <v>238</v>
      </c>
      <c r="F51" s="60">
        <v>0</v>
      </c>
      <c r="G51" s="60">
        <v>0</v>
      </c>
      <c r="H51" s="9">
        <f t="shared" si="1"/>
        <v>0</v>
      </c>
      <c r="I51" s="30">
        <v>1602000</v>
      </c>
      <c r="J51" s="30">
        <v>0</v>
      </c>
      <c r="K51" s="71">
        <f t="shared" si="4"/>
        <v>1602000</v>
      </c>
    </row>
    <row r="52" spans="1:13" s="25" customFormat="1" ht="18" x14ac:dyDescent="0.2">
      <c r="A52" s="109"/>
      <c r="B52" s="26"/>
      <c r="C52" s="109" t="s">
        <v>239</v>
      </c>
      <c r="D52" s="109"/>
      <c r="E52" s="28" t="s">
        <v>240</v>
      </c>
      <c r="F52" s="60">
        <v>0</v>
      </c>
      <c r="G52" s="60">
        <v>0</v>
      </c>
      <c r="H52" s="9">
        <f t="shared" si="1"/>
        <v>0</v>
      </c>
      <c r="I52" s="30">
        <v>1171241</v>
      </c>
      <c r="J52" s="30">
        <v>0</v>
      </c>
      <c r="K52" s="71">
        <f t="shared" si="4"/>
        <v>1171241</v>
      </c>
    </row>
    <row r="53" spans="1:13" s="25" customFormat="1" ht="18" x14ac:dyDescent="0.2">
      <c r="A53" s="109"/>
      <c r="B53" s="26"/>
      <c r="C53" s="109" t="s">
        <v>241</v>
      </c>
      <c r="D53" s="109"/>
      <c r="E53" s="28" t="s">
        <v>242</v>
      </c>
      <c r="F53" s="60">
        <v>0</v>
      </c>
      <c r="G53" s="60">
        <v>0</v>
      </c>
      <c r="H53" s="9">
        <f t="shared" si="1"/>
        <v>0</v>
      </c>
      <c r="I53" s="30">
        <v>21763330</v>
      </c>
      <c r="J53" s="30">
        <v>0</v>
      </c>
      <c r="K53" s="71">
        <f t="shared" si="4"/>
        <v>21763330</v>
      </c>
    </row>
    <row r="54" spans="1:13" s="25" customFormat="1" ht="18" x14ac:dyDescent="0.2">
      <c r="A54" s="109"/>
      <c r="B54" s="26"/>
      <c r="C54" s="109" t="s">
        <v>243</v>
      </c>
      <c r="D54" s="109"/>
      <c r="E54" s="28" t="s">
        <v>244</v>
      </c>
      <c r="F54" s="60">
        <v>0</v>
      </c>
      <c r="G54" s="60">
        <v>0</v>
      </c>
      <c r="H54" s="9">
        <f t="shared" si="1"/>
        <v>0</v>
      </c>
      <c r="I54" s="30">
        <v>8668153</v>
      </c>
      <c r="J54" s="30">
        <v>0</v>
      </c>
      <c r="K54" s="71">
        <f t="shared" si="4"/>
        <v>8668153</v>
      </c>
    </row>
    <row r="55" spans="1:13" s="25" customFormat="1" ht="18" x14ac:dyDescent="0.2">
      <c r="A55" s="109"/>
      <c r="B55" s="26"/>
      <c r="C55" s="109" t="s">
        <v>245</v>
      </c>
      <c r="D55" s="109"/>
      <c r="E55" s="28" t="s">
        <v>246</v>
      </c>
      <c r="F55" s="60">
        <v>0</v>
      </c>
      <c r="G55" s="60">
        <v>0</v>
      </c>
      <c r="H55" s="9">
        <f t="shared" si="1"/>
        <v>0</v>
      </c>
      <c r="I55" s="30">
        <v>330667</v>
      </c>
      <c r="J55" s="30">
        <v>0</v>
      </c>
      <c r="K55" s="71">
        <f t="shared" si="4"/>
        <v>330667</v>
      </c>
    </row>
    <row r="56" spans="1:13" s="25" customFormat="1" ht="18" x14ac:dyDescent="0.2">
      <c r="A56" s="109"/>
      <c r="B56" s="26" t="s">
        <v>247</v>
      </c>
      <c r="C56" s="26"/>
      <c r="D56" s="26"/>
      <c r="E56" s="27" t="s">
        <v>53</v>
      </c>
      <c r="F56" s="59">
        <f>SUM(F57:F60)</f>
        <v>0</v>
      </c>
      <c r="G56" s="59">
        <f>SUM(G57:G60)</f>
        <v>0</v>
      </c>
      <c r="H56" s="9">
        <f t="shared" si="1"/>
        <v>0</v>
      </c>
      <c r="I56" s="29">
        <f>SUM(I57:I60)</f>
        <v>35373309</v>
      </c>
      <c r="J56" s="29">
        <f>SUM(J57:J60)</f>
        <v>0</v>
      </c>
      <c r="K56" s="71">
        <f t="shared" si="4"/>
        <v>35373309</v>
      </c>
    </row>
    <row r="57" spans="1:13" s="25" customFormat="1" ht="18" x14ac:dyDescent="0.2">
      <c r="A57" s="109"/>
      <c r="B57" s="26"/>
      <c r="C57" s="109" t="s">
        <v>248</v>
      </c>
      <c r="D57" s="109"/>
      <c r="E57" s="28" t="s">
        <v>249</v>
      </c>
      <c r="F57" s="60">
        <v>0</v>
      </c>
      <c r="G57" s="60">
        <v>0</v>
      </c>
      <c r="H57" s="9">
        <f t="shared" si="1"/>
        <v>0</v>
      </c>
      <c r="I57" s="30">
        <v>297751</v>
      </c>
      <c r="J57" s="30">
        <v>0</v>
      </c>
      <c r="K57" s="71">
        <f t="shared" si="4"/>
        <v>297751</v>
      </c>
    </row>
    <row r="58" spans="1:13" s="25" customFormat="1" ht="18" x14ac:dyDescent="0.2">
      <c r="A58" s="109"/>
      <c r="B58" s="26"/>
      <c r="C58" s="109" t="s">
        <v>250</v>
      </c>
      <c r="D58" s="109"/>
      <c r="E58" s="28" t="s">
        <v>251</v>
      </c>
      <c r="F58" s="60">
        <v>0</v>
      </c>
      <c r="G58" s="60">
        <v>0</v>
      </c>
      <c r="H58" s="9">
        <f t="shared" si="1"/>
        <v>0</v>
      </c>
      <c r="I58" s="30">
        <v>5993448</v>
      </c>
      <c r="J58" s="30">
        <v>0</v>
      </c>
      <c r="K58" s="71">
        <f t="shared" si="4"/>
        <v>5993448</v>
      </c>
    </row>
    <row r="59" spans="1:13" s="25" customFormat="1" ht="18" x14ac:dyDescent="0.2">
      <c r="A59" s="109"/>
      <c r="B59" s="26"/>
      <c r="C59" s="109" t="s">
        <v>252</v>
      </c>
      <c r="D59" s="109"/>
      <c r="E59" s="28" t="s">
        <v>253</v>
      </c>
      <c r="F59" s="60">
        <v>0</v>
      </c>
      <c r="G59" s="60">
        <v>0</v>
      </c>
      <c r="H59" s="9">
        <f t="shared" si="1"/>
        <v>0</v>
      </c>
      <c r="I59" s="30">
        <v>4082110</v>
      </c>
      <c r="J59" s="30">
        <v>0</v>
      </c>
      <c r="K59" s="71">
        <f t="shared" si="4"/>
        <v>4082110</v>
      </c>
    </row>
    <row r="60" spans="1:13" s="25" customFormat="1" ht="30" x14ac:dyDescent="0.2">
      <c r="A60" s="109"/>
      <c r="B60" s="26"/>
      <c r="C60" s="109" t="s">
        <v>254</v>
      </c>
      <c r="D60" s="109"/>
      <c r="E60" s="28" t="s">
        <v>255</v>
      </c>
      <c r="F60" s="73">
        <v>0</v>
      </c>
      <c r="G60" s="73">
        <v>0</v>
      </c>
      <c r="H60" s="9">
        <f t="shared" si="1"/>
        <v>0</v>
      </c>
      <c r="I60" s="30">
        <v>25000000</v>
      </c>
      <c r="J60" s="30">
        <v>0</v>
      </c>
      <c r="K60" s="71">
        <f t="shared" si="4"/>
        <v>25000000</v>
      </c>
    </row>
    <row r="61" spans="1:13" s="25" customFormat="1" ht="31.5" customHeight="1" x14ac:dyDescent="0.2">
      <c r="A61" s="17" t="s">
        <v>19</v>
      </c>
      <c r="B61" s="131" t="s">
        <v>46</v>
      </c>
      <c r="C61" s="131"/>
      <c r="D61" s="131"/>
      <c r="E61" s="131"/>
      <c r="F61" s="70">
        <f>F62</f>
        <v>16186825038</v>
      </c>
      <c r="G61" s="70">
        <f>G62</f>
        <v>431922112</v>
      </c>
      <c r="H61" s="9">
        <f t="shared" si="1"/>
        <v>16618747150</v>
      </c>
      <c r="I61" s="9">
        <f>I63</f>
        <v>0</v>
      </c>
      <c r="J61" s="9">
        <f>J63</f>
        <v>0</v>
      </c>
      <c r="K61" s="71">
        <f t="shared" si="4"/>
        <v>0</v>
      </c>
      <c r="L61" s="32"/>
      <c r="M61" s="6"/>
    </row>
    <row r="62" spans="1:13" s="25" customFormat="1" ht="31.5" customHeight="1" x14ac:dyDescent="0.2">
      <c r="A62" s="26"/>
      <c r="B62" s="26" t="s">
        <v>492</v>
      </c>
      <c r="C62" s="21"/>
      <c r="D62" s="21"/>
      <c r="E62" s="72" t="s">
        <v>53</v>
      </c>
      <c r="F62" s="69">
        <f>SUM(F63:F146)</f>
        <v>16186825038</v>
      </c>
      <c r="G62" s="69">
        <f>SUM(G63:G146)</f>
        <v>431922112</v>
      </c>
      <c r="H62" s="9">
        <f t="shared" si="1"/>
        <v>16618747150</v>
      </c>
      <c r="I62" s="29">
        <f>SUM(I63:I146)</f>
        <v>0</v>
      </c>
      <c r="J62" s="29">
        <f>SUM(J63:J146)</f>
        <v>0</v>
      </c>
      <c r="K62" s="71">
        <f t="shared" si="4"/>
        <v>0</v>
      </c>
      <c r="L62" s="31"/>
      <c r="M62" s="6"/>
    </row>
    <row r="63" spans="1:13" s="25" customFormat="1" ht="30" customHeight="1" x14ac:dyDescent="0.2">
      <c r="A63" s="26"/>
      <c r="B63" s="21"/>
      <c r="C63" s="109" t="s">
        <v>352</v>
      </c>
      <c r="D63" s="21"/>
      <c r="E63" s="28" t="s">
        <v>268</v>
      </c>
      <c r="F63" s="30">
        <v>2186557647</v>
      </c>
      <c r="G63" s="30">
        <v>0</v>
      </c>
      <c r="H63" s="9">
        <f t="shared" si="1"/>
        <v>2186557647</v>
      </c>
      <c r="I63" s="30">
        <v>0</v>
      </c>
      <c r="J63" s="30">
        <v>0</v>
      </c>
      <c r="K63" s="71">
        <f t="shared" si="4"/>
        <v>0</v>
      </c>
      <c r="L63" s="31"/>
      <c r="M63" s="6"/>
    </row>
    <row r="64" spans="1:13" s="25" customFormat="1" ht="18" x14ac:dyDescent="0.2">
      <c r="A64" s="109"/>
      <c r="B64" s="26"/>
      <c r="C64" s="109" t="s">
        <v>353</v>
      </c>
      <c r="D64" s="26"/>
      <c r="E64" s="28" t="s">
        <v>269</v>
      </c>
      <c r="F64" s="30">
        <v>67500000</v>
      </c>
      <c r="G64" s="30">
        <v>0</v>
      </c>
      <c r="H64" s="9">
        <f t="shared" si="1"/>
        <v>67500000</v>
      </c>
      <c r="I64" s="30">
        <v>0</v>
      </c>
      <c r="J64" s="30">
        <v>0</v>
      </c>
      <c r="K64" s="71">
        <f t="shared" si="4"/>
        <v>0</v>
      </c>
    </row>
    <row r="65" spans="1:11" s="25" customFormat="1" ht="18" x14ac:dyDescent="0.2">
      <c r="A65" s="109"/>
      <c r="B65" s="26"/>
      <c r="C65" s="109" t="s">
        <v>354</v>
      </c>
      <c r="D65" s="26"/>
      <c r="E65" s="28" t="s">
        <v>270</v>
      </c>
      <c r="F65" s="30">
        <v>235249281</v>
      </c>
      <c r="G65" s="30">
        <v>0</v>
      </c>
      <c r="H65" s="9">
        <f t="shared" si="1"/>
        <v>235249281</v>
      </c>
      <c r="I65" s="30">
        <v>0</v>
      </c>
      <c r="J65" s="30">
        <v>0</v>
      </c>
      <c r="K65" s="71">
        <f t="shared" si="4"/>
        <v>0</v>
      </c>
    </row>
    <row r="66" spans="1:11" s="25" customFormat="1" ht="30" x14ac:dyDescent="0.2">
      <c r="A66" s="109"/>
      <c r="B66" s="26"/>
      <c r="C66" s="109" t="s">
        <v>355</v>
      </c>
      <c r="D66" s="26"/>
      <c r="E66" s="28" t="s">
        <v>271</v>
      </c>
      <c r="F66" s="30">
        <v>737310292</v>
      </c>
      <c r="G66" s="30">
        <v>0</v>
      </c>
      <c r="H66" s="9">
        <f t="shared" si="1"/>
        <v>737310292</v>
      </c>
      <c r="I66" s="30">
        <v>0</v>
      </c>
      <c r="J66" s="30">
        <v>0</v>
      </c>
      <c r="K66" s="71">
        <f t="shared" si="4"/>
        <v>0</v>
      </c>
    </row>
    <row r="67" spans="1:11" s="25" customFormat="1" ht="18" x14ac:dyDescent="0.2">
      <c r="A67" s="109"/>
      <c r="B67" s="26"/>
      <c r="C67" s="109" t="s">
        <v>356</v>
      </c>
      <c r="D67" s="26"/>
      <c r="E67" s="28" t="s">
        <v>272</v>
      </c>
      <c r="F67" s="30">
        <v>389467120</v>
      </c>
      <c r="G67" s="30">
        <v>0</v>
      </c>
      <c r="H67" s="9">
        <f t="shared" si="1"/>
        <v>389467120</v>
      </c>
      <c r="I67" s="30">
        <v>0</v>
      </c>
      <c r="J67" s="30">
        <v>0</v>
      </c>
      <c r="K67" s="71">
        <f t="shared" si="4"/>
        <v>0</v>
      </c>
    </row>
    <row r="68" spans="1:11" s="25" customFormat="1" ht="18" x14ac:dyDescent="0.2">
      <c r="A68" s="109"/>
      <c r="B68" s="26"/>
      <c r="C68" s="109" t="s">
        <v>357</v>
      </c>
      <c r="D68" s="26"/>
      <c r="E68" s="28" t="s">
        <v>273</v>
      </c>
      <c r="F68" s="30">
        <v>28829000</v>
      </c>
      <c r="G68" s="30">
        <v>0</v>
      </c>
      <c r="H68" s="9">
        <f t="shared" si="1"/>
        <v>28829000</v>
      </c>
      <c r="I68" s="30">
        <v>0</v>
      </c>
      <c r="J68" s="30">
        <v>0</v>
      </c>
      <c r="K68" s="71">
        <f t="shared" si="4"/>
        <v>0</v>
      </c>
    </row>
    <row r="69" spans="1:11" s="25" customFormat="1" ht="31.5" customHeight="1" x14ac:dyDescent="0.2">
      <c r="A69" s="109"/>
      <c r="B69" s="26"/>
      <c r="C69" s="109" t="s">
        <v>358</v>
      </c>
      <c r="D69" s="26"/>
      <c r="E69" s="28" t="s">
        <v>274</v>
      </c>
      <c r="F69" s="30">
        <v>15576550</v>
      </c>
      <c r="G69" s="30">
        <v>0</v>
      </c>
      <c r="H69" s="9">
        <f t="shared" si="1"/>
        <v>15576550</v>
      </c>
      <c r="I69" s="30">
        <v>0</v>
      </c>
      <c r="J69" s="30">
        <v>0</v>
      </c>
      <c r="K69" s="71">
        <f t="shared" si="4"/>
        <v>0</v>
      </c>
    </row>
    <row r="70" spans="1:11" s="25" customFormat="1" ht="34.5" customHeight="1" x14ac:dyDescent="0.2">
      <c r="A70" s="109"/>
      <c r="B70" s="26"/>
      <c r="C70" s="109" t="s">
        <v>359</v>
      </c>
      <c r="D70" s="26"/>
      <c r="E70" s="28" t="s">
        <v>275</v>
      </c>
      <c r="F70" s="30">
        <v>23495610</v>
      </c>
      <c r="G70" s="30">
        <v>0</v>
      </c>
      <c r="H70" s="9">
        <f t="shared" si="1"/>
        <v>23495610</v>
      </c>
      <c r="I70" s="30">
        <v>0</v>
      </c>
      <c r="J70" s="30">
        <v>0</v>
      </c>
      <c r="K70" s="71">
        <f t="shared" si="4"/>
        <v>0</v>
      </c>
    </row>
    <row r="71" spans="1:11" s="25" customFormat="1" ht="18" x14ac:dyDescent="0.2">
      <c r="A71" s="109"/>
      <c r="B71" s="26"/>
      <c r="C71" s="109" t="s">
        <v>360</v>
      </c>
      <c r="D71" s="26"/>
      <c r="E71" s="28" t="s">
        <v>276</v>
      </c>
      <c r="F71" s="30">
        <v>358676883</v>
      </c>
      <c r="G71" s="30">
        <v>0</v>
      </c>
      <c r="H71" s="9">
        <f t="shared" si="1"/>
        <v>358676883</v>
      </c>
      <c r="I71" s="30">
        <v>0</v>
      </c>
      <c r="J71" s="30">
        <v>0</v>
      </c>
      <c r="K71" s="71">
        <f t="shared" si="4"/>
        <v>0</v>
      </c>
    </row>
    <row r="72" spans="1:11" s="25" customFormat="1" ht="30" x14ac:dyDescent="0.2">
      <c r="A72" s="109"/>
      <c r="B72" s="26"/>
      <c r="C72" s="109" t="s">
        <v>361</v>
      </c>
      <c r="D72" s="26"/>
      <c r="E72" s="28" t="s">
        <v>277</v>
      </c>
      <c r="F72" s="30">
        <v>113313021</v>
      </c>
      <c r="G72" s="30">
        <v>0</v>
      </c>
      <c r="H72" s="9">
        <f t="shared" si="1"/>
        <v>113313021</v>
      </c>
      <c r="I72" s="30">
        <v>0</v>
      </c>
      <c r="J72" s="30">
        <v>0</v>
      </c>
      <c r="K72" s="71">
        <f t="shared" si="4"/>
        <v>0</v>
      </c>
    </row>
    <row r="73" spans="1:11" s="25" customFormat="1" ht="33" customHeight="1" x14ac:dyDescent="0.2">
      <c r="A73" s="109"/>
      <c r="B73" s="26"/>
      <c r="C73" s="109" t="s">
        <v>362</v>
      </c>
      <c r="D73" s="26"/>
      <c r="E73" s="28" t="s">
        <v>350</v>
      </c>
      <c r="F73" s="30">
        <v>18527984</v>
      </c>
      <c r="G73" s="30">
        <v>0</v>
      </c>
      <c r="H73" s="9">
        <f t="shared" si="1"/>
        <v>18527984</v>
      </c>
      <c r="I73" s="30">
        <v>0</v>
      </c>
      <c r="J73" s="30">
        <v>0</v>
      </c>
      <c r="K73" s="71">
        <f t="shared" si="4"/>
        <v>0</v>
      </c>
    </row>
    <row r="74" spans="1:11" s="25" customFormat="1" ht="31.5" x14ac:dyDescent="0.2">
      <c r="A74" s="109"/>
      <c r="B74" s="26"/>
      <c r="C74" s="109" t="s">
        <v>363</v>
      </c>
      <c r="D74" s="26"/>
      <c r="E74" s="28" t="s">
        <v>351</v>
      </c>
      <c r="F74" s="30">
        <v>6994892</v>
      </c>
      <c r="G74" s="30">
        <v>0</v>
      </c>
      <c r="H74" s="9">
        <f t="shared" si="1"/>
        <v>6994892</v>
      </c>
      <c r="I74" s="30">
        <v>0</v>
      </c>
      <c r="J74" s="30">
        <v>0</v>
      </c>
      <c r="K74" s="71">
        <f t="shared" si="4"/>
        <v>0</v>
      </c>
    </row>
    <row r="75" spans="1:11" s="25" customFormat="1" ht="45" x14ac:dyDescent="0.2">
      <c r="A75" s="109"/>
      <c r="B75" s="26"/>
      <c r="C75" s="109" t="s">
        <v>364</v>
      </c>
      <c r="D75" s="26"/>
      <c r="E75" s="28" t="s">
        <v>278</v>
      </c>
      <c r="F75" s="30">
        <v>17964846</v>
      </c>
      <c r="G75" s="30">
        <v>0</v>
      </c>
      <c r="H75" s="9">
        <f t="shared" si="1"/>
        <v>17964846</v>
      </c>
      <c r="I75" s="30">
        <v>0</v>
      </c>
      <c r="J75" s="30">
        <v>0</v>
      </c>
      <c r="K75" s="71">
        <f t="shared" si="4"/>
        <v>0</v>
      </c>
    </row>
    <row r="76" spans="1:11" s="25" customFormat="1" ht="18" x14ac:dyDescent="0.2">
      <c r="A76" s="109"/>
      <c r="B76" s="26"/>
      <c r="C76" s="109" t="s">
        <v>365</v>
      </c>
      <c r="D76" s="26"/>
      <c r="E76" s="28" t="s">
        <v>279</v>
      </c>
      <c r="F76" s="30">
        <v>309518577</v>
      </c>
      <c r="G76" s="30">
        <v>0</v>
      </c>
      <c r="H76" s="9">
        <f t="shared" si="1"/>
        <v>309518577</v>
      </c>
      <c r="I76" s="30">
        <v>0</v>
      </c>
      <c r="J76" s="30">
        <v>0</v>
      </c>
      <c r="K76" s="71">
        <f t="shared" si="4"/>
        <v>0</v>
      </c>
    </row>
    <row r="77" spans="1:11" s="25" customFormat="1" ht="30" x14ac:dyDescent="0.2">
      <c r="A77" s="109"/>
      <c r="B77" s="26"/>
      <c r="C77" s="109" t="s">
        <v>366</v>
      </c>
      <c r="D77" s="26"/>
      <c r="E77" s="28" t="s">
        <v>280</v>
      </c>
      <c r="F77" s="30">
        <v>330713711</v>
      </c>
      <c r="G77" s="30">
        <v>0</v>
      </c>
      <c r="H77" s="9">
        <f t="shared" ref="H77:H140" si="5">F77+G77</f>
        <v>330713711</v>
      </c>
      <c r="I77" s="30">
        <v>0</v>
      </c>
      <c r="J77" s="30">
        <v>0</v>
      </c>
      <c r="K77" s="71">
        <f t="shared" si="4"/>
        <v>0</v>
      </c>
    </row>
    <row r="78" spans="1:11" s="25" customFormat="1" ht="30.75" customHeight="1" x14ac:dyDescent="0.2">
      <c r="A78" s="109"/>
      <c r="B78" s="26"/>
      <c r="C78" s="109" t="s">
        <v>367</v>
      </c>
      <c r="D78" s="26"/>
      <c r="E78" s="28" t="s">
        <v>281</v>
      </c>
      <c r="F78" s="30">
        <v>239550251</v>
      </c>
      <c r="G78" s="30">
        <v>0</v>
      </c>
      <c r="H78" s="9">
        <f t="shared" si="5"/>
        <v>239550251</v>
      </c>
      <c r="I78" s="30">
        <v>0</v>
      </c>
      <c r="J78" s="30">
        <v>0</v>
      </c>
      <c r="K78" s="71">
        <f t="shared" si="4"/>
        <v>0</v>
      </c>
    </row>
    <row r="79" spans="1:11" s="25" customFormat="1" ht="32.25" customHeight="1" x14ac:dyDescent="0.2">
      <c r="A79" s="109"/>
      <c r="B79" s="26"/>
      <c r="C79" s="109" t="s">
        <v>368</v>
      </c>
      <c r="D79" s="26"/>
      <c r="E79" s="28" t="s">
        <v>282</v>
      </c>
      <c r="F79" s="30">
        <v>253071664</v>
      </c>
      <c r="G79" s="30">
        <v>0</v>
      </c>
      <c r="H79" s="9">
        <f t="shared" si="5"/>
        <v>253071664</v>
      </c>
      <c r="I79" s="30">
        <v>0</v>
      </c>
      <c r="J79" s="30">
        <v>0</v>
      </c>
      <c r="K79" s="71">
        <f t="shared" si="4"/>
        <v>0</v>
      </c>
    </row>
    <row r="80" spans="1:11" s="25" customFormat="1" ht="29.25" customHeight="1" x14ac:dyDescent="0.2">
      <c r="A80" s="109"/>
      <c r="B80" s="26"/>
      <c r="C80" s="109" t="s">
        <v>369</v>
      </c>
      <c r="D80" s="26"/>
      <c r="E80" s="28" t="s">
        <v>283</v>
      </c>
      <c r="F80" s="30">
        <v>34542900</v>
      </c>
      <c r="G80" s="30">
        <v>0</v>
      </c>
      <c r="H80" s="9">
        <f t="shared" si="5"/>
        <v>34542900</v>
      </c>
      <c r="I80" s="30">
        <v>0</v>
      </c>
      <c r="J80" s="30">
        <v>0</v>
      </c>
      <c r="K80" s="71">
        <f t="shared" si="4"/>
        <v>0</v>
      </c>
    </row>
    <row r="81" spans="1:11" s="25" customFormat="1" ht="30" x14ac:dyDescent="0.2">
      <c r="A81" s="109"/>
      <c r="B81" s="26"/>
      <c r="C81" s="109" t="s">
        <v>370</v>
      </c>
      <c r="D81" s="26"/>
      <c r="E81" s="28" t="s">
        <v>284</v>
      </c>
      <c r="F81" s="30">
        <v>2817876</v>
      </c>
      <c r="G81" s="30">
        <v>0</v>
      </c>
      <c r="H81" s="9">
        <f t="shared" si="5"/>
        <v>2817876</v>
      </c>
      <c r="I81" s="30">
        <v>0</v>
      </c>
      <c r="J81" s="30">
        <v>0</v>
      </c>
      <c r="K81" s="71">
        <f t="shared" si="4"/>
        <v>0</v>
      </c>
    </row>
    <row r="82" spans="1:11" s="25" customFormat="1" ht="34.5" customHeight="1" x14ac:dyDescent="0.2">
      <c r="A82" s="109"/>
      <c r="B82" s="26"/>
      <c r="C82" s="109" t="s">
        <v>371</v>
      </c>
      <c r="D82" s="26"/>
      <c r="E82" s="28" t="s">
        <v>285</v>
      </c>
      <c r="F82" s="30">
        <v>32004000</v>
      </c>
      <c r="G82" s="30">
        <v>0</v>
      </c>
      <c r="H82" s="9">
        <f t="shared" si="5"/>
        <v>32004000</v>
      </c>
      <c r="I82" s="30">
        <v>0</v>
      </c>
      <c r="J82" s="30">
        <v>0</v>
      </c>
      <c r="K82" s="71">
        <f t="shared" si="4"/>
        <v>0</v>
      </c>
    </row>
    <row r="83" spans="1:11" s="25" customFormat="1" ht="27.75" customHeight="1" x14ac:dyDescent="0.2">
      <c r="A83" s="109"/>
      <c r="B83" s="26"/>
      <c r="C83" s="109" t="s">
        <v>372</v>
      </c>
      <c r="D83" s="26"/>
      <c r="E83" s="28" t="s">
        <v>286</v>
      </c>
      <c r="F83" s="30">
        <v>604353139</v>
      </c>
      <c r="G83" s="30">
        <v>0</v>
      </c>
      <c r="H83" s="9">
        <f t="shared" si="5"/>
        <v>604353139</v>
      </c>
      <c r="I83" s="30">
        <v>0</v>
      </c>
      <c r="J83" s="30">
        <v>0</v>
      </c>
      <c r="K83" s="71">
        <f t="shared" si="4"/>
        <v>0</v>
      </c>
    </row>
    <row r="84" spans="1:11" s="25" customFormat="1" ht="29.25" customHeight="1" x14ac:dyDescent="0.2">
      <c r="A84" s="109"/>
      <c r="B84" s="26"/>
      <c r="C84" s="109" t="s">
        <v>373</v>
      </c>
      <c r="D84" s="26"/>
      <c r="E84" s="28" t="s">
        <v>287</v>
      </c>
      <c r="F84" s="30">
        <v>1501332977</v>
      </c>
      <c r="G84" s="30">
        <v>0</v>
      </c>
      <c r="H84" s="9">
        <f t="shared" si="5"/>
        <v>1501332977</v>
      </c>
      <c r="I84" s="30">
        <v>0</v>
      </c>
      <c r="J84" s="30">
        <v>0</v>
      </c>
      <c r="K84" s="71">
        <f t="shared" si="4"/>
        <v>0</v>
      </c>
    </row>
    <row r="85" spans="1:11" s="25" customFormat="1" ht="30" x14ac:dyDescent="0.2">
      <c r="A85" s="109"/>
      <c r="B85" s="26"/>
      <c r="C85" s="109" t="s">
        <v>374</v>
      </c>
      <c r="D85" s="26"/>
      <c r="E85" s="28" t="s">
        <v>288</v>
      </c>
      <c r="F85" s="30">
        <v>171994901</v>
      </c>
      <c r="G85" s="30">
        <v>0</v>
      </c>
      <c r="H85" s="9">
        <f t="shared" si="5"/>
        <v>171994901</v>
      </c>
      <c r="I85" s="30">
        <v>0</v>
      </c>
      <c r="J85" s="30">
        <v>0</v>
      </c>
      <c r="K85" s="71">
        <f t="shared" si="4"/>
        <v>0</v>
      </c>
    </row>
    <row r="86" spans="1:11" s="25" customFormat="1" ht="18" x14ac:dyDescent="0.2">
      <c r="A86" s="109"/>
      <c r="B86" s="26"/>
      <c r="C86" s="109" t="s">
        <v>375</v>
      </c>
      <c r="D86" s="26"/>
      <c r="E86" s="28" t="s">
        <v>289</v>
      </c>
      <c r="F86" s="30">
        <v>225299991</v>
      </c>
      <c r="G86" s="30">
        <v>0</v>
      </c>
      <c r="H86" s="9">
        <f t="shared" si="5"/>
        <v>225299991</v>
      </c>
      <c r="I86" s="30">
        <v>0</v>
      </c>
      <c r="J86" s="30">
        <v>0</v>
      </c>
      <c r="K86" s="71">
        <f t="shared" si="4"/>
        <v>0</v>
      </c>
    </row>
    <row r="87" spans="1:11" s="25" customFormat="1" ht="30" x14ac:dyDescent="0.2">
      <c r="A87" s="109"/>
      <c r="B87" s="26"/>
      <c r="C87" s="109" t="s">
        <v>376</v>
      </c>
      <c r="D87" s="26"/>
      <c r="E87" s="28" t="s">
        <v>290</v>
      </c>
      <c r="F87" s="30">
        <v>180492116</v>
      </c>
      <c r="G87" s="30">
        <v>0</v>
      </c>
      <c r="H87" s="9">
        <f t="shared" si="5"/>
        <v>180492116</v>
      </c>
      <c r="I87" s="30">
        <v>0</v>
      </c>
      <c r="J87" s="30">
        <v>0</v>
      </c>
      <c r="K87" s="71">
        <f t="shared" si="4"/>
        <v>0</v>
      </c>
    </row>
    <row r="88" spans="1:11" s="25" customFormat="1" ht="28.5" customHeight="1" x14ac:dyDescent="0.2">
      <c r="A88" s="109"/>
      <c r="B88" s="26"/>
      <c r="C88" s="109" t="s">
        <v>377</v>
      </c>
      <c r="D88" s="26"/>
      <c r="E88" s="28" t="s">
        <v>291</v>
      </c>
      <c r="F88" s="30">
        <v>622445965</v>
      </c>
      <c r="G88" s="30">
        <v>0</v>
      </c>
      <c r="H88" s="9">
        <f t="shared" si="5"/>
        <v>622445965</v>
      </c>
      <c r="I88" s="30">
        <v>0</v>
      </c>
      <c r="J88" s="30">
        <v>0</v>
      </c>
      <c r="K88" s="71">
        <f t="shared" si="4"/>
        <v>0</v>
      </c>
    </row>
    <row r="89" spans="1:11" s="25" customFormat="1" ht="30" x14ac:dyDescent="0.2">
      <c r="A89" s="109"/>
      <c r="B89" s="26"/>
      <c r="C89" s="109" t="s">
        <v>378</v>
      </c>
      <c r="D89" s="26"/>
      <c r="E89" s="28" t="s">
        <v>292</v>
      </c>
      <c r="F89" s="30">
        <v>233755248</v>
      </c>
      <c r="G89" s="30">
        <v>0</v>
      </c>
      <c r="H89" s="9">
        <f t="shared" si="5"/>
        <v>233755248</v>
      </c>
      <c r="I89" s="30">
        <v>0</v>
      </c>
      <c r="J89" s="30">
        <v>0</v>
      </c>
      <c r="K89" s="71">
        <f t="shared" si="4"/>
        <v>0</v>
      </c>
    </row>
    <row r="90" spans="1:11" s="25" customFormat="1" ht="30" x14ac:dyDescent="0.2">
      <c r="A90" s="109"/>
      <c r="B90" s="26"/>
      <c r="C90" s="109" t="s">
        <v>379</v>
      </c>
      <c r="D90" s="26"/>
      <c r="E90" s="28" t="s">
        <v>293</v>
      </c>
      <c r="F90" s="30">
        <v>524215220</v>
      </c>
      <c r="G90" s="30">
        <v>0</v>
      </c>
      <c r="H90" s="9">
        <f t="shared" si="5"/>
        <v>524215220</v>
      </c>
      <c r="I90" s="30">
        <v>0</v>
      </c>
      <c r="J90" s="30">
        <v>0</v>
      </c>
      <c r="K90" s="71">
        <f t="shared" si="4"/>
        <v>0</v>
      </c>
    </row>
    <row r="91" spans="1:11" s="25" customFormat="1" ht="30" x14ac:dyDescent="0.2">
      <c r="A91" s="109"/>
      <c r="B91" s="26"/>
      <c r="C91" s="109" t="s">
        <v>380</v>
      </c>
      <c r="D91" s="26"/>
      <c r="E91" s="28" t="s">
        <v>294</v>
      </c>
      <c r="F91" s="30">
        <v>516425474</v>
      </c>
      <c r="G91" s="30">
        <v>0</v>
      </c>
      <c r="H91" s="9">
        <f t="shared" si="5"/>
        <v>516425474</v>
      </c>
      <c r="I91" s="30">
        <v>0</v>
      </c>
      <c r="J91" s="30">
        <v>0</v>
      </c>
      <c r="K91" s="71">
        <f t="shared" si="4"/>
        <v>0</v>
      </c>
    </row>
    <row r="92" spans="1:11" s="25" customFormat="1" ht="18" x14ac:dyDescent="0.2">
      <c r="A92" s="109"/>
      <c r="B92" s="26"/>
      <c r="C92" s="109" t="s">
        <v>381</v>
      </c>
      <c r="D92" s="26"/>
      <c r="E92" s="28" t="s">
        <v>295</v>
      </c>
      <c r="F92" s="30">
        <v>341350642</v>
      </c>
      <c r="G92" s="30">
        <v>0</v>
      </c>
      <c r="H92" s="9">
        <f t="shared" si="5"/>
        <v>341350642</v>
      </c>
      <c r="I92" s="30">
        <v>0</v>
      </c>
      <c r="J92" s="30">
        <v>0</v>
      </c>
      <c r="K92" s="71">
        <f t="shared" si="4"/>
        <v>0</v>
      </c>
    </row>
    <row r="93" spans="1:11" s="25" customFormat="1" ht="30" x14ac:dyDescent="0.2">
      <c r="A93" s="109"/>
      <c r="B93" s="26"/>
      <c r="C93" s="109" t="s">
        <v>382</v>
      </c>
      <c r="D93" s="26"/>
      <c r="E93" s="28" t="s">
        <v>296</v>
      </c>
      <c r="F93" s="30">
        <v>121819048</v>
      </c>
      <c r="G93" s="30">
        <v>0</v>
      </c>
      <c r="H93" s="9">
        <f t="shared" si="5"/>
        <v>121819048</v>
      </c>
      <c r="I93" s="30">
        <v>0</v>
      </c>
      <c r="J93" s="30">
        <v>0</v>
      </c>
      <c r="K93" s="71">
        <f t="shared" si="4"/>
        <v>0</v>
      </c>
    </row>
    <row r="94" spans="1:11" s="25" customFormat="1" ht="30" x14ac:dyDescent="0.2">
      <c r="A94" s="109"/>
      <c r="B94" s="26"/>
      <c r="C94" s="109" t="s">
        <v>383</v>
      </c>
      <c r="D94" s="26"/>
      <c r="E94" s="28" t="s">
        <v>297</v>
      </c>
      <c r="F94" s="30">
        <v>120506628</v>
      </c>
      <c r="G94" s="30">
        <v>0</v>
      </c>
      <c r="H94" s="9">
        <f t="shared" si="5"/>
        <v>120506628</v>
      </c>
      <c r="I94" s="30">
        <v>0</v>
      </c>
      <c r="J94" s="30">
        <v>0</v>
      </c>
      <c r="K94" s="71">
        <f t="shared" si="4"/>
        <v>0</v>
      </c>
    </row>
    <row r="95" spans="1:11" s="25" customFormat="1" ht="30" x14ac:dyDescent="0.2">
      <c r="A95" s="109"/>
      <c r="B95" s="26"/>
      <c r="C95" s="109" t="s">
        <v>384</v>
      </c>
      <c r="D95" s="26"/>
      <c r="E95" s="28" t="s">
        <v>298</v>
      </c>
      <c r="F95" s="30">
        <v>198660468</v>
      </c>
      <c r="G95" s="30">
        <v>0</v>
      </c>
      <c r="H95" s="9">
        <f t="shared" si="5"/>
        <v>198660468</v>
      </c>
      <c r="I95" s="30">
        <v>0</v>
      </c>
      <c r="J95" s="30">
        <v>0</v>
      </c>
      <c r="K95" s="71">
        <f t="shared" si="4"/>
        <v>0</v>
      </c>
    </row>
    <row r="96" spans="1:11" s="25" customFormat="1" ht="30" x14ac:dyDescent="0.2">
      <c r="A96" s="109"/>
      <c r="B96" s="26"/>
      <c r="C96" s="109" t="s">
        <v>385</v>
      </c>
      <c r="D96" s="26"/>
      <c r="E96" s="28" t="s">
        <v>299</v>
      </c>
      <c r="F96" s="30">
        <v>450251677</v>
      </c>
      <c r="G96" s="30">
        <v>0</v>
      </c>
      <c r="H96" s="9">
        <f t="shared" si="5"/>
        <v>450251677</v>
      </c>
      <c r="I96" s="30">
        <v>0</v>
      </c>
      <c r="J96" s="30">
        <v>0</v>
      </c>
      <c r="K96" s="71">
        <f t="shared" si="4"/>
        <v>0</v>
      </c>
    </row>
    <row r="97" spans="1:11" s="25" customFormat="1" ht="30" x14ac:dyDescent="0.2">
      <c r="A97" s="109"/>
      <c r="B97" s="26"/>
      <c r="C97" s="109" t="s">
        <v>386</v>
      </c>
      <c r="D97" s="26"/>
      <c r="E97" s="28" t="s">
        <v>300</v>
      </c>
      <c r="F97" s="30">
        <v>25564742</v>
      </c>
      <c r="G97" s="30">
        <v>0</v>
      </c>
      <c r="H97" s="9">
        <f t="shared" si="5"/>
        <v>25564742</v>
      </c>
      <c r="I97" s="30">
        <v>0</v>
      </c>
      <c r="J97" s="30">
        <v>0</v>
      </c>
      <c r="K97" s="71">
        <f t="shared" si="4"/>
        <v>0</v>
      </c>
    </row>
    <row r="98" spans="1:11" s="25" customFormat="1" ht="30" x14ac:dyDescent="0.2">
      <c r="A98" s="109"/>
      <c r="B98" s="26"/>
      <c r="C98" s="109" t="s">
        <v>387</v>
      </c>
      <c r="D98" s="26"/>
      <c r="E98" s="28" t="s">
        <v>301</v>
      </c>
      <c r="F98" s="30">
        <v>103284616</v>
      </c>
      <c r="G98" s="30">
        <v>0</v>
      </c>
      <c r="H98" s="9">
        <f t="shared" si="5"/>
        <v>103284616</v>
      </c>
      <c r="I98" s="30">
        <v>0</v>
      </c>
      <c r="J98" s="30">
        <v>0</v>
      </c>
      <c r="K98" s="71">
        <f t="shared" si="4"/>
        <v>0</v>
      </c>
    </row>
    <row r="99" spans="1:11" s="25" customFormat="1" ht="30" x14ac:dyDescent="0.2">
      <c r="A99" s="109"/>
      <c r="B99" s="26"/>
      <c r="C99" s="109" t="s">
        <v>388</v>
      </c>
      <c r="D99" s="26"/>
      <c r="E99" s="28" t="s">
        <v>302</v>
      </c>
      <c r="F99" s="30">
        <v>129786108</v>
      </c>
      <c r="G99" s="30">
        <v>0</v>
      </c>
      <c r="H99" s="9">
        <f t="shared" si="5"/>
        <v>129786108</v>
      </c>
      <c r="I99" s="30">
        <v>0</v>
      </c>
      <c r="J99" s="30">
        <v>0</v>
      </c>
      <c r="K99" s="71">
        <f t="shared" si="4"/>
        <v>0</v>
      </c>
    </row>
    <row r="100" spans="1:11" s="25" customFormat="1" ht="30" x14ac:dyDescent="0.2">
      <c r="A100" s="109"/>
      <c r="B100" s="26"/>
      <c r="C100" s="109" t="s">
        <v>389</v>
      </c>
      <c r="D100" s="26"/>
      <c r="E100" s="28" t="s">
        <v>303</v>
      </c>
      <c r="F100" s="30">
        <v>173831744</v>
      </c>
      <c r="G100" s="30">
        <v>0</v>
      </c>
      <c r="H100" s="9">
        <f t="shared" si="5"/>
        <v>173831744</v>
      </c>
      <c r="I100" s="30">
        <v>0</v>
      </c>
      <c r="J100" s="30">
        <v>0</v>
      </c>
      <c r="K100" s="71">
        <f t="shared" si="4"/>
        <v>0</v>
      </c>
    </row>
    <row r="101" spans="1:11" s="25" customFormat="1" ht="30" x14ac:dyDescent="0.2">
      <c r="A101" s="109"/>
      <c r="B101" s="26"/>
      <c r="C101" s="109" t="s">
        <v>390</v>
      </c>
      <c r="D101" s="26"/>
      <c r="E101" s="28" t="s">
        <v>304</v>
      </c>
      <c r="F101" s="30">
        <v>45609986</v>
      </c>
      <c r="G101" s="30">
        <v>0</v>
      </c>
      <c r="H101" s="9">
        <f t="shared" si="5"/>
        <v>45609986</v>
      </c>
      <c r="I101" s="30">
        <v>0</v>
      </c>
      <c r="J101" s="30">
        <v>0</v>
      </c>
      <c r="K101" s="71">
        <f t="shared" si="4"/>
        <v>0</v>
      </c>
    </row>
    <row r="102" spans="1:11" s="25" customFormat="1" ht="30" x14ac:dyDescent="0.2">
      <c r="A102" s="109"/>
      <c r="B102" s="26"/>
      <c r="C102" s="109" t="s">
        <v>391</v>
      </c>
      <c r="D102" s="26"/>
      <c r="E102" s="28" t="s">
        <v>305</v>
      </c>
      <c r="F102" s="30">
        <v>191605938</v>
      </c>
      <c r="G102" s="30">
        <v>0</v>
      </c>
      <c r="H102" s="9">
        <f t="shared" si="5"/>
        <v>191605938</v>
      </c>
      <c r="I102" s="30">
        <v>0</v>
      </c>
      <c r="J102" s="30">
        <v>0</v>
      </c>
      <c r="K102" s="71">
        <f t="shared" si="4"/>
        <v>0</v>
      </c>
    </row>
    <row r="103" spans="1:11" s="25" customFormat="1" ht="30" x14ac:dyDescent="0.2">
      <c r="A103" s="109"/>
      <c r="B103" s="26"/>
      <c r="C103" s="109" t="s">
        <v>392</v>
      </c>
      <c r="D103" s="26"/>
      <c r="E103" s="28" t="s">
        <v>306</v>
      </c>
      <c r="F103" s="30">
        <v>120981344</v>
      </c>
      <c r="G103" s="30">
        <v>0</v>
      </c>
      <c r="H103" s="9">
        <f t="shared" si="5"/>
        <v>120981344</v>
      </c>
      <c r="I103" s="30">
        <v>0</v>
      </c>
      <c r="J103" s="30">
        <v>0</v>
      </c>
      <c r="K103" s="71">
        <f t="shared" si="4"/>
        <v>0</v>
      </c>
    </row>
    <row r="104" spans="1:11" s="25" customFormat="1" ht="30" x14ac:dyDescent="0.2">
      <c r="A104" s="109"/>
      <c r="B104" s="26"/>
      <c r="C104" s="109" t="s">
        <v>393</v>
      </c>
      <c r="D104" s="26"/>
      <c r="E104" s="28" t="s">
        <v>307</v>
      </c>
      <c r="F104" s="30">
        <v>71107500</v>
      </c>
      <c r="G104" s="30">
        <v>0</v>
      </c>
      <c r="H104" s="9">
        <f t="shared" si="5"/>
        <v>71107500</v>
      </c>
      <c r="I104" s="30">
        <v>0</v>
      </c>
      <c r="J104" s="30">
        <v>0</v>
      </c>
      <c r="K104" s="71">
        <f t="shared" si="4"/>
        <v>0</v>
      </c>
    </row>
    <row r="105" spans="1:11" s="25" customFormat="1" ht="30" x14ac:dyDescent="0.2">
      <c r="A105" s="109"/>
      <c r="B105" s="26"/>
      <c r="C105" s="109" t="s">
        <v>394</v>
      </c>
      <c r="D105" s="26"/>
      <c r="E105" s="28" t="s">
        <v>308</v>
      </c>
      <c r="F105" s="30">
        <v>1165860</v>
      </c>
      <c r="G105" s="30">
        <v>0</v>
      </c>
      <c r="H105" s="9">
        <f t="shared" si="5"/>
        <v>1165860</v>
      </c>
      <c r="I105" s="30">
        <v>0</v>
      </c>
      <c r="J105" s="30">
        <v>0</v>
      </c>
      <c r="K105" s="71">
        <f t="shared" si="4"/>
        <v>0</v>
      </c>
    </row>
    <row r="106" spans="1:11" s="25" customFormat="1" ht="30" x14ac:dyDescent="0.2">
      <c r="A106" s="109"/>
      <c r="B106" s="26"/>
      <c r="C106" s="109" t="s">
        <v>395</v>
      </c>
      <c r="D106" s="26"/>
      <c r="E106" s="28" t="s">
        <v>309</v>
      </c>
      <c r="F106" s="30">
        <v>117338949</v>
      </c>
      <c r="G106" s="30">
        <v>0</v>
      </c>
      <c r="H106" s="9">
        <f t="shared" si="5"/>
        <v>117338949</v>
      </c>
      <c r="I106" s="30">
        <v>0</v>
      </c>
      <c r="J106" s="30">
        <v>0</v>
      </c>
      <c r="K106" s="71">
        <f t="shared" si="4"/>
        <v>0</v>
      </c>
    </row>
    <row r="107" spans="1:11" s="25" customFormat="1" ht="30" x14ac:dyDescent="0.2">
      <c r="A107" s="109"/>
      <c r="B107" s="26"/>
      <c r="C107" s="109" t="s">
        <v>396</v>
      </c>
      <c r="D107" s="26"/>
      <c r="E107" s="28" t="s">
        <v>310</v>
      </c>
      <c r="F107" s="30">
        <v>56338790</v>
      </c>
      <c r="G107" s="30">
        <v>0</v>
      </c>
      <c r="H107" s="9">
        <f t="shared" si="5"/>
        <v>56338790</v>
      </c>
      <c r="I107" s="30">
        <v>0</v>
      </c>
      <c r="J107" s="30">
        <v>0</v>
      </c>
      <c r="K107" s="71">
        <f t="shared" si="4"/>
        <v>0</v>
      </c>
    </row>
    <row r="108" spans="1:11" s="25" customFormat="1" ht="30" x14ac:dyDescent="0.2">
      <c r="A108" s="109"/>
      <c r="B108" s="26"/>
      <c r="C108" s="109" t="s">
        <v>397</v>
      </c>
      <c r="D108" s="26"/>
      <c r="E108" s="28" t="s">
        <v>311</v>
      </c>
      <c r="F108" s="30">
        <v>46087191</v>
      </c>
      <c r="G108" s="30">
        <v>0</v>
      </c>
      <c r="H108" s="9">
        <f t="shared" si="5"/>
        <v>46087191</v>
      </c>
      <c r="I108" s="30">
        <v>0</v>
      </c>
      <c r="J108" s="30">
        <v>0</v>
      </c>
      <c r="K108" s="71">
        <f t="shared" si="4"/>
        <v>0</v>
      </c>
    </row>
    <row r="109" spans="1:11" s="25" customFormat="1" ht="30" x14ac:dyDescent="0.2">
      <c r="A109" s="109"/>
      <c r="B109" s="26"/>
      <c r="C109" s="109" t="s">
        <v>398</v>
      </c>
      <c r="D109" s="26"/>
      <c r="E109" s="28" t="s">
        <v>312</v>
      </c>
      <c r="F109" s="30">
        <v>44532812</v>
      </c>
      <c r="G109" s="30">
        <v>0</v>
      </c>
      <c r="H109" s="9">
        <f t="shared" si="5"/>
        <v>44532812</v>
      </c>
      <c r="I109" s="30">
        <v>0</v>
      </c>
      <c r="J109" s="30">
        <v>0</v>
      </c>
      <c r="K109" s="71">
        <f t="shared" si="4"/>
        <v>0</v>
      </c>
    </row>
    <row r="110" spans="1:11" s="25" customFormat="1" ht="30" x14ac:dyDescent="0.2">
      <c r="A110" s="109"/>
      <c r="B110" s="26"/>
      <c r="C110" s="109" t="s">
        <v>399</v>
      </c>
      <c r="D110" s="26"/>
      <c r="E110" s="28" t="s">
        <v>313</v>
      </c>
      <c r="F110" s="30">
        <v>4333270</v>
      </c>
      <c r="G110" s="30">
        <v>0</v>
      </c>
      <c r="H110" s="9">
        <f t="shared" si="5"/>
        <v>4333270</v>
      </c>
      <c r="I110" s="30">
        <v>0</v>
      </c>
      <c r="J110" s="30">
        <v>0</v>
      </c>
      <c r="K110" s="71">
        <f t="shared" si="4"/>
        <v>0</v>
      </c>
    </row>
    <row r="111" spans="1:11" s="25" customFormat="1" ht="30" x14ac:dyDescent="0.2">
      <c r="A111" s="109"/>
      <c r="B111" s="26"/>
      <c r="C111" s="109" t="s">
        <v>400</v>
      </c>
      <c r="D111" s="26"/>
      <c r="E111" s="28" t="s">
        <v>314</v>
      </c>
      <c r="F111" s="30">
        <v>111125313</v>
      </c>
      <c r="G111" s="30">
        <v>0</v>
      </c>
      <c r="H111" s="9">
        <f t="shared" si="5"/>
        <v>111125313</v>
      </c>
      <c r="I111" s="30">
        <v>0</v>
      </c>
      <c r="J111" s="30">
        <v>0</v>
      </c>
      <c r="K111" s="71">
        <f t="shared" ref="K111:K155" si="6">SUM(I111:J111)</f>
        <v>0</v>
      </c>
    </row>
    <row r="112" spans="1:11" s="25" customFormat="1" ht="30" x14ac:dyDescent="0.2">
      <c r="A112" s="109"/>
      <c r="B112" s="26"/>
      <c r="C112" s="109" t="s">
        <v>401</v>
      </c>
      <c r="D112" s="26"/>
      <c r="E112" s="28" t="s">
        <v>315</v>
      </c>
      <c r="F112" s="30">
        <v>29298251</v>
      </c>
      <c r="G112" s="30">
        <v>0</v>
      </c>
      <c r="H112" s="9">
        <f t="shared" si="5"/>
        <v>29298251</v>
      </c>
      <c r="I112" s="30">
        <v>0</v>
      </c>
      <c r="J112" s="30">
        <v>0</v>
      </c>
      <c r="K112" s="71">
        <f t="shared" si="6"/>
        <v>0</v>
      </c>
    </row>
    <row r="113" spans="1:11" s="25" customFormat="1" ht="30" x14ac:dyDescent="0.2">
      <c r="A113" s="109"/>
      <c r="B113" s="26"/>
      <c r="C113" s="109" t="s">
        <v>402</v>
      </c>
      <c r="D113" s="26"/>
      <c r="E113" s="28" t="s">
        <v>316</v>
      </c>
      <c r="F113" s="30">
        <v>1537245</v>
      </c>
      <c r="G113" s="30">
        <v>0</v>
      </c>
      <c r="H113" s="9">
        <f t="shared" si="5"/>
        <v>1537245</v>
      </c>
      <c r="I113" s="30">
        <v>0</v>
      </c>
      <c r="J113" s="30">
        <v>0</v>
      </c>
      <c r="K113" s="71">
        <f t="shared" si="6"/>
        <v>0</v>
      </c>
    </row>
    <row r="114" spans="1:11" s="25" customFormat="1" ht="30" x14ac:dyDescent="0.2">
      <c r="A114" s="109"/>
      <c r="B114" s="26"/>
      <c r="C114" s="109" t="s">
        <v>403</v>
      </c>
      <c r="D114" s="26"/>
      <c r="E114" s="28" t="s">
        <v>317</v>
      </c>
      <c r="F114" s="30">
        <v>2814498</v>
      </c>
      <c r="G114" s="30">
        <v>0</v>
      </c>
      <c r="H114" s="9">
        <f t="shared" si="5"/>
        <v>2814498</v>
      </c>
      <c r="I114" s="30">
        <v>0</v>
      </c>
      <c r="J114" s="30">
        <v>0</v>
      </c>
      <c r="K114" s="71">
        <f t="shared" si="6"/>
        <v>0</v>
      </c>
    </row>
    <row r="115" spans="1:11" s="25" customFormat="1" ht="30" x14ac:dyDescent="0.2">
      <c r="A115" s="109"/>
      <c r="B115" s="26"/>
      <c r="C115" s="109" t="s">
        <v>404</v>
      </c>
      <c r="D115" s="26"/>
      <c r="E115" s="28" t="s">
        <v>318</v>
      </c>
      <c r="F115" s="30">
        <v>110958287</v>
      </c>
      <c r="G115" s="30">
        <v>0</v>
      </c>
      <c r="H115" s="9">
        <f t="shared" si="5"/>
        <v>110958287</v>
      </c>
      <c r="I115" s="30">
        <v>0</v>
      </c>
      <c r="J115" s="30">
        <v>0</v>
      </c>
      <c r="K115" s="71">
        <f t="shared" si="6"/>
        <v>0</v>
      </c>
    </row>
    <row r="116" spans="1:11" s="25" customFormat="1" ht="30" x14ac:dyDescent="0.2">
      <c r="A116" s="109"/>
      <c r="B116" s="26"/>
      <c r="C116" s="109" t="s">
        <v>405</v>
      </c>
      <c r="D116" s="26"/>
      <c r="E116" s="28" t="s">
        <v>319</v>
      </c>
      <c r="F116" s="30">
        <v>131962748</v>
      </c>
      <c r="G116" s="30">
        <v>0</v>
      </c>
      <c r="H116" s="9">
        <f t="shared" si="5"/>
        <v>131962748</v>
      </c>
      <c r="I116" s="30">
        <v>0</v>
      </c>
      <c r="J116" s="30">
        <v>0</v>
      </c>
      <c r="K116" s="71">
        <f t="shared" si="6"/>
        <v>0</v>
      </c>
    </row>
    <row r="117" spans="1:11" s="25" customFormat="1" ht="30" x14ac:dyDescent="0.2">
      <c r="A117" s="109"/>
      <c r="B117" s="26"/>
      <c r="C117" s="109" t="s">
        <v>406</v>
      </c>
      <c r="D117" s="26"/>
      <c r="E117" s="28" t="s">
        <v>320</v>
      </c>
      <c r="F117" s="30">
        <v>530069452</v>
      </c>
      <c r="G117" s="30">
        <v>0</v>
      </c>
      <c r="H117" s="9">
        <f t="shared" si="5"/>
        <v>530069452</v>
      </c>
      <c r="I117" s="30">
        <v>0</v>
      </c>
      <c r="J117" s="30">
        <v>0</v>
      </c>
      <c r="K117" s="71">
        <f t="shared" si="6"/>
        <v>0</v>
      </c>
    </row>
    <row r="118" spans="1:11" s="25" customFormat="1" ht="30" x14ac:dyDescent="0.2">
      <c r="A118" s="109"/>
      <c r="B118" s="26"/>
      <c r="C118" s="109" t="s">
        <v>407</v>
      </c>
      <c r="D118" s="26"/>
      <c r="E118" s="28" t="s">
        <v>321</v>
      </c>
      <c r="F118" s="30">
        <v>1270000</v>
      </c>
      <c r="G118" s="30">
        <v>0</v>
      </c>
      <c r="H118" s="9">
        <f t="shared" si="5"/>
        <v>1270000</v>
      </c>
      <c r="I118" s="30">
        <v>0</v>
      </c>
      <c r="J118" s="30">
        <v>0</v>
      </c>
      <c r="K118" s="71">
        <f t="shared" si="6"/>
        <v>0</v>
      </c>
    </row>
    <row r="119" spans="1:11" s="25" customFormat="1" ht="30" x14ac:dyDescent="0.2">
      <c r="A119" s="109"/>
      <c r="B119" s="26"/>
      <c r="C119" s="109" t="s">
        <v>408</v>
      </c>
      <c r="D119" s="26"/>
      <c r="E119" s="28" t="s">
        <v>322</v>
      </c>
      <c r="F119" s="30">
        <v>16790061</v>
      </c>
      <c r="G119" s="30">
        <v>0</v>
      </c>
      <c r="H119" s="9">
        <f t="shared" si="5"/>
        <v>16790061</v>
      </c>
      <c r="I119" s="30">
        <v>0</v>
      </c>
      <c r="J119" s="30">
        <v>0</v>
      </c>
      <c r="K119" s="71">
        <f t="shared" si="6"/>
        <v>0</v>
      </c>
    </row>
    <row r="120" spans="1:11" s="25" customFormat="1" ht="30" x14ac:dyDescent="0.2">
      <c r="A120" s="109"/>
      <c r="B120" s="26"/>
      <c r="C120" s="109" t="s">
        <v>409</v>
      </c>
      <c r="D120" s="26"/>
      <c r="E120" s="28" t="s">
        <v>323</v>
      </c>
      <c r="F120" s="30">
        <v>2488907</v>
      </c>
      <c r="G120" s="30">
        <v>0</v>
      </c>
      <c r="H120" s="9">
        <f t="shared" si="5"/>
        <v>2488907</v>
      </c>
      <c r="I120" s="30">
        <v>0</v>
      </c>
      <c r="J120" s="30">
        <v>0</v>
      </c>
      <c r="K120" s="71">
        <f t="shared" si="6"/>
        <v>0</v>
      </c>
    </row>
    <row r="121" spans="1:11" s="25" customFormat="1" ht="30" x14ac:dyDescent="0.2">
      <c r="A121" s="109"/>
      <c r="B121" s="26"/>
      <c r="C121" s="109" t="s">
        <v>410</v>
      </c>
      <c r="D121" s="26"/>
      <c r="E121" s="28" t="s">
        <v>324</v>
      </c>
      <c r="F121" s="30">
        <v>6185487</v>
      </c>
      <c r="G121" s="30">
        <v>0</v>
      </c>
      <c r="H121" s="9">
        <f t="shared" si="5"/>
        <v>6185487</v>
      </c>
      <c r="I121" s="30">
        <v>0</v>
      </c>
      <c r="J121" s="30">
        <v>0</v>
      </c>
      <c r="K121" s="71">
        <f t="shared" si="6"/>
        <v>0</v>
      </c>
    </row>
    <row r="122" spans="1:11" s="25" customFormat="1" ht="30" x14ac:dyDescent="0.2">
      <c r="A122" s="109"/>
      <c r="B122" s="26"/>
      <c r="C122" s="109" t="s">
        <v>411</v>
      </c>
      <c r="D122" s="26"/>
      <c r="E122" s="28" t="s">
        <v>325</v>
      </c>
      <c r="F122" s="30">
        <v>3630585</v>
      </c>
      <c r="G122" s="30">
        <v>0</v>
      </c>
      <c r="H122" s="9">
        <f t="shared" si="5"/>
        <v>3630585</v>
      </c>
      <c r="I122" s="30">
        <v>0</v>
      </c>
      <c r="J122" s="30">
        <v>0</v>
      </c>
      <c r="K122" s="71">
        <f t="shared" si="6"/>
        <v>0</v>
      </c>
    </row>
    <row r="123" spans="1:11" s="25" customFormat="1" ht="18" x14ac:dyDescent="0.2">
      <c r="A123" s="109"/>
      <c r="B123" s="26"/>
      <c r="C123" s="109" t="s">
        <v>412</v>
      </c>
      <c r="D123" s="26"/>
      <c r="E123" s="28" t="s">
        <v>326</v>
      </c>
      <c r="F123" s="30">
        <v>1282260600</v>
      </c>
      <c r="G123" s="30">
        <v>0</v>
      </c>
      <c r="H123" s="9">
        <f t="shared" si="5"/>
        <v>1282260600</v>
      </c>
      <c r="I123" s="30">
        <v>0</v>
      </c>
      <c r="J123" s="30">
        <v>0</v>
      </c>
      <c r="K123" s="71">
        <f t="shared" si="6"/>
        <v>0</v>
      </c>
    </row>
    <row r="124" spans="1:11" s="25" customFormat="1" ht="30" x14ac:dyDescent="0.2">
      <c r="A124" s="109"/>
      <c r="B124" s="26"/>
      <c r="C124" s="109" t="s">
        <v>413</v>
      </c>
      <c r="D124" s="26"/>
      <c r="E124" s="28" t="s">
        <v>327</v>
      </c>
      <c r="F124" s="30">
        <v>222729174</v>
      </c>
      <c r="G124" s="30">
        <v>0</v>
      </c>
      <c r="H124" s="9">
        <f t="shared" si="5"/>
        <v>222729174</v>
      </c>
      <c r="I124" s="30">
        <v>0</v>
      </c>
      <c r="J124" s="30">
        <v>0</v>
      </c>
      <c r="K124" s="71">
        <f t="shared" si="6"/>
        <v>0</v>
      </c>
    </row>
    <row r="125" spans="1:11" s="25" customFormat="1" ht="30" x14ac:dyDescent="0.2">
      <c r="A125" s="109"/>
      <c r="B125" s="26"/>
      <c r="C125" s="109" t="s">
        <v>414</v>
      </c>
      <c r="D125" s="26"/>
      <c r="E125" s="28" t="s">
        <v>328</v>
      </c>
      <c r="F125" s="30">
        <v>441574000</v>
      </c>
      <c r="G125" s="30">
        <v>0</v>
      </c>
      <c r="H125" s="9">
        <f t="shared" si="5"/>
        <v>441574000</v>
      </c>
      <c r="I125" s="30">
        <v>0</v>
      </c>
      <c r="J125" s="30">
        <v>0</v>
      </c>
      <c r="K125" s="71">
        <f t="shared" si="6"/>
        <v>0</v>
      </c>
    </row>
    <row r="126" spans="1:11" s="25" customFormat="1" ht="18" x14ac:dyDescent="0.2">
      <c r="A126" s="109"/>
      <c r="B126" s="26"/>
      <c r="C126" s="109" t="s">
        <v>415</v>
      </c>
      <c r="D126" s="26"/>
      <c r="E126" s="28" t="s">
        <v>329</v>
      </c>
      <c r="F126" s="30">
        <v>452800000</v>
      </c>
      <c r="G126" s="30">
        <v>0</v>
      </c>
      <c r="H126" s="9">
        <f t="shared" si="5"/>
        <v>452800000</v>
      </c>
      <c r="I126" s="30">
        <v>0</v>
      </c>
      <c r="J126" s="30">
        <v>0</v>
      </c>
      <c r="K126" s="71">
        <f t="shared" si="6"/>
        <v>0</v>
      </c>
    </row>
    <row r="127" spans="1:11" s="25" customFormat="1" ht="18" x14ac:dyDescent="0.2">
      <c r="A127" s="109"/>
      <c r="B127" s="26"/>
      <c r="C127" s="109" t="s">
        <v>416</v>
      </c>
      <c r="D127" s="26"/>
      <c r="E127" s="28" t="s">
        <v>330</v>
      </c>
      <c r="F127" s="30">
        <v>58200925</v>
      </c>
      <c r="G127" s="30">
        <v>0</v>
      </c>
      <c r="H127" s="9">
        <f t="shared" si="5"/>
        <v>58200925</v>
      </c>
      <c r="I127" s="30">
        <v>0</v>
      </c>
      <c r="J127" s="30">
        <v>0</v>
      </c>
      <c r="K127" s="71">
        <f t="shared" si="6"/>
        <v>0</v>
      </c>
    </row>
    <row r="128" spans="1:11" s="25" customFormat="1" ht="18" x14ac:dyDescent="0.2">
      <c r="A128" s="109"/>
      <c r="B128" s="26"/>
      <c r="C128" s="109" t="s">
        <v>417</v>
      </c>
      <c r="D128" s="26"/>
      <c r="E128" s="28" t="s">
        <v>331</v>
      </c>
      <c r="F128" s="30">
        <v>222770600</v>
      </c>
      <c r="G128" s="30">
        <v>0</v>
      </c>
      <c r="H128" s="9">
        <f t="shared" si="5"/>
        <v>222770600</v>
      </c>
      <c r="I128" s="30">
        <v>0</v>
      </c>
      <c r="J128" s="30">
        <v>0</v>
      </c>
      <c r="K128" s="71">
        <f t="shared" si="6"/>
        <v>0</v>
      </c>
    </row>
    <row r="129" spans="1:11" s="25" customFormat="1" ht="18" x14ac:dyDescent="0.2">
      <c r="A129" s="109"/>
      <c r="B129" s="26"/>
      <c r="C129" s="109" t="s">
        <v>418</v>
      </c>
      <c r="D129" s="26"/>
      <c r="E129" s="28" t="s">
        <v>332</v>
      </c>
      <c r="F129" s="30">
        <v>42087800</v>
      </c>
      <c r="G129" s="30">
        <v>0</v>
      </c>
      <c r="H129" s="9">
        <f t="shared" si="5"/>
        <v>42087800</v>
      </c>
      <c r="I129" s="30">
        <v>0</v>
      </c>
      <c r="J129" s="30">
        <v>0</v>
      </c>
      <c r="K129" s="71">
        <f t="shared" si="6"/>
        <v>0</v>
      </c>
    </row>
    <row r="130" spans="1:11" s="25" customFormat="1" ht="30" x14ac:dyDescent="0.2">
      <c r="A130" s="109"/>
      <c r="B130" s="26"/>
      <c r="C130" s="109" t="s">
        <v>419</v>
      </c>
      <c r="D130" s="26"/>
      <c r="E130" s="28" t="s">
        <v>333</v>
      </c>
      <c r="F130" s="30">
        <v>25484000</v>
      </c>
      <c r="G130" s="30">
        <v>0</v>
      </c>
      <c r="H130" s="9">
        <f t="shared" si="5"/>
        <v>25484000</v>
      </c>
      <c r="I130" s="30">
        <v>0</v>
      </c>
      <c r="J130" s="30">
        <v>0</v>
      </c>
      <c r="K130" s="71">
        <f t="shared" si="6"/>
        <v>0</v>
      </c>
    </row>
    <row r="131" spans="1:11" s="25" customFormat="1" ht="18" x14ac:dyDescent="0.2">
      <c r="A131" s="109"/>
      <c r="B131" s="26"/>
      <c r="C131" s="109" t="s">
        <v>420</v>
      </c>
      <c r="D131" s="26"/>
      <c r="E131" s="28" t="s">
        <v>334</v>
      </c>
      <c r="F131" s="30">
        <v>2000000</v>
      </c>
      <c r="G131" s="30">
        <v>0</v>
      </c>
      <c r="H131" s="9">
        <f t="shared" si="5"/>
        <v>2000000</v>
      </c>
      <c r="I131" s="30">
        <v>0</v>
      </c>
      <c r="J131" s="30">
        <v>0</v>
      </c>
      <c r="K131" s="71">
        <f t="shared" si="6"/>
        <v>0</v>
      </c>
    </row>
    <row r="132" spans="1:11" s="25" customFormat="1" ht="18" x14ac:dyDescent="0.2">
      <c r="A132" s="109"/>
      <c r="B132" s="26"/>
      <c r="C132" s="109" t="s">
        <v>421</v>
      </c>
      <c r="D132" s="26"/>
      <c r="E132" s="28" t="s">
        <v>335</v>
      </c>
      <c r="F132" s="30">
        <v>1524000</v>
      </c>
      <c r="G132" s="30">
        <v>0</v>
      </c>
      <c r="H132" s="9">
        <f t="shared" si="5"/>
        <v>1524000</v>
      </c>
      <c r="I132" s="30">
        <v>0</v>
      </c>
      <c r="J132" s="30">
        <v>0</v>
      </c>
      <c r="K132" s="71">
        <f t="shared" si="6"/>
        <v>0</v>
      </c>
    </row>
    <row r="133" spans="1:11" s="25" customFormat="1" ht="18" x14ac:dyDescent="0.2">
      <c r="A133" s="109"/>
      <c r="B133" s="26"/>
      <c r="C133" s="109" t="s">
        <v>422</v>
      </c>
      <c r="D133" s="26"/>
      <c r="E133" s="28" t="s">
        <v>336</v>
      </c>
      <c r="F133" s="30">
        <v>3026856</v>
      </c>
      <c r="G133" s="30">
        <v>371922112</v>
      </c>
      <c r="H133" s="9">
        <f t="shared" si="5"/>
        <v>374948968</v>
      </c>
      <c r="I133" s="30">
        <v>0</v>
      </c>
      <c r="J133" s="30">
        <v>0</v>
      </c>
      <c r="K133" s="71">
        <f t="shared" si="6"/>
        <v>0</v>
      </c>
    </row>
    <row r="134" spans="1:11" s="25" customFormat="1" ht="18" x14ac:dyDescent="0.2">
      <c r="A134" s="109"/>
      <c r="B134" s="26"/>
      <c r="C134" s="109" t="s">
        <v>423</v>
      </c>
      <c r="D134" s="26"/>
      <c r="E134" s="28" t="s">
        <v>337</v>
      </c>
      <c r="F134" s="30">
        <v>53032</v>
      </c>
      <c r="G134" s="30">
        <v>0</v>
      </c>
      <c r="H134" s="9">
        <f t="shared" si="5"/>
        <v>53032</v>
      </c>
      <c r="I134" s="30">
        <v>0</v>
      </c>
      <c r="J134" s="30">
        <v>0</v>
      </c>
      <c r="K134" s="71">
        <f t="shared" si="6"/>
        <v>0</v>
      </c>
    </row>
    <row r="135" spans="1:11" s="25" customFormat="1" ht="32.25" customHeight="1" x14ac:dyDescent="0.2">
      <c r="A135" s="109"/>
      <c r="B135" s="26"/>
      <c r="C135" s="109" t="s">
        <v>424</v>
      </c>
      <c r="D135" s="26"/>
      <c r="E135" s="28" t="s">
        <v>338</v>
      </c>
      <c r="F135" s="30">
        <f>17236125+1498600</f>
        <v>18734725</v>
      </c>
      <c r="G135" s="30">
        <v>0</v>
      </c>
      <c r="H135" s="9">
        <f t="shared" si="5"/>
        <v>18734725</v>
      </c>
      <c r="I135" s="30">
        <v>0</v>
      </c>
      <c r="J135" s="30">
        <v>0</v>
      </c>
      <c r="K135" s="71">
        <f t="shared" si="6"/>
        <v>0</v>
      </c>
    </row>
    <row r="136" spans="1:11" s="25" customFormat="1" ht="18" x14ac:dyDescent="0.2">
      <c r="A136" s="109"/>
      <c r="B136" s="26"/>
      <c r="C136" s="109" t="s">
        <v>425</v>
      </c>
      <c r="D136" s="26"/>
      <c r="E136" s="28" t="s">
        <v>339</v>
      </c>
      <c r="F136" s="30">
        <v>12291049</v>
      </c>
      <c r="G136" s="30">
        <v>0</v>
      </c>
      <c r="H136" s="9">
        <f t="shared" si="5"/>
        <v>12291049</v>
      </c>
      <c r="I136" s="30">
        <v>0</v>
      </c>
      <c r="J136" s="30">
        <v>0</v>
      </c>
      <c r="K136" s="71">
        <f t="shared" si="6"/>
        <v>0</v>
      </c>
    </row>
    <row r="137" spans="1:11" s="25" customFormat="1" ht="18" x14ac:dyDescent="0.2">
      <c r="A137" s="109"/>
      <c r="B137" s="26"/>
      <c r="C137" s="109" t="s">
        <v>426</v>
      </c>
      <c r="D137" s="26"/>
      <c r="E137" s="28" t="s">
        <v>340</v>
      </c>
      <c r="F137" s="30">
        <v>48427414</v>
      </c>
      <c r="G137" s="30">
        <v>0</v>
      </c>
      <c r="H137" s="9">
        <f t="shared" si="5"/>
        <v>48427414</v>
      </c>
      <c r="I137" s="30">
        <v>0</v>
      </c>
      <c r="J137" s="30">
        <v>0</v>
      </c>
      <c r="K137" s="71">
        <f t="shared" si="6"/>
        <v>0</v>
      </c>
    </row>
    <row r="138" spans="1:11" s="25" customFormat="1" ht="18" x14ac:dyDescent="0.2">
      <c r="A138" s="109"/>
      <c r="B138" s="26"/>
      <c r="C138" s="109" t="s">
        <v>427</v>
      </c>
      <c r="D138" s="26"/>
      <c r="E138" s="28" t="s">
        <v>341</v>
      </c>
      <c r="F138" s="30">
        <v>1789133</v>
      </c>
      <c r="G138" s="30">
        <v>0</v>
      </c>
      <c r="H138" s="9">
        <f t="shared" si="5"/>
        <v>1789133</v>
      </c>
      <c r="I138" s="30">
        <v>0</v>
      </c>
      <c r="J138" s="30">
        <v>0</v>
      </c>
      <c r="K138" s="71">
        <f t="shared" si="6"/>
        <v>0</v>
      </c>
    </row>
    <row r="139" spans="1:11" s="25" customFormat="1" ht="18" x14ac:dyDescent="0.2">
      <c r="A139" s="109"/>
      <c r="B139" s="26"/>
      <c r="C139" s="109" t="s">
        <v>428</v>
      </c>
      <c r="D139" s="26"/>
      <c r="E139" s="28" t="s">
        <v>342</v>
      </c>
      <c r="F139" s="30">
        <v>61830</v>
      </c>
      <c r="G139" s="30">
        <v>0</v>
      </c>
      <c r="H139" s="9">
        <f t="shared" si="5"/>
        <v>61830</v>
      </c>
      <c r="I139" s="30">
        <v>0</v>
      </c>
      <c r="J139" s="30">
        <v>0</v>
      </c>
      <c r="K139" s="71">
        <f t="shared" si="6"/>
        <v>0</v>
      </c>
    </row>
    <row r="140" spans="1:11" s="25" customFormat="1" ht="18" x14ac:dyDescent="0.2">
      <c r="A140" s="109"/>
      <c r="B140" s="26"/>
      <c r="C140" s="109" t="s">
        <v>429</v>
      </c>
      <c r="D140" s="26"/>
      <c r="E140" s="28" t="s">
        <v>343</v>
      </c>
      <c r="F140" s="30">
        <v>13500100</v>
      </c>
      <c r="G140" s="30">
        <v>0</v>
      </c>
      <c r="H140" s="9">
        <f t="shared" si="5"/>
        <v>13500100</v>
      </c>
      <c r="I140" s="30">
        <v>0</v>
      </c>
      <c r="J140" s="30">
        <v>0</v>
      </c>
      <c r="K140" s="71">
        <f t="shared" si="6"/>
        <v>0</v>
      </c>
    </row>
    <row r="141" spans="1:11" s="25" customFormat="1" ht="18" x14ac:dyDescent="0.2">
      <c r="A141" s="109"/>
      <c r="B141" s="26"/>
      <c r="C141" s="109" t="s">
        <v>430</v>
      </c>
      <c r="D141" s="26"/>
      <c r="E141" s="28" t="s">
        <v>344</v>
      </c>
      <c r="F141" s="30">
        <v>9833610</v>
      </c>
      <c r="G141" s="30">
        <v>0</v>
      </c>
      <c r="H141" s="9">
        <f t="shared" ref="H141:H219" si="7">F141+G141</f>
        <v>9833610</v>
      </c>
      <c r="I141" s="30">
        <v>0</v>
      </c>
      <c r="J141" s="30">
        <v>0</v>
      </c>
      <c r="K141" s="71">
        <f t="shared" si="6"/>
        <v>0</v>
      </c>
    </row>
    <row r="142" spans="1:11" s="25" customFormat="1" ht="18" x14ac:dyDescent="0.2">
      <c r="A142" s="109"/>
      <c r="B142" s="26"/>
      <c r="C142" s="109" t="s">
        <v>431</v>
      </c>
      <c r="D142" s="26"/>
      <c r="E142" s="28" t="s">
        <v>345</v>
      </c>
      <c r="F142" s="30">
        <v>18789649</v>
      </c>
      <c r="G142" s="30">
        <v>0</v>
      </c>
      <c r="H142" s="9">
        <f t="shared" si="7"/>
        <v>18789649</v>
      </c>
      <c r="I142" s="30">
        <v>0</v>
      </c>
      <c r="J142" s="30">
        <v>0</v>
      </c>
      <c r="K142" s="71">
        <f t="shared" si="6"/>
        <v>0</v>
      </c>
    </row>
    <row r="143" spans="1:11" s="25" customFormat="1" ht="30" x14ac:dyDescent="0.2">
      <c r="A143" s="109"/>
      <c r="B143" s="26"/>
      <c r="C143" s="109" t="s">
        <v>432</v>
      </c>
      <c r="D143" s="26"/>
      <c r="E143" s="28" t="s">
        <v>346</v>
      </c>
      <c r="F143" s="30">
        <v>13423900</v>
      </c>
      <c r="G143" s="30">
        <v>0</v>
      </c>
      <c r="H143" s="9">
        <f t="shared" si="7"/>
        <v>13423900</v>
      </c>
      <c r="I143" s="30">
        <v>0</v>
      </c>
      <c r="J143" s="30">
        <v>0</v>
      </c>
      <c r="K143" s="71">
        <f t="shared" si="6"/>
        <v>0</v>
      </c>
    </row>
    <row r="144" spans="1:11" s="25" customFormat="1" ht="18" x14ac:dyDescent="0.2">
      <c r="A144" s="109"/>
      <c r="B144" s="26"/>
      <c r="C144" s="109" t="s">
        <v>433</v>
      </c>
      <c r="D144" s="26"/>
      <c r="E144" s="28" t="s">
        <v>347</v>
      </c>
      <c r="F144" s="30">
        <v>595906</v>
      </c>
      <c r="G144" s="30">
        <v>0</v>
      </c>
      <c r="H144" s="9">
        <f t="shared" si="7"/>
        <v>595906</v>
      </c>
      <c r="I144" s="30">
        <v>0</v>
      </c>
      <c r="J144" s="30">
        <v>0</v>
      </c>
      <c r="K144" s="71">
        <f t="shared" si="6"/>
        <v>0</v>
      </c>
    </row>
    <row r="145" spans="1:13" s="25" customFormat="1" ht="18" x14ac:dyDescent="0.2">
      <c r="A145" s="109"/>
      <c r="B145" s="26"/>
      <c r="C145" s="109" t="s">
        <v>434</v>
      </c>
      <c r="D145" s="26"/>
      <c r="E145" s="28" t="s">
        <v>348</v>
      </c>
      <c r="F145" s="30">
        <v>581452</v>
      </c>
      <c r="G145" s="30">
        <v>0</v>
      </c>
      <c r="H145" s="9">
        <f t="shared" si="7"/>
        <v>581452</v>
      </c>
      <c r="I145" s="30">
        <v>0</v>
      </c>
      <c r="J145" s="30">
        <v>0</v>
      </c>
      <c r="K145" s="71">
        <f t="shared" si="6"/>
        <v>0</v>
      </c>
    </row>
    <row r="146" spans="1:13" s="25" customFormat="1" ht="18" x14ac:dyDescent="0.2">
      <c r="A146" s="109"/>
      <c r="B146" s="26"/>
      <c r="C146" s="109" t="s">
        <v>435</v>
      </c>
      <c r="D146" s="26"/>
      <c r="E146" s="28" t="s">
        <v>349</v>
      </c>
      <c r="F146" s="30">
        <v>0</v>
      </c>
      <c r="G146" s="30">
        <v>60000000</v>
      </c>
      <c r="H146" s="9">
        <f t="shared" si="7"/>
        <v>60000000</v>
      </c>
      <c r="I146" s="30">
        <v>0</v>
      </c>
      <c r="J146" s="30">
        <v>0</v>
      </c>
      <c r="K146" s="71">
        <f t="shared" si="6"/>
        <v>0</v>
      </c>
    </row>
    <row r="147" spans="1:13" s="5" customFormat="1" ht="34.5" customHeight="1" x14ac:dyDescent="0.2">
      <c r="A147" s="20" t="s">
        <v>448</v>
      </c>
      <c r="B147" s="131" t="s">
        <v>449</v>
      </c>
      <c r="C147" s="131"/>
      <c r="D147" s="131"/>
      <c r="E147" s="131"/>
      <c r="F147" s="71">
        <f>F148</f>
        <v>0</v>
      </c>
      <c r="G147" s="71">
        <f>G148</f>
        <v>385360914</v>
      </c>
      <c r="H147" s="9">
        <f t="shared" si="7"/>
        <v>385360914</v>
      </c>
      <c r="I147" s="9">
        <v>0</v>
      </c>
      <c r="J147" s="9">
        <v>0</v>
      </c>
      <c r="K147" s="71">
        <f t="shared" si="6"/>
        <v>0</v>
      </c>
    </row>
    <row r="148" spans="1:13" s="5" customFormat="1" ht="34.5" customHeight="1" x14ac:dyDescent="0.2">
      <c r="A148" s="26"/>
      <c r="B148" s="26" t="s">
        <v>493</v>
      </c>
      <c r="C148" s="21"/>
      <c r="D148" s="21"/>
      <c r="E148" s="21" t="s">
        <v>14</v>
      </c>
      <c r="F148" s="29">
        <f>SUM(F149:F155)</f>
        <v>0</v>
      </c>
      <c r="G148" s="29">
        <f>SUM(G149:G155)</f>
        <v>385360914</v>
      </c>
      <c r="H148" s="9">
        <f t="shared" si="7"/>
        <v>385360914</v>
      </c>
      <c r="I148" s="29">
        <f>SUM(I149:I155)</f>
        <v>0</v>
      </c>
      <c r="J148" s="29">
        <f>SUM(J149:J155)</f>
        <v>0</v>
      </c>
      <c r="K148" s="71">
        <f t="shared" si="6"/>
        <v>0</v>
      </c>
    </row>
    <row r="149" spans="1:13" s="5" customFormat="1" ht="33" customHeight="1" x14ac:dyDescent="0.2">
      <c r="A149" s="26"/>
      <c r="B149" s="21"/>
      <c r="C149" s="100" t="s">
        <v>506</v>
      </c>
      <c r="D149" s="21"/>
      <c r="E149" s="101" t="s">
        <v>513</v>
      </c>
      <c r="F149" s="30">
        <v>0</v>
      </c>
      <c r="G149" s="30">
        <v>28230834</v>
      </c>
      <c r="H149" s="9">
        <f t="shared" si="7"/>
        <v>28230834</v>
      </c>
      <c r="I149" s="30">
        <v>0</v>
      </c>
      <c r="J149" s="30">
        <v>0</v>
      </c>
      <c r="K149" s="71">
        <f t="shared" si="6"/>
        <v>0</v>
      </c>
    </row>
    <row r="150" spans="1:13" s="5" customFormat="1" ht="26.25" customHeight="1" x14ac:dyDescent="0.2">
      <c r="A150" s="26"/>
      <c r="B150" s="21"/>
      <c r="C150" s="100" t="s">
        <v>507</v>
      </c>
      <c r="D150" s="21"/>
      <c r="E150" s="101" t="s">
        <v>514</v>
      </c>
      <c r="F150" s="30">
        <v>0</v>
      </c>
      <c r="G150" s="30">
        <v>11538514</v>
      </c>
      <c r="H150" s="9">
        <f t="shared" si="7"/>
        <v>11538514</v>
      </c>
      <c r="I150" s="30">
        <v>0</v>
      </c>
      <c r="J150" s="30">
        <v>0</v>
      </c>
      <c r="K150" s="71">
        <f t="shared" si="6"/>
        <v>0</v>
      </c>
    </row>
    <row r="151" spans="1:13" s="5" customFormat="1" ht="24.75" customHeight="1" x14ac:dyDescent="0.2">
      <c r="A151" s="26"/>
      <c r="B151" s="21"/>
      <c r="C151" s="100" t="s">
        <v>508</v>
      </c>
      <c r="D151" s="21"/>
      <c r="E151" s="101" t="s">
        <v>515</v>
      </c>
      <c r="F151" s="30">
        <v>0</v>
      </c>
      <c r="G151" s="30">
        <v>49531266</v>
      </c>
      <c r="H151" s="9">
        <f t="shared" si="7"/>
        <v>49531266</v>
      </c>
      <c r="I151" s="30">
        <v>0</v>
      </c>
      <c r="J151" s="30">
        <v>0</v>
      </c>
      <c r="K151" s="71">
        <f t="shared" si="6"/>
        <v>0</v>
      </c>
    </row>
    <row r="152" spans="1:13" s="5" customFormat="1" ht="24.75" customHeight="1" x14ac:dyDescent="0.2">
      <c r="A152" s="26"/>
      <c r="B152" s="21"/>
      <c r="C152" s="100" t="s">
        <v>509</v>
      </c>
      <c r="D152" s="21"/>
      <c r="E152" s="101" t="s">
        <v>516</v>
      </c>
      <c r="F152" s="30">
        <v>0</v>
      </c>
      <c r="G152" s="30">
        <v>77820093</v>
      </c>
      <c r="H152" s="9">
        <f t="shared" si="7"/>
        <v>77820093</v>
      </c>
      <c r="I152" s="30">
        <v>0</v>
      </c>
      <c r="J152" s="30">
        <v>0</v>
      </c>
      <c r="K152" s="71">
        <f t="shared" si="6"/>
        <v>0</v>
      </c>
    </row>
    <row r="153" spans="1:13" s="5" customFormat="1" ht="27.75" customHeight="1" x14ac:dyDescent="0.2">
      <c r="A153" s="26"/>
      <c r="B153" s="21"/>
      <c r="C153" s="100" t="s">
        <v>510</v>
      </c>
      <c r="D153" s="21"/>
      <c r="E153" s="101" t="s">
        <v>517</v>
      </c>
      <c r="F153" s="30">
        <v>0</v>
      </c>
      <c r="G153" s="30">
        <v>38242732</v>
      </c>
      <c r="H153" s="9">
        <f t="shared" si="7"/>
        <v>38242732</v>
      </c>
      <c r="I153" s="30">
        <v>0</v>
      </c>
      <c r="J153" s="30">
        <v>0</v>
      </c>
      <c r="K153" s="71">
        <f t="shared" si="6"/>
        <v>0</v>
      </c>
    </row>
    <row r="154" spans="1:13" s="5" customFormat="1" ht="23.25" customHeight="1" x14ac:dyDescent="0.2">
      <c r="A154" s="26"/>
      <c r="B154" s="21"/>
      <c r="C154" s="100" t="s">
        <v>511</v>
      </c>
      <c r="D154" s="21"/>
      <c r="E154" s="101" t="s">
        <v>518</v>
      </c>
      <c r="F154" s="30">
        <v>0</v>
      </c>
      <c r="G154" s="30">
        <v>19578859</v>
      </c>
      <c r="H154" s="9">
        <f t="shared" si="7"/>
        <v>19578859</v>
      </c>
      <c r="I154" s="30">
        <v>0</v>
      </c>
      <c r="J154" s="30">
        <v>0</v>
      </c>
      <c r="K154" s="71">
        <f t="shared" si="6"/>
        <v>0</v>
      </c>
    </row>
    <row r="155" spans="1:13" s="5" customFormat="1" ht="24.75" customHeight="1" x14ac:dyDescent="0.2">
      <c r="A155" s="26"/>
      <c r="B155" s="21"/>
      <c r="C155" s="100" t="s">
        <v>512</v>
      </c>
      <c r="D155" s="21"/>
      <c r="E155" s="101" t="s">
        <v>519</v>
      </c>
      <c r="F155" s="30">
        <v>0</v>
      </c>
      <c r="G155" s="30">
        <v>160418616</v>
      </c>
      <c r="H155" s="9">
        <f t="shared" si="7"/>
        <v>160418616</v>
      </c>
      <c r="I155" s="30">
        <v>0</v>
      </c>
      <c r="J155" s="30">
        <v>0</v>
      </c>
      <c r="K155" s="71">
        <f t="shared" si="6"/>
        <v>0</v>
      </c>
    </row>
    <row r="156" spans="1:13" s="5" customFormat="1" ht="34.5" customHeight="1" x14ac:dyDescent="0.2">
      <c r="A156" s="20" t="s">
        <v>20</v>
      </c>
      <c r="B156" s="131" t="s">
        <v>47</v>
      </c>
      <c r="C156" s="131"/>
      <c r="D156" s="131"/>
      <c r="E156" s="131"/>
      <c r="F156" s="70">
        <f>F157+F159</f>
        <v>0</v>
      </c>
      <c r="G156" s="70">
        <f>G157+G159</f>
        <v>0</v>
      </c>
      <c r="H156" s="9">
        <f t="shared" si="7"/>
        <v>0</v>
      </c>
      <c r="I156" s="9">
        <f>I157+I159</f>
        <v>135469762</v>
      </c>
      <c r="J156" s="9">
        <f>J157+J159</f>
        <v>0</v>
      </c>
      <c r="K156" s="9">
        <f>SUM(I156:J156)</f>
        <v>135469762</v>
      </c>
    </row>
    <row r="157" spans="1:13" s="25" customFormat="1" ht="18" x14ac:dyDescent="0.2">
      <c r="A157" s="109"/>
      <c r="B157" s="26" t="s">
        <v>90</v>
      </c>
      <c r="C157" s="26"/>
      <c r="D157" s="26"/>
      <c r="E157" s="27" t="s">
        <v>14</v>
      </c>
      <c r="F157" s="11">
        <v>0</v>
      </c>
      <c r="G157" s="11">
        <v>0</v>
      </c>
      <c r="H157" s="9">
        <f t="shared" si="7"/>
        <v>0</v>
      </c>
      <c r="I157" s="29">
        <f>SUM(I158)</f>
        <v>127791662</v>
      </c>
      <c r="J157" s="29">
        <v>0</v>
      </c>
      <c r="K157" s="9">
        <f t="shared" ref="K157:K161" si="8">SUM(I157:J157)</f>
        <v>127791662</v>
      </c>
    </row>
    <row r="158" spans="1:13" s="25" customFormat="1" ht="18" x14ac:dyDescent="0.2">
      <c r="A158" s="114"/>
      <c r="B158" s="26"/>
      <c r="C158" s="114" t="s">
        <v>524</v>
      </c>
      <c r="D158" s="26"/>
      <c r="E158" s="101" t="s">
        <v>525</v>
      </c>
      <c r="F158" s="11">
        <v>0</v>
      </c>
      <c r="G158" s="11">
        <v>0</v>
      </c>
      <c r="H158" s="9">
        <f t="shared" si="7"/>
        <v>0</v>
      </c>
      <c r="I158" s="30">
        <v>127791662</v>
      </c>
      <c r="J158" s="29">
        <v>0</v>
      </c>
      <c r="K158" s="9">
        <f t="shared" si="8"/>
        <v>127791662</v>
      </c>
    </row>
    <row r="159" spans="1:13" s="25" customFormat="1" ht="18" x14ac:dyDescent="0.2">
      <c r="A159" s="109"/>
      <c r="B159" s="26" t="s">
        <v>91</v>
      </c>
      <c r="C159" s="26"/>
      <c r="D159" s="26"/>
      <c r="E159" s="27" t="s">
        <v>53</v>
      </c>
      <c r="F159" s="11">
        <v>0</v>
      </c>
      <c r="G159" s="11">
        <v>0</v>
      </c>
      <c r="H159" s="9">
        <f t="shared" si="7"/>
        <v>0</v>
      </c>
      <c r="I159" s="29">
        <f>SUM(I160:I161)</f>
        <v>7678100</v>
      </c>
      <c r="J159" s="29">
        <v>0</v>
      </c>
      <c r="K159" s="9">
        <f t="shared" si="8"/>
        <v>7678100</v>
      </c>
      <c r="M159" s="7"/>
    </row>
    <row r="160" spans="1:13" s="25" customFormat="1" ht="30" x14ac:dyDescent="0.2">
      <c r="A160" s="114"/>
      <c r="B160" s="26"/>
      <c r="C160" s="114" t="s">
        <v>527</v>
      </c>
      <c r="D160" s="26"/>
      <c r="E160" s="101" t="s">
        <v>526</v>
      </c>
      <c r="F160" s="11">
        <v>0</v>
      </c>
      <c r="G160" s="11">
        <v>0</v>
      </c>
      <c r="H160" s="9">
        <v>0</v>
      </c>
      <c r="I160" s="30">
        <v>5493700</v>
      </c>
      <c r="J160" s="29">
        <v>0</v>
      </c>
      <c r="K160" s="9">
        <f t="shared" si="8"/>
        <v>5493700</v>
      </c>
      <c r="M160" s="7"/>
    </row>
    <row r="161" spans="1:13" s="25" customFormat="1" ht="18" x14ac:dyDescent="0.2">
      <c r="A161" s="114"/>
      <c r="B161" s="26"/>
      <c r="C161" s="114" t="s">
        <v>529</v>
      </c>
      <c r="D161" s="26"/>
      <c r="E161" s="115" t="s">
        <v>528</v>
      </c>
      <c r="F161" s="11">
        <v>0</v>
      </c>
      <c r="G161" s="11">
        <v>0</v>
      </c>
      <c r="H161" s="9">
        <v>0</v>
      </c>
      <c r="I161" s="30">
        <v>2184400</v>
      </c>
      <c r="J161" s="29">
        <v>0</v>
      </c>
      <c r="K161" s="9">
        <f t="shared" si="8"/>
        <v>2184400</v>
      </c>
      <c r="M161" s="7"/>
    </row>
    <row r="162" spans="1:13" s="25" customFormat="1" ht="30" customHeight="1" x14ac:dyDescent="0.2">
      <c r="A162" s="17" t="s">
        <v>21</v>
      </c>
      <c r="B162" s="131" t="s">
        <v>22</v>
      </c>
      <c r="C162" s="131"/>
      <c r="D162" s="131"/>
      <c r="E162" s="131"/>
      <c r="F162" s="58">
        <f>F163</f>
        <v>2578635586</v>
      </c>
      <c r="G162" s="58">
        <f>G163</f>
        <v>0</v>
      </c>
      <c r="H162" s="9">
        <f t="shared" si="7"/>
        <v>2578635586</v>
      </c>
      <c r="I162" s="9">
        <f>I163</f>
        <v>0</v>
      </c>
      <c r="J162" s="9">
        <f>J163</f>
        <v>0</v>
      </c>
      <c r="K162" s="71">
        <f t="shared" ref="K162:K186" si="9">SUM(I162:J162)</f>
        <v>0</v>
      </c>
    </row>
    <row r="163" spans="1:13" s="25" customFormat="1" ht="18" x14ac:dyDescent="0.2">
      <c r="A163" s="109"/>
      <c r="B163" s="26" t="s">
        <v>450</v>
      </c>
      <c r="C163" s="26"/>
      <c r="D163" s="26"/>
      <c r="E163" s="27" t="s">
        <v>53</v>
      </c>
      <c r="F163" s="59">
        <f>SUM(F164:F175)</f>
        <v>2578635586</v>
      </c>
      <c r="G163" s="59">
        <f>SUM(G164:G175)</f>
        <v>0</v>
      </c>
      <c r="H163" s="9">
        <f t="shared" si="7"/>
        <v>2578635586</v>
      </c>
      <c r="I163" s="29">
        <f>SUM(I164:I175)</f>
        <v>0</v>
      </c>
      <c r="J163" s="29">
        <f>SUM(J164:J175)</f>
        <v>0</v>
      </c>
      <c r="K163" s="71">
        <f t="shared" si="9"/>
        <v>0</v>
      </c>
    </row>
    <row r="164" spans="1:13" s="25" customFormat="1" ht="18" x14ac:dyDescent="0.2">
      <c r="A164" s="109"/>
      <c r="B164" s="26"/>
      <c r="C164" s="109" t="s">
        <v>451</v>
      </c>
      <c r="D164" s="109"/>
      <c r="E164" s="28" t="s">
        <v>462</v>
      </c>
      <c r="F164" s="61">
        <v>1492250</v>
      </c>
      <c r="G164" s="61">
        <v>0</v>
      </c>
      <c r="H164" s="9">
        <f t="shared" si="7"/>
        <v>1492250</v>
      </c>
      <c r="I164" s="62">
        <v>0</v>
      </c>
      <c r="J164" s="62">
        <v>0</v>
      </c>
      <c r="K164" s="71">
        <f t="shared" si="9"/>
        <v>0</v>
      </c>
    </row>
    <row r="165" spans="1:13" s="25" customFormat="1" ht="18" x14ac:dyDescent="0.2">
      <c r="A165" s="109"/>
      <c r="B165" s="26"/>
      <c r="C165" s="109" t="s">
        <v>473</v>
      </c>
      <c r="D165" s="109"/>
      <c r="E165" s="28" t="s">
        <v>474</v>
      </c>
      <c r="F165" s="61">
        <v>528066</v>
      </c>
      <c r="G165" s="61">
        <v>0</v>
      </c>
      <c r="H165" s="9">
        <f t="shared" si="7"/>
        <v>528066</v>
      </c>
      <c r="I165" s="62">
        <v>0</v>
      </c>
      <c r="J165" s="62">
        <v>0</v>
      </c>
      <c r="K165" s="71">
        <f t="shared" si="9"/>
        <v>0</v>
      </c>
    </row>
    <row r="166" spans="1:13" s="25" customFormat="1" ht="32.25" customHeight="1" x14ac:dyDescent="0.2">
      <c r="A166" s="109"/>
      <c r="B166" s="26"/>
      <c r="C166" s="109" t="s">
        <v>452</v>
      </c>
      <c r="D166" s="109"/>
      <c r="E166" s="28" t="s">
        <v>463</v>
      </c>
      <c r="F166" s="61">
        <v>458191584</v>
      </c>
      <c r="G166" s="61">
        <v>0</v>
      </c>
      <c r="H166" s="9">
        <f t="shared" si="7"/>
        <v>458191584</v>
      </c>
      <c r="I166" s="62">
        <v>0</v>
      </c>
      <c r="J166" s="62">
        <v>0</v>
      </c>
      <c r="K166" s="71">
        <f t="shared" si="9"/>
        <v>0</v>
      </c>
    </row>
    <row r="167" spans="1:13" s="25" customFormat="1" ht="30" x14ac:dyDescent="0.2">
      <c r="A167" s="109"/>
      <c r="B167" s="26"/>
      <c r="C167" s="109" t="s">
        <v>453</v>
      </c>
      <c r="D167" s="109"/>
      <c r="E167" s="28" t="s">
        <v>464</v>
      </c>
      <c r="F167" s="61">
        <v>435149979</v>
      </c>
      <c r="G167" s="61">
        <v>0</v>
      </c>
      <c r="H167" s="9">
        <f t="shared" si="7"/>
        <v>435149979</v>
      </c>
      <c r="I167" s="62">
        <v>0</v>
      </c>
      <c r="J167" s="62">
        <v>0</v>
      </c>
      <c r="K167" s="71">
        <f t="shared" si="9"/>
        <v>0</v>
      </c>
    </row>
    <row r="168" spans="1:13" s="25" customFormat="1" ht="18" x14ac:dyDescent="0.2">
      <c r="A168" s="109"/>
      <c r="B168" s="26"/>
      <c r="C168" s="109" t="s">
        <v>454</v>
      </c>
      <c r="D168" s="109"/>
      <c r="E168" s="28" t="s">
        <v>465</v>
      </c>
      <c r="F168" s="61">
        <v>1293495</v>
      </c>
      <c r="G168" s="61">
        <v>0</v>
      </c>
      <c r="H168" s="9">
        <f t="shared" si="7"/>
        <v>1293495</v>
      </c>
      <c r="I168" s="62">
        <v>0</v>
      </c>
      <c r="J168" s="62">
        <v>0</v>
      </c>
      <c r="K168" s="71">
        <f t="shared" si="9"/>
        <v>0</v>
      </c>
    </row>
    <row r="169" spans="1:13" s="25" customFormat="1" ht="18" x14ac:dyDescent="0.2">
      <c r="A169" s="109"/>
      <c r="B169" s="26"/>
      <c r="C169" s="109" t="s">
        <v>455</v>
      </c>
      <c r="D169" s="109"/>
      <c r="E169" s="28" t="s">
        <v>466</v>
      </c>
      <c r="F169" s="61">
        <v>4023248</v>
      </c>
      <c r="G169" s="61">
        <v>0</v>
      </c>
      <c r="H169" s="9">
        <f t="shared" si="7"/>
        <v>4023248</v>
      </c>
      <c r="I169" s="62">
        <v>0</v>
      </c>
      <c r="J169" s="62">
        <v>0</v>
      </c>
      <c r="K169" s="71">
        <f t="shared" si="9"/>
        <v>0</v>
      </c>
    </row>
    <row r="170" spans="1:13" s="25" customFormat="1" ht="30" x14ac:dyDescent="0.2">
      <c r="A170" s="109"/>
      <c r="B170" s="26"/>
      <c r="C170" s="109" t="s">
        <v>456</v>
      </c>
      <c r="D170" s="109"/>
      <c r="E170" s="28" t="s">
        <v>467</v>
      </c>
      <c r="F170" s="61">
        <v>1490000</v>
      </c>
      <c r="G170" s="61">
        <v>0</v>
      </c>
      <c r="H170" s="9">
        <f t="shared" si="7"/>
        <v>1490000</v>
      </c>
      <c r="I170" s="62">
        <v>0</v>
      </c>
      <c r="J170" s="62">
        <v>0</v>
      </c>
      <c r="K170" s="71">
        <f t="shared" si="9"/>
        <v>0</v>
      </c>
    </row>
    <row r="171" spans="1:13" s="25" customFormat="1" ht="33.75" customHeight="1" x14ac:dyDescent="0.2">
      <c r="A171" s="109"/>
      <c r="B171" s="26"/>
      <c r="C171" s="109" t="s">
        <v>457</v>
      </c>
      <c r="D171" s="109"/>
      <c r="E171" s="28" t="s">
        <v>468</v>
      </c>
      <c r="F171" s="61">
        <v>251638022</v>
      </c>
      <c r="G171" s="61">
        <v>0</v>
      </c>
      <c r="H171" s="9">
        <f t="shared" si="7"/>
        <v>251638022</v>
      </c>
      <c r="I171" s="62">
        <v>0</v>
      </c>
      <c r="J171" s="62">
        <v>0</v>
      </c>
      <c r="K171" s="71">
        <f t="shared" si="9"/>
        <v>0</v>
      </c>
    </row>
    <row r="172" spans="1:13" s="25" customFormat="1" ht="33.75" customHeight="1" x14ac:dyDescent="0.2">
      <c r="A172" s="109"/>
      <c r="B172" s="26"/>
      <c r="C172" s="109" t="s">
        <v>458</v>
      </c>
      <c r="D172" s="109"/>
      <c r="E172" s="28" t="s">
        <v>469</v>
      </c>
      <c r="F172" s="61">
        <v>443492800</v>
      </c>
      <c r="G172" s="61">
        <v>0</v>
      </c>
      <c r="H172" s="9">
        <f t="shared" si="7"/>
        <v>443492800</v>
      </c>
      <c r="I172" s="62">
        <v>0</v>
      </c>
      <c r="J172" s="62">
        <v>0</v>
      </c>
      <c r="K172" s="71">
        <f t="shared" si="9"/>
        <v>0</v>
      </c>
    </row>
    <row r="173" spans="1:13" s="25" customFormat="1" ht="18" x14ac:dyDescent="0.2">
      <c r="A173" s="109"/>
      <c r="B173" s="26"/>
      <c r="C173" s="109" t="s">
        <v>459</v>
      </c>
      <c r="D173" s="109"/>
      <c r="E173" s="28" t="s">
        <v>470</v>
      </c>
      <c r="F173" s="61">
        <v>335744328</v>
      </c>
      <c r="G173" s="61">
        <v>0</v>
      </c>
      <c r="H173" s="9">
        <f t="shared" si="7"/>
        <v>335744328</v>
      </c>
      <c r="I173" s="62">
        <v>0</v>
      </c>
      <c r="J173" s="62">
        <v>0</v>
      </c>
      <c r="K173" s="71">
        <f t="shared" si="9"/>
        <v>0</v>
      </c>
    </row>
    <row r="174" spans="1:13" s="25" customFormat="1" ht="30" x14ac:dyDescent="0.2">
      <c r="A174" s="109"/>
      <c r="B174" s="26"/>
      <c r="C174" s="109" t="s">
        <v>460</v>
      </c>
      <c r="D174" s="109"/>
      <c r="E174" s="28" t="s">
        <v>471</v>
      </c>
      <c r="F174" s="61">
        <v>535541411</v>
      </c>
      <c r="G174" s="61">
        <v>0</v>
      </c>
      <c r="H174" s="9">
        <f t="shared" si="7"/>
        <v>535541411</v>
      </c>
      <c r="I174" s="62">
        <v>0</v>
      </c>
      <c r="J174" s="62">
        <v>0</v>
      </c>
      <c r="K174" s="71">
        <f t="shared" si="9"/>
        <v>0</v>
      </c>
    </row>
    <row r="175" spans="1:13" s="25" customFormat="1" ht="18" x14ac:dyDescent="0.2">
      <c r="A175" s="109"/>
      <c r="B175" s="26"/>
      <c r="C175" s="109" t="s">
        <v>461</v>
      </c>
      <c r="D175" s="109"/>
      <c r="E175" s="28" t="s">
        <v>472</v>
      </c>
      <c r="F175" s="61">
        <v>110050403</v>
      </c>
      <c r="G175" s="61">
        <v>0</v>
      </c>
      <c r="H175" s="9">
        <f t="shared" si="7"/>
        <v>110050403</v>
      </c>
      <c r="I175" s="62">
        <v>0</v>
      </c>
      <c r="J175" s="62">
        <v>0</v>
      </c>
      <c r="K175" s="71">
        <f t="shared" si="9"/>
        <v>0</v>
      </c>
    </row>
    <row r="176" spans="1:13" s="25" customFormat="1" ht="36.75" customHeight="1" x14ac:dyDescent="0.2">
      <c r="A176" s="20" t="s">
        <v>92</v>
      </c>
      <c r="B176" s="131" t="s">
        <v>93</v>
      </c>
      <c r="C176" s="131"/>
      <c r="D176" s="131"/>
      <c r="E176" s="131"/>
      <c r="F176" s="58">
        <f>F177</f>
        <v>0</v>
      </c>
      <c r="G176" s="58">
        <f>G177</f>
        <v>0</v>
      </c>
      <c r="H176" s="9">
        <f t="shared" si="7"/>
        <v>0</v>
      </c>
      <c r="I176" s="15">
        <f>I177</f>
        <v>60000</v>
      </c>
      <c r="J176" s="15">
        <f>J177</f>
        <v>0</v>
      </c>
      <c r="K176" s="71">
        <f t="shared" si="9"/>
        <v>60000</v>
      </c>
    </row>
    <row r="177" spans="1:11" s="25" customFormat="1" ht="18" x14ac:dyDescent="0.2">
      <c r="A177" s="109"/>
      <c r="B177" s="26" t="s">
        <v>94</v>
      </c>
      <c r="C177" s="109"/>
      <c r="D177" s="109"/>
      <c r="E177" s="27" t="s">
        <v>14</v>
      </c>
      <c r="F177" s="59">
        <v>0</v>
      </c>
      <c r="G177" s="59">
        <v>0</v>
      </c>
      <c r="H177" s="9">
        <f t="shared" si="7"/>
        <v>0</v>
      </c>
      <c r="I177" s="30">
        <v>60000</v>
      </c>
      <c r="J177" s="30">
        <v>0</v>
      </c>
      <c r="K177" s="71">
        <f t="shared" si="9"/>
        <v>60000</v>
      </c>
    </row>
    <row r="178" spans="1:11" s="8" customFormat="1" ht="39" customHeight="1" x14ac:dyDescent="0.2">
      <c r="A178" s="20" t="s">
        <v>23</v>
      </c>
      <c r="B178" s="131" t="s">
        <v>48</v>
      </c>
      <c r="C178" s="131"/>
      <c r="D178" s="131"/>
      <c r="E178" s="131"/>
      <c r="F178" s="58">
        <f>F179</f>
        <v>0</v>
      </c>
      <c r="G178" s="58">
        <f>G179</f>
        <v>0</v>
      </c>
      <c r="H178" s="9">
        <f t="shared" si="7"/>
        <v>0</v>
      </c>
      <c r="I178" s="15">
        <f>I181+I180</f>
        <v>5000001</v>
      </c>
      <c r="J178" s="15">
        <f t="shared" ref="J178" si="10">J181+J180</f>
        <v>0</v>
      </c>
      <c r="K178" s="71">
        <f t="shared" si="9"/>
        <v>5000001</v>
      </c>
    </row>
    <row r="179" spans="1:11" s="8" customFormat="1" ht="28.5" customHeight="1" x14ac:dyDescent="0.2">
      <c r="A179" s="26"/>
      <c r="B179" s="21" t="s">
        <v>494</v>
      </c>
      <c r="C179" s="21"/>
      <c r="D179" s="21"/>
      <c r="E179" s="75" t="s">
        <v>14</v>
      </c>
      <c r="F179" s="67">
        <f>SUM(F180:F181)</f>
        <v>0</v>
      </c>
      <c r="G179" s="67">
        <f>SUM(G180:G181)</f>
        <v>0</v>
      </c>
      <c r="H179" s="9">
        <f t="shared" si="7"/>
        <v>0</v>
      </c>
      <c r="I179" s="11">
        <f>SUM(I180:I181)</f>
        <v>5000001</v>
      </c>
      <c r="J179" s="11">
        <f>SUM(J180:J181)</f>
        <v>0</v>
      </c>
      <c r="K179" s="71">
        <f t="shared" si="9"/>
        <v>5000001</v>
      </c>
    </row>
    <row r="180" spans="1:11" s="44" customFormat="1" ht="28.5" customHeight="1" x14ac:dyDescent="0.2">
      <c r="A180" s="42"/>
      <c r="B180" s="43"/>
      <c r="C180" s="47" t="s">
        <v>477</v>
      </c>
      <c r="D180" s="45"/>
      <c r="E180" s="46" t="s">
        <v>478</v>
      </c>
      <c r="F180" s="74">
        <v>0</v>
      </c>
      <c r="G180" s="74">
        <v>0</v>
      </c>
      <c r="H180" s="9">
        <f t="shared" si="7"/>
        <v>0</v>
      </c>
      <c r="I180" s="76">
        <v>1</v>
      </c>
      <c r="J180" s="76">
        <v>0</v>
      </c>
      <c r="K180" s="71">
        <f t="shared" si="9"/>
        <v>1</v>
      </c>
    </row>
    <row r="181" spans="1:11" s="25" customFormat="1" ht="18" x14ac:dyDescent="0.2">
      <c r="A181" s="109"/>
      <c r="B181" s="26"/>
      <c r="C181" s="109" t="s">
        <v>108</v>
      </c>
      <c r="D181" s="109"/>
      <c r="E181" s="40" t="s">
        <v>109</v>
      </c>
      <c r="F181" s="73">
        <v>0</v>
      </c>
      <c r="G181" s="73">
        <v>0</v>
      </c>
      <c r="H181" s="9">
        <f t="shared" si="7"/>
        <v>0</v>
      </c>
      <c r="I181" s="13">
        <v>5000000</v>
      </c>
      <c r="J181" s="12">
        <v>0</v>
      </c>
      <c r="K181" s="71">
        <f t="shared" si="9"/>
        <v>5000000</v>
      </c>
    </row>
    <row r="182" spans="1:11" s="48" customFormat="1" ht="34.5" customHeight="1" x14ac:dyDescent="0.2">
      <c r="A182" s="17" t="s">
        <v>257</v>
      </c>
      <c r="B182" s="134" t="s">
        <v>495</v>
      </c>
      <c r="C182" s="135"/>
      <c r="D182" s="135"/>
      <c r="E182" s="136"/>
      <c r="F182" s="63">
        <f>F183+F185</f>
        <v>0</v>
      </c>
      <c r="G182" s="63">
        <f>G183+G185</f>
        <v>0</v>
      </c>
      <c r="H182" s="9">
        <f t="shared" si="7"/>
        <v>0</v>
      </c>
      <c r="I182" s="19">
        <f>I183+I185</f>
        <v>1134090</v>
      </c>
      <c r="J182" s="19">
        <f t="shared" ref="J182" si="11">J184+J186</f>
        <v>0</v>
      </c>
      <c r="K182" s="71">
        <f t="shared" si="9"/>
        <v>1134090</v>
      </c>
    </row>
    <row r="183" spans="1:11" s="48" customFormat="1" ht="18" x14ac:dyDescent="0.2">
      <c r="A183" s="26"/>
      <c r="B183" s="21" t="s">
        <v>497</v>
      </c>
      <c r="C183" s="21"/>
      <c r="D183" s="21"/>
      <c r="E183" s="21" t="s">
        <v>14</v>
      </c>
      <c r="F183" s="59">
        <f>F184</f>
        <v>0</v>
      </c>
      <c r="G183" s="59">
        <f>G184</f>
        <v>0</v>
      </c>
      <c r="H183" s="9">
        <f t="shared" si="7"/>
        <v>0</v>
      </c>
      <c r="I183" s="11">
        <f>I184</f>
        <v>24090</v>
      </c>
      <c r="J183" s="11">
        <f>J184</f>
        <v>0</v>
      </c>
      <c r="K183" s="71">
        <f t="shared" si="9"/>
        <v>24090</v>
      </c>
    </row>
    <row r="184" spans="1:11" s="52" customFormat="1" ht="18" x14ac:dyDescent="0.2">
      <c r="A184" s="49"/>
      <c r="B184" s="77"/>
      <c r="C184" s="53" t="s">
        <v>530</v>
      </c>
      <c r="D184" s="77"/>
      <c r="E184" s="54" t="s">
        <v>488</v>
      </c>
      <c r="F184" s="79">
        <v>0</v>
      </c>
      <c r="G184" s="79">
        <v>0</v>
      </c>
      <c r="H184" s="9">
        <f t="shared" si="7"/>
        <v>0</v>
      </c>
      <c r="I184" s="80">
        <v>24090</v>
      </c>
      <c r="J184" s="80">
        <v>0</v>
      </c>
      <c r="K184" s="71">
        <f t="shared" si="9"/>
        <v>24090</v>
      </c>
    </row>
    <row r="185" spans="1:11" s="52" customFormat="1" ht="18" x14ac:dyDescent="0.2">
      <c r="A185" s="49"/>
      <c r="B185" s="77" t="s">
        <v>496</v>
      </c>
      <c r="C185" s="53"/>
      <c r="D185" s="77"/>
      <c r="E185" s="78" t="s">
        <v>53</v>
      </c>
      <c r="F185" s="64">
        <f>F186</f>
        <v>0</v>
      </c>
      <c r="G185" s="64">
        <f>G186</f>
        <v>0</v>
      </c>
      <c r="H185" s="9">
        <f t="shared" si="7"/>
        <v>0</v>
      </c>
      <c r="I185" s="51">
        <f>I186</f>
        <v>1110000</v>
      </c>
      <c r="J185" s="51">
        <f>J186</f>
        <v>0</v>
      </c>
      <c r="K185" s="71">
        <f t="shared" si="9"/>
        <v>1110000</v>
      </c>
    </row>
    <row r="186" spans="1:11" s="25" customFormat="1" ht="18" x14ac:dyDescent="0.2">
      <c r="A186" s="109"/>
      <c r="B186" s="26"/>
      <c r="C186" s="109" t="s">
        <v>479</v>
      </c>
      <c r="D186" s="109"/>
      <c r="E186" s="28" t="s">
        <v>498</v>
      </c>
      <c r="F186" s="60">
        <v>0</v>
      </c>
      <c r="G186" s="60">
        <v>0</v>
      </c>
      <c r="H186" s="9">
        <f t="shared" si="7"/>
        <v>0</v>
      </c>
      <c r="I186" s="13">
        <v>1110000</v>
      </c>
      <c r="J186" s="12">
        <v>0</v>
      </c>
      <c r="K186" s="71">
        <f t="shared" si="9"/>
        <v>1110000</v>
      </c>
    </row>
    <row r="187" spans="1:11" s="25" customFormat="1" ht="33" customHeight="1" x14ac:dyDescent="0.2">
      <c r="A187" s="20" t="s">
        <v>24</v>
      </c>
      <c r="B187" s="137" t="s">
        <v>25</v>
      </c>
      <c r="C187" s="137"/>
      <c r="D187" s="137"/>
      <c r="E187" s="138"/>
      <c r="F187" s="81">
        <f>F188+F192</f>
        <v>0</v>
      </c>
      <c r="G187" s="81">
        <f>G188+G192</f>
        <v>0</v>
      </c>
      <c r="H187" s="9">
        <f t="shared" si="7"/>
        <v>0</v>
      </c>
      <c r="I187" s="16">
        <f>SUM(I188,I192)</f>
        <v>8208940</v>
      </c>
      <c r="J187" s="16">
        <f>SUM(J188,J193)</f>
        <v>0</v>
      </c>
      <c r="K187" s="16">
        <f>SUM(K188,K192)</f>
        <v>8208940</v>
      </c>
    </row>
    <row r="188" spans="1:11" s="25" customFormat="1" ht="18" x14ac:dyDescent="0.2">
      <c r="A188" s="10"/>
      <c r="B188" s="26" t="s">
        <v>155</v>
      </c>
      <c r="C188" s="26"/>
      <c r="D188" s="26"/>
      <c r="E188" s="34" t="s">
        <v>14</v>
      </c>
      <c r="F188" s="59">
        <f>SUM(F189:F191)</f>
        <v>0</v>
      </c>
      <c r="G188" s="59">
        <f>SUM(G189:G191)</f>
        <v>0</v>
      </c>
      <c r="H188" s="9">
        <f t="shared" si="7"/>
        <v>0</v>
      </c>
      <c r="I188" s="29">
        <f>SUM(I189:I191)</f>
        <v>1533340</v>
      </c>
      <c r="J188" s="29">
        <f>SUM(J189:J191)</f>
        <v>0</v>
      </c>
      <c r="K188" s="71">
        <f>SUM(I188:J188)</f>
        <v>1533340</v>
      </c>
    </row>
    <row r="189" spans="1:11" s="25" customFormat="1" ht="18" x14ac:dyDescent="0.2">
      <c r="A189" s="10"/>
      <c r="B189" s="26"/>
      <c r="C189" s="109" t="s">
        <v>160</v>
      </c>
      <c r="D189" s="109"/>
      <c r="E189" s="35" t="s">
        <v>157</v>
      </c>
      <c r="F189" s="60">
        <v>0</v>
      </c>
      <c r="G189" s="60">
        <v>0</v>
      </c>
      <c r="H189" s="9">
        <f t="shared" si="7"/>
        <v>0</v>
      </c>
      <c r="I189" s="13">
        <v>652000</v>
      </c>
      <c r="J189" s="13">
        <v>0</v>
      </c>
      <c r="K189" s="71">
        <f t="shared" ref="K189:K191" si="12">SUM(I189:J189)</f>
        <v>652000</v>
      </c>
    </row>
    <row r="190" spans="1:11" s="25" customFormat="1" ht="18" x14ac:dyDescent="0.2">
      <c r="A190" s="10"/>
      <c r="B190" s="109"/>
      <c r="C190" s="109" t="s">
        <v>161</v>
      </c>
      <c r="D190" s="109"/>
      <c r="E190" s="35" t="s">
        <v>158</v>
      </c>
      <c r="F190" s="60">
        <v>0</v>
      </c>
      <c r="G190" s="60">
        <v>0</v>
      </c>
      <c r="H190" s="9">
        <f t="shared" si="7"/>
        <v>0</v>
      </c>
      <c r="I190" s="13">
        <v>128600</v>
      </c>
      <c r="J190" s="12">
        <v>0</v>
      </c>
      <c r="K190" s="71">
        <f t="shared" si="12"/>
        <v>128600</v>
      </c>
    </row>
    <row r="191" spans="1:11" s="25" customFormat="1" ht="18" x14ac:dyDescent="0.2">
      <c r="A191" s="10"/>
      <c r="B191" s="109"/>
      <c r="C191" s="109" t="s">
        <v>162</v>
      </c>
      <c r="D191" s="109"/>
      <c r="E191" s="35" t="s">
        <v>159</v>
      </c>
      <c r="F191" s="60">
        <v>0</v>
      </c>
      <c r="G191" s="60">
        <v>0</v>
      </c>
      <c r="H191" s="9">
        <f t="shared" si="7"/>
        <v>0</v>
      </c>
      <c r="I191" s="13">
        <v>752740</v>
      </c>
      <c r="J191" s="12">
        <v>0</v>
      </c>
      <c r="K191" s="71">
        <f t="shared" si="12"/>
        <v>752740</v>
      </c>
    </row>
    <row r="192" spans="1:11" s="25" customFormat="1" ht="18" x14ac:dyDescent="0.2">
      <c r="A192" s="10"/>
      <c r="B192" s="26" t="s">
        <v>156</v>
      </c>
      <c r="C192" s="109"/>
      <c r="D192" s="109"/>
      <c r="E192" s="34" t="s">
        <v>53</v>
      </c>
      <c r="F192" s="59">
        <f>F193</f>
        <v>0</v>
      </c>
      <c r="G192" s="59">
        <f>G193</f>
        <v>0</v>
      </c>
      <c r="H192" s="9">
        <f t="shared" si="7"/>
        <v>0</v>
      </c>
      <c r="I192" s="29">
        <f>SUM(I193:I193)</f>
        <v>6675600</v>
      </c>
      <c r="J192" s="29">
        <f>SUM(J193)</f>
        <v>0</v>
      </c>
      <c r="K192" s="71">
        <f>SUM(I192:J192)</f>
        <v>6675600</v>
      </c>
    </row>
    <row r="193" spans="1:11" s="25" customFormat="1" ht="18" x14ac:dyDescent="0.2">
      <c r="A193" s="10"/>
      <c r="B193" s="26"/>
      <c r="C193" s="109" t="s">
        <v>163</v>
      </c>
      <c r="D193" s="109"/>
      <c r="E193" s="35" t="s">
        <v>164</v>
      </c>
      <c r="F193" s="60">
        <v>0</v>
      </c>
      <c r="G193" s="60">
        <v>0</v>
      </c>
      <c r="H193" s="9">
        <f t="shared" si="7"/>
        <v>0</v>
      </c>
      <c r="I193" s="13">
        <v>6675600</v>
      </c>
      <c r="J193" s="13">
        <v>0</v>
      </c>
      <c r="K193" s="19">
        <f>SUM(I193:J193)</f>
        <v>6675600</v>
      </c>
    </row>
    <row r="194" spans="1:11" s="25" customFormat="1" ht="30.75" customHeight="1" x14ac:dyDescent="0.2">
      <c r="A194" s="20" t="s">
        <v>26</v>
      </c>
      <c r="B194" s="131" t="s">
        <v>27</v>
      </c>
      <c r="C194" s="131"/>
      <c r="D194" s="131"/>
      <c r="E194" s="132"/>
      <c r="F194" s="58">
        <f>F195+F206</f>
        <v>0</v>
      </c>
      <c r="G194" s="58">
        <f>G195+G206</f>
        <v>0</v>
      </c>
      <c r="H194" s="9">
        <f t="shared" si="7"/>
        <v>0</v>
      </c>
      <c r="I194" s="15">
        <f>I195+I206</f>
        <v>153124849</v>
      </c>
      <c r="J194" s="15">
        <f t="shared" ref="J194" si="13">SUM(J196:J209)</f>
        <v>0</v>
      </c>
      <c r="K194" s="19">
        <f t="shared" ref="K194:K259" si="14">SUM(I194:J194)</f>
        <v>153124849</v>
      </c>
    </row>
    <row r="195" spans="1:11" s="25" customFormat="1" ht="24.75" customHeight="1" x14ac:dyDescent="0.2">
      <c r="A195" s="26"/>
      <c r="B195" s="21" t="s">
        <v>499</v>
      </c>
      <c r="C195" s="21"/>
      <c r="D195" s="21"/>
      <c r="E195" s="75" t="s">
        <v>14</v>
      </c>
      <c r="F195" s="67">
        <f>SUM(F196:F205)</f>
        <v>0</v>
      </c>
      <c r="G195" s="67">
        <f>SUM(G196:G205)</f>
        <v>0</v>
      </c>
      <c r="H195" s="9">
        <f t="shared" si="7"/>
        <v>0</v>
      </c>
      <c r="I195" s="11">
        <f>SUM(I196:I205)</f>
        <v>53022934</v>
      </c>
      <c r="J195" s="11">
        <f>SUM(J196:J205)</f>
        <v>0</v>
      </c>
      <c r="K195" s="19">
        <f t="shared" si="14"/>
        <v>53022934</v>
      </c>
    </row>
    <row r="196" spans="1:11" s="25" customFormat="1" ht="18" x14ac:dyDescent="0.2">
      <c r="A196" s="109"/>
      <c r="B196" s="26"/>
      <c r="C196" s="109"/>
      <c r="D196" s="109" t="s">
        <v>110</v>
      </c>
      <c r="E196" s="40" t="s">
        <v>111</v>
      </c>
      <c r="F196" s="60">
        <v>0</v>
      </c>
      <c r="G196" s="60">
        <v>0</v>
      </c>
      <c r="H196" s="9">
        <f t="shared" si="7"/>
        <v>0</v>
      </c>
      <c r="I196" s="13">
        <v>13810801</v>
      </c>
      <c r="J196" s="13">
        <v>0</v>
      </c>
      <c r="K196" s="19">
        <f t="shared" si="14"/>
        <v>13810801</v>
      </c>
    </row>
    <row r="197" spans="1:11" s="25" customFormat="1" ht="18" x14ac:dyDescent="0.2">
      <c r="A197" s="109"/>
      <c r="B197" s="109"/>
      <c r="C197" s="26"/>
      <c r="D197" s="109" t="s">
        <v>112</v>
      </c>
      <c r="E197" s="28" t="s">
        <v>113</v>
      </c>
      <c r="F197" s="60">
        <v>0</v>
      </c>
      <c r="G197" s="60">
        <v>0</v>
      </c>
      <c r="H197" s="9">
        <f t="shared" si="7"/>
        <v>0</v>
      </c>
      <c r="I197" s="13">
        <v>5960972</v>
      </c>
      <c r="J197" s="13">
        <v>0</v>
      </c>
      <c r="K197" s="19">
        <f t="shared" si="14"/>
        <v>5960972</v>
      </c>
    </row>
    <row r="198" spans="1:11" s="25" customFormat="1" ht="18" x14ac:dyDescent="0.2">
      <c r="A198" s="109"/>
      <c r="B198" s="109"/>
      <c r="C198" s="109"/>
      <c r="D198" s="109" t="s">
        <v>114</v>
      </c>
      <c r="E198" s="28" t="s">
        <v>115</v>
      </c>
      <c r="F198" s="60">
        <v>0</v>
      </c>
      <c r="G198" s="60">
        <v>0</v>
      </c>
      <c r="H198" s="9">
        <f t="shared" si="7"/>
        <v>0</v>
      </c>
      <c r="I198" s="13">
        <v>2291151</v>
      </c>
      <c r="J198" s="12">
        <v>0</v>
      </c>
      <c r="K198" s="19">
        <f t="shared" si="14"/>
        <v>2291151</v>
      </c>
    </row>
    <row r="199" spans="1:11" s="25" customFormat="1" ht="18" x14ac:dyDescent="0.2">
      <c r="A199" s="109"/>
      <c r="B199" s="109"/>
      <c r="C199" s="109"/>
      <c r="D199" s="109" t="s">
        <v>116</v>
      </c>
      <c r="E199" s="28" t="s">
        <v>117</v>
      </c>
      <c r="F199" s="60">
        <v>0</v>
      </c>
      <c r="G199" s="60">
        <v>0</v>
      </c>
      <c r="H199" s="9">
        <f t="shared" si="7"/>
        <v>0</v>
      </c>
      <c r="I199" s="13">
        <v>3742500</v>
      </c>
      <c r="J199" s="12">
        <v>0</v>
      </c>
      <c r="K199" s="19">
        <f t="shared" si="14"/>
        <v>3742500</v>
      </c>
    </row>
    <row r="200" spans="1:11" s="25" customFormat="1" ht="18" x14ac:dyDescent="0.2">
      <c r="A200" s="109"/>
      <c r="B200" s="109"/>
      <c r="C200" s="109"/>
      <c r="D200" s="109" t="s">
        <v>118</v>
      </c>
      <c r="E200" s="28" t="s">
        <v>119</v>
      </c>
      <c r="F200" s="60">
        <v>0</v>
      </c>
      <c r="G200" s="60">
        <v>0</v>
      </c>
      <c r="H200" s="9">
        <f t="shared" si="7"/>
        <v>0</v>
      </c>
      <c r="I200" s="13">
        <v>4131325</v>
      </c>
      <c r="J200" s="12">
        <v>0</v>
      </c>
      <c r="K200" s="19">
        <f t="shared" si="14"/>
        <v>4131325</v>
      </c>
    </row>
    <row r="201" spans="1:11" s="25" customFormat="1" ht="18" x14ac:dyDescent="0.2">
      <c r="A201" s="109"/>
      <c r="B201" s="109"/>
      <c r="C201" s="26"/>
      <c r="D201" s="109" t="s">
        <v>124</v>
      </c>
      <c r="E201" s="28" t="s">
        <v>120</v>
      </c>
      <c r="F201" s="60">
        <v>0</v>
      </c>
      <c r="G201" s="60">
        <v>0</v>
      </c>
      <c r="H201" s="9">
        <f t="shared" si="7"/>
        <v>0</v>
      </c>
      <c r="I201" s="13">
        <v>1571620</v>
      </c>
      <c r="J201" s="13">
        <v>0</v>
      </c>
      <c r="K201" s="19">
        <f t="shared" si="14"/>
        <v>1571620</v>
      </c>
    </row>
    <row r="202" spans="1:11" s="25" customFormat="1" ht="18" x14ac:dyDescent="0.2">
      <c r="A202" s="109"/>
      <c r="B202" s="109"/>
      <c r="C202" s="109"/>
      <c r="D202" s="109" t="s">
        <v>125</v>
      </c>
      <c r="E202" s="28" t="s">
        <v>121</v>
      </c>
      <c r="F202" s="60">
        <v>0</v>
      </c>
      <c r="G202" s="60">
        <v>0</v>
      </c>
      <c r="H202" s="9">
        <f t="shared" si="7"/>
        <v>0</v>
      </c>
      <c r="I202" s="13">
        <v>3158825</v>
      </c>
      <c r="J202" s="12">
        <v>0</v>
      </c>
      <c r="K202" s="19">
        <f t="shared" si="14"/>
        <v>3158825</v>
      </c>
    </row>
    <row r="203" spans="1:11" s="25" customFormat="1" ht="18" x14ac:dyDescent="0.2">
      <c r="A203" s="109"/>
      <c r="B203" s="109"/>
      <c r="C203" s="109"/>
      <c r="D203" s="109" t="s">
        <v>480</v>
      </c>
      <c r="E203" s="28" t="s">
        <v>481</v>
      </c>
      <c r="F203" s="60">
        <v>0</v>
      </c>
      <c r="G203" s="60">
        <v>0</v>
      </c>
      <c r="H203" s="9">
        <f t="shared" si="7"/>
        <v>0</v>
      </c>
      <c r="I203" s="13">
        <v>1644682</v>
      </c>
      <c r="J203" s="12">
        <v>0</v>
      </c>
      <c r="K203" s="19">
        <f t="shared" si="14"/>
        <v>1644682</v>
      </c>
    </row>
    <row r="204" spans="1:11" s="25" customFormat="1" ht="18" x14ac:dyDescent="0.2">
      <c r="A204" s="109"/>
      <c r="B204" s="109"/>
      <c r="C204" s="109"/>
      <c r="D204" s="109" t="s">
        <v>126</v>
      </c>
      <c r="E204" s="28" t="s">
        <v>122</v>
      </c>
      <c r="F204" s="60">
        <v>0</v>
      </c>
      <c r="G204" s="60">
        <v>0</v>
      </c>
      <c r="H204" s="9">
        <f t="shared" si="7"/>
        <v>0</v>
      </c>
      <c r="I204" s="13">
        <v>13580817</v>
      </c>
      <c r="J204" s="12">
        <v>0</v>
      </c>
      <c r="K204" s="19">
        <f t="shared" si="14"/>
        <v>13580817</v>
      </c>
    </row>
    <row r="205" spans="1:11" s="25" customFormat="1" ht="18" x14ac:dyDescent="0.2">
      <c r="A205" s="109"/>
      <c r="B205" s="109"/>
      <c r="C205" s="109"/>
      <c r="D205" s="109" t="s">
        <v>482</v>
      </c>
      <c r="E205" s="28" t="s">
        <v>483</v>
      </c>
      <c r="F205" s="60">
        <v>0</v>
      </c>
      <c r="G205" s="60">
        <v>0</v>
      </c>
      <c r="H205" s="9">
        <f t="shared" si="7"/>
        <v>0</v>
      </c>
      <c r="I205" s="13">
        <v>3130241</v>
      </c>
      <c r="J205" s="12">
        <v>0</v>
      </c>
      <c r="K205" s="19">
        <f t="shared" si="14"/>
        <v>3130241</v>
      </c>
    </row>
    <row r="206" spans="1:11" s="25" customFormat="1" ht="21" customHeight="1" x14ac:dyDescent="0.2">
      <c r="A206" s="109"/>
      <c r="B206" s="26" t="s">
        <v>500</v>
      </c>
      <c r="C206" s="109"/>
      <c r="D206" s="109"/>
      <c r="E206" s="27" t="s">
        <v>53</v>
      </c>
      <c r="F206" s="59">
        <f>SUM(F207:F209)</f>
        <v>0</v>
      </c>
      <c r="G206" s="59">
        <f>SUM(G207:G209)</f>
        <v>0</v>
      </c>
      <c r="H206" s="9">
        <f t="shared" si="7"/>
        <v>0</v>
      </c>
      <c r="I206" s="11">
        <f>SUM(I207:I209)</f>
        <v>100101915</v>
      </c>
      <c r="J206" s="11">
        <f>SUM(J207:J209)</f>
        <v>0</v>
      </c>
      <c r="K206" s="19">
        <f t="shared" si="14"/>
        <v>100101915</v>
      </c>
    </row>
    <row r="207" spans="1:11" s="25" customFormat="1" ht="18" x14ac:dyDescent="0.2">
      <c r="A207" s="109"/>
      <c r="B207" s="109"/>
      <c r="C207" s="109"/>
      <c r="D207" s="109" t="s">
        <v>127</v>
      </c>
      <c r="E207" s="28" t="s">
        <v>123</v>
      </c>
      <c r="F207" s="60">
        <v>0</v>
      </c>
      <c r="G207" s="60">
        <v>0</v>
      </c>
      <c r="H207" s="9">
        <f t="shared" si="7"/>
        <v>0</v>
      </c>
      <c r="I207" s="13">
        <v>94619164</v>
      </c>
      <c r="J207" s="12">
        <v>0</v>
      </c>
      <c r="K207" s="19">
        <f t="shared" si="14"/>
        <v>94619164</v>
      </c>
    </row>
    <row r="208" spans="1:11" s="25" customFormat="1" ht="18" x14ac:dyDescent="0.2">
      <c r="A208" s="109"/>
      <c r="B208" s="109"/>
      <c r="C208" s="109"/>
      <c r="D208" s="109" t="s">
        <v>484</v>
      </c>
      <c r="E208" s="28" t="s">
        <v>485</v>
      </c>
      <c r="F208" s="60">
        <v>0</v>
      </c>
      <c r="G208" s="60">
        <v>0</v>
      </c>
      <c r="H208" s="9">
        <f t="shared" si="7"/>
        <v>0</v>
      </c>
      <c r="I208" s="13">
        <v>2672751</v>
      </c>
      <c r="J208" s="12">
        <v>0</v>
      </c>
      <c r="K208" s="19">
        <f t="shared" si="14"/>
        <v>2672751</v>
      </c>
    </row>
    <row r="209" spans="1:11" s="25" customFormat="1" ht="18" x14ac:dyDescent="0.2">
      <c r="A209" s="109"/>
      <c r="B209" s="109"/>
      <c r="C209" s="26"/>
      <c r="D209" s="109" t="s">
        <v>486</v>
      </c>
      <c r="E209" s="28" t="s">
        <v>487</v>
      </c>
      <c r="F209" s="60">
        <v>0</v>
      </c>
      <c r="G209" s="60">
        <v>0</v>
      </c>
      <c r="H209" s="9">
        <f t="shared" si="7"/>
        <v>0</v>
      </c>
      <c r="I209" s="13">
        <v>2810000</v>
      </c>
      <c r="J209" s="12">
        <v>0</v>
      </c>
      <c r="K209" s="19">
        <f t="shared" si="14"/>
        <v>2810000</v>
      </c>
    </row>
    <row r="210" spans="1:11" s="25" customFormat="1" ht="32.25" customHeight="1" x14ac:dyDescent="0.2">
      <c r="A210" s="17" t="s">
        <v>28</v>
      </c>
      <c r="B210" s="139" t="s">
        <v>43</v>
      </c>
      <c r="C210" s="139"/>
      <c r="D210" s="139"/>
      <c r="E210" s="139"/>
      <c r="F210" s="82">
        <f>F211</f>
        <v>0</v>
      </c>
      <c r="G210" s="82">
        <f>G211</f>
        <v>0</v>
      </c>
      <c r="H210" s="83">
        <f t="shared" si="7"/>
        <v>0</v>
      </c>
      <c r="I210" s="84">
        <f>I211</f>
        <v>6300000</v>
      </c>
      <c r="J210" s="84">
        <f>J211</f>
        <v>0</v>
      </c>
      <c r="K210" s="19">
        <f t="shared" si="14"/>
        <v>6300000</v>
      </c>
    </row>
    <row r="211" spans="1:11" s="25" customFormat="1" ht="24" customHeight="1" x14ac:dyDescent="0.2">
      <c r="A211" s="10"/>
      <c r="B211" s="10" t="s">
        <v>501</v>
      </c>
      <c r="C211" s="10"/>
      <c r="D211" s="10"/>
      <c r="E211" s="10" t="s">
        <v>14</v>
      </c>
      <c r="F211" s="67">
        <v>0</v>
      </c>
      <c r="G211" s="67">
        <v>0</v>
      </c>
      <c r="H211" s="83">
        <f t="shared" si="7"/>
        <v>0</v>
      </c>
      <c r="I211" s="69">
        <v>6300000</v>
      </c>
      <c r="J211" s="85">
        <v>0</v>
      </c>
      <c r="K211" s="19">
        <f t="shared" si="14"/>
        <v>6300000</v>
      </c>
    </row>
    <row r="212" spans="1:11" s="25" customFormat="1" ht="33" customHeight="1" x14ac:dyDescent="0.2">
      <c r="A212" s="17" t="s">
        <v>29</v>
      </c>
      <c r="B212" s="140" t="s">
        <v>30</v>
      </c>
      <c r="C212" s="140"/>
      <c r="D212" s="140"/>
      <c r="E212" s="140"/>
      <c r="F212" s="81">
        <f>F213</f>
        <v>0</v>
      </c>
      <c r="G212" s="81">
        <f>G213</f>
        <v>0</v>
      </c>
      <c r="H212" s="9">
        <f t="shared" si="7"/>
        <v>0</v>
      </c>
      <c r="I212" s="18">
        <f>I213</f>
        <v>10211202</v>
      </c>
      <c r="J212" s="18">
        <f>J213</f>
        <v>16000000</v>
      </c>
      <c r="K212" s="19">
        <f t="shared" si="14"/>
        <v>26211202</v>
      </c>
    </row>
    <row r="213" spans="1:11" s="25" customFormat="1" ht="18" x14ac:dyDescent="0.2">
      <c r="A213" s="109"/>
      <c r="B213" s="26" t="s">
        <v>95</v>
      </c>
      <c r="C213" s="26"/>
      <c r="D213" s="26"/>
      <c r="E213" s="27" t="s">
        <v>14</v>
      </c>
      <c r="F213" s="59">
        <f>SUM(F214:F222)</f>
        <v>0</v>
      </c>
      <c r="G213" s="59">
        <f>SUM(G214:G222)</f>
        <v>0</v>
      </c>
      <c r="H213" s="9">
        <f t="shared" si="7"/>
        <v>0</v>
      </c>
      <c r="I213" s="29">
        <f>SUM(I214:I222)</f>
        <v>10211202</v>
      </c>
      <c r="J213" s="29">
        <f>SUM(J214:J222)</f>
        <v>16000000</v>
      </c>
      <c r="K213" s="19">
        <f t="shared" si="14"/>
        <v>26211202</v>
      </c>
    </row>
    <row r="214" spans="1:11" s="25" customFormat="1" ht="30" customHeight="1" x14ac:dyDescent="0.2">
      <c r="A214" s="109"/>
      <c r="B214" s="26"/>
      <c r="C214" s="109" t="s">
        <v>96</v>
      </c>
      <c r="D214" s="109"/>
      <c r="E214" s="28" t="s">
        <v>97</v>
      </c>
      <c r="F214" s="60">
        <v>0</v>
      </c>
      <c r="G214" s="60">
        <v>0</v>
      </c>
      <c r="H214" s="9">
        <f t="shared" si="7"/>
        <v>0</v>
      </c>
      <c r="I214" s="30">
        <f>94943+14031</f>
        <v>108974</v>
      </c>
      <c r="J214" s="30">
        <v>0</v>
      </c>
      <c r="K214" s="19">
        <f t="shared" si="14"/>
        <v>108974</v>
      </c>
    </row>
    <row r="215" spans="1:11" s="25" customFormat="1" ht="18" x14ac:dyDescent="0.2">
      <c r="A215" s="109"/>
      <c r="B215" s="26"/>
      <c r="C215" s="109" t="s">
        <v>98</v>
      </c>
      <c r="D215" s="109"/>
      <c r="E215" s="28" t="str">
        <f>'[1]15.1.2'!$B$1</f>
        <v>Szakértők, művészek eseti megbízási díja</v>
      </c>
      <c r="F215" s="60">
        <v>0</v>
      </c>
      <c r="G215" s="60">
        <v>0</v>
      </c>
      <c r="H215" s="9">
        <f t="shared" si="7"/>
        <v>0</v>
      </c>
      <c r="I215" s="30">
        <v>107577</v>
      </c>
      <c r="J215" s="30">
        <v>0</v>
      </c>
      <c r="K215" s="19">
        <f t="shared" si="14"/>
        <v>107577</v>
      </c>
    </row>
    <row r="216" spans="1:11" s="25" customFormat="1" ht="18" x14ac:dyDescent="0.2">
      <c r="A216" s="109"/>
      <c r="B216" s="26"/>
      <c r="C216" s="109" t="s">
        <v>99</v>
      </c>
      <c r="D216" s="109"/>
      <c r="E216" s="28" t="str">
        <f>'[1]15.1.5'!$B$1</f>
        <v>Kiemelt gyermek- és ifjúsági kulturális rendezvények</v>
      </c>
      <c r="F216" s="60">
        <v>0</v>
      </c>
      <c r="G216" s="60">
        <v>0</v>
      </c>
      <c r="H216" s="9">
        <f t="shared" si="7"/>
        <v>0</v>
      </c>
      <c r="I216" s="30">
        <v>692150</v>
      </c>
      <c r="J216" s="30">
        <v>0</v>
      </c>
      <c r="K216" s="19">
        <f t="shared" si="14"/>
        <v>692150</v>
      </c>
    </row>
    <row r="217" spans="1:11" s="25" customFormat="1" ht="18" x14ac:dyDescent="0.2">
      <c r="A217" s="109"/>
      <c r="B217" s="26"/>
      <c r="C217" s="109" t="s">
        <v>100</v>
      </c>
      <c r="D217" s="109"/>
      <c r="E217" s="28" t="str">
        <f>'[1]15.1.6'!$B$1</f>
        <v>Antal-Lusztig gyűjteménnyel kapcsolatos költségek</v>
      </c>
      <c r="F217" s="60">
        <v>0</v>
      </c>
      <c r="G217" s="60">
        <v>0</v>
      </c>
      <c r="H217" s="9">
        <f t="shared" si="7"/>
        <v>0</v>
      </c>
      <c r="I217" s="30">
        <v>2433400</v>
      </c>
      <c r="J217" s="30">
        <v>0</v>
      </c>
      <c r="K217" s="19">
        <f t="shared" si="14"/>
        <v>2433400</v>
      </c>
    </row>
    <row r="218" spans="1:11" s="25" customFormat="1" ht="18" x14ac:dyDescent="0.2">
      <c r="A218" s="109"/>
      <c r="B218" s="26"/>
      <c r="C218" s="109" t="s">
        <v>101</v>
      </c>
      <c r="D218" s="109"/>
      <c r="E218" s="40" t="str">
        <f>'[1]15.1.10'!$B$1</f>
        <v>Debreceni Értéktár Bizottság működésével kapcsolatos kiadások</v>
      </c>
      <c r="F218" s="60">
        <v>0</v>
      </c>
      <c r="G218" s="60">
        <v>0</v>
      </c>
      <c r="H218" s="9">
        <f t="shared" si="7"/>
        <v>0</v>
      </c>
      <c r="I218" s="30">
        <v>2201790</v>
      </c>
      <c r="J218" s="30">
        <v>0</v>
      </c>
      <c r="K218" s="19">
        <f t="shared" si="14"/>
        <v>2201790</v>
      </c>
    </row>
    <row r="219" spans="1:11" s="25" customFormat="1" ht="18" x14ac:dyDescent="0.2">
      <c r="A219" s="109"/>
      <c r="B219" s="26"/>
      <c r="C219" s="109" t="s">
        <v>102</v>
      </c>
      <c r="D219" s="109"/>
      <c r="E219" s="40" t="s">
        <v>103</v>
      </c>
      <c r="F219" s="60">
        <v>0</v>
      </c>
      <c r="G219" s="60">
        <v>0</v>
      </c>
      <c r="H219" s="9">
        <f t="shared" si="7"/>
        <v>0</v>
      </c>
      <c r="I219" s="30">
        <f>544291+2323020</f>
        <v>2867311</v>
      </c>
      <c r="J219" s="30">
        <v>0</v>
      </c>
      <c r="K219" s="19">
        <f t="shared" si="14"/>
        <v>2867311</v>
      </c>
    </row>
    <row r="220" spans="1:11" s="25" customFormat="1" ht="18" x14ac:dyDescent="0.2">
      <c r="A220" s="109"/>
      <c r="B220" s="26"/>
      <c r="C220" s="109"/>
      <c r="D220" s="109" t="s">
        <v>171</v>
      </c>
      <c r="E220" s="35" t="s">
        <v>165</v>
      </c>
      <c r="F220" s="60">
        <v>0</v>
      </c>
      <c r="G220" s="60">
        <v>0</v>
      </c>
      <c r="H220" s="9">
        <f t="shared" ref="H220:H283" si="15">F220+G220</f>
        <v>0</v>
      </c>
      <c r="I220" s="30">
        <v>800000</v>
      </c>
      <c r="J220" s="30">
        <v>1000000</v>
      </c>
      <c r="K220" s="19">
        <f t="shared" si="14"/>
        <v>1800000</v>
      </c>
    </row>
    <row r="221" spans="1:11" s="25" customFormat="1" ht="18" x14ac:dyDescent="0.2">
      <c r="A221" s="109"/>
      <c r="B221" s="26"/>
      <c r="C221" s="109"/>
      <c r="D221" s="109" t="s">
        <v>260</v>
      </c>
      <c r="E221" s="35" t="s">
        <v>490</v>
      </c>
      <c r="F221" s="60">
        <v>0</v>
      </c>
      <c r="G221" s="60">
        <v>0</v>
      </c>
      <c r="H221" s="9">
        <f t="shared" si="15"/>
        <v>0</v>
      </c>
      <c r="I221" s="30">
        <v>1000000</v>
      </c>
      <c r="J221" s="30">
        <v>0</v>
      </c>
      <c r="K221" s="19">
        <f t="shared" si="14"/>
        <v>1000000</v>
      </c>
    </row>
    <row r="222" spans="1:11" s="25" customFormat="1" ht="18" x14ac:dyDescent="0.2">
      <c r="A222" s="109"/>
      <c r="B222" s="26"/>
      <c r="C222" s="109" t="s">
        <v>436</v>
      </c>
      <c r="D222" s="109"/>
      <c r="E222" s="41" t="s">
        <v>491</v>
      </c>
      <c r="F222" s="60">
        <v>0</v>
      </c>
      <c r="G222" s="60">
        <v>0</v>
      </c>
      <c r="H222" s="9">
        <f t="shared" si="15"/>
        <v>0</v>
      </c>
      <c r="I222" s="30">
        <v>0</v>
      </c>
      <c r="J222" s="30">
        <v>15000000</v>
      </c>
      <c r="K222" s="19">
        <f t="shared" si="14"/>
        <v>15000000</v>
      </c>
    </row>
    <row r="223" spans="1:11" s="25" customFormat="1" ht="35.25" customHeight="1" x14ac:dyDescent="0.2">
      <c r="A223" s="17" t="s">
        <v>51</v>
      </c>
      <c r="B223" s="140" t="s">
        <v>104</v>
      </c>
      <c r="C223" s="140"/>
      <c r="D223" s="140"/>
      <c r="E223" s="141"/>
      <c r="F223" s="81">
        <f>F224</f>
        <v>0</v>
      </c>
      <c r="G223" s="81">
        <f>G224</f>
        <v>0</v>
      </c>
      <c r="H223" s="9">
        <f t="shared" si="15"/>
        <v>0</v>
      </c>
      <c r="I223" s="18">
        <f>I224</f>
        <v>2560000</v>
      </c>
      <c r="J223" s="18">
        <f>J224</f>
        <v>50000000</v>
      </c>
      <c r="K223" s="19">
        <f t="shared" si="14"/>
        <v>52560000</v>
      </c>
    </row>
    <row r="224" spans="1:11" s="25" customFormat="1" ht="18" x14ac:dyDescent="0.2">
      <c r="A224" s="109"/>
      <c r="B224" s="26" t="s">
        <v>52</v>
      </c>
      <c r="C224" s="109"/>
      <c r="D224" s="109"/>
      <c r="E224" s="34" t="s">
        <v>53</v>
      </c>
      <c r="F224" s="59">
        <f>SUM(F225:F229)</f>
        <v>0</v>
      </c>
      <c r="G224" s="59">
        <f>SUM(G225:G229)</f>
        <v>0</v>
      </c>
      <c r="H224" s="9">
        <f t="shared" si="15"/>
        <v>0</v>
      </c>
      <c r="I224" s="29">
        <f>SUM(I225:I229)</f>
        <v>2560000</v>
      </c>
      <c r="J224" s="29">
        <f>SUM(J225:J229)</f>
        <v>50000000</v>
      </c>
      <c r="K224" s="19">
        <f t="shared" si="14"/>
        <v>52560000</v>
      </c>
    </row>
    <row r="225" spans="1:11" s="25" customFormat="1" ht="18" x14ac:dyDescent="0.2">
      <c r="A225" s="112"/>
      <c r="B225" s="26"/>
      <c r="C225" s="112"/>
      <c r="D225" s="112" t="s">
        <v>522</v>
      </c>
      <c r="E225" s="28" t="s">
        <v>523</v>
      </c>
      <c r="F225" s="60">
        <v>0</v>
      </c>
      <c r="G225" s="60">
        <v>0</v>
      </c>
      <c r="H225" s="9">
        <f t="shared" si="15"/>
        <v>0</v>
      </c>
      <c r="I225" s="30">
        <v>0</v>
      </c>
      <c r="J225" s="30">
        <v>20000000</v>
      </c>
      <c r="K225" s="19">
        <f t="shared" si="14"/>
        <v>20000000</v>
      </c>
    </row>
    <row r="226" spans="1:11" s="25" customFormat="1" ht="18" x14ac:dyDescent="0.2">
      <c r="A226" s="111"/>
      <c r="B226" s="26"/>
      <c r="C226" s="111"/>
      <c r="D226" s="111" t="s">
        <v>520</v>
      </c>
      <c r="E226" s="28" t="s">
        <v>521</v>
      </c>
      <c r="F226" s="60">
        <v>0</v>
      </c>
      <c r="G226" s="60">
        <v>0</v>
      </c>
      <c r="H226" s="9">
        <f t="shared" si="15"/>
        <v>0</v>
      </c>
      <c r="I226" s="30">
        <v>0</v>
      </c>
      <c r="J226" s="30">
        <v>30000000</v>
      </c>
      <c r="K226" s="19">
        <f t="shared" si="14"/>
        <v>30000000</v>
      </c>
    </row>
    <row r="227" spans="1:11" s="25" customFormat="1" ht="18" customHeight="1" x14ac:dyDescent="0.2">
      <c r="A227" s="109"/>
      <c r="B227" s="26"/>
      <c r="C227" s="109"/>
      <c r="D227" s="109" t="s">
        <v>105</v>
      </c>
      <c r="E227" s="113" t="s">
        <v>54</v>
      </c>
      <c r="F227" s="60">
        <v>0</v>
      </c>
      <c r="G227" s="60">
        <v>0</v>
      </c>
      <c r="H227" s="9">
        <f t="shared" si="15"/>
        <v>0</v>
      </c>
      <c r="I227" s="30">
        <v>2500000</v>
      </c>
      <c r="J227" s="30">
        <v>0</v>
      </c>
      <c r="K227" s="19">
        <f t="shared" si="14"/>
        <v>2500000</v>
      </c>
    </row>
    <row r="228" spans="1:11" s="25" customFormat="1" ht="18" customHeight="1" x14ac:dyDescent="0.2">
      <c r="A228" s="109"/>
      <c r="B228" s="26"/>
      <c r="C228" s="109"/>
      <c r="D228" s="109" t="s">
        <v>55</v>
      </c>
      <c r="E228" s="35" t="s">
        <v>56</v>
      </c>
      <c r="F228" s="60">
        <v>0</v>
      </c>
      <c r="G228" s="60">
        <v>0</v>
      </c>
      <c r="H228" s="9">
        <f t="shared" si="15"/>
        <v>0</v>
      </c>
      <c r="I228" s="30">
        <v>10000</v>
      </c>
      <c r="J228" s="30">
        <v>0</v>
      </c>
      <c r="K228" s="19">
        <f t="shared" si="14"/>
        <v>10000</v>
      </c>
    </row>
    <row r="229" spans="1:11" s="25" customFormat="1" ht="18" customHeight="1" x14ac:dyDescent="0.2">
      <c r="A229" s="109"/>
      <c r="B229" s="26"/>
      <c r="C229" s="109"/>
      <c r="D229" s="109" t="s">
        <v>57</v>
      </c>
      <c r="E229" s="35" t="s">
        <v>58</v>
      </c>
      <c r="F229" s="60">
        <v>0</v>
      </c>
      <c r="G229" s="60">
        <v>0</v>
      </c>
      <c r="H229" s="9">
        <f t="shared" si="15"/>
        <v>0</v>
      </c>
      <c r="I229" s="30">
        <v>50000</v>
      </c>
      <c r="J229" s="30">
        <v>0</v>
      </c>
      <c r="K229" s="19">
        <f t="shared" si="14"/>
        <v>50000</v>
      </c>
    </row>
    <row r="230" spans="1:11" s="25" customFormat="1" ht="36" customHeight="1" x14ac:dyDescent="0.2">
      <c r="A230" s="17" t="s">
        <v>31</v>
      </c>
      <c r="B230" s="140" t="s">
        <v>32</v>
      </c>
      <c r="C230" s="140"/>
      <c r="D230" s="140"/>
      <c r="E230" s="141"/>
      <c r="F230" s="86">
        <f>F231</f>
        <v>0</v>
      </c>
      <c r="G230" s="86">
        <f>G231</f>
        <v>42297528</v>
      </c>
      <c r="H230" s="9">
        <f t="shared" si="15"/>
        <v>42297528</v>
      </c>
      <c r="I230" s="18">
        <f>I231</f>
        <v>0</v>
      </c>
      <c r="J230" s="18">
        <f>J231</f>
        <v>0</v>
      </c>
      <c r="K230" s="19">
        <f t="shared" si="14"/>
        <v>0</v>
      </c>
    </row>
    <row r="231" spans="1:11" s="25" customFormat="1" ht="22.5" customHeight="1" x14ac:dyDescent="0.2">
      <c r="A231" s="109"/>
      <c r="B231" s="26" t="s">
        <v>33</v>
      </c>
      <c r="C231" s="26"/>
      <c r="D231" s="26"/>
      <c r="E231" s="34" t="s">
        <v>14</v>
      </c>
      <c r="F231" s="11">
        <v>0</v>
      </c>
      <c r="G231" s="29">
        <v>42297528</v>
      </c>
      <c r="H231" s="9">
        <f t="shared" si="15"/>
        <v>42297528</v>
      </c>
      <c r="I231" s="29">
        <v>0</v>
      </c>
      <c r="J231" s="29">
        <f>SUM(J242:J247)</f>
        <v>0</v>
      </c>
      <c r="K231" s="19">
        <f t="shared" si="14"/>
        <v>0</v>
      </c>
    </row>
    <row r="232" spans="1:11" s="25" customFormat="1" ht="36.75" customHeight="1" x14ac:dyDescent="0.2">
      <c r="A232" s="17" t="s">
        <v>69</v>
      </c>
      <c r="B232" s="140" t="s">
        <v>167</v>
      </c>
      <c r="C232" s="140"/>
      <c r="D232" s="140"/>
      <c r="E232" s="141"/>
      <c r="F232" s="81">
        <f>F233</f>
        <v>0</v>
      </c>
      <c r="G232" s="81">
        <f>G233</f>
        <v>0</v>
      </c>
      <c r="H232" s="9">
        <f t="shared" si="15"/>
        <v>0</v>
      </c>
      <c r="I232" s="18">
        <f>SUM(I233)</f>
        <v>109333333</v>
      </c>
      <c r="J232" s="18">
        <f>J233</f>
        <v>0</v>
      </c>
      <c r="K232" s="19">
        <f t="shared" si="14"/>
        <v>109333333</v>
      </c>
    </row>
    <row r="233" spans="1:11" s="25" customFormat="1" ht="22.5" customHeight="1" x14ac:dyDescent="0.2">
      <c r="A233" s="109"/>
      <c r="B233" s="26" t="s">
        <v>70</v>
      </c>
      <c r="C233" s="26"/>
      <c r="D233" s="26"/>
      <c r="E233" s="34" t="s">
        <v>14</v>
      </c>
      <c r="F233" s="59">
        <v>0</v>
      </c>
      <c r="G233" s="59">
        <v>0</v>
      </c>
      <c r="H233" s="9">
        <f t="shared" si="15"/>
        <v>0</v>
      </c>
      <c r="I233" s="29">
        <v>109333333</v>
      </c>
      <c r="J233" s="29">
        <v>0</v>
      </c>
      <c r="K233" s="19">
        <f t="shared" si="14"/>
        <v>109333333</v>
      </c>
    </row>
    <row r="234" spans="1:11" s="25" customFormat="1" ht="30" customHeight="1" x14ac:dyDescent="0.2">
      <c r="A234" s="17" t="s">
        <v>34</v>
      </c>
      <c r="B234" s="140" t="s">
        <v>505</v>
      </c>
      <c r="C234" s="140"/>
      <c r="D234" s="140"/>
      <c r="E234" s="141"/>
      <c r="F234" s="81">
        <f>F235+F240</f>
        <v>0</v>
      </c>
      <c r="G234" s="81">
        <f>G235+G240</f>
        <v>0</v>
      </c>
      <c r="H234" s="9">
        <f t="shared" si="15"/>
        <v>0</v>
      </c>
      <c r="I234" s="18">
        <f>I235+I240</f>
        <v>24056661</v>
      </c>
      <c r="J234" s="18">
        <f>J235+J240</f>
        <v>0</v>
      </c>
      <c r="K234" s="19">
        <f t="shared" si="14"/>
        <v>24056661</v>
      </c>
    </row>
    <row r="235" spans="1:11" s="25" customFormat="1" ht="18" x14ac:dyDescent="0.2">
      <c r="A235" s="142"/>
      <c r="B235" s="26" t="s">
        <v>59</v>
      </c>
      <c r="C235" s="26"/>
      <c r="D235" s="26"/>
      <c r="E235" s="34" t="s">
        <v>14</v>
      </c>
      <c r="F235" s="59">
        <f>SUM(F236:F239)</f>
        <v>0</v>
      </c>
      <c r="G235" s="59">
        <f>SUM(G236:G239)</f>
        <v>0</v>
      </c>
      <c r="H235" s="9">
        <f t="shared" si="15"/>
        <v>0</v>
      </c>
      <c r="I235" s="29">
        <f>SUM(I236:I239)</f>
        <v>24048731</v>
      </c>
      <c r="J235" s="29">
        <f>SUM(J236:J239)</f>
        <v>0</v>
      </c>
      <c r="K235" s="19">
        <f t="shared" si="14"/>
        <v>24048731</v>
      </c>
    </row>
    <row r="236" spans="1:11" s="25" customFormat="1" ht="21" customHeight="1" x14ac:dyDescent="0.2">
      <c r="A236" s="142"/>
      <c r="B236" s="26"/>
      <c r="C236" s="109" t="s">
        <v>60</v>
      </c>
      <c r="D236" s="109"/>
      <c r="E236" s="35" t="s">
        <v>61</v>
      </c>
      <c r="F236" s="60">
        <v>0</v>
      </c>
      <c r="G236" s="60">
        <v>0</v>
      </c>
      <c r="H236" s="9">
        <f t="shared" si="15"/>
        <v>0</v>
      </c>
      <c r="I236" s="30">
        <v>518985</v>
      </c>
      <c r="J236" s="30">
        <v>0</v>
      </c>
      <c r="K236" s="19">
        <f t="shared" si="14"/>
        <v>518985</v>
      </c>
    </row>
    <row r="237" spans="1:11" s="25" customFormat="1" ht="18" x14ac:dyDescent="0.2">
      <c r="A237" s="142"/>
      <c r="B237" s="26"/>
      <c r="C237" s="109" t="s">
        <v>62</v>
      </c>
      <c r="D237" s="109"/>
      <c r="E237" s="35" t="s">
        <v>63</v>
      </c>
      <c r="F237" s="60">
        <v>0</v>
      </c>
      <c r="G237" s="60">
        <v>0</v>
      </c>
      <c r="H237" s="9">
        <f t="shared" si="15"/>
        <v>0</v>
      </c>
      <c r="I237" s="30">
        <v>4443153</v>
      </c>
      <c r="J237" s="30">
        <v>0</v>
      </c>
      <c r="K237" s="19">
        <f t="shared" si="14"/>
        <v>4443153</v>
      </c>
    </row>
    <row r="238" spans="1:11" s="25" customFormat="1" ht="18" x14ac:dyDescent="0.2">
      <c r="A238" s="142"/>
      <c r="B238" s="26"/>
      <c r="C238" s="109" t="s">
        <v>64</v>
      </c>
      <c r="D238" s="109"/>
      <c r="E238" s="36" t="s">
        <v>65</v>
      </c>
      <c r="F238" s="66">
        <v>0</v>
      </c>
      <c r="G238" s="66">
        <v>0</v>
      </c>
      <c r="H238" s="9">
        <f t="shared" si="15"/>
        <v>0</v>
      </c>
      <c r="I238" s="30">
        <v>1400573</v>
      </c>
      <c r="J238" s="30">
        <v>0</v>
      </c>
      <c r="K238" s="19">
        <f t="shared" si="14"/>
        <v>1400573</v>
      </c>
    </row>
    <row r="239" spans="1:11" s="25" customFormat="1" ht="18" x14ac:dyDescent="0.2">
      <c r="A239" s="142"/>
      <c r="B239" s="26"/>
      <c r="C239" s="109" t="s">
        <v>107</v>
      </c>
      <c r="D239" s="109"/>
      <c r="E239" s="36" t="s">
        <v>106</v>
      </c>
      <c r="F239" s="66">
        <v>0</v>
      </c>
      <c r="G239" s="66">
        <v>0</v>
      </c>
      <c r="H239" s="9">
        <f t="shared" si="15"/>
        <v>0</v>
      </c>
      <c r="I239" s="30">
        <v>17686020</v>
      </c>
      <c r="J239" s="30">
        <v>0</v>
      </c>
      <c r="K239" s="19">
        <f t="shared" si="14"/>
        <v>17686020</v>
      </c>
    </row>
    <row r="240" spans="1:11" s="25" customFormat="1" ht="18" x14ac:dyDescent="0.2">
      <c r="A240" s="142"/>
      <c r="B240" s="26" t="s">
        <v>66</v>
      </c>
      <c r="C240" s="109"/>
      <c r="D240" s="109"/>
      <c r="E240" s="34" t="s">
        <v>166</v>
      </c>
      <c r="F240" s="59">
        <f>F241</f>
        <v>0</v>
      </c>
      <c r="G240" s="59">
        <f>G241</f>
        <v>0</v>
      </c>
      <c r="H240" s="9">
        <f t="shared" si="15"/>
        <v>0</v>
      </c>
      <c r="I240" s="29">
        <f>SUM(I241)</f>
        <v>7930</v>
      </c>
      <c r="J240" s="29">
        <f>SUM(J241)</f>
        <v>0</v>
      </c>
      <c r="K240" s="19">
        <f t="shared" si="14"/>
        <v>7930</v>
      </c>
    </row>
    <row r="241" spans="1:11" s="25" customFormat="1" ht="18" x14ac:dyDescent="0.2">
      <c r="A241" s="109"/>
      <c r="B241" s="26"/>
      <c r="C241" s="109" t="s">
        <v>67</v>
      </c>
      <c r="D241" s="109"/>
      <c r="E241" s="35" t="s">
        <v>68</v>
      </c>
      <c r="F241" s="60">
        <v>0</v>
      </c>
      <c r="G241" s="60">
        <v>0</v>
      </c>
      <c r="H241" s="9">
        <f t="shared" si="15"/>
        <v>0</v>
      </c>
      <c r="I241" s="30">
        <v>7930</v>
      </c>
      <c r="J241" s="30">
        <v>0</v>
      </c>
      <c r="K241" s="19">
        <f t="shared" si="14"/>
        <v>7930</v>
      </c>
    </row>
    <row r="242" spans="1:11" s="25" customFormat="1" ht="29.25" customHeight="1" x14ac:dyDescent="0.2">
      <c r="A242" s="17" t="s">
        <v>35</v>
      </c>
      <c r="B242" s="131" t="s">
        <v>36</v>
      </c>
      <c r="C242" s="131"/>
      <c r="D242" s="131"/>
      <c r="E242" s="132"/>
      <c r="F242" s="58">
        <f>F243</f>
        <v>0</v>
      </c>
      <c r="G242" s="58">
        <f>G243</f>
        <v>0</v>
      </c>
      <c r="H242" s="9">
        <f t="shared" si="15"/>
        <v>0</v>
      </c>
      <c r="I242" s="9">
        <f>I243</f>
        <v>45637744</v>
      </c>
      <c r="J242" s="9">
        <f>J243</f>
        <v>0</v>
      </c>
      <c r="K242" s="19">
        <f t="shared" si="14"/>
        <v>45637744</v>
      </c>
    </row>
    <row r="243" spans="1:11" s="25" customFormat="1" ht="18" x14ac:dyDescent="0.2">
      <c r="A243" s="109"/>
      <c r="B243" s="26" t="s">
        <v>71</v>
      </c>
      <c r="C243" s="109"/>
      <c r="D243" s="109"/>
      <c r="E243" s="34" t="s">
        <v>53</v>
      </c>
      <c r="F243" s="59">
        <f>SUM(F244:F252)</f>
        <v>0</v>
      </c>
      <c r="G243" s="59">
        <f>SUM(G244:G252)</f>
        <v>0</v>
      </c>
      <c r="H243" s="9">
        <f t="shared" si="15"/>
        <v>0</v>
      </c>
      <c r="I243" s="29">
        <f>SUM(I244:I252)</f>
        <v>45637744</v>
      </c>
      <c r="J243" s="29">
        <f>SUM(J244:J252)</f>
        <v>0</v>
      </c>
      <c r="K243" s="19">
        <f t="shared" si="14"/>
        <v>45637744</v>
      </c>
    </row>
    <row r="244" spans="1:11" s="25" customFormat="1" ht="18" x14ac:dyDescent="0.2">
      <c r="A244" s="109"/>
      <c r="B244" s="26"/>
      <c r="C244" s="109" t="s">
        <v>72</v>
      </c>
      <c r="D244" s="109"/>
      <c r="E244" s="40" t="s">
        <v>73</v>
      </c>
      <c r="F244" s="60">
        <v>0</v>
      </c>
      <c r="G244" s="60">
        <v>0</v>
      </c>
      <c r="H244" s="9">
        <f t="shared" si="15"/>
        <v>0</v>
      </c>
      <c r="I244" s="30">
        <v>14282036</v>
      </c>
      <c r="J244" s="30">
        <v>0</v>
      </c>
      <c r="K244" s="19">
        <f t="shared" si="14"/>
        <v>14282036</v>
      </c>
    </row>
    <row r="245" spans="1:11" s="25" customFormat="1" ht="18" x14ac:dyDescent="0.2">
      <c r="A245" s="109"/>
      <c r="B245" s="26"/>
      <c r="C245" s="109" t="s">
        <v>74</v>
      </c>
      <c r="D245" s="109"/>
      <c r="E245" s="28" t="s">
        <v>75</v>
      </c>
      <c r="F245" s="60">
        <v>0</v>
      </c>
      <c r="G245" s="60">
        <v>0</v>
      </c>
      <c r="H245" s="9">
        <f t="shared" si="15"/>
        <v>0</v>
      </c>
      <c r="I245" s="30">
        <v>4292081</v>
      </c>
      <c r="J245" s="30">
        <v>0</v>
      </c>
      <c r="K245" s="19">
        <f t="shared" si="14"/>
        <v>4292081</v>
      </c>
    </row>
    <row r="246" spans="1:11" s="25" customFormat="1" ht="18" x14ac:dyDescent="0.2">
      <c r="A246" s="109"/>
      <c r="B246" s="26"/>
      <c r="C246" s="109" t="s">
        <v>76</v>
      </c>
      <c r="D246" s="109"/>
      <c r="E246" s="28" t="s">
        <v>77</v>
      </c>
      <c r="F246" s="60">
        <v>0</v>
      </c>
      <c r="G246" s="60">
        <v>0</v>
      </c>
      <c r="H246" s="9">
        <f t="shared" si="15"/>
        <v>0</v>
      </c>
      <c r="I246" s="30">
        <v>4627441</v>
      </c>
      <c r="J246" s="30">
        <v>0</v>
      </c>
      <c r="K246" s="19">
        <f t="shared" si="14"/>
        <v>4627441</v>
      </c>
    </row>
    <row r="247" spans="1:11" s="25" customFormat="1" ht="18" x14ac:dyDescent="0.2">
      <c r="A247" s="109"/>
      <c r="B247" s="26"/>
      <c r="C247" s="109" t="s">
        <v>78</v>
      </c>
      <c r="D247" s="109"/>
      <c r="E247" s="28" t="s">
        <v>79</v>
      </c>
      <c r="F247" s="60">
        <v>0</v>
      </c>
      <c r="G247" s="60">
        <v>0</v>
      </c>
      <c r="H247" s="9">
        <f t="shared" si="15"/>
        <v>0</v>
      </c>
      <c r="I247" s="30">
        <v>1701201</v>
      </c>
      <c r="J247" s="30">
        <v>0</v>
      </c>
      <c r="K247" s="19">
        <f t="shared" si="14"/>
        <v>1701201</v>
      </c>
    </row>
    <row r="248" spans="1:11" s="25" customFormat="1" ht="18" x14ac:dyDescent="0.2">
      <c r="A248" s="109"/>
      <c r="B248" s="26"/>
      <c r="C248" s="109" t="s">
        <v>80</v>
      </c>
      <c r="D248" s="109"/>
      <c r="E248" s="28" t="s">
        <v>81</v>
      </c>
      <c r="F248" s="60">
        <v>0</v>
      </c>
      <c r="G248" s="60">
        <v>0</v>
      </c>
      <c r="H248" s="9">
        <f t="shared" si="15"/>
        <v>0</v>
      </c>
      <c r="I248" s="30">
        <v>620410</v>
      </c>
      <c r="J248" s="30">
        <v>0</v>
      </c>
      <c r="K248" s="19">
        <f t="shared" si="14"/>
        <v>620410</v>
      </c>
    </row>
    <row r="249" spans="1:11" s="25" customFormat="1" ht="18" x14ac:dyDescent="0.2">
      <c r="A249" s="109"/>
      <c r="B249" s="26"/>
      <c r="C249" s="109" t="s">
        <v>82</v>
      </c>
      <c r="D249" s="109"/>
      <c r="E249" s="28" t="s">
        <v>83</v>
      </c>
      <c r="F249" s="60">
        <v>0</v>
      </c>
      <c r="G249" s="60">
        <v>0</v>
      </c>
      <c r="H249" s="9">
        <f t="shared" si="15"/>
        <v>0</v>
      </c>
      <c r="I249" s="30">
        <v>14228920</v>
      </c>
      <c r="J249" s="30">
        <v>0</v>
      </c>
      <c r="K249" s="19">
        <f t="shared" si="14"/>
        <v>14228920</v>
      </c>
    </row>
    <row r="250" spans="1:11" s="25" customFormat="1" ht="18" x14ac:dyDescent="0.2">
      <c r="A250" s="109"/>
      <c r="B250" s="26"/>
      <c r="C250" s="109" t="s">
        <v>84</v>
      </c>
      <c r="D250" s="109"/>
      <c r="E250" s="40" t="s">
        <v>85</v>
      </c>
      <c r="F250" s="60">
        <v>0</v>
      </c>
      <c r="G250" s="60">
        <v>0</v>
      </c>
      <c r="H250" s="9">
        <f t="shared" si="15"/>
        <v>0</v>
      </c>
      <c r="I250" s="30">
        <v>4031589</v>
      </c>
      <c r="J250" s="30">
        <v>0</v>
      </c>
      <c r="K250" s="19">
        <f t="shared" si="14"/>
        <v>4031589</v>
      </c>
    </row>
    <row r="251" spans="1:11" s="25" customFormat="1" ht="18" x14ac:dyDescent="0.2">
      <c r="A251" s="109"/>
      <c r="B251" s="26"/>
      <c r="C251" s="109" t="s">
        <v>86</v>
      </c>
      <c r="D251" s="109"/>
      <c r="E251" s="40" t="s">
        <v>87</v>
      </c>
      <c r="F251" s="60">
        <v>0</v>
      </c>
      <c r="G251" s="60">
        <v>0</v>
      </c>
      <c r="H251" s="9">
        <f t="shared" si="15"/>
        <v>0</v>
      </c>
      <c r="I251" s="30">
        <v>653139</v>
      </c>
      <c r="J251" s="30">
        <v>0</v>
      </c>
      <c r="K251" s="19">
        <f t="shared" si="14"/>
        <v>653139</v>
      </c>
    </row>
    <row r="252" spans="1:11" s="25" customFormat="1" ht="18" x14ac:dyDescent="0.2">
      <c r="A252" s="109"/>
      <c r="B252" s="26"/>
      <c r="C252" s="109" t="s">
        <v>88</v>
      </c>
      <c r="D252" s="109"/>
      <c r="E252" s="40" t="s">
        <v>89</v>
      </c>
      <c r="F252" s="60">
        <v>0</v>
      </c>
      <c r="G252" s="60">
        <v>0</v>
      </c>
      <c r="H252" s="9">
        <f t="shared" si="15"/>
        <v>0</v>
      </c>
      <c r="I252" s="30">
        <v>1200927</v>
      </c>
      <c r="J252" s="30">
        <v>0</v>
      </c>
      <c r="K252" s="19">
        <f t="shared" si="14"/>
        <v>1200927</v>
      </c>
    </row>
    <row r="253" spans="1:11" s="25" customFormat="1" ht="29.25" customHeight="1" x14ac:dyDescent="0.2">
      <c r="A253" s="17" t="s">
        <v>258</v>
      </c>
      <c r="B253" s="131" t="s">
        <v>439</v>
      </c>
      <c r="C253" s="131"/>
      <c r="D253" s="131"/>
      <c r="E253" s="132"/>
      <c r="F253" s="87">
        <f>F254</f>
        <v>306656499</v>
      </c>
      <c r="G253" s="87">
        <f>G254</f>
        <v>0</v>
      </c>
      <c r="H253" s="9">
        <f t="shared" si="15"/>
        <v>306656499</v>
      </c>
      <c r="I253" s="9">
        <f>I254</f>
        <v>0</v>
      </c>
      <c r="J253" s="9">
        <f>J254</f>
        <v>0</v>
      </c>
      <c r="K253" s="19">
        <f t="shared" si="14"/>
        <v>0</v>
      </c>
    </row>
    <row r="254" spans="1:11" s="25" customFormat="1" ht="18" x14ac:dyDescent="0.2">
      <c r="A254" s="109"/>
      <c r="B254" s="26" t="s">
        <v>438</v>
      </c>
      <c r="C254" s="109"/>
      <c r="D254" s="109"/>
      <c r="E254" s="34" t="s">
        <v>14</v>
      </c>
      <c r="F254" s="88">
        <f>SUM(F255:F258)</f>
        <v>306656499</v>
      </c>
      <c r="G254" s="88">
        <f>SUM(G255:G258)</f>
        <v>0</v>
      </c>
      <c r="H254" s="9">
        <f t="shared" si="15"/>
        <v>306656499</v>
      </c>
      <c r="I254" s="29">
        <f>SUM(I255:I258)</f>
        <v>0</v>
      </c>
      <c r="J254" s="29">
        <f>SUM(J255:J258)</f>
        <v>0</v>
      </c>
      <c r="K254" s="19">
        <f t="shared" si="14"/>
        <v>0</v>
      </c>
    </row>
    <row r="255" spans="1:11" s="25" customFormat="1" ht="18" x14ac:dyDescent="0.2">
      <c r="A255" s="109"/>
      <c r="B255" s="26"/>
      <c r="C255" s="109" t="s">
        <v>440</v>
      </c>
      <c r="D255" s="109"/>
      <c r="E255" s="40" t="s">
        <v>441</v>
      </c>
      <c r="F255" s="89">
        <v>293758414</v>
      </c>
      <c r="G255" s="89">
        <v>0</v>
      </c>
      <c r="H255" s="9">
        <f t="shared" si="15"/>
        <v>293758414</v>
      </c>
      <c r="I255" s="30">
        <v>0</v>
      </c>
      <c r="J255" s="30">
        <v>0</v>
      </c>
      <c r="K255" s="19">
        <f t="shared" si="14"/>
        <v>0</v>
      </c>
    </row>
    <row r="256" spans="1:11" s="25" customFormat="1" ht="18" x14ac:dyDescent="0.2">
      <c r="A256" s="109"/>
      <c r="B256" s="26"/>
      <c r="C256" s="109" t="s">
        <v>443</v>
      </c>
      <c r="D256" s="109"/>
      <c r="E256" s="28" t="s">
        <v>442</v>
      </c>
      <c r="F256" s="89">
        <v>900000</v>
      </c>
      <c r="G256" s="89">
        <v>0</v>
      </c>
      <c r="H256" s="9">
        <f t="shared" si="15"/>
        <v>900000</v>
      </c>
      <c r="I256" s="30">
        <v>0</v>
      </c>
      <c r="J256" s="30">
        <v>0</v>
      </c>
      <c r="K256" s="19">
        <f t="shared" si="14"/>
        <v>0</v>
      </c>
    </row>
    <row r="257" spans="1:11" s="25" customFormat="1" ht="18" x14ac:dyDescent="0.2">
      <c r="A257" s="109"/>
      <c r="B257" s="26"/>
      <c r="C257" s="109" t="s">
        <v>444</v>
      </c>
      <c r="D257" s="109"/>
      <c r="E257" s="28" t="s">
        <v>445</v>
      </c>
      <c r="F257" s="89">
        <v>10084110</v>
      </c>
      <c r="G257" s="89">
        <v>0</v>
      </c>
      <c r="H257" s="9">
        <f t="shared" si="15"/>
        <v>10084110</v>
      </c>
      <c r="I257" s="30">
        <v>0</v>
      </c>
      <c r="J257" s="30">
        <v>0</v>
      </c>
      <c r="K257" s="19">
        <f t="shared" si="14"/>
        <v>0</v>
      </c>
    </row>
    <row r="258" spans="1:11" s="25" customFormat="1" ht="33" customHeight="1" x14ac:dyDescent="0.2">
      <c r="A258" s="109"/>
      <c r="B258" s="26"/>
      <c r="C258" s="109" t="s">
        <v>446</v>
      </c>
      <c r="D258" s="109"/>
      <c r="E258" s="28" t="s">
        <v>447</v>
      </c>
      <c r="F258" s="89">
        <v>1913975</v>
      </c>
      <c r="G258" s="89">
        <v>0</v>
      </c>
      <c r="H258" s="9">
        <f t="shared" si="15"/>
        <v>1913975</v>
      </c>
      <c r="I258" s="30">
        <v>0</v>
      </c>
      <c r="J258" s="30">
        <v>0</v>
      </c>
      <c r="K258" s="19">
        <f t="shared" si="14"/>
        <v>0</v>
      </c>
    </row>
    <row r="259" spans="1:11" s="25" customFormat="1" ht="35.25" customHeight="1" x14ac:dyDescent="0.2">
      <c r="A259" s="17" t="s">
        <v>37</v>
      </c>
      <c r="B259" s="131" t="s">
        <v>38</v>
      </c>
      <c r="C259" s="131"/>
      <c r="D259" s="131"/>
      <c r="E259" s="132"/>
      <c r="F259" s="87">
        <f t="shared" ref="F259:J259" si="16">F260</f>
        <v>725331778</v>
      </c>
      <c r="G259" s="87">
        <f t="shared" si="16"/>
        <v>0</v>
      </c>
      <c r="H259" s="83">
        <f t="shared" si="15"/>
        <v>725331778</v>
      </c>
      <c r="I259" s="83">
        <f t="shared" si="16"/>
        <v>114108619</v>
      </c>
      <c r="J259" s="83">
        <f t="shared" si="16"/>
        <v>0</v>
      </c>
      <c r="K259" s="84">
        <f t="shared" si="14"/>
        <v>114108619</v>
      </c>
    </row>
    <row r="260" spans="1:11" s="25" customFormat="1" ht="18" x14ac:dyDescent="0.2">
      <c r="A260" s="143"/>
      <c r="B260" s="26" t="s">
        <v>140</v>
      </c>
      <c r="C260" s="26"/>
      <c r="D260" s="26"/>
      <c r="E260" s="34" t="s">
        <v>14</v>
      </c>
      <c r="F260" s="88">
        <f>SUM(F261:F273)</f>
        <v>725331778</v>
      </c>
      <c r="G260" s="88">
        <f>SUM(G261:G273)</f>
        <v>0</v>
      </c>
      <c r="H260" s="83">
        <f t="shared" si="15"/>
        <v>725331778</v>
      </c>
      <c r="I260" s="90">
        <f>SUM(I261:I273)</f>
        <v>114108619</v>
      </c>
      <c r="J260" s="90">
        <f>SUM(J261:J273)</f>
        <v>0</v>
      </c>
      <c r="K260" s="84">
        <f t="shared" ref="K260:K283" si="17">SUM(I260:J260)</f>
        <v>114108619</v>
      </c>
    </row>
    <row r="261" spans="1:11" s="25" customFormat="1" ht="18" x14ac:dyDescent="0.2">
      <c r="A261" s="144"/>
      <c r="B261" s="26"/>
      <c r="C261" s="109" t="s">
        <v>128</v>
      </c>
      <c r="D261" s="109"/>
      <c r="E261" s="37" t="s">
        <v>142</v>
      </c>
      <c r="F261" s="91">
        <v>0</v>
      </c>
      <c r="G261" s="91">
        <v>0</v>
      </c>
      <c r="H261" s="83">
        <f t="shared" si="15"/>
        <v>0</v>
      </c>
      <c r="I261" s="92">
        <v>23853945</v>
      </c>
      <c r="J261" s="92">
        <v>0</v>
      </c>
      <c r="K261" s="84">
        <f t="shared" si="17"/>
        <v>23853945</v>
      </c>
    </row>
    <row r="262" spans="1:11" s="25" customFormat="1" ht="18" x14ac:dyDescent="0.2">
      <c r="A262" s="144"/>
      <c r="B262" s="26"/>
      <c r="C262" s="109" t="s">
        <v>129</v>
      </c>
      <c r="D262" s="109"/>
      <c r="E262" s="37" t="s">
        <v>143</v>
      </c>
      <c r="F262" s="91">
        <v>0</v>
      </c>
      <c r="G262" s="91">
        <v>0</v>
      </c>
      <c r="H262" s="83">
        <f t="shared" si="15"/>
        <v>0</v>
      </c>
      <c r="I262" s="92">
        <v>11442259</v>
      </c>
      <c r="J262" s="92">
        <v>0</v>
      </c>
      <c r="K262" s="84">
        <f t="shared" si="17"/>
        <v>11442259</v>
      </c>
    </row>
    <row r="263" spans="1:11" s="25" customFormat="1" ht="18" x14ac:dyDescent="0.2">
      <c r="A263" s="144"/>
      <c r="B263" s="26"/>
      <c r="C263" s="109" t="s">
        <v>130</v>
      </c>
      <c r="D263" s="109"/>
      <c r="E263" s="37" t="s">
        <v>144</v>
      </c>
      <c r="F263" s="91">
        <v>0</v>
      </c>
      <c r="G263" s="91">
        <v>0</v>
      </c>
      <c r="H263" s="83">
        <f t="shared" si="15"/>
        <v>0</v>
      </c>
      <c r="I263" s="92">
        <v>11322628</v>
      </c>
      <c r="J263" s="92">
        <v>0</v>
      </c>
      <c r="K263" s="84">
        <f t="shared" si="17"/>
        <v>11322628</v>
      </c>
    </row>
    <row r="264" spans="1:11" s="25" customFormat="1" ht="18" x14ac:dyDescent="0.2">
      <c r="A264" s="144"/>
      <c r="B264" s="26"/>
      <c r="C264" s="109" t="s">
        <v>131</v>
      </c>
      <c r="D264" s="109"/>
      <c r="E264" s="37" t="s">
        <v>145</v>
      </c>
      <c r="F264" s="91">
        <v>0</v>
      </c>
      <c r="G264" s="91">
        <v>0</v>
      </c>
      <c r="H264" s="83">
        <f t="shared" si="15"/>
        <v>0</v>
      </c>
      <c r="I264" s="92">
        <v>158750</v>
      </c>
      <c r="J264" s="92">
        <v>0</v>
      </c>
      <c r="K264" s="84">
        <f t="shared" si="17"/>
        <v>158750</v>
      </c>
    </row>
    <row r="265" spans="1:11" s="25" customFormat="1" ht="18" x14ac:dyDescent="0.2">
      <c r="A265" s="144"/>
      <c r="B265" s="26"/>
      <c r="C265" s="109" t="s">
        <v>132</v>
      </c>
      <c r="D265" s="109"/>
      <c r="E265" s="37" t="s">
        <v>146</v>
      </c>
      <c r="F265" s="91">
        <v>0</v>
      </c>
      <c r="G265" s="91">
        <v>0</v>
      </c>
      <c r="H265" s="83">
        <f t="shared" si="15"/>
        <v>0</v>
      </c>
      <c r="I265" s="92">
        <v>21498561</v>
      </c>
      <c r="J265" s="92">
        <v>0</v>
      </c>
      <c r="K265" s="84">
        <f t="shared" si="17"/>
        <v>21498561</v>
      </c>
    </row>
    <row r="266" spans="1:11" s="25" customFormat="1" ht="18" x14ac:dyDescent="0.2">
      <c r="A266" s="144"/>
      <c r="B266" s="26"/>
      <c r="C266" s="109" t="s">
        <v>133</v>
      </c>
      <c r="D266" s="109"/>
      <c r="E266" s="37" t="s">
        <v>147</v>
      </c>
      <c r="F266" s="91">
        <v>0</v>
      </c>
      <c r="G266" s="91">
        <v>0</v>
      </c>
      <c r="H266" s="83">
        <f t="shared" si="15"/>
        <v>0</v>
      </c>
      <c r="I266" s="92">
        <v>2500000</v>
      </c>
      <c r="J266" s="92">
        <v>0</v>
      </c>
      <c r="K266" s="84">
        <f t="shared" si="17"/>
        <v>2500000</v>
      </c>
    </row>
    <row r="267" spans="1:11" s="25" customFormat="1" ht="18" x14ac:dyDescent="0.2">
      <c r="A267" s="144"/>
      <c r="B267" s="26"/>
      <c r="C267" s="109" t="s">
        <v>134</v>
      </c>
      <c r="D267" s="109"/>
      <c r="E267" s="37" t="s">
        <v>148</v>
      </c>
      <c r="F267" s="91">
        <v>0</v>
      </c>
      <c r="G267" s="91">
        <v>0</v>
      </c>
      <c r="H267" s="83">
        <f t="shared" si="15"/>
        <v>0</v>
      </c>
      <c r="I267" s="92">
        <v>2928717</v>
      </c>
      <c r="J267" s="92">
        <v>0</v>
      </c>
      <c r="K267" s="84">
        <f t="shared" si="17"/>
        <v>2928717</v>
      </c>
    </row>
    <row r="268" spans="1:11" s="25" customFormat="1" ht="18" x14ac:dyDescent="0.2">
      <c r="A268" s="144"/>
      <c r="B268" s="26"/>
      <c r="C268" s="109" t="s">
        <v>135</v>
      </c>
      <c r="D268" s="109"/>
      <c r="E268" s="37" t="s">
        <v>149</v>
      </c>
      <c r="F268" s="93">
        <v>725331778</v>
      </c>
      <c r="G268" s="94">
        <v>0</v>
      </c>
      <c r="H268" s="83">
        <f t="shared" si="15"/>
        <v>725331778</v>
      </c>
      <c r="I268" s="92">
        <v>520427</v>
      </c>
      <c r="J268" s="92">
        <v>0</v>
      </c>
      <c r="K268" s="84">
        <f t="shared" si="17"/>
        <v>520427</v>
      </c>
    </row>
    <row r="269" spans="1:11" s="25" customFormat="1" ht="18" x14ac:dyDescent="0.2">
      <c r="A269" s="144"/>
      <c r="B269" s="26"/>
      <c r="C269" s="109" t="s">
        <v>136</v>
      </c>
      <c r="D269" s="109"/>
      <c r="E269" s="37" t="s">
        <v>150</v>
      </c>
      <c r="F269" s="91">
        <v>0</v>
      </c>
      <c r="G269" s="91">
        <v>0</v>
      </c>
      <c r="H269" s="83">
        <f t="shared" si="15"/>
        <v>0</v>
      </c>
      <c r="I269" s="92">
        <v>28675610</v>
      </c>
      <c r="J269" s="92">
        <v>0</v>
      </c>
      <c r="K269" s="84">
        <f t="shared" si="17"/>
        <v>28675610</v>
      </c>
    </row>
    <row r="270" spans="1:11" s="25" customFormat="1" ht="30" x14ac:dyDescent="0.2">
      <c r="A270" s="144"/>
      <c r="B270" s="26"/>
      <c r="C270" s="109" t="s">
        <v>137</v>
      </c>
      <c r="D270" s="109"/>
      <c r="E270" s="37" t="s">
        <v>151</v>
      </c>
      <c r="F270" s="91">
        <v>0</v>
      </c>
      <c r="G270" s="91">
        <v>0</v>
      </c>
      <c r="H270" s="83">
        <f t="shared" si="15"/>
        <v>0</v>
      </c>
      <c r="I270" s="92">
        <v>827579</v>
      </c>
      <c r="J270" s="92">
        <v>0</v>
      </c>
      <c r="K270" s="84">
        <f t="shared" si="17"/>
        <v>827579</v>
      </c>
    </row>
    <row r="271" spans="1:11" s="25" customFormat="1" ht="18" x14ac:dyDescent="0.2">
      <c r="A271" s="144"/>
      <c r="B271" s="26"/>
      <c r="C271" s="109" t="s">
        <v>138</v>
      </c>
      <c r="D271" s="109"/>
      <c r="E271" s="37" t="s">
        <v>152</v>
      </c>
      <c r="F271" s="91">
        <v>0</v>
      </c>
      <c r="G271" s="91">
        <v>0</v>
      </c>
      <c r="H271" s="83">
        <f t="shared" si="15"/>
        <v>0</v>
      </c>
      <c r="I271" s="92">
        <v>1347</v>
      </c>
      <c r="J271" s="92">
        <v>0</v>
      </c>
      <c r="K271" s="84">
        <f t="shared" si="17"/>
        <v>1347</v>
      </c>
    </row>
    <row r="272" spans="1:11" s="25" customFormat="1" ht="18" x14ac:dyDescent="0.2">
      <c r="A272" s="144"/>
      <c r="B272" s="26"/>
      <c r="C272" s="109" t="s">
        <v>139</v>
      </c>
      <c r="D272" s="109"/>
      <c r="E272" s="37" t="s">
        <v>153</v>
      </c>
      <c r="F272" s="91">
        <v>0</v>
      </c>
      <c r="G272" s="91">
        <v>0</v>
      </c>
      <c r="H272" s="83">
        <f t="shared" si="15"/>
        <v>0</v>
      </c>
      <c r="I272" s="92">
        <v>6966954</v>
      </c>
      <c r="J272" s="92">
        <v>0</v>
      </c>
      <c r="K272" s="84">
        <f t="shared" si="17"/>
        <v>6966954</v>
      </c>
    </row>
    <row r="273" spans="1:11" s="25" customFormat="1" ht="18" x14ac:dyDescent="0.2">
      <c r="A273" s="144"/>
      <c r="B273" s="26"/>
      <c r="C273" s="109" t="s">
        <v>141</v>
      </c>
      <c r="D273" s="109"/>
      <c r="E273" s="37" t="s">
        <v>154</v>
      </c>
      <c r="F273" s="91">
        <v>0</v>
      </c>
      <c r="G273" s="91">
        <v>0</v>
      </c>
      <c r="H273" s="83">
        <f t="shared" si="15"/>
        <v>0</v>
      </c>
      <c r="I273" s="92">
        <v>3411842</v>
      </c>
      <c r="J273" s="92">
        <v>0</v>
      </c>
      <c r="K273" s="84">
        <f t="shared" si="17"/>
        <v>3411842</v>
      </c>
    </row>
    <row r="274" spans="1:11" s="25" customFormat="1" ht="33.75" customHeight="1" x14ac:dyDescent="0.2">
      <c r="A274" s="17" t="s">
        <v>168</v>
      </c>
      <c r="B274" s="131" t="s">
        <v>169</v>
      </c>
      <c r="C274" s="131"/>
      <c r="D274" s="131"/>
      <c r="E274" s="132"/>
      <c r="F274" s="58">
        <f>F275</f>
        <v>0</v>
      </c>
      <c r="G274" s="58">
        <f>G275</f>
        <v>0</v>
      </c>
      <c r="H274" s="83">
        <f t="shared" si="15"/>
        <v>0</v>
      </c>
      <c r="I274" s="83">
        <f>I275</f>
        <v>0</v>
      </c>
      <c r="J274" s="83">
        <f t="shared" ref="J274" si="18">J275</f>
        <v>0</v>
      </c>
      <c r="K274" s="84">
        <f t="shared" si="17"/>
        <v>0</v>
      </c>
    </row>
    <row r="275" spans="1:11" s="25" customFormat="1" ht="21.75" customHeight="1" x14ac:dyDescent="0.2">
      <c r="A275" s="24"/>
      <c r="B275" s="26" t="s">
        <v>170</v>
      </c>
      <c r="C275" s="109"/>
      <c r="D275" s="109"/>
      <c r="E275" s="95" t="s">
        <v>14</v>
      </c>
      <c r="F275" s="65">
        <v>0</v>
      </c>
      <c r="G275" s="65">
        <v>0</v>
      </c>
      <c r="H275" s="9">
        <f t="shared" si="15"/>
        <v>0</v>
      </c>
      <c r="I275" s="29">
        <v>0</v>
      </c>
      <c r="J275" s="29">
        <v>0</v>
      </c>
      <c r="K275" s="84">
        <f t="shared" si="17"/>
        <v>0</v>
      </c>
    </row>
    <row r="276" spans="1:11" s="25" customFormat="1" ht="32.25" customHeight="1" x14ac:dyDescent="0.2">
      <c r="A276" s="17" t="s">
        <v>259</v>
      </c>
      <c r="B276" s="131" t="s">
        <v>437</v>
      </c>
      <c r="C276" s="131"/>
      <c r="D276" s="131"/>
      <c r="E276" s="132"/>
      <c r="F276" s="58">
        <f>F277</f>
        <v>0</v>
      </c>
      <c r="G276" s="58">
        <f>G277</f>
        <v>0</v>
      </c>
      <c r="H276" s="9">
        <f t="shared" si="15"/>
        <v>0</v>
      </c>
      <c r="I276" s="9">
        <f>I277</f>
        <v>0</v>
      </c>
      <c r="J276" s="9">
        <f>J277</f>
        <v>17313865</v>
      </c>
      <c r="K276" s="84">
        <f t="shared" si="17"/>
        <v>17313865</v>
      </c>
    </row>
    <row r="277" spans="1:11" s="25" customFormat="1" ht="18" x14ac:dyDescent="0.2">
      <c r="A277" s="26"/>
      <c r="B277" s="21" t="s">
        <v>502</v>
      </c>
      <c r="C277" s="21"/>
      <c r="D277" s="21"/>
      <c r="E277" s="21" t="s">
        <v>14</v>
      </c>
      <c r="F277" s="67">
        <f>SUM(F278:F279)</f>
        <v>0</v>
      </c>
      <c r="G277" s="67">
        <f>SUM(G278:G279)</f>
        <v>0</v>
      </c>
      <c r="H277" s="9"/>
      <c r="I277" s="29">
        <f>SUM(I278:I279)</f>
        <v>0</v>
      </c>
      <c r="J277" s="29">
        <f>SUM(J278:J279)</f>
        <v>17313865</v>
      </c>
      <c r="K277" s="84">
        <f t="shared" si="17"/>
        <v>17313865</v>
      </c>
    </row>
    <row r="278" spans="1:11" s="25" customFormat="1" ht="18" x14ac:dyDescent="0.2">
      <c r="A278" s="26"/>
      <c r="B278" s="21"/>
      <c r="C278" s="109" t="s">
        <v>503</v>
      </c>
      <c r="D278" s="96"/>
      <c r="E278" s="96" t="s">
        <v>504</v>
      </c>
      <c r="F278" s="73">
        <v>0</v>
      </c>
      <c r="G278" s="73">
        <v>0</v>
      </c>
      <c r="H278" s="9"/>
      <c r="I278" s="30">
        <v>0</v>
      </c>
      <c r="J278" s="30">
        <v>17313865</v>
      </c>
      <c r="K278" s="84">
        <f t="shared" si="17"/>
        <v>17313865</v>
      </c>
    </row>
    <row r="279" spans="1:11" s="25" customFormat="1" ht="18" x14ac:dyDescent="0.2">
      <c r="A279" s="26"/>
      <c r="B279" s="21"/>
      <c r="C279" s="21"/>
      <c r="D279" s="21"/>
      <c r="E279" s="21"/>
      <c r="F279" s="73">
        <v>0</v>
      </c>
      <c r="G279" s="73">
        <v>0</v>
      </c>
      <c r="H279" s="9"/>
      <c r="I279" s="30">
        <v>0</v>
      </c>
      <c r="J279" s="30">
        <v>0</v>
      </c>
      <c r="K279" s="84">
        <f t="shared" si="17"/>
        <v>0</v>
      </c>
    </row>
    <row r="280" spans="1:11" ht="31.5" customHeight="1" x14ac:dyDescent="0.2">
      <c r="A280" s="145" t="s">
        <v>39</v>
      </c>
      <c r="B280" s="146"/>
      <c r="C280" s="146"/>
      <c r="D280" s="146"/>
      <c r="E280" s="146"/>
      <c r="F280" s="98">
        <f>F281+F282+F283</f>
        <v>19797448901</v>
      </c>
      <c r="G280" s="98">
        <f>G281+G282+G283</f>
        <v>960157776</v>
      </c>
      <c r="H280" s="9">
        <f t="shared" si="15"/>
        <v>20757606677</v>
      </c>
      <c r="I280" s="14">
        <f>I281+I282+I283</f>
        <v>904962496</v>
      </c>
      <c r="J280" s="14">
        <f>J281+J282+J283</f>
        <v>83313865</v>
      </c>
      <c r="K280" s="19">
        <f t="shared" si="17"/>
        <v>988276361</v>
      </c>
    </row>
    <row r="281" spans="1:11" ht="19.7" customHeight="1" x14ac:dyDescent="0.2">
      <c r="A281" s="147" t="s">
        <v>40</v>
      </c>
      <c r="B281" s="148"/>
      <c r="C281" s="148"/>
      <c r="D281" s="148"/>
      <c r="E281" s="149"/>
      <c r="F281" s="99">
        <f>F12+F15+F46+F148+F157+F177+F179+F183+F188+F195+F211+F213+F231+F233+F235+F254+F260+F275+F277</f>
        <v>1031988277</v>
      </c>
      <c r="G281" s="99">
        <f>G12+G15+G46+G148+G157+G177+G179+G183+G188+G195+G211+G213+G231+G233+G235+G254+G260+G275+G277</f>
        <v>528235664</v>
      </c>
      <c r="H281" s="9">
        <f t="shared" si="15"/>
        <v>1560223941</v>
      </c>
      <c r="I281" s="97">
        <f>I12+I15+I46+I148+I157+I177+I179+I183+I188+I195+I211+I213+I231+I233+I235+I254+I260+I275+I277</f>
        <v>700387687</v>
      </c>
      <c r="J281" s="97">
        <f>J12+J15+J46+J148+J157+J177+J179+J183+J188+J195+J211+J213+J231+J233+J235+J254+J260+J275+J277</f>
        <v>33313865</v>
      </c>
      <c r="K281" s="19">
        <f t="shared" si="17"/>
        <v>733701552</v>
      </c>
    </row>
    <row r="282" spans="1:11" ht="19.7" customHeight="1" x14ac:dyDescent="0.2">
      <c r="A282" s="147" t="s">
        <v>41</v>
      </c>
      <c r="B282" s="148"/>
      <c r="C282" s="148"/>
      <c r="D282" s="148"/>
      <c r="E282" s="149"/>
      <c r="F282" s="99">
        <f>F13+F36+F56+F62+F159+F163+F185+F192+F206+F224+F243</f>
        <v>18765460624</v>
      </c>
      <c r="G282" s="99">
        <f>G13+G36+G56+G62+G159+G163+G185+G192+G206+G224+G243</f>
        <v>431922112</v>
      </c>
      <c r="H282" s="9">
        <f t="shared" si="15"/>
        <v>19197382736</v>
      </c>
      <c r="I282" s="97">
        <f>I13+I36+I56+I62+I159+I163+I185+I192+I206+I224+I243</f>
        <v>204566879</v>
      </c>
      <c r="J282" s="97">
        <f>J13+J36+J56+J62+J159+J163+J185+J192+J206+J224+J243</f>
        <v>50000000</v>
      </c>
      <c r="K282" s="19">
        <f t="shared" si="17"/>
        <v>254566879</v>
      </c>
    </row>
    <row r="283" spans="1:11" ht="19.7" customHeight="1" x14ac:dyDescent="0.2">
      <c r="A283" s="147" t="s">
        <v>42</v>
      </c>
      <c r="B283" s="148"/>
      <c r="C283" s="148"/>
      <c r="D283" s="148"/>
      <c r="E283" s="149"/>
      <c r="F283" s="99">
        <f>F240</f>
        <v>0</v>
      </c>
      <c r="G283" s="99">
        <f>G240</f>
        <v>0</v>
      </c>
      <c r="H283" s="9">
        <f t="shared" si="15"/>
        <v>0</v>
      </c>
      <c r="I283" s="97">
        <f>I240</f>
        <v>7930</v>
      </c>
      <c r="J283" s="97">
        <f>J240</f>
        <v>0</v>
      </c>
      <c r="K283" s="19">
        <f t="shared" si="17"/>
        <v>7930</v>
      </c>
    </row>
    <row r="285" spans="1:11" ht="18" x14ac:dyDescent="0.25">
      <c r="E285" s="102"/>
      <c r="F285" s="105"/>
      <c r="I285" s="33"/>
    </row>
    <row r="286" spans="1:11" ht="26.25" customHeight="1" x14ac:dyDescent="0.2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</row>
    <row r="287" spans="1:11" ht="18" x14ac:dyDescent="0.25">
      <c r="E287" s="102"/>
      <c r="F287" s="105"/>
    </row>
    <row r="288" spans="1:11" ht="18" x14ac:dyDescent="0.25">
      <c r="E288" s="103"/>
      <c r="F288" s="107"/>
    </row>
    <row r="290" spans="5:9" ht="18" x14ac:dyDescent="0.25">
      <c r="E290" s="102"/>
      <c r="F290" s="105"/>
    </row>
    <row r="291" spans="5:9" ht="18" x14ac:dyDescent="0.25">
      <c r="E291" s="102"/>
      <c r="F291" s="105"/>
    </row>
    <row r="292" spans="5:9" ht="18" x14ac:dyDescent="0.25">
      <c r="E292" s="103"/>
      <c r="F292" s="107"/>
    </row>
    <row r="293" spans="5:9" ht="18" x14ac:dyDescent="0.25">
      <c r="E293" s="102"/>
      <c r="F293" s="105"/>
    </row>
    <row r="294" spans="5:9" ht="18" x14ac:dyDescent="0.25">
      <c r="E294" s="102"/>
      <c r="F294" s="105"/>
    </row>
    <row r="295" spans="5:9" ht="18" x14ac:dyDescent="0.25">
      <c r="E295" s="102"/>
      <c r="F295" s="105"/>
    </row>
    <row r="296" spans="5:9" ht="18" x14ac:dyDescent="0.25">
      <c r="E296" s="103"/>
      <c r="F296" s="107"/>
    </row>
    <row r="297" spans="5:9" ht="18" x14ac:dyDescent="0.25">
      <c r="E297" s="102"/>
      <c r="F297" s="105"/>
    </row>
    <row r="298" spans="5:9" ht="18" x14ac:dyDescent="0.25">
      <c r="E298" s="103"/>
      <c r="F298" s="107"/>
    </row>
    <row r="299" spans="5:9" ht="18" x14ac:dyDescent="0.25">
      <c r="E299" s="103"/>
      <c r="F299" s="107"/>
    </row>
    <row r="300" spans="5:9" ht="18" x14ac:dyDescent="0.25">
      <c r="E300" s="103"/>
      <c r="F300" s="107"/>
    </row>
    <row r="301" spans="5:9" ht="18" x14ac:dyDescent="0.25">
      <c r="E301" s="103"/>
      <c r="F301" s="116"/>
    </row>
    <row r="302" spans="5:9" ht="18" x14ac:dyDescent="0.25">
      <c r="E302" s="103"/>
      <c r="F302" s="116"/>
    </row>
    <row r="303" spans="5:9" ht="18" x14ac:dyDescent="0.25">
      <c r="E303" s="103"/>
      <c r="F303" s="116"/>
    </row>
    <row r="304" spans="5:9" ht="18" x14ac:dyDescent="0.25">
      <c r="E304" s="103"/>
      <c r="F304" s="107"/>
      <c r="I304" s="108"/>
    </row>
    <row r="305" spans="5:6" ht="18" x14ac:dyDescent="0.25">
      <c r="E305" s="102"/>
      <c r="F305" s="105"/>
    </row>
    <row r="306" spans="5:6" ht="18" x14ac:dyDescent="0.25">
      <c r="E306" s="103"/>
      <c r="F306" s="107"/>
    </row>
    <row r="307" spans="5:6" ht="18" x14ac:dyDescent="0.25">
      <c r="E307" s="102"/>
      <c r="F307" s="105"/>
    </row>
    <row r="308" spans="5:6" ht="18" x14ac:dyDescent="0.25">
      <c r="E308" s="104"/>
      <c r="F308" s="105"/>
    </row>
    <row r="309" spans="5:6" x14ac:dyDescent="0.2">
      <c r="F309" s="106"/>
    </row>
  </sheetData>
  <sheetProtection selectLockedCells="1" selectUnlockedCells="1"/>
  <mergeCells count="39">
    <mergeCell ref="B276:E276"/>
    <mergeCell ref="A280:E280"/>
    <mergeCell ref="A281:E281"/>
    <mergeCell ref="A282:E282"/>
    <mergeCell ref="A283:E283"/>
    <mergeCell ref="A235:A240"/>
    <mergeCell ref="B242:E242"/>
    <mergeCell ref="B253:E253"/>
    <mergeCell ref="B259:E259"/>
    <mergeCell ref="A260:A273"/>
    <mergeCell ref="B187:E187"/>
    <mergeCell ref="B274:E274"/>
    <mergeCell ref="B210:E210"/>
    <mergeCell ref="B212:E212"/>
    <mergeCell ref="B223:E223"/>
    <mergeCell ref="B230:E230"/>
    <mergeCell ref="B232:E232"/>
    <mergeCell ref="B234:E234"/>
    <mergeCell ref="B156:E156"/>
    <mergeCell ref="B162:E162"/>
    <mergeCell ref="B176:E176"/>
    <mergeCell ref="B178:E178"/>
    <mergeCell ref="B182:E182"/>
    <mergeCell ref="A286:K286"/>
    <mergeCell ref="B1:K1"/>
    <mergeCell ref="A3:K3"/>
    <mergeCell ref="A7:A10"/>
    <mergeCell ref="B7:B10"/>
    <mergeCell ref="C7:C10"/>
    <mergeCell ref="D7:D10"/>
    <mergeCell ref="E7:E10"/>
    <mergeCell ref="F7:H9"/>
    <mergeCell ref="I7:K9"/>
    <mergeCell ref="B194:E194"/>
    <mergeCell ref="B11:E11"/>
    <mergeCell ref="B14:E14"/>
    <mergeCell ref="B45:E45"/>
    <mergeCell ref="B61:E61"/>
    <mergeCell ref="B147:E147"/>
  </mergeCells>
  <printOptions horizontalCentered="1"/>
  <pageMargins left="0.25" right="0.25" top="0.75" bottom="0.75" header="0.3" footer="0.3"/>
  <pageSetup paperSize="9" scale="35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10. melléklet</vt:lpstr>
      <vt:lpstr>'10. melléklet'!Nyomtatási_cím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Battyányi Tamás Dr.</dc:creator>
  <cp:lastModifiedBy>Szilágyi Béla</cp:lastModifiedBy>
  <cp:lastPrinted>2018-04-17T08:20:06Z</cp:lastPrinted>
  <dcterms:created xsi:type="dcterms:W3CDTF">2017-04-05T08:10:10Z</dcterms:created>
  <dcterms:modified xsi:type="dcterms:W3CDTF">2018-04-27T08:37:26Z</dcterms:modified>
</cp:coreProperties>
</file>