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80" yWindow="-90" windowWidth="12660" windowHeight="11640" tabRatio="941" firstSheet="12" activeTab="17"/>
  </bookViews>
  <sheets>
    <sheet name="1.1.sz.mell.összesen" sheetId="1" r:id="rId1"/>
    <sheet name="1.2.sz.mell kötelező össz." sheetId="95" r:id="rId2"/>
    <sheet name="1.3.sz.mell önként.össz." sheetId="96" state="hidden" r:id="rId3"/>
    <sheet name="1.4.sz.mell áll.ig.össz." sheetId="97" state="hidden" r:id="rId4"/>
    <sheet name="2.1.sz.mell műk.mérleg " sheetId="73" r:id="rId5"/>
    <sheet name="2.2.sz.mell felhalm.mérleg  " sheetId="61" r:id="rId6"/>
    <sheet name="3.1. sz. mell Önk.össz." sheetId="128" r:id="rId7"/>
    <sheet name="3.1.1. sz. mell Önk.kötelező " sheetId="113" r:id="rId8"/>
    <sheet name="3.1.2. sz. mell Önk.önként.  " sheetId="114" state="hidden" r:id="rId9"/>
    <sheet name="3.1.3. sz. mell Önk.áll.ig." sheetId="115" state="hidden" r:id="rId10"/>
    <sheet name="3.2 Polgármesteri Hivatal össz." sheetId="130" r:id="rId11"/>
    <sheet name="3.2.1Polgármesteri Hiv.kötelező" sheetId="131" state="hidden" r:id="rId12"/>
    <sheet name="3.2.2 Polg.Hiv.államig.fel." sheetId="133" r:id="rId13"/>
    <sheet name="3.3. sz. mell Óvoda össz." sheetId="127" r:id="rId14"/>
    <sheet name="3.3.1 sz. mell Óvoda köt." sheetId="126" r:id="rId15"/>
    <sheet name="3.4 Város- és Műv.kp. összes" sheetId="134" r:id="rId16"/>
    <sheet name="3.4.1 Város- és Műv.kp.kötelező" sheetId="135" r:id="rId17"/>
    <sheet name="4.sz.mell - tartalék" sheetId="120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fgl1" localSheetId="13">[1]flag_1!#REF!</definedName>
    <definedName name="_fgl1" localSheetId="14">[1]flag_1!#REF!</definedName>
    <definedName name="_fgl1" localSheetId="17">[2]flag_1!#REF!</definedName>
    <definedName name="_fgl1">[1]flag_1!#REF!</definedName>
    <definedName name="_KSZ1" localSheetId="13">[1]flag_1!#REF!</definedName>
    <definedName name="_KSZ1" localSheetId="14">[1]flag_1!#REF!</definedName>
    <definedName name="_KSZ1" localSheetId="17">[2]flag_1!#REF!</definedName>
    <definedName name="_KSZ1">[1]flag_1!#REF!</definedName>
    <definedName name="_ksz11" localSheetId="13">[1]flag_1!#REF!</definedName>
    <definedName name="_ksz11" localSheetId="14">[1]flag_1!#REF!</definedName>
    <definedName name="_ksz11" localSheetId="17">[2]flag_1!#REF!</definedName>
    <definedName name="_ksz11">[1]flag_1!#REF!</definedName>
    <definedName name="_xlnm.Database" localSheetId="13">#REF!</definedName>
    <definedName name="_xlnm.Database" localSheetId="14">#REF!</definedName>
    <definedName name="_xlnm.Database" localSheetId="17">#REF!</definedName>
    <definedName name="_xlnm.Database">#REF!</definedName>
    <definedName name="css" localSheetId="13">#REF!</definedName>
    <definedName name="css" localSheetId="14">#REF!</definedName>
    <definedName name="css" localSheetId="17">#REF!</definedName>
    <definedName name="css">#REF!</definedName>
    <definedName name="css_k" localSheetId="17">[3]Családsegítés!$C$27:$C$86</definedName>
    <definedName name="css_k_" localSheetId="13">#REF!</definedName>
    <definedName name="css_k_" localSheetId="14">#REF!</definedName>
    <definedName name="css_k_" localSheetId="17">#REF!</definedName>
    <definedName name="css_k_">#REF!</definedName>
    <definedName name="FEJ" localSheetId="13">#REF!</definedName>
    <definedName name="FEJ" localSheetId="14">#REF!</definedName>
    <definedName name="FEJ" localSheetId="17">#REF!</definedName>
    <definedName name="FEJ">#REF!</definedName>
    <definedName name="FGL" localSheetId="13">[1]flag_1!#REF!</definedName>
    <definedName name="FGL" localSheetId="14">[1]flag_1!#REF!</definedName>
    <definedName name="FGL" localSheetId="17">[2]flag_1!#REF!</definedName>
    <definedName name="FGL">[1]flag_1!#REF!</definedName>
    <definedName name="FLAG" localSheetId="13">[1]flag_1!#REF!</definedName>
    <definedName name="FLAG" localSheetId="14">[1]flag_1!#REF!</definedName>
    <definedName name="FLAG" localSheetId="17">[2]flag_1!#REF!</definedName>
    <definedName name="FLAG">[1]flag_1!#REF!</definedName>
    <definedName name="flag1" localSheetId="13">[1]flag_1!#REF!</definedName>
    <definedName name="flag1" localSheetId="14">[1]flag_1!#REF!</definedName>
    <definedName name="flag1" localSheetId="17">[2]flag_1!#REF!</definedName>
    <definedName name="flag1">[1]flag_1!#REF!</definedName>
    <definedName name="gyj" localSheetId="13">#REF!</definedName>
    <definedName name="gyj" localSheetId="14">#REF!</definedName>
    <definedName name="gyj" localSheetId="17">#REF!</definedName>
    <definedName name="gyj">#REF!</definedName>
    <definedName name="gyj_k" localSheetId="17">[3]Gyermekjóléti!$C$27:$C$86</definedName>
    <definedName name="gyj_k_" localSheetId="13">#REF!</definedName>
    <definedName name="gyj_k_" localSheetId="14">#REF!</definedName>
    <definedName name="gyj_k_" localSheetId="17">#REF!</definedName>
    <definedName name="gyj_k_">#REF!</definedName>
    <definedName name="K_LSZA_BECS_1" localSheetId="13">#REF!</definedName>
    <definedName name="K_LSZA_BECS_1" localSheetId="14">#REF!</definedName>
    <definedName name="K_LSZA_BECS_1" localSheetId="17">#REF!</definedName>
    <definedName name="K_LSZA_BECS_1">#REF!</definedName>
    <definedName name="kjz" localSheetId="13">#REF!</definedName>
    <definedName name="kjz" localSheetId="14">#REF!</definedName>
    <definedName name="kjz" localSheetId="17">#REF!</definedName>
    <definedName name="kjz">#REF!</definedName>
    <definedName name="kjz_k" localSheetId="17">[3]körjegyzőség!$C$9:$C$28</definedName>
    <definedName name="kjz_k_" localSheetId="13">#REF!</definedName>
    <definedName name="kjz_k_" localSheetId="14">#REF!</definedName>
    <definedName name="kjz_k_" localSheetId="17">#REF!</definedName>
    <definedName name="kjz_k_">#REF!</definedName>
    <definedName name="KSH_R" localSheetId="13">#REF!</definedName>
    <definedName name="KSH_R" localSheetId="14">#REF!</definedName>
    <definedName name="KSH_R" localSheetId="17">#REF!</definedName>
    <definedName name="KSH_R">#REF!</definedName>
    <definedName name="nev_c" localSheetId="13">#REF!</definedName>
    <definedName name="nev_c" localSheetId="14">#REF!</definedName>
    <definedName name="nev_c" localSheetId="17">#REF!</definedName>
    <definedName name="nev_c">#REF!</definedName>
    <definedName name="nev_g" localSheetId="13">#REF!</definedName>
    <definedName name="nev_g" localSheetId="14">#REF!</definedName>
    <definedName name="nev_g" localSheetId="17">#REF!</definedName>
    <definedName name="nev_g">#REF!</definedName>
    <definedName name="nev_k" localSheetId="13">#REF!</definedName>
    <definedName name="nev_k" localSheetId="14">#REF!</definedName>
    <definedName name="nev_k" localSheetId="17">#REF!</definedName>
    <definedName name="nev_k">#REF!</definedName>
    <definedName name="_xlnm.Print_Titles" localSheetId="6">'3.1. sz. mell Önk.össz.'!$1:$6</definedName>
    <definedName name="_xlnm.Print_Titles" localSheetId="7">'3.1.1. sz. mell Önk.kötelező '!$1:$6</definedName>
    <definedName name="_xlnm.Print_Titles" localSheetId="8">'3.1.2. sz. mell Önk.önként.  '!$1:$6</definedName>
    <definedName name="_xlnm.Print_Titles" localSheetId="9">'3.1.3. sz. mell Önk.áll.ig.'!$1:$6</definedName>
    <definedName name="_xlnm.Print_Titles" localSheetId="13">'3.3. sz. mell Óvoda össz.'!$1:$6</definedName>
    <definedName name="_xlnm.Print_Titles" localSheetId="14">'3.3.1 sz. mell Óvoda köt.'!$1:$6</definedName>
    <definedName name="_xlnm.Print_Area" localSheetId="0">'1.1.sz.mell.összesen'!$A$1:$F$148</definedName>
    <definedName name="_xlnm.Print_Area" localSheetId="1">'1.2.sz.mell kötelező össz.'!$A$1:$D$149</definedName>
    <definedName name="_xlnm.Print_Area" localSheetId="2">'1.3.sz.mell önként.össz.'!$A$1:$D$149</definedName>
    <definedName name="_xlnm.Print_Area" localSheetId="3">'1.4.sz.mell áll.ig.össz.'!$A$1:$D$149</definedName>
    <definedName name="_xlnm.Print_Area" localSheetId="4">'2.1.sz.mell műk.mérleg '!$A$1:$G$31</definedName>
    <definedName name="_xlnm.Print_Area" localSheetId="5">'2.2.sz.mell felhalm.mérleg  '!$A$1:$G$33</definedName>
    <definedName name="PUK" localSheetId="13">#REF!</definedName>
    <definedName name="PUK" localSheetId="14">#REF!</definedName>
    <definedName name="PUK" localSheetId="17">#REF!</definedName>
    <definedName name="PUK">#REF!</definedName>
    <definedName name="státusz" localSheetId="13">#REF!</definedName>
    <definedName name="státusz" localSheetId="14">#REF!</definedName>
    <definedName name="státusz">#REF!</definedName>
    <definedName name="TAM_jogc_feldkod" localSheetId="17">[4]NATUR_select!$C$16:$D$287</definedName>
    <definedName name="TAM_jogc_feldkod">[5]NATUR_select!$C$16:$D$287</definedName>
    <definedName name="URSZ" localSheetId="13">#REF!</definedName>
    <definedName name="URSZ" localSheetId="14">#REF!</definedName>
    <definedName name="URSZ" localSheetId="17">#REF!</definedName>
    <definedName name="URSZ">#REF!</definedName>
  </definedNames>
  <calcPr calcId="125725"/>
  <fileRecoveryPr repairLoad="1"/>
</workbook>
</file>

<file path=xl/calcChain.xml><?xml version="1.0" encoding="utf-8"?>
<calcChain xmlns="http://schemas.openxmlformats.org/spreadsheetml/2006/main">
  <c r="C24" i="120"/>
  <c r="B22"/>
  <c r="F122" i="113"/>
  <c r="F121" s="1"/>
  <c r="E47" i="126"/>
  <c r="E51"/>
  <c r="E39"/>
  <c r="E36"/>
  <c r="C8"/>
  <c r="F92" i="1"/>
  <c r="D93" i="95"/>
  <c r="G8" i="73"/>
  <c r="D7"/>
  <c r="B21" i="120"/>
  <c r="G6" i="61"/>
  <c r="E123" i="128"/>
  <c r="E121" s="1"/>
  <c r="E53" i="130"/>
  <c r="E52"/>
  <c r="E51"/>
  <c r="E50"/>
  <c r="F50" s="1"/>
  <c r="F49" s="1"/>
  <c r="E48"/>
  <c r="E47"/>
  <c r="E46"/>
  <c r="E45"/>
  <c r="E44"/>
  <c r="E43"/>
  <c r="E37"/>
  <c r="E38"/>
  <c r="E39"/>
  <c r="F39"/>
  <c r="E36" i="133"/>
  <c r="E40" s="1"/>
  <c r="E40" i="130" s="1"/>
  <c r="F40" s="1"/>
  <c r="F39" i="133"/>
  <c r="F36" s="1"/>
  <c r="F50"/>
  <c r="E54"/>
  <c r="E54" i="130" s="1"/>
  <c r="E49" i="133"/>
  <c r="E49" i="130" s="1"/>
  <c r="E121" i="113"/>
  <c r="E46" i="127"/>
  <c r="E47"/>
  <c r="E92" i="1" s="1"/>
  <c r="E89" s="1"/>
  <c r="E122" s="1"/>
  <c r="E143" s="1"/>
  <c r="E48" i="127"/>
  <c r="E49"/>
  <c r="E51"/>
  <c r="F51" s="1"/>
  <c r="F50" s="1"/>
  <c r="E52"/>
  <c r="E53"/>
  <c r="E54"/>
  <c r="E45"/>
  <c r="F45" s="1"/>
  <c r="E39"/>
  <c r="F39" s="1"/>
  <c r="F36" s="1"/>
  <c r="E37"/>
  <c r="E22"/>
  <c r="E13"/>
  <c r="E8" s="1"/>
  <c r="F49" i="126"/>
  <c r="F22"/>
  <c r="F22" i="127" s="1"/>
  <c r="F19" s="1"/>
  <c r="F37" i="126"/>
  <c r="E39" i="134"/>
  <c r="E36" i="135"/>
  <c r="E36" i="134" s="1"/>
  <c r="E48" i="135"/>
  <c r="E49" i="134" s="1"/>
  <c r="E50"/>
  <c r="F50" s="1"/>
  <c r="F49" s="1"/>
  <c r="E22"/>
  <c r="F22"/>
  <c r="F19" s="1"/>
  <c r="E19" i="135"/>
  <c r="E35" s="1"/>
  <c r="F22"/>
  <c r="E45"/>
  <c r="E42" s="1"/>
  <c r="F49"/>
  <c r="F45"/>
  <c r="F42" s="1"/>
  <c r="F53" s="1"/>
  <c r="D123" i="128"/>
  <c r="D122"/>
  <c r="D14"/>
  <c r="D13"/>
  <c r="D12"/>
  <c r="D11"/>
  <c r="D10"/>
  <c r="F16"/>
  <c r="F112" i="114"/>
  <c r="F107"/>
  <c r="F93" i="128"/>
  <c r="F94"/>
  <c r="F101"/>
  <c r="F106"/>
  <c r="F112"/>
  <c r="F120"/>
  <c r="F122"/>
  <c r="F146"/>
  <c r="F147"/>
  <c r="F148"/>
  <c r="F92"/>
  <c r="D9"/>
  <c r="D8" s="1"/>
  <c r="D16"/>
  <c r="D17"/>
  <c r="D18"/>
  <c r="D19"/>
  <c r="D15" s="1"/>
  <c r="D20"/>
  <c r="D21"/>
  <c r="D23"/>
  <c r="D24"/>
  <c r="D25"/>
  <c r="D26"/>
  <c r="D27"/>
  <c r="D22"/>
  <c r="D28"/>
  <c r="D31"/>
  <c r="D32"/>
  <c r="D33"/>
  <c r="D34"/>
  <c r="D35"/>
  <c r="D37"/>
  <c r="D38"/>
  <c r="D39"/>
  <c r="D40"/>
  <c r="D41"/>
  <c r="D42"/>
  <c r="D43"/>
  <c r="D44"/>
  <c r="D45"/>
  <c r="D46"/>
  <c r="D48"/>
  <c r="D49"/>
  <c r="D50"/>
  <c r="D51"/>
  <c r="D52"/>
  <c r="D54"/>
  <c r="D55"/>
  <c r="D56"/>
  <c r="D57"/>
  <c r="D59"/>
  <c r="D60"/>
  <c r="D61"/>
  <c r="D58" s="1"/>
  <c r="D62"/>
  <c r="D65"/>
  <c r="D66"/>
  <c r="D67"/>
  <c r="D69"/>
  <c r="D70"/>
  <c r="D71"/>
  <c r="D72"/>
  <c r="D74"/>
  <c r="D75"/>
  <c r="D73" s="1"/>
  <c r="D77"/>
  <c r="D78"/>
  <c r="D79"/>
  <c r="D76" s="1"/>
  <c r="D81"/>
  <c r="D82"/>
  <c r="D83"/>
  <c r="D84"/>
  <c r="F48" i="135"/>
  <c r="D48"/>
  <c r="C48"/>
  <c r="D42"/>
  <c r="D53"/>
  <c r="C42"/>
  <c r="C53"/>
  <c r="D49" i="134"/>
  <c r="D43"/>
  <c r="C49"/>
  <c r="C43"/>
  <c r="C54" s="1"/>
  <c r="D49" i="133"/>
  <c r="D54"/>
  <c r="F49"/>
  <c r="C49"/>
  <c r="F54"/>
  <c r="C43"/>
  <c r="C54" s="1"/>
  <c r="E49" i="131"/>
  <c r="C49"/>
  <c r="E43"/>
  <c r="E54" s="1"/>
  <c r="C43"/>
  <c r="C54" s="1"/>
  <c r="D49" i="130"/>
  <c r="D54" s="1"/>
  <c r="C49"/>
  <c r="F43"/>
  <c r="C43"/>
  <c r="C54" s="1"/>
  <c r="D29" i="135"/>
  <c r="D25"/>
  <c r="D19"/>
  <c r="D8"/>
  <c r="D35" s="1"/>
  <c r="D29" i="134"/>
  <c r="D25"/>
  <c r="D19"/>
  <c r="D8"/>
  <c r="D35"/>
  <c r="D36" i="133"/>
  <c r="D29"/>
  <c r="D25"/>
  <c r="D19"/>
  <c r="D8"/>
  <c r="D35" s="1"/>
  <c r="D40" s="1"/>
  <c r="D8" i="130"/>
  <c r="D19"/>
  <c r="D25"/>
  <c r="D29"/>
  <c r="D35"/>
  <c r="C36" i="135"/>
  <c r="F29"/>
  <c r="C29"/>
  <c r="F25"/>
  <c r="C25"/>
  <c r="F19"/>
  <c r="F35"/>
  <c r="C19"/>
  <c r="F8"/>
  <c r="C8"/>
  <c r="C35" s="1"/>
  <c r="C40" s="1"/>
  <c r="C36" i="134"/>
  <c r="F29"/>
  <c r="C29"/>
  <c r="F25"/>
  <c r="C25"/>
  <c r="C19"/>
  <c r="F8"/>
  <c r="C8"/>
  <c r="C35" s="1"/>
  <c r="C40" s="1"/>
  <c r="C36" i="133"/>
  <c r="F29"/>
  <c r="C29"/>
  <c r="F25"/>
  <c r="C25"/>
  <c r="F19"/>
  <c r="C19"/>
  <c r="F8"/>
  <c r="F35" s="1"/>
  <c r="F40" s="1"/>
  <c r="C8"/>
  <c r="C35"/>
  <c r="C40" s="1"/>
  <c r="E36" i="131"/>
  <c r="C36"/>
  <c r="E29"/>
  <c r="C29"/>
  <c r="E25"/>
  <c r="C25"/>
  <c r="E19"/>
  <c r="C19"/>
  <c r="E8"/>
  <c r="E35" s="1"/>
  <c r="E40" s="1"/>
  <c r="C8"/>
  <c r="C35"/>
  <c r="C40" s="1"/>
  <c r="C36" i="130"/>
  <c r="F29"/>
  <c r="C29"/>
  <c r="F25"/>
  <c r="C25"/>
  <c r="F19"/>
  <c r="C19"/>
  <c r="F8"/>
  <c r="F35" s="1"/>
  <c r="C8"/>
  <c r="C35"/>
  <c r="C40" s="1"/>
  <c r="E94" i="1"/>
  <c r="G18" i="73"/>
  <c r="D5" i="1"/>
  <c r="D12"/>
  <c r="D19"/>
  <c r="D26"/>
  <c r="D33"/>
  <c r="D44"/>
  <c r="D60" s="1"/>
  <c r="D50"/>
  <c r="D55"/>
  <c r="D61"/>
  <c r="D65"/>
  <c r="D70"/>
  <c r="D73"/>
  <c r="D83" s="1"/>
  <c r="D148" s="1"/>
  <c r="D77"/>
  <c r="D89"/>
  <c r="D105"/>
  <c r="E105"/>
  <c r="D119"/>
  <c r="E119"/>
  <c r="D122"/>
  <c r="D123"/>
  <c r="D127"/>
  <c r="D132"/>
  <c r="D137"/>
  <c r="B11" i="120"/>
  <c r="E143" i="128"/>
  <c r="D143"/>
  <c r="F143" s="1"/>
  <c r="C143"/>
  <c r="E142"/>
  <c r="D142"/>
  <c r="F142" s="1"/>
  <c r="C142"/>
  <c r="E141"/>
  <c r="D141"/>
  <c r="F141" s="1"/>
  <c r="C141"/>
  <c r="E140"/>
  <c r="D140"/>
  <c r="D139" s="1"/>
  <c r="F139" s="1"/>
  <c r="C140"/>
  <c r="E138"/>
  <c r="D138"/>
  <c r="F138"/>
  <c r="C138"/>
  <c r="E137"/>
  <c r="D137"/>
  <c r="F137" s="1"/>
  <c r="C137"/>
  <c r="E136"/>
  <c r="D136"/>
  <c r="F136" s="1"/>
  <c r="C136"/>
  <c r="E135"/>
  <c r="D135"/>
  <c r="F135"/>
  <c r="C135"/>
  <c r="C134"/>
  <c r="E133"/>
  <c r="D133"/>
  <c r="F133" s="1"/>
  <c r="C133"/>
  <c r="E132"/>
  <c r="D132"/>
  <c r="F132" s="1"/>
  <c r="C132"/>
  <c r="E131"/>
  <c r="D131"/>
  <c r="F131" s="1"/>
  <c r="C131"/>
  <c r="E130"/>
  <c r="D130"/>
  <c r="F130" s="1"/>
  <c r="C130"/>
  <c r="C129" s="1"/>
  <c r="E128"/>
  <c r="D128"/>
  <c r="F128" s="1"/>
  <c r="C128"/>
  <c r="E127"/>
  <c r="D127"/>
  <c r="F127" s="1"/>
  <c r="C127"/>
  <c r="E126"/>
  <c r="D126"/>
  <c r="D125" s="1"/>
  <c r="F125" s="1"/>
  <c r="C126"/>
  <c r="C123"/>
  <c r="C122"/>
  <c r="C121" s="1"/>
  <c r="C120"/>
  <c r="D119"/>
  <c r="F119" s="1"/>
  <c r="C119"/>
  <c r="D118"/>
  <c r="F118" s="1"/>
  <c r="C118"/>
  <c r="D117"/>
  <c r="F117" s="1"/>
  <c r="C117"/>
  <c r="D116"/>
  <c r="F116" s="1"/>
  <c r="C116"/>
  <c r="D115"/>
  <c r="F115" s="1"/>
  <c r="C115"/>
  <c r="D114"/>
  <c r="F114" s="1"/>
  <c r="C114"/>
  <c r="D113"/>
  <c r="F113" s="1"/>
  <c r="C113"/>
  <c r="C112"/>
  <c r="D111"/>
  <c r="F111" s="1"/>
  <c r="C111"/>
  <c r="D110"/>
  <c r="F110" s="1"/>
  <c r="C110"/>
  <c r="D109"/>
  <c r="F109" s="1"/>
  <c r="C109"/>
  <c r="D108"/>
  <c r="F108" s="1"/>
  <c r="C108"/>
  <c r="C107" s="1"/>
  <c r="C106"/>
  <c r="D105"/>
  <c r="F105" s="1"/>
  <c r="C105"/>
  <c r="D104"/>
  <c r="F104" s="1"/>
  <c r="C104"/>
  <c r="D103"/>
  <c r="F103" s="1"/>
  <c r="C103"/>
  <c r="D102"/>
  <c r="F102" s="1"/>
  <c r="C102"/>
  <c r="C101"/>
  <c r="D100"/>
  <c r="F100" s="1"/>
  <c r="C100"/>
  <c r="D99"/>
  <c r="F99" s="1"/>
  <c r="C99"/>
  <c r="D98"/>
  <c r="F98" s="1"/>
  <c r="C98"/>
  <c r="F97"/>
  <c r="C97"/>
  <c r="F95"/>
  <c r="C95"/>
  <c r="C94"/>
  <c r="C93"/>
  <c r="C92"/>
  <c r="F84"/>
  <c r="E84"/>
  <c r="C84"/>
  <c r="F83"/>
  <c r="E83"/>
  <c r="C83"/>
  <c r="F82"/>
  <c r="E82"/>
  <c r="C82"/>
  <c r="F81"/>
  <c r="E81"/>
  <c r="C81"/>
  <c r="C80" s="1"/>
  <c r="F79"/>
  <c r="E79"/>
  <c r="C79"/>
  <c r="F78"/>
  <c r="E78"/>
  <c r="C78"/>
  <c r="F77"/>
  <c r="E77"/>
  <c r="C77"/>
  <c r="C76" s="1"/>
  <c r="F75"/>
  <c r="E75"/>
  <c r="C75"/>
  <c r="E74"/>
  <c r="C74"/>
  <c r="C73" s="1"/>
  <c r="F72"/>
  <c r="E72"/>
  <c r="C72"/>
  <c r="F71"/>
  <c r="E71"/>
  <c r="C71"/>
  <c r="F70"/>
  <c r="E70"/>
  <c r="C70"/>
  <c r="F69"/>
  <c r="F68" s="1"/>
  <c r="E69"/>
  <c r="C69"/>
  <c r="C68" s="1"/>
  <c r="F67"/>
  <c r="E67"/>
  <c r="C67"/>
  <c r="F66"/>
  <c r="E66"/>
  <c r="C66"/>
  <c r="F65"/>
  <c r="F64" s="1"/>
  <c r="E65"/>
  <c r="C65"/>
  <c r="C64" s="1"/>
  <c r="F62"/>
  <c r="E62"/>
  <c r="C62"/>
  <c r="E61"/>
  <c r="C61"/>
  <c r="E60"/>
  <c r="C60"/>
  <c r="F59"/>
  <c r="E59"/>
  <c r="C59"/>
  <c r="C58" s="1"/>
  <c r="F57"/>
  <c r="E57"/>
  <c r="C57"/>
  <c r="F56"/>
  <c r="E56"/>
  <c r="C56"/>
  <c r="F55"/>
  <c r="E55"/>
  <c r="C55"/>
  <c r="F54"/>
  <c r="F53"/>
  <c r="E54"/>
  <c r="C54"/>
  <c r="C53" s="1"/>
  <c r="F52"/>
  <c r="E52"/>
  <c r="C52"/>
  <c r="F51"/>
  <c r="E51"/>
  <c r="C51"/>
  <c r="F50"/>
  <c r="E50"/>
  <c r="C50"/>
  <c r="E49"/>
  <c r="C49"/>
  <c r="F48"/>
  <c r="E48"/>
  <c r="C48"/>
  <c r="C47" s="1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C36" s="1"/>
  <c r="E35"/>
  <c r="C35"/>
  <c r="E34"/>
  <c r="C34"/>
  <c r="E33"/>
  <c r="C33"/>
  <c r="E32"/>
  <c r="C32"/>
  <c r="E31"/>
  <c r="C31"/>
  <c r="E30"/>
  <c r="E28"/>
  <c r="C28"/>
  <c r="E27"/>
  <c r="C27"/>
  <c r="F26"/>
  <c r="E26"/>
  <c r="C26"/>
  <c r="F25"/>
  <c r="E25"/>
  <c r="C25"/>
  <c r="F24"/>
  <c r="E24"/>
  <c r="C24"/>
  <c r="C23"/>
  <c r="C22" s="1"/>
  <c r="F21"/>
  <c r="E21"/>
  <c r="C21"/>
  <c r="C20"/>
  <c r="F19"/>
  <c r="E19"/>
  <c r="C19"/>
  <c r="F18"/>
  <c r="E18"/>
  <c r="C18"/>
  <c r="F17"/>
  <c r="E17"/>
  <c r="C17"/>
  <c r="C16"/>
  <c r="C15" s="1"/>
  <c r="C14"/>
  <c r="C13"/>
  <c r="C12"/>
  <c r="C11"/>
  <c r="C10"/>
  <c r="E9"/>
  <c r="E8" s="1"/>
  <c r="C9"/>
  <c r="C125"/>
  <c r="C139"/>
  <c r="F123" i="113"/>
  <c r="D120" i="95"/>
  <c r="F120" i="113"/>
  <c r="F119"/>
  <c r="F118"/>
  <c r="F117"/>
  <c r="F116"/>
  <c r="F115"/>
  <c r="F114"/>
  <c r="F113"/>
  <c r="F112"/>
  <c r="F111"/>
  <c r="F110"/>
  <c r="F109"/>
  <c r="F108"/>
  <c r="F106"/>
  <c r="F105"/>
  <c r="F104"/>
  <c r="F103"/>
  <c r="F102"/>
  <c r="F100"/>
  <c r="F99"/>
  <c r="F98"/>
  <c r="F97"/>
  <c r="F95"/>
  <c r="F94"/>
  <c r="F93"/>
  <c r="F92"/>
  <c r="F74"/>
  <c r="F74" i="128"/>
  <c r="F61" i="113"/>
  <c r="F61" i="128"/>
  <c r="F60" i="113"/>
  <c r="F60" i="128"/>
  <c r="F49" i="113"/>
  <c r="F49" i="128"/>
  <c r="F47" s="1"/>
  <c r="F46" i="113"/>
  <c r="F45"/>
  <c r="F45" i="128"/>
  <c r="F44" i="113"/>
  <c r="F44" i="128"/>
  <c r="F43" i="113"/>
  <c r="F42"/>
  <c r="F41"/>
  <c r="F40"/>
  <c r="F39"/>
  <c r="F38"/>
  <c r="F37"/>
  <c r="F37" i="128"/>
  <c r="F35" i="113"/>
  <c r="F35" i="128" s="1"/>
  <c r="F34" i="113"/>
  <c r="F34" i="128" s="1"/>
  <c r="F33" i="113"/>
  <c r="F33" i="128" s="1"/>
  <c r="F32" i="113"/>
  <c r="F32" i="128" s="1"/>
  <c r="F31" i="113"/>
  <c r="F31" i="128" s="1"/>
  <c r="D30" i="113"/>
  <c r="D30" i="128" s="1"/>
  <c r="D29" s="1"/>
  <c r="F28" i="113"/>
  <c r="F28" i="128"/>
  <c r="F27" i="113"/>
  <c r="F27" i="128"/>
  <c r="F20" i="113"/>
  <c r="F14"/>
  <c r="F13"/>
  <c r="F12"/>
  <c r="F11"/>
  <c r="F10"/>
  <c r="F9"/>
  <c r="F9" i="128"/>
  <c r="F8" s="1"/>
  <c r="F106" i="114"/>
  <c r="D95" i="96"/>
  <c r="D90"/>
  <c r="F105" i="114"/>
  <c r="F104"/>
  <c r="F103"/>
  <c r="F102"/>
  <c r="F101"/>
  <c r="F100"/>
  <c r="F99"/>
  <c r="F98"/>
  <c r="F97"/>
  <c r="F95"/>
  <c r="F94"/>
  <c r="F93"/>
  <c r="F92"/>
  <c r="F43"/>
  <c r="F43" i="128" s="1"/>
  <c r="F42" i="114"/>
  <c r="F42" i="128" s="1"/>
  <c r="F41" i="114"/>
  <c r="F41" i="128" s="1"/>
  <c r="F40" i="114"/>
  <c r="F40" i="128" s="1"/>
  <c r="F39" i="114"/>
  <c r="F39" i="128" s="1"/>
  <c r="F38" i="114"/>
  <c r="F38" i="128" s="1"/>
  <c r="E121" i="114"/>
  <c r="D91" i="113"/>
  <c r="D107"/>
  <c r="D125"/>
  <c r="D129"/>
  <c r="D134"/>
  <c r="D139"/>
  <c r="D144"/>
  <c r="D145" s="1"/>
  <c r="D8"/>
  <c r="D15"/>
  <c r="D22"/>
  <c r="D36"/>
  <c r="D47"/>
  <c r="D53"/>
  <c r="D58"/>
  <c r="D64"/>
  <c r="D86" s="1"/>
  <c r="D87" s="1"/>
  <c r="D68"/>
  <c r="D73"/>
  <c r="D76"/>
  <c r="D80"/>
  <c r="D121" i="114"/>
  <c r="D91"/>
  <c r="D124"/>
  <c r="D145" s="1"/>
  <c r="D36"/>
  <c r="D63" s="1"/>
  <c r="D87" s="1"/>
  <c r="D91" i="115"/>
  <c r="D124"/>
  <c r="D145" s="1"/>
  <c r="D15"/>
  <c r="D63" s="1"/>
  <c r="D87" s="1"/>
  <c r="C8" i="127"/>
  <c r="D8"/>
  <c r="D35" s="1"/>
  <c r="D40" s="1"/>
  <c r="F10"/>
  <c r="F11"/>
  <c r="F13"/>
  <c r="F14"/>
  <c r="F15"/>
  <c r="C19"/>
  <c r="C35" s="1"/>
  <c r="C40" s="1"/>
  <c r="D19"/>
  <c r="E19"/>
  <c r="C25"/>
  <c r="D25"/>
  <c r="E25"/>
  <c r="F25"/>
  <c r="C29"/>
  <c r="D29"/>
  <c r="E29"/>
  <c r="F29"/>
  <c r="C36"/>
  <c r="C44"/>
  <c r="D44"/>
  <c r="F46"/>
  <c r="F47"/>
  <c r="C50"/>
  <c r="D50"/>
  <c r="C55"/>
  <c r="E50" i="126"/>
  <c r="E50" i="127" s="1"/>
  <c r="F51" i="126"/>
  <c r="F50" s="1"/>
  <c r="F47"/>
  <c r="F46"/>
  <c r="F45"/>
  <c r="E44"/>
  <c r="E55"/>
  <c r="E55" i="127" s="1"/>
  <c r="D44" i="126"/>
  <c r="D50"/>
  <c r="D55"/>
  <c r="E8"/>
  <c r="F39"/>
  <c r="F36" s="1"/>
  <c r="F15"/>
  <c r="F14"/>
  <c r="F13"/>
  <c r="F11"/>
  <c r="F8"/>
  <c r="F10"/>
  <c r="D8"/>
  <c r="D19"/>
  <c r="D25"/>
  <c r="D29"/>
  <c r="D35"/>
  <c r="D40" s="1"/>
  <c r="E19"/>
  <c r="E25"/>
  <c r="E29"/>
  <c r="F119" i="1"/>
  <c r="F114"/>
  <c r="F108"/>
  <c r="F107"/>
  <c r="F105"/>
  <c r="F71"/>
  <c r="F58"/>
  <c r="F57"/>
  <c r="F55" s="1"/>
  <c r="F46"/>
  <c r="F44" s="1"/>
  <c r="F60" s="1"/>
  <c r="F41"/>
  <c r="F40"/>
  <c r="F39"/>
  <c r="F38"/>
  <c r="F37"/>
  <c r="F36"/>
  <c r="F35"/>
  <c r="F34"/>
  <c r="F32"/>
  <c r="F25"/>
  <c r="F24"/>
  <c r="F18"/>
  <c r="F6"/>
  <c r="D15" i="120"/>
  <c r="C139" i="115"/>
  <c r="C134"/>
  <c r="C129"/>
  <c r="C125"/>
  <c r="C144"/>
  <c r="C121"/>
  <c r="C107"/>
  <c r="C91"/>
  <c r="C124"/>
  <c r="C80"/>
  <c r="C76"/>
  <c r="C73"/>
  <c r="C68"/>
  <c r="C64"/>
  <c r="C86"/>
  <c r="C58"/>
  <c r="C53"/>
  <c r="C47"/>
  <c r="C36"/>
  <c r="C30"/>
  <c r="C29"/>
  <c r="C22"/>
  <c r="C15"/>
  <c r="C8"/>
  <c r="C139" i="114"/>
  <c r="C134"/>
  <c r="C129"/>
  <c r="C125"/>
  <c r="C144"/>
  <c r="C121"/>
  <c r="C107"/>
  <c r="C96"/>
  <c r="C91"/>
  <c r="C124" s="1"/>
  <c r="C145" s="1"/>
  <c r="C80"/>
  <c r="C76"/>
  <c r="C73"/>
  <c r="C68"/>
  <c r="C64"/>
  <c r="C86"/>
  <c r="C58"/>
  <c r="C53"/>
  <c r="C47"/>
  <c r="C36"/>
  <c r="C30"/>
  <c r="C29"/>
  <c r="C22"/>
  <c r="C15"/>
  <c r="C8"/>
  <c r="C139" i="113"/>
  <c r="C134"/>
  <c r="C129"/>
  <c r="C125"/>
  <c r="C144"/>
  <c r="C121"/>
  <c r="C107"/>
  <c r="C96"/>
  <c r="C96" i="128"/>
  <c r="C80" i="113"/>
  <c r="C76"/>
  <c r="C73"/>
  <c r="C68"/>
  <c r="C64"/>
  <c r="C86"/>
  <c r="C58"/>
  <c r="C53"/>
  <c r="C47"/>
  <c r="C36"/>
  <c r="C30"/>
  <c r="C30" i="128"/>
  <c r="C29" s="1"/>
  <c r="C22" i="113"/>
  <c r="C15"/>
  <c r="C8"/>
  <c r="C50" i="126"/>
  <c r="C44"/>
  <c r="C55"/>
  <c r="C36"/>
  <c r="F29"/>
  <c r="C29"/>
  <c r="F25"/>
  <c r="C25"/>
  <c r="F19"/>
  <c r="C19"/>
  <c r="C35" s="1"/>
  <c r="C40" s="1"/>
  <c r="C138" i="95"/>
  <c r="C133"/>
  <c r="C128"/>
  <c r="C124"/>
  <c r="C143"/>
  <c r="C120"/>
  <c r="C111"/>
  <c r="C106" s="1"/>
  <c r="C95"/>
  <c r="C90" s="1"/>
  <c r="C123" s="1"/>
  <c r="C77"/>
  <c r="C73"/>
  <c r="C70"/>
  <c r="C65"/>
  <c r="C61"/>
  <c r="C83" s="1"/>
  <c r="C55"/>
  <c r="C50"/>
  <c r="C44"/>
  <c r="C33"/>
  <c r="C27"/>
  <c r="C26"/>
  <c r="C19"/>
  <c r="C12"/>
  <c r="C5"/>
  <c r="C60"/>
  <c r="C138" i="96"/>
  <c r="C133"/>
  <c r="C128"/>
  <c r="C124"/>
  <c r="C143" s="1"/>
  <c r="C120"/>
  <c r="C106"/>
  <c r="C95"/>
  <c r="C90" s="1"/>
  <c r="C123" s="1"/>
  <c r="C77"/>
  <c r="C73"/>
  <c r="C70"/>
  <c r="C65"/>
  <c r="C61"/>
  <c r="C83"/>
  <c r="C149" s="1"/>
  <c r="C55"/>
  <c r="C50"/>
  <c r="C44"/>
  <c r="C33"/>
  <c r="C27"/>
  <c r="C26"/>
  <c r="C19"/>
  <c r="C12"/>
  <c r="C5"/>
  <c r="C60"/>
  <c r="C138" i="97"/>
  <c r="C133"/>
  <c r="C128"/>
  <c r="C124"/>
  <c r="C143"/>
  <c r="C120"/>
  <c r="C106"/>
  <c r="C90"/>
  <c r="C123"/>
  <c r="C77"/>
  <c r="C73"/>
  <c r="C70"/>
  <c r="C65"/>
  <c r="C61"/>
  <c r="C83"/>
  <c r="C55"/>
  <c r="C50"/>
  <c r="C44"/>
  <c r="C33"/>
  <c r="C27"/>
  <c r="C26"/>
  <c r="C19"/>
  <c r="C12"/>
  <c r="C5"/>
  <c r="C17" i="61"/>
  <c r="C18"/>
  <c r="F17"/>
  <c r="F30"/>
  <c r="F31" s="1"/>
  <c r="F33" s="1"/>
  <c r="C32"/>
  <c r="C24"/>
  <c r="C30"/>
  <c r="C18" i="73"/>
  <c r="C19"/>
  <c r="C27" s="1"/>
  <c r="C28" s="1"/>
  <c r="F18"/>
  <c r="F27"/>
  <c r="F28" s="1"/>
  <c r="C29"/>
  <c r="C24"/>
  <c r="F137" i="1"/>
  <c r="F132"/>
  <c r="F127"/>
  <c r="F123"/>
  <c r="F142"/>
  <c r="F77"/>
  <c r="F73"/>
  <c r="F70"/>
  <c r="F65"/>
  <c r="F61"/>
  <c r="F83"/>
  <c r="F148" s="1"/>
  <c r="F50"/>
  <c r="F33"/>
  <c r="F26"/>
  <c r="F19"/>
  <c r="F12"/>
  <c r="F5"/>
  <c r="C15" i="120"/>
  <c r="D11"/>
  <c r="D33"/>
  <c r="D21"/>
  <c r="C29"/>
  <c r="C21"/>
  <c r="C13"/>
  <c r="C9"/>
  <c r="C35" s="1"/>
  <c r="C7"/>
  <c r="C31"/>
  <c r="D9"/>
  <c r="G17" i="61"/>
  <c r="D7" i="120"/>
  <c r="D31"/>
  <c r="B9"/>
  <c r="B35" s="1"/>
  <c r="B31"/>
  <c r="D90" i="95"/>
  <c r="D5"/>
  <c r="C119" i="1"/>
  <c r="C50"/>
  <c r="C55"/>
  <c r="C70"/>
  <c r="C73"/>
  <c r="C105"/>
  <c r="D24" i="73"/>
  <c r="D27"/>
  <c r="D19"/>
  <c r="F139" i="115"/>
  <c r="F134"/>
  <c r="F129"/>
  <c r="F125"/>
  <c r="F144"/>
  <c r="F121"/>
  <c r="F107"/>
  <c r="F91"/>
  <c r="F124"/>
  <c r="F145" s="1"/>
  <c r="F80"/>
  <c r="F76"/>
  <c r="F73"/>
  <c r="F68"/>
  <c r="F64"/>
  <c r="F86" s="1"/>
  <c r="F58"/>
  <c r="F53"/>
  <c r="F47"/>
  <c r="F36"/>
  <c r="F30"/>
  <c r="F29" s="1"/>
  <c r="F22"/>
  <c r="F15"/>
  <c r="F8"/>
  <c r="F63" s="1"/>
  <c r="F87" s="1"/>
  <c r="F139" i="114"/>
  <c r="F134"/>
  <c r="F129"/>
  <c r="F125"/>
  <c r="F144" s="1"/>
  <c r="F121"/>
  <c r="F80"/>
  <c r="F76"/>
  <c r="F73"/>
  <c r="F68"/>
  <c r="F64"/>
  <c r="F86"/>
  <c r="F58"/>
  <c r="F53"/>
  <c r="F47"/>
  <c r="F36"/>
  <c r="F30"/>
  <c r="F29"/>
  <c r="F22"/>
  <c r="F15"/>
  <c r="F8"/>
  <c r="F63" s="1"/>
  <c r="F87" s="1"/>
  <c r="F139" i="113"/>
  <c r="F134"/>
  <c r="F129"/>
  <c r="F125"/>
  <c r="F144"/>
  <c r="F107"/>
  <c r="F80"/>
  <c r="F76"/>
  <c r="F64"/>
  <c r="F68"/>
  <c r="F58"/>
  <c r="F53"/>
  <c r="F47"/>
  <c r="F36"/>
  <c r="F22"/>
  <c r="D138" i="97"/>
  <c r="D133"/>
  <c r="D128"/>
  <c r="D124"/>
  <c r="D143" s="1"/>
  <c r="D120"/>
  <c r="D106"/>
  <c r="D90"/>
  <c r="D123" s="1"/>
  <c r="D144" s="1"/>
  <c r="D77"/>
  <c r="D73"/>
  <c r="D70"/>
  <c r="D65"/>
  <c r="D61"/>
  <c r="D83"/>
  <c r="D149" s="1"/>
  <c r="D55"/>
  <c r="D50"/>
  <c r="D44"/>
  <c r="D33"/>
  <c r="D27"/>
  <c r="D26" s="1"/>
  <c r="D19"/>
  <c r="D12"/>
  <c r="D5"/>
  <c r="D60" s="1"/>
  <c r="D138" i="96"/>
  <c r="D133"/>
  <c r="D128"/>
  <c r="D124"/>
  <c r="D143" s="1"/>
  <c r="D120"/>
  <c r="D106"/>
  <c r="D77"/>
  <c r="D73"/>
  <c r="D70"/>
  <c r="D65"/>
  <c r="D61"/>
  <c r="D83" s="1"/>
  <c r="D55"/>
  <c r="D50"/>
  <c r="D44"/>
  <c r="D33"/>
  <c r="D27"/>
  <c r="D26"/>
  <c r="D19"/>
  <c r="D12"/>
  <c r="D5"/>
  <c r="D138" i="95"/>
  <c r="D133"/>
  <c r="D128"/>
  <c r="D124"/>
  <c r="D143"/>
  <c r="D106"/>
  <c r="D123" s="1"/>
  <c r="D144" s="1"/>
  <c r="D77"/>
  <c r="D73"/>
  <c r="D70"/>
  <c r="D65"/>
  <c r="D61"/>
  <c r="D83" s="1"/>
  <c r="D149" s="1"/>
  <c r="D55"/>
  <c r="D50"/>
  <c r="D44"/>
  <c r="D33"/>
  <c r="D27"/>
  <c r="D26"/>
  <c r="D19"/>
  <c r="D12"/>
  <c r="D60" s="1"/>
  <c r="D18" i="73"/>
  <c r="D28"/>
  <c r="D17" i="61"/>
  <c r="C137" i="1"/>
  <c r="C132"/>
  <c r="C127"/>
  <c r="C123"/>
  <c r="C142" s="1"/>
  <c r="C77"/>
  <c r="C65"/>
  <c r="C61"/>
  <c r="C83"/>
  <c r="C148" s="1"/>
  <c r="G30" i="61"/>
  <c r="D18"/>
  <c r="G27" i="73"/>
  <c r="D24" i="61"/>
  <c r="D30" s="1"/>
  <c r="D31" s="1"/>
  <c r="C89" i="1"/>
  <c r="C122" s="1"/>
  <c r="C143" s="1"/>
  <c r="C44"/>
  <c r="C33"/>
  <c r="C26"/>
  <c r="C19"/>
  <c r="C12"/>
  <c r="C5"/>
  <c r="C60" s="1"/>
  <c r="C84" i="96"/>
  <c r="D60"/>
  <c r="C63" i="114"/>
  <c r="C87" s="1"/>
  <c r="C63" i="115"/>
  <c r="C87" s="1"/>
  <c r="F29" i="73"/>
  <c r="C29" i="113"/>
  <c r="C63"/>
  <c r="C87" s="1"/>
  <c r="C91"/>
  <c r="C124" s="1"/>
  <c r="C145" s="1"/>
  <c r="E91" i="114"/>
  <c r="E124"/>
  <c r="E145" s="1"/>
  <c r="C60" i="97"/>
  <c r="C149"/>
  <c r="C144"/>
  <c r="C145" i="115"/>
  <c r="F89" i="1"/>
  <c r="F122" s="1"/>
  <c r="F143" s="1"/>
  <c r="F30" i="113"/>
  <c r="D91" i="128"/>
  <c r="F32" i="61"/>
  <c r="F15" i="113"/>
  <c r="C31" i="61"/>
  <c r="D55" i="127"/>
  <c r="D29" i="113"/>
  <c r="D63"/>
  <c r="F96" i="114"/>
  <c r="F91"/>
  <c r="F124" s="1"/>
  <c r="F145" s="1"/>
  <c r="D142" i="1"/>
  <c r="D143"/>
  <c r="F30" i="128"/>
  <c r="F29" i="113"/>
  <c r="C84" i="97"/>
  <c r="C148"/>
  <c r="G29" i="73"/>
  <c r="G28"/>
  <c r="D30"/>
  <c r="G31" i="61"/>
  <c r="D32"/>
  <c r="G32"/>
  <c r="F44" i="126"/>
  <c r="F55" s="1"/>
  <c r="D33" i="61"/>
  <c r="G33"/>
  <c r="D35" i="120"/>
  <c r="F8" i="113"/>
  <c r="D123" i="96"/>
  <c r="D144" s="1"/>
  <c r="D148"/>
  <c r="F73" i="113"/>
  <c r="F86" s="1"/>
  <c r="F63"/>
  <c r="F87" s="1"/>
  <c r="F35" i="126"/>
  <c r="F40" s="1"/>
  <c r="E35"/>
  <c r="F126" i="128"/>
  <c r="F140"/>
  <c r="D29" i="73"/>
  <c r="G30"/>
  <c r="E36" i="127"/>
  <c r="E40" i="126"/>
  <c r="F8" i="127" l="1"/>
  <c r="F35" s="1"/>
  <c r="F40" s="1"/>
  <c r="F80" i="128"/>
  <c r="C8"/>
  <c r="C86"/>
  <c r="E35" i="127"/>
  <c r="E40" s="1"/>
  <c r="C84" i="1"/>
  <c r="C147"/>
  <c r="D84" i="95"/>
  <c r="D148"/>
  <c r="D149" i="96"/>
  <c r="D84"/>
  <c r="C148"/>
  <c r="C144"/>
  <c r="C148" i="95"/>
  <c r="C144"/>
  <c r="F84" i="1"/>
  <c r="F147"/>
  <c r="F36" i="128"/>
  <c r="D84" i="97"/>
  <c r="D148"/>
  <c r="F30" i="73"/>
  <c r="C30"/>
  <c r="C149" i="95"/>
  <c r="C84"/>
  <c r="D147" i="1"/>
  <c r="D84"/>
  <c r="E43" i="134"/>
  <c r="E53" i="135"/>
  <c r="E54" i="134" s="1"/>
  <c r="E40" i="135"/>
  <c r="E40" i="134" s="1"/>
  <c r="E35"/>
  <c r="C33" i="61"/>
  <c r="F29" i="128"/>
  <c r="C144"/>
  <c r="F22"/>
  <c r="F58"/>
  <c r="F76"/>
  <c r="D64"/>
  <c r="D53"/>
  <c r="D36"/>
  <c r="F15"/>
  <c r="D121"/>
  <c r="D124" s="1"/>
  <c r="E19" i="134"/>
  <c r="E46"/>
  <c r="F46" s="1"/>
  <c r="F43" s="1"/>
  <c r="F54" s="1"/>
  <c r="F44" i="127"/>
  <c r="F55" s="1"/>
  <c r="E36" i="130"/>
  <c r="F36" s="1"/>
  <c r="C91" i="128"/>
  <c r="C124" s="1"/>
  <c r="D80"/>
  <c r="D86" s="1"/>
  <c r="D68"/>
  <c r="D47"/>
  <c r="D63" s="1"/>
  <c r="F35" i="134"/>
  <c r="F36" i="135"/>
  <c r="F36" i="134" s="1"/>
  <c r="F54" i="130"/>
  <c r="F121" i="128"/>
  <c r="F63"/>
  <c r="C63"/>
  <c r="C87" s="1"/>
  <c r="F86"/>
  <c r="C145"/>
  <c r="F123"/>
  <c r="D129"/>
  <c r="F129" s="1"/>
  <c r="D134"/>
  <c r="F134" s="1"/>
  <c r="E44" i="127"/>
  <c r="D87" i="128" l="1"/>
  <c r="F40" i="134"/>
  <c r="F40" i="135"/>
  <c r="E101" i="113"/>
  <c r="D144" i="128"/>
  <c r="F144" s="1"/>
  <c r="F87"/>
  <c r="F101" i="113" l="1"/>
  <c r="E96"/>
  <c r="D145" i="128"/>
  <c r="E91" i="113" l="1"/>
  <c r="E124" s="1"/>
  <c r="E145" s="1"/>
  <c r="E96" i="128"/>
  <c r="F96" i="113"/>
  <c r="F91" s="1"/>
  <c r="F124" s="1"/>
  <c r="E91" i="128" l="1"/>
  <c r="E124" s="1"/>
  <c r="F96"/>
  <c r="F91" s="1"/>
  <c r="E145" l="1"/>
  <c r="F145" s="1"/>
  <c r="F124"/>
</calcChain>
</file>

<file path=xl/sharedStrings.xml><?xml version="1.0" encoding="utf-8"?>
<sst xmlns="http://schemas.openxmlformats.org/spreadsheetml/2006/main" count="3249" uniqueCount="435">
  <si>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</si>
  <si>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</si>
  <si>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</si>
  <si>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</si>
  <si>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</si>
  <si>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</si>
  <si>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</si>
  <si>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</si>
  <si>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</si>
  <si>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</si>
  <si>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</si>
  <si>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</si>
  <si>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</si>
  <si>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</si>
  <si>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</si>
  <si>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</si>
  <si>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</si>
  <si>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</si>
  <si>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</si>
  <si>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</si>
  <si>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</si>
  <si>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</si>
  <si>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</si>
  <si>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</si>
  <si>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</si>
  <si>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</si>
  <si>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</si>
  <si>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</si>
  <si>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</si>
  <si>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</si>
  <si>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</si>
  <si>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</si>
  <si>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</si>
  <si>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</si>
  <si>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</si>
  <si>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</si>
  <si>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</si>
  <si>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</si>
  <si>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</si>
  <si>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</si>
  <si>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</si>
  <si>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</si>
  <si>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</si>
  <si>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</si>
  <si>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</si>
  <si>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</si>
  <si>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03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</si>
  <si>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</si>
  <si>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</si>
  <si>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</si>
  <si>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</si>
  <si>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</si>
  <si>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</si>
  <si>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</si>
  <si>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</si>
  <si>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</si>
  <si>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</si>
  <si>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</si>
  <si>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</si>
  <si>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</si>
  <si>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</si>
  <si>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</si>
  <si>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</si>
  <si>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</si>
  <si>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</si>
  <si>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</si>
  <si>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</si>
  <si>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</si>
  <si>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</si>
  <si>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</si>
  <si>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</si>
  <si>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</si>
  <si>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</si>
  <si>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</si>
  <si>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</si>
  <si>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</si>
  <si>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</si>
  <si>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</si>
  <si>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</si>
  <si>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</si>
  <si>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</si>
  <si>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</si>
  <si>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</si>
  <si>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</si>
  <si>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</si>
  <si>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</si>
  <si>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</si>
  <si>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</si>
  <si>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</si>
  <si>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</si>
  <si>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</si>
  <si>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</si>
  <si>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</si>
  <si>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</si>
  <si>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</si>
  <si>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</si>
  <si>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</si>
  <si>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</si>
  <si>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</si>
  <si>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</si>
  <si>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</si>
  <si>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</si>
  <si>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</si>
  <si>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</si>
  <si>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</si>
  <si>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</si>
  <si>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</si>
  <si>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</si>
  <si>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</si>
  <si>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</si>
  <si>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</si>
  <si>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</si>
  <si>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</si>
  <si>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</si>
  <si>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</si>
  <si>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</si>
  <si>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</si>
  <si>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</si>
  <si>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</si>
  <si>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</si>
  <si>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</si>
  <si>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</si>
  <si>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</si>
  <si>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</si>
  <si>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</si>
  <si>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</si>
  <si>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</si>
  <si>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</si>
  <si>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</si>
  <si>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</si>
  <si>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</si>
  <si>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</si>
  <si>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</si>
  <si>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</si>
  <si>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</si>
  <si>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</si>
  <si>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</si>
  <si>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</si>
  <si>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</si>
  <si>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</si>
  <si>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</si>
  <si>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</si>
  <si>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</si>
  <si>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</si>
  <si>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</si>
  <si>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</si>
  <si>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</si>
  <si>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</si>
  <si>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</si>
  <si>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</si>
  <si>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</si>
  <si>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</si>
  <si>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</si>
  <si>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</si>
  <si>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</si>
  <si>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</si>
  <si>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</si>
  <si>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</si>
  <si>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</si>
  <si>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</si>
  <si>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</si>
  <si>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</si>
  <si>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</si>
  <si>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</si>
  <si>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</si>
  <si>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</si>
  <si>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</si>
  <si>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</si>
  <si>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</si>
  <si>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</si>
  <si>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</si>
  <si>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</si>
  <si>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</si>
  <si>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</si>
  <si>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</si>
  <si>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</si>
  <si>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</si>
  <si>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</si>
  <si>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</si>
  <si>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</si>
  <si>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</si>
  <si>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</si>
  <si>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</si>
  <si>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</si>
  <si>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</si>
  <si>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</si>
  <si>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</si>
  <si>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</si>
  <si>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</si>
  <si>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</si>
  <si>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</si>
  <si>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</si>
  <si>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</si>
  <si>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</si>
  <si>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</si>
  <si>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</si>
  <si>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</si>
  <si>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</si>
  <si>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</si>
  <si>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</si>
  <si>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</si>
  <si>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</si>
  <si>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</si>
  <si>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</si>
  <si>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</si>
  <si>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</si>
  <si>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</si>
  <si>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</si>
  <si>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</si>
  <si>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</si>
  <si>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</si>
  <si>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</si>
  <si>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</si>
  <si>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</si>
  <si>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</si>
  <si>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</si>
  <si>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</si>
  <si>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</si>
  <si>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</si>
  <si>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</si>
  <si>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</si>
  <si>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</si>
  <si>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</si>
  <si>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</si>
  <si>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</si>
  <si>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</si>
  <si>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</si>
  <si>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</si>
  <si>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</si>
  <si>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</si>
  <si>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</si>
  <si>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</si>
  <si>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</si>
  <si>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</si>
  <si>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</si>
  <si>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</si>
  <si>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</si>
  <si>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</si>
  <si>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</si>
  <si>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</si>
  <si>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</si>
  <si>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</si>
  <si>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</si>
  <si>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</si>
  <si>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</si>
  <si>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</si>
  <si>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</si>
  <si>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</si>
  <si>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</si>
  <si>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</si>
  <si>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</si>
  <si>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</si>
  <si>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</si>
  <si>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</si>
  <si>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</si>
  <si>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</si>
  <si>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</si>
  <si>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</si>
  <si>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</si>
  <si>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</si>
  <si>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</si>
  <si>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</si>
  <si>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</si>
  <si>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</si>
  <si>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</si>
  <si>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</si>
  <si>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</si>
  <si>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</si>
  <si>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</si>
  <si>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</si>
  <si>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</si>
  <si>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</si>
  <si>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</si>
  <si>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</si>
  <si>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</si>
  <si>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</si>
  <si>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</si>
  <si>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</si>
  <si>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</si>
  <si>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</si>
  <si>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</si>
  <si>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</si>
  <si>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</si>
  <si>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</si>
  <si>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</si>
  <si>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</si>
  <si>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</si>
  <si>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</si>
  <si>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</si>
  <si>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</si>
  <si>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</si>
  <si>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</si>
  <si>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</si>
  <si>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</si>
  <si>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</si>
  <si>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</si>
  <si>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</si>
  <si>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</si>
  <si>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</si>
  <si>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</si>
  <si>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</si>
  <si>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</si>
  <si>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</si>
  <si>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</si>
  <si>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</si>
  <si>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</si>
  <si>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</si>
  <si>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</si>
  <si>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</si>
  <si>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</si>
  <si>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</si>
  <si>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</si>
  <si>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</si>
  <si>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</si>
  <si>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</si>
  <si>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</si>
  <si>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</si>
  <si>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</si>
  <si>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</si>
  <si>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</si>
  <si>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</si>
  <si>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</si>
  <si>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</si>
  <si>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</si>
  <si>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</si>
  <si>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</si>
  <si>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</si>
  <si>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</si>
  <si>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</si>
  <si>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</si>
  <si>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</si>
  <si>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</si>
  <si>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</si>
  <si>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</si>
  <si>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</si>
  <si>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</si>
  <si>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</si>
  <si>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</si>
  <si>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</si>
  <si>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</si>
  <si>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</si>
  <si>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</si>
  <si>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</si>
  <si>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</si>
  <si>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</si>
  <si>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</si>
  <si>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</si>
  <si>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</si>
  <si>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</si>
  <si>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</si>
  <si>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</si>
  <si>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</si>
  <si>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</si>
  <si>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</si>
  <si>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</si>
  <si>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</si>
  <si>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</si>
  <si>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</si>
  <si>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</si>
  <si>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</si>
  <si>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</si>
  <si>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</si>
  <si>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</si>
  <si>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</si>
  <si>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</si>
  <si>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</si>
  <si>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</si>
  <si>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</si>
  <si>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2015. évi előirányzat</t>
  </si>
  <si>
    <t>Csornai Napközi Otthonos Óvoda</t>
  </si>
  <si>
    <t>E Ft!</t>
  </si>
  <si>
    <t>Szakfeladat</t>
  </si>
  <si>
    <t>működésre</t>
  </si>
  <si>
    <t>felhalmozásra</t>
  </si>
  <si>
    <t>051080 Hulladék újrahasznosítása</t>
  </si>
  <si>
    <t>Biogáz projekt előkészítése</t>
  </si>
  <si>
    <t>045120 Út, autópálya építése</t>
  </si>
  <si>
    <t>Fejlesztési céltartalék</t>
  </si>
  <si>
    <t>106010 Lakóingatlan szoc.célú bérbeadása</t>
  </si>
  <si>
    <t>Működési céltartalék</t>
  </si>
  <si>
    <t>013350 Az önkormányzati vagyonnal való gazdálkodással kapcs.feladatok</t>
  </si>
  <si>
    <t>011130 Önkorm.és önkorm.hivatalok jogalkotó és ált.igazg.tevékenysége</t>
  </si>
  <si>
    <t>Környezetvédelmi alap képzés</t>
  </si>
  <si>
    <t>Pályázat önerő</t>
  </si>
  <si>
    <t>Kötvény bevétel terv. pénzmaradv-ből</t>
  </si>
  <si>
    <t>016080 Kiemelt állami és önkorm. rend.</t>
  </si>
  <si>
    <t>084032 Civil szervezetek programtámogatása</t>
  </si>
  <si>
    <t>Civil alap</t>
  </si>
  <si>
    <t>Önkormányzati összesen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</si>
  <si>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</si>
  <si>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Munkahelyteremtő beruházásokhoz közműfejlesztés</t>
  </si>
  <si>
    <t xml:space="preserve">Intézményi karbantartási </t>
  </si>
  <si>
    <t>Gazdasági Iroda költözése</t>
  </si>
  <si>
    <t>Zeneiskolai tantermek áthelyezése</t>
  </si>
  <si>
    <t>Széchenyi Iskolában öltöző kialakítás</t>
  </si>
  <si>
    <t>052020 Szennyvíz gyűjtése, tisztítása</t>
  </si>
  <si>
    <t>Csapadékvíz elvezetésre</t>
  </si>
  <si>
    <t>081045 Szabadidősport- tevékenyéség</t>
  </si>
  <si>
    <t>Civil szerv. sporttal kapcs. pályázatai önerejére</t>
  </si>
  <si>
    <t xml:space="preserve"> 2015. évi  rendezvényterv megvalósítás</t>
  </si>
  <si>
    <t>Andrássy u. lakásalap</t>
  </si>
  <si>
    <t>2015. évi módosított előirányzat</t>
  </si>
  <si>
    <t>2015. évi eredeti előirányzat</t>
  </si>
  <si>
    <t>Kötelező feladatok bevétele, kiadása</t>
  </si>
  <si>
    <t>Térfigyelő kamerarendszer kiépítéser</t>
  </si>
  <si>
    <t>Jelenlegi módosítás</t>
  </si>
  <si>
    <t>Kv.-i szerv megnev.</t>
  </si>
  <si>
    <t>Általános működési tartalék</t>
  </si>
  <si>
    <t>Költségvetési kiadások összesen:(1+3.+5.+...+11.)</t>
  </si>
  <si>
    <t>Felhalmozási célú finanszírozási kiadások összesen (13.+...+24.)</t>
  </si>
  <si>
    <t xml:space="preserve">   - Visszatér. támog., kölcsönök törlesztése ÁH-n belülre</t>
  </si>
  <si>
    <t>Költségvetési szerv megnevezése</t>
  </si>
  <si>
    <t>Polgármesteri /közös/ hivatal</t>
  </si>
  <si>
    <t>02</t>
  </si>
  <si>
    <t>Egyéb működési célú támogatások bevételei államháztartáson belülről</t>
  </si>
  <si>
    <t>Kötelező feladatok bevételei, kiadásai</t>
  </si>
  <si>
    <t>Állami (államigazgataási) feladatok bevételei, kiadásai</t>
  </si>
  <si>
    <t>04</t>
  </si>
  <si>
    <t>Városi Művelődési Központ  és Könyvtár</t>
  </si>
  <si>
    <t xml:space="preserve"> </t>
  </si>
  <si>
    <t>jelenlegi módosítás</t>
  </si>
  <si>
    <t>Működési bevételek</t>
  </si>
  <si>
    <t>Műk.célú visszatérítendő kölcsönök</t>
  </si>
  <si>
    <t>3.1.2 melléklet a 23/2015. (X. 28.) önkormányzati rendelethez</t>
  </si>
  <si>
    <t>3.1.3 melléklet a 2362015. (X. 28.) önkormányzati rendelethez</t>
  </si>
  <si>
    <t>3.2.1. melléklet a 23/2015. (X. 28.) önkormányzati rendelethez</t>
  </si>
  <si>
    <t>3.1 melléklet a 7/2015. (II.18.) önkormányzati rendelethez</t>
  </si>
  <si>
    <t>3.1.1 melléklet a 7/2015. (II. 18.) önkormányzati rendelethez</t>
  </si>
  <si>
    <t>3.2. melléklet a 7/2015. (II. 18.) önkormányzati rendelethez</t>
  </si>
  <si>
    <t>3.2.2. melléklet a 7/2015. (II. 18.) önkormányzati rendelethez</t>
  </si>
  <si>
    <t>3.3  melléklet a 7/2015. (II.18.) önkormányzati rendelethez</t>
  </si>
  <si>
    <t>3.3.1 melléklet a 7/2015. (II.18.) önkormányzati rendelethez</t>
  </si>
  <si>
    <t>3.4. melléklet a 7/2015. (II.18.) önkormányzati rendelethez</t>
  </si>
  <si>
    <t>3.4.1 melléklet a 7/2015. (II.18.) önkormányzati rendelethez</t>
  </si>
  <si>
    <t>4. számú melléklet a 7/2015. (II.18.)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</si>
</sst>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6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sz val="14"/>
      <name val="Times New Roman CE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 CE"/>
      <family val="1"/>
      <charset val="238"/>
    </font>
    <font>
      <b/>
      <i/>
      <sz val="6"/>
      <name val="Times New Roman CE"/>
      <family val="1"/>
      <charset val="238"/>
    </font>
    <font>
      <b/>
      <sz val="6"/>
      <name val="Times New Roman CE"/>
      <charset val="238"/>
    </font>
    <font>
      <sz val="6"/>
      <name val="Times New Roman CE"/>
      <charset val="238"/>
    </font>
    <font>
      <b/>
      <sz val="6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6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" fillId="0" borderId="0"/>
    <xf numFmtId="0" fontId="15" fillId="0" borderId="0"/>
    <xf numFmtId="0" fontId="59" fillId="0" borderId="0"/>
    <xf numFmtId="0" fontId="38" fillId="0" borderId="0"/>
    <xf numFmtId="0" fontId="37" fillId="0" borderId="0"/>
    <xf numFmtId="0" fontId="10" fillId="0" borderId="0"/>
    <xf numFmtId="0" fontId="35" fillId="0" borderId="0"/>
  </cellStyleXfs>
  <cellXfs count="435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11" applyFont="1" applyFill="1" applyBorder="1" applyAlignment="1" applyProtection="1">
      <alignment horizontal="center" vertical="center" wrapText="1"/>
    </xf>
    <xf numFmtId="0" fontId="6" fillId="0" borderId="0" xfId="11" applyFont="1" applyFill="1" applyBorder="1" applyAlignment="1" applyProtection="1">
      <alignment vertical="center" wrapText="1"/>
    </xf>
    <xf numFmtId="0" fontId="18" fillId="0" borderId="1" xfId="11" applyFont="1" applyFill="1" applyBorder="1" applyAlignment="1" applyProtection="1">
      <alignment horizontal="left" vertical="center" wrapText="1" indent="1"/>
    </xf>
    <xf numFmtId="0" fontId="18" fillId="0" borderId="2" xfId="11" applyFont="1" applyFill="1" applyBorder="1" applyAlignment="1" applyProtection="1">
      <alignment horizontal="left" vertical="center" wrapText="1" indent="1"/>
    </xf>
    <xf numFmtId="0" fontId="18" fillId="0" borderId="3" xfId="11" applyFont="1" applyFill="1" applyBorder="1" applyAlignment="1" applyProtection="1">
      <alignment horizontal="left" vertical="center" wrapText="1" indent="1"/>
    </xf>
    <xf numFmtId="0" fontId="18" fillId="0" borderId="4" xfId="11" applyFont="1" applyFill="1" applyBorder="1" applyAlignment="1" applyProtection="1">
      <alignment horizontal="left" vertical="center" wrapText="1" indent="1"/>
    </xf>
    <xf numFmtId="0" fontId="18" fillId="0" borderId="5" xfId="11" applyFont="1" applyFill="1" applyBorder="1" applyAlignment="1" applyProtection="1">
      <alignment horizontal="left" vertical="center" wrapText="1" indent="1"/>
    </xf>
    <xf numFmtId="0" fontId="18" fillId="0" borderId="6" xfId="11" applyFont="1" applyFill="1" applyBorder="1" applyAlignment="1" applyProtection="1">
      <alignment horizontal="left" vertical="center" wrapText="1" indent="1"/>
    </xf>
    <xf numFmtId="49" fontId="18" fillId="0" borderId="7" xfId="11" applyNumberFormat="1" applyFont="1" applyFill="1" applyBorder="1" applyAlignment="1" applyProtection="1">
      <alignment horizontal="left" vertical="center" wrapText="1" indent="1"/>
    </xf>
    <xf numFmtId="49" fontId="18" fillId="0" borderId="8" xfId="11" applyNumberFormat="1" applyFont="1" applyFill="1" applyBorder="1" applyAlignment="1" applyProtection="1">
      <alignment horizontal="left" vertical="center" wrapText="1" indent="1"/>
    </xf>
    <xf numFmtId="49" fontId="18" fillId="0" borderId="9" xfId="11" applyNumberFormat="1" applyFont="1" applyFill="1" applyBorder="1" applyAlignment="1" applyProtection="1">
      <alignment horizontal="left" vertical="center" wrapText="1" indent="1"/>
    </xf>
    <xf numFmtId="49" fontId="18" fillId="0" borderId="10" xfId="11" applyNumberFormat="1" applyFont="1" applyFill="1" applyBorder="1" applyAlignment="1" applyProtection="1">
      <alignment horizontal="left" vertical="center" wrapText="1" indent="1"/>
    </xf>
    <xf numFmtId="49" fontId="18" fillId="0" borderId="11" xfId="11" applyNumberFormat="1" applyFont="1" applyFill="1" applyBorder="1" applyAlignment="1" applyProtection="1">
      <alignment horizontal="left" vertical="center" wrapText="1" indent="1"/>
    </xf>
    <xf numFmtId="49" fontId="18" fillId="0" borderId="12" xfId="11" applyNumberFormat="1" applyFont="1" applyFill="1" applyBorder="1" applyAlignment="1" applyProtection="1">
      <alignment horizontal="left" vertical="center" wrapText="1" indent="1"/>
    </xf>
    <xf numFmtId="0" fontId="18" fillId="0" borderId="0" xfId="11" applyFont="1" applyFill="1" applyBorder="1" applyAlignment="1" applyProtection="1">
      <alignment horizontal="left" vertical="center" wrapText="1" indent="1"/>
    </xf>
    <xf numFmtId="0" fontId="17" fillId="0" borderId="13" xfId="11" applyFont="1" applyFill="1" applyBorder="1" applyAlignment="1" applyProtection="1">
      <alignment horizontal="left" vertical="center" wrapText="1" indent="1"/>
    </xf>
    <xf numFmtId="0" fontId="17" fillId="0" borderId="14" xfId="11" applyFont="1" applyFill="1" applyBorder="1" applyAlignment="1" applyProtection="1">
      <alignment horizontal="left" vertical="center" wrapText="1" indent="1"/>
    </xf>
    <xf numFmtId="0" fontId="17" fillId="0" borderId="15" xfId="11" applyFont="1" applyFill="1" applyBorder="1" applyAlignment="1" applyProtection="1">
      <alignment horizontal="left" vertical="center" wrapText="1" indent="1"/>
    </xf>
    <xf numFmtId="0" fontId="7" fillId="0" borderId="13" xfId="11" applyFont="1" applyFill="1" applyBorder="1" applyAlignment="1" applyProtection="1">
      <alignment horizontal="center" vertical="center" wrapText="1"/>
    </xf>
    <xf numFmtId="0" fontId="7" fillId="0" borderId="14" xfId="11" applyFont="1" applyFill="1" applyBorder="1" applyAlignment="1" applyProtection="1">
      <alignment horizontal="center" vertical="center" wrapText="1"/>
    </xf>
    <xf numFmtId="0" fontId="17" fillId="0" borderId="14" xfId="11" applyFont="1" applyFill="1" applyBorder="1" applyAlignment="1" applyProtection="1">
      <alignment vertical="center" wrapText="1"/>
    </xf>
    <xf numFmtId="0" fontId="17" fillId="0" borderId="16" xfId="11" applyFont="1" applyFill="1" applyBorder="1" applyAlignment="1" applyProtection="1">
      <alignment vertical="center" wrapText="1"/>
    </xf>
    <xf numFmtId="0" fontId="17" fillId="0" borderId="13" xfId="11" applyFont="1" applyFill="1" applyBorder="1" applyAlignment="1" applyProtection="1">
      <alignment horizontal="center" vertical="center" wrapText="1"/>
    </xf>
    <xf numFmtId="0" fontId="17" fillId="0" borderId="14" xfId="11" applyFont="1" applyFill="1" applyBorder="1" applyAlignment="1" applyProtection="1">
      <alignment horizontal="center" vertical="center" wrapText="1"/>
    </xf>
    <xf numFmtId="0" fontId="17" fillId="0" borderId="17" xfId="11" applyFont="1" applyFill="1" applyBorder="1" applyAlignment="1" applyProtection="1">
      <alignment horizontal="center" vertical="center" wrapText="1"/>
    </xf>
    <xf numFmtId="0" fontId="7" fillId="0" borderId="17" xfId="1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1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25" fillId="0" borderId="21" xfId="11" applyFont="1" applyFill="1" applyBorder="1" applyAlignment="1" applyProtection="1">
      <alignment horizontal="left" vertical="center" wrapText="1" indent="1"/>
    </xf>
    <xf numFmtId="0" fontId="18" fillId="0" borderId="2" xfId="11" applyFont="1" applyFill="1" applyBorder="1" applyAlignment="1" applyProtection="1">
      <alignment horizontal="left" indent="6"/>
    </xf>
    <xf numFmtId="0" fontId="18" fillId="0" borderId="2" xfId="11" applyFont="1" applyFill="1" applyBorder="1" applyAlignment="1" applyProtection="1">
      <alignment horizontal="left" vertical="center" wrapText="1" indent="6"/>
    </xf>
    <xf numFmtId="0" fontId="18" fillId="0" borderId="6" xfId="11" applyFont="1" applyFill="1" applyBorder="1" applyAlignment="1" applyProtection="1">
      <alignment horizontal="left" vertical="center" wrapText="1" indent="6"/>
    </xf>
    <xf numFmtId="0" fontId="18" fillId="0" borderId="22" xfId="11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0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27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9" xfId="0" applyFont="1" applyBorder="1" applyAlignment="1" applyProtection="1">
      <alignment horizontal="left" vertical="center" wrapText="1" indent="1"/>
    </xf>
    <xf numFmtId="164" fontId="17" fillId="0" borderId="23" xfId="11" applyNumberFormat="1" applyFont="1" applyFill="1" applyBorder="1" applyAlignment="1" applyProtection="1">
      <alignment horizontal="right" vertical="center" wrapText="1" indent="1"/>
    </xf>
    <xf numFmtId="164" fontId="17" fillId="0" borderId="17" xfId="11" applyNumberFormat="1" applyFont="1" applyFill="1" applyBorder="1" applyAlignment="1" applyProtection="1">
      <alignment horizontal="right" vertical="center" wrapText="1" indent="1"/>
    </xf>
    <xf numFmtId="164" fontId="18" fillId="0" borderId="30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11" applyNumberFormat="1" applyFont="1" applyFill="1" applyBorder="1" applyAlignment="1" applyProtection="1">
      <alignment horizontal="right" vertical="center" wrapText="1" indent="1"/>
    </xf>
    <xf numFmtId="164" fontId="6" fillId="0" borderId="0" xfId="11" applyNumberFormat="1" applyFont="1" applyFill="1" applyBorder="1" applyAlignment="1" applyProtection="1">
      <alignment horizontal="right" vertical="center" wrapText="1" indent="1"/>
    </xf>
    <xf numFmtId="164" fontId="18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Border="1" applyAlignment="1" applyProtection="1">
      <alignment horizontal="right" vertical="center" wrapText="1" indent="1"/>
    </xf>
    <xf numFmtId="0" fontId="5" fillId="0" borderId="3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3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1"/>
    </xf>
    <xf numFmtId="164" fontId="27" fillId="0" borderId="35" xfId="0" applyNumberFormat="1" applyFont="1" applyFill="1" applyBorder="1" applyAlignment="1" applyProtection="1">
      <alignment horizontal="left" vertical="center" wrapText="1" indent="1"/>
    </xf>
    <xf numFmtId="164" fontId="1" fillId="0" borderId="39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7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0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22" xfId="0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21" xfId="0" applyFont="1" applyBorder="1" applyAlignment="1" applyProtection="1">
      <alignment horizontal="left" vertical="center" wrapText="1" indent="1"/>
    </xf>
    <xf numFmtId="0" fontId="10" fillId="0" borderId="0" xfId="11" applyFont="1" applyFill="1" applyProtection="1"/>
    <xf numFmtId="0" fontId="10" fillId="0" borderId="0" xfId="11" applyFont="1" applyFill="1" applyAlignment="1" applyProtection="1">
      <alignment horizontal="right" vertical="center" indent="1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17" fillId="0" borderId="15" xfId="11" applyFont="1" applyFill="1" applyBorder="1" applyAlignment="1" applyProtection="1">
      <alignment horizontal="center" vertical="center" wrapText="1"/>
    </xf>
    <xf numFmtId="0" fontId="17" fillId="0" borderId="16" xfId="11" applyFont="1" applyFill="1" applyBorder="1" applyAlignment="1" applyProtection="1">
      <alignment horizontal="center" vertical="center" wrapText="1"/>
    </xf>
    <xf numFmtId="0" fontId="17" fillId="0" borderId="23" xfId="11" applyFont="1" applyFill="1" applyBorder="1" applyAlignment="1" applyProtection="1">
      <alignment horizontal="center" vertical="center" wrapText="1"/>
    </xf>
    <xf numFmtId="164" fontId="18" fillId="0" borderId="18" xfId="11" applyNumberFormat="1" applyFont="1" applyFill="1" applyBorder="1" applyAlignment="1" applyProtection="1">
      <alignment horizontal="right" vertical="center" wrapText="1" indent="1"/>
    </xf>
    <xf numFmtId="0" fontId="18" fillId="0" borderId="3" xfId="11" applyFont="1" applyFill="1" applyBorder="1" applyAlignment="1" applyProtection="1">
      <alignment horizontal="left" vertical="center" wrapText="1" indent="6"/>
    </xf>
    <xf numFmtId="0" fontId="10" fillId="0" borderId="0" xfId="11" applyFill="1" applyProtection="1"/>
    <xf numFmtId="0" fontId="18" fillId="0" borderId="0" xfId="11" applyFont="1" applyFill="1" applyProtection="1"/>
    <xf numFmtId="0" fontId="13" fillId="0" borderId="0" xfId="11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9" xfId="0" applyFont="1" applyBorder="1" applyAlignment="1" applyProtection="1">
      <alignment wrapText="1"/>
    </xf>
    <xf numFmtId="0" fontId="23" fillId="0" borderId="21" xfId="0" applyFont="1" applyBorder="1" applyAlignment="1" applyProtection="1">
      <alignment wrapText="1"/>
    </xf>
    <xf numFmtId="0" fontId="10" fillId="0" borderId="0" xfId="11" applyFill="1" applyAlignment="1" applyProtection="1"/>
    <xf numFmtId="164" fontId="21" fillId="0" borderId="17" xfId="0" quotePrefix="1" applyNumberFormat="1" applyFont="1" applyBorder="1" applyAlignment="1" applyProtection="1">
      <alignment horizontal="right" vertical="center" wrapText="1" indent="1"/>
    </xf>
    <xf numFmtId="0" fontId="20" fillId="0" borderId="0" xfId="11" applyFont="1" applyFill="1" applyProtection="1"/>
    <xf numFmtId="0" fontId="19" fillId="0" borderId="0" xfId="11" applyFont="1" applyFill="1" applyProtection="1"/>
    <xf numFmtId="0" fontId="10" fillId="0" borderId="0" xfId="11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11" applyNumberFormat="1" applyFont="1" applyFill="1" applyBorder="1" applyAlignment="1" applyProtection="1">
      <alignment horizontal="center" vertical="center" wrapText="1"/>
    </xf>
    <xf numFmtId="49" fontId="18" fillId="0" borderId="8" xfId="11" applyNumberFormat="1" applyFont="1" applyFill="1" applyBorder="1" applyAlignment="1" applyProtection="1">
      <alignment horizontal="center" vertical="center" wrapText="1"/>
    </xf>
    <xf numFmtId="49" fontId="18" fillId="0" borderId="10" xfId="11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9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11" applyNumberFormat="1" applyFont="1" applyFill="1" applyBorder="1" applyAlignment="1" applyProtection="1">
      <alignment horizontal="center" vertical="center" wrapText="1"/>
    </xf>
    <xf numFmtId="49" fontId="18" fillId="0" borderId="7" xfId="11" applyNumberFormat="1" applyFont="1" applyFill="1" applyBorder="1" applyAlignment="1" applyProtection="1">
      <alignment horizontal="center" vertical="center" wrapText="1"/>
    </xf>
    <xf numFmtId="49" fontId="18" fillId="0" borderId="12" xfId="11" applyNumberFormat="1" applyFont="1" applyFill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11" applyFont="1" applyFill="1" applyBorder="1" applyAlignment="1" applyProtection="1">
      <alignment horizontal="left" vertical="center" wrapText="1" indent="1"/>
    </xf>
    <xf numFmtId="0" fontId="25" fillId="0" borderId="2" xfId="11" applyFont="1" applyFill="1" applyBorder="1" applyAlignment="1" applyProtection="1">
      <alignment horizontal="left" vertical="center" wrapText="1" indent="1"/>
    </xf>
    <xf numFmtId="0" fontId="25" fillId="0" borderId="21" xfId="11" quotePrefix="1" applyFont="1" applyFill="1" applyBorder="1" applyAlignment="1" applyProtection="1">
      <alignment horizontal="left" vertical="center" wrapText="1" indent="1"/>
    </xf>
    <xf numFmtId="0" fontId="31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9" xfId="11" applyNumberFormat="1" applyFont="1" applyFill="1" applyBorder="1" applyAlignment="1" applyProtection="1">
      <alignment horizontal="right" vertical="center" wrapText="1" indent="1"/>
    </xf>
    <xf numFmtId="164" fontId="18" fillId="2" borderId="31" xfId="11" applyNumberFormat="1" applyFont="1" applyFill="1" applyBorder="1" applyAlignment="1" applyProtection="1">
      <alignment horizontal="right" vertical="center" wrapText="1" indent="1"/>
    </xf>
    <xf numFmtId="164" fontId="25" fillId="0" borderId="18" xfId="1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1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13" fillId="3" borderId="0" xfId="11" applyFont="1" applyFill="1" applyProtection="1"/>
    <xf numFmtId="0" fontId="23" fillId="3" borderId="29" xfId="0" applyFont="1" applyFill="1" applyBorder="1" applyAlignment="1" applyProtection="1">
      <alignment horizontal="left" vertical="center" wrapText="1" indent="1"/>
    </xf>
    <xf numFmtId="0" fontId="21" fillId="3" borderId="21" xfId="0" applyFont="1" applyFill="1" applyBorder="1" applyAlignment="1" applyProtection="1">
      <alignment horizontal="left" vertical="center" wrapText="1" indent="1"/>
    </xf>
    <xf numFmtId="0" fontId="10" fillId="0" borderId="45" xfId="11" applyFont="1" applyFill="1" applyBorder="1" applyAlignment="1" applyProtection="1">
      <alignment horizontal="right" vertical="center" indent="1"/>
    </xf>
    <xf numFmtId="164" fontId="18" fillId="0" borderId="31" xfId="11" applyNumberFormat="1" applyFont="1" applyFill="1" applyBorder="1" applyAlignment="1" applyProtection="1">
      <alignment horizontal="right" vertical="center" wrapText="1" indent="1"/>
    </xf>
    <xf numFmtId="164" fontId="18" fillId="0" borderId="19" xfId="11" applyNumberFormat="1" applyFont="1" applyFill="1" applyBorder="1" applyAlignment="1" applyProtection="1">
      <alignment horizontal="right" vertical="center" wrapText="1" indent="1"/>
    </xf>
    <xf numFmtId="0" fontId="35" fillId="0" borderId="0" xfId="12"/>
    <xf numFmtId="0" fontId="42" fillId="0" borderId="0" xfId="9" applyFont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42" fillId="0" borderId="0" xfId="9" applyFont="1" applyBorder="1" applyAlignment="1">
      <alignment horizontal="right"/>
    </xf>
    <xf numFmtId="0" fontId="32" fillId="0" borderId="46" xfId="9" applyFont="1" applyBorder="1" applyAlignment="1">
      <alignment horizontal="center"/>
    </xf>
    <xf numFmtId="0" fontId="32" fillId="0" borderId="47" xfId="9" applyFont="1" applyBorder="1" applyAlignment="1">
      <alignment horizontal="center"/>
    </xf>
    <xf numFmtId="0" fontId="43" fillId="0" borderId="36" xfId="9" applyFont="1" applyBorder="1" applyAlignment="1">
      <alignment horizontal="right"/>
    </xf>
    <xf numFmtId="0" fontId="45" fillId="0" borderId="38" xfId="9" applyFont="1" applyBorder="1" applyAlignment="1">
      <alignment horizontal="left" wrapText="1"/>
    </xf>
    <xf numFmtId="0" fontId="44" fillId="0" borderId="37" xfId="9" applyFont="1" applyBorder="1" applyAlignment="1">
      <alignment horizontal="right"/>
    </xf>
    <xf numFmtId="3" fontId="44" fillId="0" borderId="37" xfId="9" applyNumberFormat="1" applyFont="1" applyBorder="1" applyAlignment="1">
      <alignment horizontal="right"/>
    </xf>
    <xf numFmtId="0" fontId="45" fillId="0" borderId="0" xfId="9" applyFont="1" applyBorder="1" applyAlignment="1">
      <alignment horizontal="right"/>
    </xf>
    <xf numFmtId="0" fontId="42" fillId="0" borderId="48" xfId="9" applyFont="1" applyBorder="1" applyAlignment="1">
      <alignment horizontal="left" wrapText="1"/>
    </xf>
    <xf numFmtId="3" fontId="43" fillId="0" borderId="37" xfId="9" applyNumberFormat="1" applyFont="1" applyBorder="1" applyAlignment="1">
      <alignment horizontal="right"/>
    </xf>
    <xf numFmtId="0" fontId="36" fillId="0" borderId="0" xfId="12" applyFont="1"/>
    <xf numFmtId="0" fontId="45" fillId="0" borderId="48" xfId="9" applyFont="1" applyBorder="1" applyAlignment="1">
      <alignment horizontal="left" wrapText="1"/>
    </xf>
    <xf numFmtId="3" fontId="14" fillId="0" borderId="37" xfId="9" applyNumberFormat="1" applyFont="1" applyBorder="1" applyAlignment="1">
      <alignment horizontal="right"/>
    </xf>
    <xf numFmtId="3" fontId="46" fillId="0" borderId="27" xfId="9" applyNumberFormat="1" applyFont="1" applyBorder="1" applyAlignment="1">
      <alignment horizontal="right"/>
    </xf>
    <xf numFmtId="3" fontId="46" fillId="0" borderId="37" xfId="9" applyNumberFormat="1" applyFont="1" applyBorder="1" applyAlignment="1">
      <alignment horizontal="right"/>
    </xf>
    <xf numFmtId="3" fontId="46" fillId="0" borderId="37" xfId="9" applyNumberFormat="1" applyFont="1" applyBorder="1"/>
    <xf numFmtId="0" fontId="1" fillId="0" borderId="0" xfId="6"/>
    <xf numFmtId="0" fontId="38" fillId="0" borderId="0" xfId="9"/>
    <xf numFmtId="3" fontId="47" fillId="0" borderId="37" xfId="9" applyNumberFormat="1" applyFont="1" applyBorder="1" applyAlignment="1">
      <alignment wrapText="1"/>
    </xf>
    <xf numFmtId="0" fontId="48" fillId="0" borderId="0" xfId="9" applyFont="1" applyAlignment="1">
      <alignment wrapText="1"/>
    </xf>
    <xf numFmtId="0" fontId="35" fillId="0" borderId="0" xfId="12" applyAlignment="1">
      <alignment wrapText="1"/>
    </xf>
    <xf numFmtId="3" fontId="47" fillId="0" borderId="37" xfId="9" applyNumberFormat="1" applyFont="1" applyBorder="1" applyAlignment="1">
      <alignment horizontal="right"/>
    </xf>
    <xf numFmtId="3" fontId="47" fillId="0" borderId="27" xfId="9" applyNumberFormat="1" applyFont="1" applyBorder="1" applyAlignment="1">
      <alignment horizontal="right"/>
    </xf>
    <xf numFmtId="3" fontId="49" fillId="0" borderId="37" xfId="9" applyNumberFormat="1" applyFont="1" applyBorder="1" applyAlignment="1">
      <alignment horizontal="right"/>
    </xf>
    <xf numFmtId="3" fontId="14" fillId="0" borderId="28" xfId="9" applyNumberFormat="1" applyFont="1" applyBorder="1" applyAlignment="1">
      <alignment horizontal="right"/>
    </xf>
    <xf numFmtId="3" fontId="14" fillId="0" borderId="49" xfId="9" applyNumberFormat="1" applyFont="1" applyBorder="1" applyAlignment="1">
      <alignment horizontal="right"/>
    </xf>
    <xf numFmtId="3" fontId="46" fillId="0" borderId="28" xfId="9" applyNumberFormat="1" applyFont="1" applyBorder="1" applyAlignment="1">
      <alignment horizontal="right"/>
    </xf>
    <xf numFmtId="3" fontId="46" fillId="0" borderId="49" xfId="9" applyNumberFormat="1" applyFont="1" applyBorder="1" applyAlignment="1">
      <alignment horizontal="right"/>
    </xf>
    <xf numFmtId="0" fontId="47" fillId="0" borderId="44" xfId="9" applyFont="1" applyBorder="1" applyAlignment="1">
      <alignment horizontal="left" indent="2"/>
    </xf>
    <xf numFmtId="3" fontId="47" fillId="0" borderId="47" xfId="9" applyNumberFormat="1" applyFont="1" applyBorder="1"/>
    <xf numFmtId="3" fontId="47" fillId="0" borderId="50" xfId="9" applyNumberFormat="1" applyFont="1" applyBorder="1"/>
    <xf numFmtId="3" fontId="39" fillId="0" borderId="37" xfId="9" applyNumberFormat="1" applyFont="1" applyBorder="1" applyAlignment="1">
      <alignment wrapText="1"/>
    </xf>
    <xf numFmtId="164" fontId="24" fillId="3" borderId="17" xfId="11" applyNumberFormat="1" applyFont="1" applyFill="1" applyBorder="1" applyAlignment="1" applyProtection="1">
      <alignment horizontal="right" vertical="center" wrapText="1" indent="1"/>
    </xf>
    <xf numFmtId="164" fontId="21" fillId="3" borderId="17" xfId="0" quotePrefix="1" applyNumberFormat="1" applyFont="1" applyFill="1" applyBorder="1" applyAlignment="1" applyProtection="1">
      <alignment horizontal="right" vertical="center" wrapText="1" indent="1"/>
    </xf>
    <xf numFmtId="0" fontId="10" fillId="0" borderId="51" xfId="11" applyFont="1" applyFill="1" applyBorder="1" applyAlignment="1" applyProtection="1">
      <alignment horizontal="right" vertical="center" indent="1"/>
    </xf>
    <xf numFmtId="0" fontId="10" fillId="0" borderId="0" xfId="1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horizontal="left" wrapText="1" indent="1"/>
    </xf>
    <xf numFmtId="164" fontId="25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52" xfId="9" applyFont="1" applyBorder="1" applyAlignment="1">
      <alignment horizontal="left"/>
    </xf>
    <xf numFmtId="0" fontId="42" fillId="0" borderId="37" xfId="9" applyFont="1" applyBorder="1" applyAlignment="1">
      <alignment horizontal="left" wrapText="1"/>
    </xf>
    <xf numFmtId="0" fontId="42" fillId="0" borderId="48" xfId="9" applyFont="1" applyBorder="1" applyAlignment="1">
      <alignment horizontal="left"/>
    </xf>
    <xf numFmtId="0" fontId="45" fillId="0" borderId="48" xfId="9" applyFont="1" applyBorder="1" applyAlignment="1">
      <alignment horizontal="left" indent="1"/>
    </xf>
    <xf numFmtId="0" fontId="42" fillId="0" borderId="48" xfId="9" applyFont="1" applyBorder="1" applyAlignment="1">
      <alignment wrapText="1"/>
    </xf>
    <xf numFmtId="0" fontId="45" fillId="0" borderId="24" xfId="9" applyFont="1" applyBorder="1" applyAlignment="1">
      <alignment horizontal="left" indent="1"/>
    </xf>
    <xf numFmtId="0" fontId="42" fillId="0" borderId="24" xfId="9" applyFont="1" applyBorder="1" applyAlignment="1">
      <alignment horizontal="left" indent="1"/>
    </xf>
    <xf numFmtId="0" fontId="19" fillId="0" borderId="0" xfId="11" applyFont="1" applyFill="1" applyBorder="1" applyAlignment="1" applyProtection="1">
      <alignment horizontal="center"/>
    </xf>
    <xf numFmtId="3" fontId="35" fillId="0" borderId="0" xfId="12" applyNumberFormat="1"/>
    <xf numFmtId="164" fontId="18" fillId="0" borderId="52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1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11" applyNumberFormat="1" applyFont="1" applyFill="1" applyBorder="1" applyAlignment="1" applyProtection="1">
      <alignment horizontal="right" vertical="center" wrapText="1" indent="1"/>
    </xf>
    <xf numFmtId="164" fontId="18" fillId="0" borderId="47" xfId="11" applyNumberFormat="1" applyFont="1" applyFill="1" applyBorder="1" applyAlignment="1" applyProtection="1">
      <alignment horizontal="right" vertical="center" wrapText="1" indent="1"/>
      <protection locked="0"/>
    </xf>
    <xf numFmtId="164" fontId="21" fillId="3" borderId="51" xfId="0" quotePrefix="1" applyNumberFormat="1" applyFont="1" applyFill="1" applyBorder="1" applyAlignment="1" applyProtection="1">
      <alignment horizontal="right" vertical="center" wrapText="1" indent="1"/>
    </xf>
    <xf numFmtId="0" fontId="23" fillId="3" borderId="51" xfId="0" applyFont="1" applyFill="1" applyBorder="1" applyAlignment="1" applyProtection="1">
      <alignment horizontal="left" vertical="center" wrapText="1" indent="1"/>
    </xf>
    <xf numFmtId="0" fontId="21" fillId="3" borderId="51" xfId="0" applyFont="1" applyFill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wrapText="1"/>
    </xf>
    <xf numFmtId="0" fontId="50" fillId="0" borderId="4" xfId="0" applyFont="1" applyFill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wrapText="1"/>
    </xf>
    <xf numFmtId="0" fontId="23" fillId="0" borderId="51" xfId="0" applyFont="1" applyBorder="1" applyAlignment="1" applyProtection="1">
      <alignment wrapText="1"/>
    </xf>
    <xf numFmtId="164" fontId="24" fillId="0" borderId="51" xfId="11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center" wrapText="1"/>
    </xf>
    <xf numFmtId="0" fontId="23" fillId="0" borderId="0" xfId="0" applyFont="1" applyBorder="1" applyAlignment="1" applyProtection="1">
      <alignment wrapText="1"/>
    </xf>
    <xf numFmtId="164" fontId="24" fillId="0" borderId="0" xfId="11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24" fillId="0" borderId="40" xfId="0" applyNumberFormat="1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1" applyFont="1" applyFill="1" applyBorder="1" applyAlignment="1" applyProtection="1"/>
    <xf numFmtId="164" fontId="18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0" fontId="23" fillId="3" borderId="13" xfId="0" applyFont="1" applyFill="1" applyBorder="1" applyAlignment="1" applyProtection="1">
      <alignment wrapText="1"/>
    </xf>
    <xf numFmtId="0" fontId="23" fillId="3" borderId="14" xfId="0" applyFont="1" applyFill="1" applyBorder="1" applyAlignment="1" applyProtection="1">
      <alignment wrapText="1"/>
    </xf>
    <xf numFmtId="0" fontId="0" fillId="0" borderId="0" xfId="0" applyNumberFormat="1"/>
    <xf numFmtId="164" fontId="51" fillId="0" borderId="0" xfId="0" applyNumberFormat="1" applyFont="1" applyFill="1" applyAlignment="1" applyProtection="1">
      <alignment horizontal="left" vertical="center" wrapText="1"/>
    </xf>
    <xf numFmtId="164" fontId="51" fillId="0" borderId="0" xfId="0" applyNumberFormat="1" applyFont="1" applyFill="1" applyAlignment="1" applyProtection="1">
      <alignment vertical="center" wrapText="1"/>
    </xf>
    <xf numFmtId="0" fontId="53" fillId="0" borderId="42" xfId="0" applyFont="1" applyFill="1" applyBorder="1" applyAlignment="1" applyProtection="1">
      <alignment horizontal="center" vertical="center" wrapText="1"/>
    </xf>
    <xf numFmtId="0" fontId="53" fillId="0" borderId="4" xfId="0" applyFont="1" applyFill="1" applyBorder="1" applyAlignment="1" applyProtection="1">
      <alignment horizontal="center" vertical="center"/>
    </xf>
    <xf numFmtId="0" fontId="53" fillId="0" borderId="44" xfId="0" applyFont="1" applyFill="1" applyBorder="1" applyAlignment="1" applyProtection="1">
      <alignment horizontal="center" vertical="center" wrapText="1"/>
    </xf>
    <xf numFmtId="0" fontId="53" fillId="0" borderId="22" xfId="0" applyFont="1" applyFill="1" applyBorder="1" applyAlignment="1" applyProtection="1">
      <alignment horizontal="center" vertical="center"/>
    </xf>
    <xf numFmtId="0" fontId="53" fillId="0" borderId="0" xfId="0" applyFont="1" applyFill="1" applyAlignment="1" applyProtection="1">
      <alignment vertical="center"/>
    </xf>
    <xf numFmtId="0" fontId="53" fillId="0" borderId="43" xfId="0" applyFont="1" applyFill="1" applyBorder="1" applyAlignment="1" applyProtection="1">
      <alignment horizontal="center" vertical="center" wrapText="1"/>
    </xf>
    <xf numFmtId="0" fontId="53" fillId="0" borderId="16" xfId="0" applyFont="1" applyFill="1" applyBorder="1" applyAlignment="1" applyProtection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</xf>
    <xf numFmtId="0" fontId="53" fillId="0" borderId="13" xfId="0" applyFont="1" applyFill="1" applyBorder="1" applyAlignment="1" applyProtection="1">
      <alignment horizontal="center" vertical="center" wrapText="1"/>
    </xf>
    <xf numFmtId="0" fontId="53" fillId="0" borderId="14" xfId="0" applyFont="1" applyFill="1" applyBorder="1" applyAlignment="1" applyProtection="1">
      <alignment horizontal="center" vertical="center" wrapText="1"/>
    </xf>
    <xf numFmtId="0" fontId="53" fillId="0" borderId="17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left" vertical="center" wrapText="1" indent="1"/>
    </xf>
    <xf numFmtId="164" fontId="55" fillId="0" borderId="17" xfId="0" applyNumberFormat="1" applyFont="1" applyFill="1" applyBorder="1" applyAlignment="1" applyProtection="1">
      <alignment horizontal="right" vertical="center" wrapText="1" indent="1"/>
    </xf>
    <xf numFmtId="49" fontId="56" fillId="0" borderId="11" xfId="0" applyNumberFormat="1" applyFont="1" applyFill="1" applyBorder="1" applyAlignment="1" applyProtection="1">
      <alignment horizontal="center" vertical="center" wrapText="1"/>
    </xf>
    <xf numFmtId="0" fontId="51" fillId="0" borderId="4" xfId="11" applyFont="1" applyFill="1" applyBorder="1" applyAlignment="1" applyProtection="1">
      <alignment horizontal="left" vertical="center" wrapText="1" indent="1"/>
    </xf>
    <xf numFmtId="164" fontId="5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8" xfId="0" applyNumberFormat="1" applyFont="1" applyFill="1" applyBorder="1" applyAlignment="1" applyProtection="1">
      <alignment horizontal="center" vertical="center" wrapText="1"/>
    </xf>
    <xf numFmtId="0" fontId="51" fillId="0" borderId="2" xfId="11" applyFont="1" applyFill="1" applyBorder="1" applyAlignment="1" applyProtection="1">
      <alignment horizontal="left" vertical="center" wrapText="1" indent="1"/>
    </xf>
    <xf numFmtId="164" fontId="5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1" xfId="11" applyFont="1" applyFill="1" applyBorder="1" applyAlignment="1" applyProtection="1">
      <alignment horizontal="left" vertical="center" wrapText="1" indent="1"/>
    </xf>
    <xf numFmtId="164" fontId="5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3" xfId="11" applyFont="1" applyFill="1" applyBorder="1" applyAlignment="1" applyProtection="1">
      <alignment horizontal="left" vertical="center" wrapText="1" indent="1"/>
    </xf>
    <xf numFmtId="0" fontId="55" fillId="0" borderId="13" xfId="0" applyFont="1" applyFill="1" applyBorder="1" applyAlignment="1" applyProtection="1">
      <alignment horizontal="center" vertical="center" wrapText="1"/>
    </xf>
    <xf numFmtId="0" fontId="55" fillId="0" borderId="14" xfId="11" applyFont="1" applyFill="1" applyBorder="1" applyAlignment="1" applyProtection="1">
      <alignment horizontal="left" vertical="center" wrapText="1" indent="1"/>
    </xf>
    <xf numFmtId="164" fontId="5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9" xfId="0" applyNumberFormat="1" applyFont="1" applyFill="1" applyBorder="1" applyAlignment="1" applyProtection="1">
      <alignment horizontal="center" vertical="center" wrapText="1"/>
    </xf>
    <xf numFmtId="0" fontId="56" fillId="0" borderId="3" xfId="11" applyFont="1" applyFill="1" applyBorder="1" applyAlignment="1" applyProtection="1">
      <alignment horizontal="left" vertical="center" wrapText="1" indent="1"/>
    </xf>
    <xf numFmtId="164" fontId="5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" xfId="11" applyFont="1" applyFill="1" applyBorder="1" applyAlignment="1" applyProtection="1">
      <alignment horizontal="left" vertical="center" wrapText="1" indent="1"/>
    </xf>
    <xf numFmtId="164" fontId="5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1" xfId="11" quotePrefix="1" applyFont="1" applyFill="1" applyBorder="1" applyAlignment="1" applyProtection="1">
      <alignment horizontal="left" vertical="center" wrapText="1" indent="1"/>
    </xf>
    <xf numFmtId="164" fontId="5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1" xfId="11" applyFont="1" applyFill="1" applyBorder="1" applyAlignment="1" applyProtection="1">
      <alignment horizontal="left" vertical="center" wrapText="1" indent="1"/>
    </xf>
    <xf numFmtId="164" fontId="5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40" xfId="0" applyNumberFormat="1" applyFont="1" applyFill="1" applyBorder="1" applyAlignment="1" applyProtection="1">
      <alignment horizontal="right" vertical="center" wrapText="1" indent="1"/>
    </xf>
    <xf numFmtId="0" fontId="57" fillId="0" borderId="13" xfId="0" applyFont="1" applyBorder="1" applyAlignment="1" applyProtection="1">
      <alignment horizontal="center" vertical="center" wrapText="1"/>
    </xf>
    <xf numFmtId="0" fontId="58" fillId="0" borderId="26" xfId="0" applyFont="1" applyBorder="1" applyAlignment="1" applyProtection="1">
      <alignment horizontal="left" wrapText="1" indent="1"/>
    </xf>
    <xf numFmtId="164" fontId="53" fillId="0" borderId="40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/>
    <xf numFmtId="164" fontId="5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4" xfId="0" applyFont="1" applyFill="1" applyBorder="1" applyAlignment="1" applyProtection="1">
      <alignment horizontal="left" vertical="center" wrapText="1" indent="1"/>
    </xf>
    <xf numFmtId="164" fontId="53" fillId="0" borderId="17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Fill="1" applyBorder="1" applyAlignment="1" applyProtection="1">
      <alignment horizontal="left" vertical="center" wrapText="1"/>
    </xf>
    <xf numFmtId="0" fontId="56" fillId="0" borderId="0" xfId="0" applyFont="1" applyFill="1" applyBorder="1" applyAlignment="1" applyProtection="1">
      <alignment vertical="center" wrapText="1"/>
    </xf>
    <xf numFmtId="0" fontId="56" fillId="0" borderId="0" xfId="0" applyFont="1" applyFill="1" applyBorder="1" applyAlignment="1" applyProtection="1">
      <alignment horizontal="right" vertical="center" wrapText="1" indent="1"/>
    </xf>
    <xf numFmtId="0" fontId="53" fillId="0" borderId="13" xfId="0" applyFont="1" applyFill="1" applyBorder="1" applyAlignment="1" applyProtection="1">
      <alignment horizontal="left" vertical="center"/>
    </xf>
    <xf numFmtId="0" fontId="53" fillId="0" borderId="26" xfId="0" applyFont="1" applyFill="1" applyBorder="1" applyAlignment="1" applyProtection="1">
      <alignment vertical="center" wrapText="1"/>
    </xf>
    <xf numFmtId="3" fontId="5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0" xfId="0" applyNumberFormat="1" applyFont="1" applyFill="1" applyBorder="1" applyAlignment="1" applyProtection="1">
      <alignment horizontal="left" vertical="center" wrapText="1"/>
    </xf>
    <xf numFmtId="164" fontId="51" fillId="0" borderId="0" xfId="0" applyNumberFormat="1" applyFont="1" applyFill="1" applyBorder="1" applyAlignment="1" applyProtection="1">
      <alignment vertical="center" wrapText="1"/>
    </xf>
    <xf numFmtId="0" fontId="53" fillId="0" borderId="0" xfId="0" applyFont="1" applyFill="1" applyBorder="1" applyAlignment="1" applyProtection="1">
      <alignment vertical="center"/>
    </xf>
    <xf numFmtId="0" fontId="57" fillId="0" borderId="13" xfId="0" applyFont="1" applyFill="1" applyBorder="1" applyAlignment="1" applyProtection="1">
      <alignment horizontal="center" vertical="center" wrapText="1"/>
    </xf>
    <xf numFmtId="0" fontId="60" fillId="0" borderId="26" xfId="0" applyFont="1" applyFill="1" applyBorder="1" applyAlignment="1" applyProtection="1">
      <alignment horizontal="left" wrapText="1" indent="1"/>
    </xf>
    <xf numFmtId="0" fontId="56" fillId="0" borderId="0" xfId="0" applyFont="1" applyFill="1" applyAlignment="1" applyProtection="1">
      <alignment horizontal="left" vertical="center" wrapText="1"/>
    </xf>
    <xf numFmtId="0" fontId="56" fillId="0" borderId="0" xfId="0" applyFont="1" applyFill="1" applyAlignment="1" applyProtection="1">
      <alignment vertical="center" wrapText="1"/>
    </xf>
    <xf numFmtId="0" fontId="56" fillId="0" borderId="0" xfId="0" applyFont="1" applyFill="1" applyAlignment="1" applyProtection="1">
      <alignment horizontal="right" vertical="center" wrapText="1" indent="1"/>
    </xf>
    <xf numFmtId="164" fontId="2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55" xfId="0" applyNumberFormat="1" applyFont="1" applyFill="1" applyBorder="1" applyAlignment="1" applyProtection="1">
      <alignment horizontal="right" vertical="center" wrapText="1" indent="1"/>
    </xf>
    <xf numFmtId="164" fontId="55" fillId="0" borderId="37" xfId="0" applyNumberFormat="1" applyFont="1" applyFill="1" applyBorder="1" applyAlignment="1" applyProtection="1">
      <alignment horizontal="right" vertical="center" wrapText="1" indent="1"/>
    </xf>
    <xf numFmtId="164" fontId="56" fillId="0" borderId="56" xfId="0" applyNumberFormat="1" applyFont="1" applyFill="1" applyBorder="1" applyAlignment="1" applyProtection="1">
      <alignment horizontal="right" vertical="center" wrapText="1" indent="1"/>
    </xf>
    <xf numFmtId="164" fontId="55" fillId="0" borderId="52" xfId="0" applyNumberFormat="1" applyFont="1" applyFill="1" applyBorder="1" applyAlignment="1" applyProtection="1">
      <alignment horizontal="right" vertical="center" wrapText="1" indent="1"/>
    </xf>
    <xf numFmtId="164" fontId="55" fillId="0" borderId="47" xfId="0" applyNumberFormat="1" applyFont="1" applyFill="1" applyBorder="1" applyAlignment="1" applyProtection="1">
      <alignment horizontal="right" vertical="center" wrapText="1" indent="1"/>
    </xf>
    <xf numFmtId="164" fontId="56" fillId="0" borderId="5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/>
    <xf numFmtId="164" fontId="6" fillId="0" borderId="0" xfId="11" applyNumberFormat="1" applyFont="1" applyFill="1" applyBorder="1" applyAlignment="1" applyProtection="1">
      <alignment horizontal="center" vertical="center"/>
    </xf>
    <xf numFmtId="164" fontId="29" fillId="0" borderId="32" xfId="11" applyNumberFormat="1" applyFont="1" applyFill="1" applyBorder="1" applyAlignment="1" applyProtection="1">
      <alignment horizontal="left" vertical="center"/>
    </xf>
    <xf numFmtId="164" fontId="29" fillId="0" borderId="32" xfId="11" applyNumberFormat="1" applyFont="1" applyFill="1" applyBorder="1" applyAlignment="1" applyProtection="1">
      <alignment horizontal="left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/>
    </xf>
    <xf numFmtId="0" fontId="19" fillId="0" borderId="0" xfId="11" applyFont="1" applyFill="1" applyAlignment="1" applyProtection="1">
      <alignment horizontal="center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26" fillId="0" borderId="46" xfId="0" applyNumberFormat="1" applyFont="1" applyFill="1" applyBorder="1" applyAlignment="1" applyProtection="1">
      <alignment horizontal="center" vertical="center" wrapText="1"/>
    </xf>
    <xf numFmtId="164" fontId="34" fillId="0" borderId="51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/>
    </xf>
    <xf numFmtId="164" fontId="26" fillId="0" borderId="52" xfId="0" applyNumberFormat="1" applyFont="1" applyFill="1" applyBorder="1" applyAlignment="1" applyProtection="1">
      <alignment horizontal="center" vertical="center" wrapText="1"/>
    </xf>
    <xf numFmtId="164" fontId="26" fillId="0" borderId="47" xfId="0" applyNumberFormat="1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59" xfId="0" quotePrefix="1" applyFont="1" applyFill="1" applyBorder="1" applyAlignment="1" applyProtection="1">
      <alignment horizontal="center" vertical="center"/>
    </xf>
    <xf numFmtId="0" fontId="7" fillId="0" borderId="60" xfId="0" quotePrefix="1" applyFont="1" applyFill="1" applyBorder="1" applyAlignment="1" applyProtection="1">
      <alignment horizontal="center" vertical="center"/>
    </xf>
    <xf numFmtId="0" fontId="7" fillId="0" borderId="61" xfId="0" quotePrefix="1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/>
    </xf>
    <xf numFmtId="49" fontId="53" fillId="0" borderId="59" xfId="0" applyNumberFormat="1" applyFont="1" applyFill="1" applyBorder="1" applyAlignment="1" applyProtection="1">
      <alignment horizontal="center" vertical="center"/>
    </xf>
    <xf numFmtId="49" fontId="53" fillId="0" borderId="60" xfId="0" applyNumberFormat="1" applyFont="1" applyFill="1" applyBorder="1" applyAlignment="1" applyProtection="1">
      <alignment horizontal="center" vertical="center"/>
    </xf>
    <xf numFmtId="49" fontId="53" fillId="0" borderId="61" xfId="0" applyNumberFormat="1" applyFont="1" applyFill="1" applyBorder="1" applyAlignment="1" applyProtection="1">
      <alignment horizontal="center" vertical="center"/>
    </xf>
    <xf numFmtId="49" fontId="53" fillId="0" borderId="62" xfId="0" applyNumberFormat="1" applyFont="1" applyFill="1" applyBorder="1" applyAlignment="1" applyProtection="1">
      <alignment horizontal="center" vertical="center"/>
    </xf>
    <xf numFmtId="49" fontId="53" fillId="0" borderId="63" xfId="0" applyNumberFormat="1" applyFont="1" applyFill="1" applyBorder="1" applyAlignment="1" applyProtection="1">
      <alignment horizontal="center" vertical="center"/>
    </xf>
    <xf numFmtId="49" fontId="53" fillId="0" borderId="50" xfId="0" applyNumberFormat="1" applyFont="1" applyFill="1" applyBorder="1" applyAlignment="1" applyProtection="1">
      <alignment horizontal="center" vertical="center"/>
    </xf>
    <xf numFmtId="0" fontId="54" fillId="0" borderId="58" xfId="0" applyFont="1" applyFill="1" applyBorder="1" applyAlignment="1" applyProtection="1">
      <alignment horizontal="center"/>
    </xf>
    <xf numFmtId="0" fontId="53" fillId="0" borderId="43" xfId="0" applyFont="1" applyFill="1" applyBorder="1" applyAlignment="1" applyProtection="1">
      <alignment horizontal="center" vertical="center" wrapText="1"/>
    </xf>
    <xf numFmtId="0" fontId="53" fillId="0" borderId="58" xfId="0" applyFont="1" applyFill="1" applyBorder="1" applyAlignment="1" applyProtection="1">
      <alignment horizontal="center" vertical="center" wrapText="1"/>
    </xf>
    <xf numFmtId="0" fontId="53" fillId="0" borderId="40" xfId="0" applyFont="1" applyFill="1" applyBorder="1" applyAlignment="1" applyProtection="1">
      <alignment horizontal="center" vertical="center" wrapText="1"/>
    </xf>
    <xf numFmtId="0" fontId="52" fillId="0" borderId="32" xfId="0" applyFont="1" applyBorder="1" applyAlignment="1" applyProtection="1">
      <alignment horizontal="right" vertical="top"/>
    </xf>
    <xf numFmtId="0" fontId="52" fillId="0" borderId="32" xfId="0" applyFont="1" applyFill="1" applyBorder="1" applyAlignment="1" applyProtection="1">
      <alignment horizontal="right" vertical="top"/>
    </xf>
    <xf numFmtId="49" fontId="7" fillId="0" borderId="59" xfId="0" applyNumberFormat="1" applyFont="1" applyFill="1" applyBorder="1" applyAlignment="1" applyProtection="1">
      <alignment horizontal="center" vertical="center"/>
    </xf>
    <xf numFmtId="49" fontId="7" fillId="0" borderId="60" xfId="0" applyNumberFormat="1" applyFont="1" applyFill="1" applyBorder="1" applyAlignment="1" applyProtection="1">
      <alignment horizontal="center" vertical="center"/>
    </xf>
    <xf numFmtId="49" fontId="7" fillId="0" borderId="61" xfId="0" applyNumberFormat="1" applyFont="1" applyFill="1" applyBorder="1" applyAlignment="1" applyProtection="1">
      <alignment horizontal="center" vertical="center"/>
    </xf>
    <xf numFmtId="49" fontId="7" fillId="0" borderId="62" xfId="0" applyNumberFormat="1" applyFont="1" applyFill="1" applyBorder="1" applyAlignment="1" applyProtection="1">
      <alignment horizontal="center" vertical="center"/>
    </xf>
    <xf numFmtId="49" fontId="7" fillId="0" borderId="63" xfId="0" applyNumberFormat="1" applyFont="1" applyFill="1" applyBorder="1" applyAlignment="1" applyProtection="1">
      <alignment horizontal="center" vertical="center"/>
    </xf>
    <xf numFmtId="49" fontId="7" fillId="0" borderId="50" xfId="0" applyNumberFormat="1" applyFont="1" applyFill="1" applyBorder="1" applyAlignment="1" applyProtection="1">
      <alignment horizontal="center" vertical="center"/>
    </xf>
    <xf numFmtId="0" fontId="41" fillId="0" borderId="0" xfId="9" applyFont="1" applyAlignment="1">
      <alignment horizontal="right"/>
    </xf>
    <xf numFmtId="0" fontId="42" fillId="0" borderId="0" xfId="9" applyFont="1" applyAlignment="1">
      <alignment horizontal="right"/>
    </xf>
    <xf numFmtId="0" fontId="42" fillId="0" borderId="0" xfId="9" applyFont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43" fillId="0" borderId="60" xfId="9" applyFont="1" applyBorder="1" applyAlignment="1">
      <alignment horizontal="center"/>
    </xf>
    <xf numFmtId="0" fontId="43" fillId="0" borderId="61" xfId="9" applyFont="1" applyBorder="1" applyAlignment="1">
      <alignment horizontal="center"/>
    </xf>
    <xf numFmtId="0" fontId="42" fillId="0" borderId="57" xfId="9" applyFont="1" applyBorder="1" applyAlignment="1">
      <alignment horizontal="center" vertical="center"/>
    </xf>
    <xf numFmtId="0" fontId="42" fillId="0" borderId="64" xfId="9" applyFont="1" applyBorder="1" applyAlignment="1">
      <alignment horizontal="center" vertical="center"/>
    </xf>
    <xf numFmtId="0" fontId="32" fillId="0" borderId="57" xfId="9" applyFont="1" applyBorder="1" applyAlignment="1">
      <alignment horizontal="center" wrapText="1"/>
    </xf>
    <xf numFmtId="0" fontId="32" fillId="0" borderId="46" xfId="9" applyFont="1" applyBorder="1" applyAlignment="1">
      <alignment horizontal="center" wrapText="1"/>
    </xf>
  </cellXfs>
  <cellStyles count="13">
    <cellStyle name="Ezres 2" xfId="1"/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 2_2015. évi rend.táblái Bea" xfId="6"/>
    <cellStyle name="Normál 3" xfId="7"/>
    <cellStyle name="Normál 4" xfId="8"/>
    <cellStyle name="Normál_2011.dec.rend.mód." xfId="9"/>
    <cellStyle name="Normal_ered1021" xfId="10"/>
    <cellStyle name="Normál_KVRENMUNKA" xfId="11"/>
    <cellStyle name="Normál_Tartalék 2014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-SERVER\Shared%20Folders\ulesek\2013\2013_12_16\k&#246;lt.vet%20rendelet%20m&#243;dos&#237;t&#225;s%2012.16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-SERVER\Shared%20Folders\ulesek\2013\2013_12_16\k&#246;lt.vet%20rendelet%20m&#243;dos&#237;t&#225;s%2012.16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00B0F0"/>
  </sheetPr>
  <dimension ref="A1:F203"/>
  <sheetViews>
    <sheetView view="pageLayout" zoomScaleNormal="120" zoomScaleSheetLayoutView="110" workbookViewId="0">
      <selection activeCell="J132" sqref="J132"/>
    </sheetView>
  </sheetViews>
  <sheetFormatPr defaultRowHeight="15.75"/>
  <cols>
    <col min="1" max="1" width="5.83203125" style="154" customWidth="1"/>
    <col min="2" max="2" width="58.83203125" style="154" customWidth="1"/>
    <col min="3" max="3" width="20.83203125" style="228" customWidth="1"/>
    <col min="4" max="5" width="20.83203125" style="228" hidden="1" customWidth="1"/>
    <col min="6" max="6" width="20.83203125" style="228" customWidth="1"/>
    <col min="7" max="16384" width="9.33203125" style="173"/>
  </cols>
  <sheetData>
    <row r="1" spans="1:6" ht="15.95" customHeight="1">
      <c r="A1" s="385" t="s">
        <v>4</v>
      </c>
      <c r="B1" s="385"/>
      <c r="C1" s="385"/>
      <c r="D1" s="385"/>
      <c r="E1" s="385"/>
      <c r="F1" s="385"/>
    </row>
    <row r="2" spans="1:6" ht="15.95" customHeight="1" thickBot="1">
      <c r="A2" s="386" t="s">
        <v>85</v>
      </c>
      <c r="B2" s="386"/>
      <c r="C2" s="388" t="s">
        <v>127</v>
      </c>
      <c r="D2" s="388"/>
      <c r="E2" s="388"/>
      <c r="F2" s="388"/>
    </row>
    <row r="3" spans="1:6" ht="38.1" customHeight="1" thickBot="1">
      <c r="A3" s="21" t="s">
        <v>50</v>
      </c>
      <c r="B3" s="22" t="s">
        <v>5</v>
      </c>
      <c r="C3" s="27" t="s">
        <v>402</v>
      </c>
      <c r="D3" s="27" t="s">
        <v>401</v>
      </c>
      <c r="E3" s="27" t="s">
        <v>405</v>
      </c>
      <c r="F3" s="27" t="s">
        <v>401</v>
      </c>
    </row>
    <row r="4" spans="1:6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  <c r="E4" s="170">
        <v>5</v>
      </c>
      <c r="F4" s="170">
        <v>6</v>
      </c>
    </row>
    <row r="5" spans="1:6" s="175" customFormat="1" ht="12" customHeight="1" thickBot="1">
      <c r="A5" s="18" t="s">
        <v>6</v>
      </c>
      <c r="B5" s="19" t="s">
        <v>146</v>
      </c>
      <c r="C5" s="87">
        <f>+C6+C7+C8+C9+C10+C11</f>
        <v>454969</v>
      </c>
      <c r="D5" s="87">
        <f>+D6+D7+D8+D9+D10+D11</f>
        <v>457879</v>
      </c>
      <c r="E5" s="87"/>
      <c r="F5" s="87">
        <f>+F6+F7+F8+F9+F10+F11</f>
        <v>507173</v>
      </c>
    </row>
    <row r="6" spans="1:6" s="175" customFormat="1" ht="12" customHeight="1">
      <c r="A6" s="13" t="s">
        <v>62</v>
      </c>
      <c r="B6" s="176" t="s">
        <v>147</v>
      </c>
      <c r="C6" s="90">
        <v>125345</v>
      </c>
      <c r="D6" s="90">
        <v>125345</v>
      </c>
      <c r="E6" s="90"/>
      <c r="F6" s="90">
        <f>D6+E6</f>
        <v>125345</v>
      </c>
    </row>
    <row r="7" spans="1:6" s="175" customFormat="1" ht="12" customHeight="1">
      <c r="A7" s="12" t="s">
        <v>63</v>
      </c>
      <c r="B7" s="177" t="s">
        <v>148</v>
      </c>
      <c r="C7" s="90">
        <v>106440</v>
      </c>
      <c r="D7" s="90">
        <v>106440</v>
      </c>
      <c r="E7" s="90"/>
      <c r="F7" s="90">
        <v>106763</v>
      </c>
    </row>
    <row r="8" spans="1:6" s="175" customFormat="1" ht="12" customHeight="1">
      <c r="A8" s="12" t="s">
        <v>64</v>
      </c>
      <c r="B8" s="177" t="s">
        <v>149</v>
      </c>
      <c r="C8" s="90">
        <v>152266</v>
      </c>
      <c r="D8" s="90">
        <v>152266</v>
      </c>
      <c r="E8" s="90"/>
      <c r="F8" s="90">
        <v>152566</v>
      </c>
    </row>
    <row r="9" spans="1:6" s="175" customFormat="1" ht="12" customHeight="1">
      <c r="A9" s="12" t="s">
        <v>65</v>
      </c>
      <c r="B9" s="177" t="s">
        <v>150</v>
      </c>
      <c r="C9" s="90">
        <v>18738</v>
      </c>
      <c r="D9" s="90">
        <v>18738</v>
      </c>
      <c r="E9" s="90"/>
      <c r="F9" s="90">
        <v>19738</v>
      </c>
    </row>
    <row r="10" spans="1:6" s="175" customFormat="1" ht="12" customHeight="1">
      <c r="A10" s="12" t="s">
        <v>82</v>
      </c>
      <c r="B10" s="177" t="s">
        <v>151</v>
      </c>
      <c r="C10" s="90">
        <v>2180</v>
      </c>
      <c r="D10" s="90">
        <v>5090</v>
      </c>
      <c r="E10" s="90"/>
      <c r="F10" s="90">
        <v>26300</v>
      </c>
    </row>
    <row r="11" spans="1:6" s="175" customFormat="1" ht="12" customHeight="1" thickBot="1">
      <c r="A11" s="14" t="s">
        <v>66</v>
      </c>
      <c r="B11" s="178" t="s">
        <v>152</v>
      </c>
      <c r="C11" s="90">
        <v>50000</v>
      </c>
      <c r="D11" s="90">
        <v>50000</v>
      </c>
      <c r="E11" s="90"/>
      <c r="F11" s="90">
        <v>76461</v>
      </c>
    </row>
    <row r="12" spans="1:6" s="175" customFormat="1" ht="12" customHeight="1" thickBot="1">
      <c r="A12" s="18" t="s">
        <v>7</v>
      </c>
      <c r="B12" s="82">
        <v>0</v>
      </c>
      <c r="C12" s="87">
        <f>+C13+C14+C15+C16+C17</f>
        <v>78274</v>
      </c>
      <c r="D12" s="87">
        <f>+D13+D14+D15+D16+D17</f>
        <v>78274</v>
      </c>
      <c r="E12" s="87"/>
      <c r="F12" s="87">
        <f>+F13+F14+F15+F16+F17</f>
        <v>81866</v>
      </c>
    </row>
    <row r="13" spans="1:6" s="175" customFormat="1" ht="12" customHeight="1">
      <c r="A13" s="13" t="s">
        <v>68</v>
      </c>
      <c r="B13" s="176" t="s">
        <v>154</v>
      </c>
      <c r="C13" s="90"/>
      <c r="D13" s="90"/>
      <c r="E13" s="90"/>
      <c r="F13" s="90">
        <v>888</v>
      </c>
    </row>
    <row r="14" spans="1:6" s="175" customFormat="1" ht="12" customHeight="1">
      <c r="A14" s="12" t="s">
        <v>69</v>
      </c>
      <c r="B14" s="177" t="s">
        <v>155</v>
      </c>
      <c r="C14" s="90"/>
      <c r="D14" s="90"/>
      <c r="E14" s="90"/>
      <c r="F14" s="90"/>
    </row>
    <row r="15" spans="1:6" s="175" customFormat="1" ht="12" customHeight="1">
      <c r="A15" s="12" t="s">
        <v>70</v>
      </c>
      <c r="B15" s="177" t="s">
        <v>358</v>
      </c>
      <c r="C15" s="90"/>
      <c r="D15" s="90"/>
      <c r="E15" s="90"/>
      <c r="F15" s="90"/>
    </row>
    <row r="16" spans="1:6" s="175" customFormat="1" ht="12" customHeight="1">
      <c r="A16" s="12" t="s">
        <v>71</v>
      </c>
      <c r="B16" s="177" t="s">
        <v>359</v>
      </c>
      <c r="C16" s="90"/>
      <c r="D16" s="90"/>
      <c r="E16" s="90"/>
      <c r="F16" s="90"/>
    </row>
    <row r="17" spans="1:6" s="175" customFormat="1" ht="12" customHeight="1">
      <c r="A17" s="12" t="s">
        <v>72</v>
      </c>
      <c r="B17" s="177" t="s">
        <v>156</v>
      </c>
      <c r="C17" s="90">
        <v>78274</v>
      </c>
      <c r="D17" s="90">
        <v>78274</v>
      </c>
      <c r="E17" s="90"/>
      <c r="F17" s="90">
        <v>80978</v>
      </c>
    </row>
    <row r="18" spans="1:6" s="175" customFormat="1" ht="12" customHeight="1" thickBot="1">
      <c r="A18" s="14" t="s">
        <v>78</v>
      </c>
      <c r="B18" s="178" t="s">
        <v>157</v>
      </c>
      <c r="C18" s="90">
        <v>9462</v>
      </c>
      <c r="D18" s="90">
        <v>9462</v>
      </c>
      <c r="E18" s="90"/>
      <c r="F18" s="90">
        <f>D18+E18</f>
        <v>9462</v>
      </c>
    </row>
    <row r="19" spans="1:6" s="175" customFormat="1" ht="12" customHeight="1" thickBot="1">
      <c r="A19" s="18" t="s">
        <v>8</v>
      </c>
      <c r="B19" s="19" t="s">
        <v>158</v>
      </c>
      <c r="C19" s="87">
        <f>+C20+C21+C22+C23+C24</f>
        <v>90505</v>
      </c>
      <c r="D19" s="87">
        <f>+D20+D21+D22+D23+D24</f>
        <v>90505</v>
      </c>
      <c r="E19" s="87"/>
      <c r="F19" s="87">
        <f>+F20+F21+F22+F23+F24</f>
        <v>105505</v>
      </c>
    </row>
    <row r="20" spans="1:6" s="175" customFormat="1" ht="12" customHeight="1">
      <c r="A20" s="13" t="s">
        <v>51</v>
      </c>
      <c r="B20" s="176" t="s">
        <v>159</v>
      </c>
      <c r="C20" s="90"/>
      <c r="D20" s="90"/>
      <c r="E20" s="90"/>
      <c r="F20" s="90">
        <v>15000</v>
      </c>
    </row>
    <row r="21" spans="1:6" s="175" customFormat="1" ht="12" customHeight="1">
      <c r="A21" s="12" t="s">
        <v>52</v>
      </c>
      <c r="B21" s="177" t="s">
        <v>160</v>
      </c>
      <c r="C21" s="90"/>
      <c r="D21" s="90"/>
      <c r="E21" s="90"/>
      <c r="F21" s="90"/>
    </row>
    <row r="22" spans="1:6" s="175" customFormat="1" ht="12" customHeight="1">
      <c r="A22" s="12" t="s">
        <v>53</v>
      </c>
      <c r="B22" s="177">
        <v>89436</v>
      </c>
      <c r="C22" s="90"/>
      <c r="D22" s="90"/>
      <c r="E22" s="90"/>
      <c r="F22" s="90"/>
    </row>
    <row r="23" spans="1:6" s="175" customFormat="1" ht="12" customHeight="1">
      <c r="A23" s="12" t="s">
        <v>54</v>
      </c>
      <c r="B23" s="177" t="s">
        <v>361</v>
      </c>
      <c r="C23" s="90"/>
      <c r="D23" s="90"/>
      <c r="E23" s="90"/>
      <c r="F23" s="90"/>
    </row>
    <row r="24" spans="1:6" s="175" customFormat="1" ht="12" customHeight="1">
      <c r="A24" s="12" t="s">
        <v>94</v>
      </c>
      <c r="B24" s="177" t="s">
        <v>161</v>
      </c>
      <c r="C24" s="90">
        <v>90505</v>
      </c>
      <c r="D24" s="90">
        <v>90505</v>
      </c>
      <c r="E24" s="90"/>
      <c r="F24" s="90">
        <f>D24+E24</f>
        <v>90505</v>
      </c>
    </row>
    <row r="25" spans="1:6" s="175" customFormat="1" ht="12" customHeight="1" thickBot="1">
      <c r="A25" s="14" t="s">
        <v>95</v>
      </c>
      <c r="B25" s="178" t="s">
        <v>162</v>
      </c>
      <c r="C25" s="90">
        <v>79054</v>
      </c>
      <c r="D25" s="90">
        <v>79054</v>
      </c>
      <c r="E25" s="90"/>
      <c r="F25" s="90">
        <f>D25+E25</f>
        <v>79054</v>
      </c>
    </row>
    <row r="26" spans="1:6" s="175" customFormat="1" ht="12" customHeight="1" thickBot="1">
      <c r="A26" s="18" t="s">
        <v>96</v>
      </c>
      <c r="B26" s="19" t="s">
        <v>163</v>
      </c>
      <c r="C26" s="93">
        <f>+C27+C30+C31+C32</f>
        <v>414620</v>
      </c>
      <c r="D26" s="93">
        <f>+D27+D30+D31+D32</f>
        <v>414620</v>
      </c>
      <c r="E26" s="93"/>
      <c r="F26" s="93">
        <f>+F27+F30+F31+F32</f>
        <v>414620</v>
      </c>
    </row>
    <row r="27" spans="1:6" s="175" customFormat="1" ht="12" customHeight="1">
      <c r="A27" s="13" t="s">
        <v>164</v>
      </c>
      <c r="B27" s="176" t="s">
        <v>170</v>
      </c>
      <c r="C27" s="171">
        <v>380800</v>
      </c>
      <c r="D27" s="171">
        <v>380800</v>
      </c>
      <c r="E27" s="171"/>
      <c r="F27" s="171">
        <v>380800</v>
      </c>
    </row>
    <row r="28" spans="1:6" s="175" customFormat="1" ht="12" customHeight="1">
      <c r="A28" s="12" t="s">
        <v>165</v>
      </c>
      <c r="B28" s="177" t="s">
        <v>171</v>
      </c>
      <c r="C28" s="89">
        <v>40000</v>
      </c>
      <c r="D28" s="89">
        <v>40000</v>
      </c>
      <c r="E28" s="89"/>
      <c r="F28" s="89">
        <v>40000</v>
      </c>
    </row>
    <row r="29" spans="1:6" s="175" customFormat="1" ht="12" customHeight="1">
      <c r="A29" s="12" t="s">
        <v>166</v>
      </c>
      <c r="B29" s="177" t="s">
        <v>172</v>
      </c>
      <c r="C29" s="89">
        <v>340800</v>
      </c>
      <c r="D29" s="89">
        <v>340800</v>
      </c>
      <c r="E29" s="89"/>
      <c r="F29" s="89">
        <v>340800</v>
      </c>
    </row>
    <row r="30" spans="1:6" s="175" customFormat="1" ht="12" customHeight="1">
      <c r="A30" s="12" t="s">
        <v>167</v>
      </c>
      <c r="B30" s="177" t="s">
        <v>173</v>
      </c>
      <c r="C30" s="89">
        <v>31000</v>
      </c>
      <c r="D30" s="89">
        <v>31000</v>
      </c>
      <c r="E30" s="89"/>
      <c r="F30" s="89">
        <v>31000</v>
      </c>
    </row>
    <row r="31" spans="1:6" s="175" customFormat="1" ht="12" customHeight="1">
      <c r="A31" s="12" t="s">
        <v>168</v>
      </c>
      <c r="B31" s="177" t="s">
        <v>174</v>
      </c>
      <c r="C31" s="89"/>
      <c r="D31" s="89"/>
      <c r="E31" s="89"/>
      <c r="F31" s="89"/>
    </row>
    <row r="32" spans="1:6" s="175" customFormat="1" ht="12" customHeight="1" thickBot="1">
      <c r="A32" s="14" t="s">
        <v>169</v>
      </c>
      <c r="B32" s="178" t="s">
        <v>175</v>
      </c>
      <c r="C32" s="89">
        <v>2820</v>
      </c>
      <c r="D32" s="89">
        <v>2820</v>
      </c>
      <c r="E32" s="89"/>
      <c r="F32" s="90">
        <f>D32+E32</f>
        <v>2820</v>
      </c>
    </row>
    <row r="33" spans="1:6" s="175" customFormat="1" ht="12" customHeight="1" thickBot="1">
      <c r="A33" s="18" t="s">
        <v>10</v>
      </c>
      <c r="B33" s="19" t="s">
        <v>176</v>
      </c>
      <c r="C33" s="87">
        <f>SUM(C34:C43)</f>
        <v>146934</v>
      </c>
      <c r="D33" s="87">
        <f>SUM(D34:D43)</f>
        <v>146934</v>
      </c>
      <c r="E33" s="87"/>
      <c r="F33" s="87">
        <f>SUM(F34:F43)</f>
        <v>149257</v>
      </c>
    </row>
    <row r="34" spans="1:6" s="175" customFormat="1" ht="12" customHeight="1">
      <c r="A34" s="13" t="s">
        <v>55</v>
      </c>
      <c r="B34" s="176" t="s">
        <v>179</v>
      </c>
      <c r="C34" s="90">
        <v>200</v>
      </c>
      <c r="D34" s="90">
        <v>200</v>
      </c>
      <c r="E34" s="90"/>
      <c r="F34" s="90">
        <f t="shared" ref="F34:F41" si="0">D34+E34</f>
        <v>200</v>
      </c>
    </row>
    <row r="35" spans="1:6" s="175" customFormat="1" ht="12" customHeight="1">
      <c r="A35" s="12" t="s">
        <v>56</v>
      </c>
      <c r="B35" s="177" t="s">
        <v>180</v>
      </c>
      <c r="C35" s="90">
        <v>55484</v>
      </c>
      <c r="D35" s="90">
        <v>55484</v>
      </c>
      <c r="E35" s="90"/>
      <c r="F35" s="90">
        <f t="shared" si="0"/>
        <v>55484</v>
      </c>
    </row>
    <row r="36" spans="1:6" s="175" customFormat="1" ht="12" customHeight="1">
      <c r="A36" s="12" t="s">
        <v>57</v>
      </c>
      <c r="B36" s="177" t="s">
        <v>181</v>
      </c>
      <c r="C36" s="90">
        <v>11177</v>
      </c>
      <c r="D36" s="90">
        <v>11177</v>
      </c>
      <c r="E36" s="90"/>
      <c r="F36" s="90">
        <f t="shared" si="0"/>
        <v>11177</v>
      </c>
    </row>
    <row r="37" spans="1:6" s="175" customFormat="1" ht="12" customHeight="1">
      <c r="A37" s="12" t="s">
        <v>98</v>
      </c>
      <c r="B37" s="177" t="s">
        <v>182</v>
      </c>
      <c r="C37" s="90">
        <v>10551</v>
      </c>
      <c r="D37" s="90">
        <v>10551</v>
      </c>
      <c r="E37" s="90"/>
      <c r="F37" s="90">
        <f t="shared" si="0"/>
        <v>10551</v>
      </c>
    </row>
    <row r="38" spans="1:6" s="175" customFormat="1" ht="12" customHeight="1">
      <c r="A38" s="12" t="s">
        <v>99</v>
      </c>
      <c r="B38" s="177" t="s">
        <v>183</v>
      </c>
      <c r="C38" s="90">
        <v>34132</v>
      </c>
      <c r="D38" s="90">
        <v>34132</v>
      </c>
      <c r="E38" s="90"/>
      <c r="F38" s="90">
        <f t="shared" si="0"/>
        <v>34132</v>
      </c>
    </row>
    <row r="39" spans="1:6" s="175" customFormat="1" ht="12" customHeight="1">
      <c r="A39" s="12" t="s">
        <v>100</v>
      </c>
      <c r="B39" s="177" t="s">
        <v>184</v>
      </c>
      <c r="C39" s="90">
        <v>26797</v>
      </c>
      <c r="D39" s="90">
        <v>26797</v>
      </c>
      <c r="E39" s="90"/>
      <c r="F39" s="90">
        <f t="shared" si="0"/>
        <v>26797</v>
      </c>
    </row>
    <row r="40" spans="1:6" s="175" customFormat="1" ht="12" customHeight="1">
      <c r="A40" s="12" t="s">
        <v>101</v>
      </c>
      <c r="B40" s="177" t="s">
        <v>185</v>
      </c>
      <c r="C40" s="90">
        <v>6358</v>
      </c>
      <c r="D40" s="90">
        <v>6358</v>
      </c>
      <c r="E40" s="90"/>
      <c r="F40" s="90">
        <f t="shared" si="0"/>
        <v>6358</v>
      </c>
    </row>
    <row r="41" spans="1:6" s="175" customFormat="1" ht="12" customHeight="1">
      <c r="A41" s="12" t="s">
        <v>102</v>
      </c>
      <c r="B41" s="177" t="s">
        <v>186</v>
      </c>
      <c r="C41" s="90">
        <v>2235</v>
      </c>
      <c r="D41" s="90">
        <v>2235</v>
      </c>
      <c r="E41" s="90"/>
      <c r="F41" s="90">
        <f t="shared" si="0"/>
        <v>2235</v>
      </c>
    </row>
    <row r="42" spans="1:6" s="175" customFormat="1" ht="12" customHeight="1">
      <c r="A42" s="12" t="s">
        <v>177</v>
      </c>
      <c r="B42" s="177" t="s">
        <v>187</v>
      </c>
      <c r="C42" s="90"/>
      <c r="D42" s="90"/>
      <c r="E42" s="90"/>
      <c r="F42" s="90"/>
    </row>
    <row r="43" spans="1:6" s="175" customFormat="1" ht="12" customHeight="1" thickBot="1">
      <c r="A43" s="14" t="s">
        <v>178</v>
      </c>
      <c r="B43" s="178" t="s">
        <v>188</v>
      </c>
      <c r="C43" s="90"/>
      <c r="D43" s="90"/>
      <c r="E43" s="90"/>
      <c r="F43" s="90">
        <v>2323</v>
      </c>
    </row>
    <row r="44" spans="1:6" s="175" customFormat="1" ht="12" customHeight="1" thickBot="1">
      <c r="A44" s="18" t="s">
        <v>11</v>
      </c>
      <c r="B44" s="19" t="s">
        <v>189</v>
      </c>
      <c r="C44" s="87">
        <f>SUM(C45:C49)</f>
        <v>81876</v>
      </c>
      <c r="D44" s="87">
        <f>SUM(D45:D49)</f>
        <v>81876</v>
      </c>
      <c r="E44" s="87"/>
      <c r="F44" s="87">
        <f>SUM(F45:F49)</f>
        <v>81876</v>
      </c>
    </row>
    <row r="45" spans="1:6" s="175" customFormat="1" ht="12" customHeight="1">
      <c r="A45" s="13" t="s">
        <v>58</v>
      </c>
      <c r="B45" s="176" t="s">
        <v>193</v>
      </c>
      <c r="C45" s="222"/>
      <c r="D45" s="222"/>
      <c r="E45" s="222"/>
      <c r="F45" s="222"/>
    </row>
    <row r="46" spans="1:6" s="175" customFormat="1" ht="12" customHeight="1">
      <c r="A46" s="12" t="s">
        <v>59</v>
      </c>
      <c r="B46" s="177" t="s">
        <v>194</v>
      </c>
      <c r="C46" s="222">
        <v>81876</v>
      </c>
      <c r="D46" s="222">
        <v>81876</v>
      </c>
      <c r="E46" s="222"/>
      <c r="F46" s="90">
        <f>D46+E46</f>
        <v>81876</v>
      </c>
    </row>
    <row r="47" spans="1:6" s="175" customFormat="1" ht="12" customHeight="1">
      <c r="A47" s="12" t="s">
        <v>190</v>
      </c>
      <c r="B47" s="177" t="s">
        <v>195</v>
      </c>
      <c r="C47" s="222"/>
      <c r="D47" s="222"/>
      <c r="E47" s="222"/>
      <c r="F47" s="222"/>
    </row>
    <row r="48" spans="1:6" s="175" customFormat="1" ht="12" customHeight="1">
      <c r="A48" s="12" t="s">
        <v>191</v>
      </c>
      <c r="B48" s="177" t="s">
        <v>196</v>
      </c>
      <c r="C48" s="222"/>
      <c r="D48" s="222"/>
      <c r="E48" s="222"/>
      <c r="F48" s="222"/>
    </row>
    <row r="49" spans="1:6" s="175" customFormat="1" ht="12" customHeight="1" thickBot="1">
      <c r="A49" s="14" t="s">
        <v>192</v>
      </c>
      <c r="B49" s="178" t="s">
        <v>197</v>
      </c>
      <c r="C49" s="222"/>
      <c r="D49" s="222"/>
      <c r="E49" s="222"/>
      <c r="F49" s="222"/>
    </row>
    <row r="50" spans="1:6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  <c r="E50" s="87"/>
      <c r="F50" s="87">
        <f>SUM(F51:F53)</f>
        <v>3079</v>
      </c>
    </row>
    <row r="51" spans="1:6" s="175" customFormat="1" ht="12" customHeight="1">
      <c r="A51" s="13" t="s">
        <v>60</v>
      </c>
      <c r="B51" s="176" t="s">
        <v>199</v>
      </c>
      <c r="C51" s="90"/>
      <c r="D51" s="90"/>
      <c r="E51" s="90"/>
      <c r="F51" s="90"/>
    </row>
    <row r="52" spans="1:6" s="175" customFormat="1" ht="12" customHeight="1">
      <c r="A52" s="12" t="s">
        <v>61</v>
      </c>
      <c r="B52" s="177" t="s">
        <v>362</v>
      </c>
      <c r="C52" s="90"/>
      <c r="D52" s="90"/>
      <c r="E52" s="90"/>
      <c r="F52" s="90">
        <v>300</v>
      </c>
    </row>
    <row r="53" spans="1:6" s="175" customFormat="1" ht="12" customHeight="1">
      <c r="A53" s="12" t="s">
        <v>203</v>
      </c>
      <c r="B53" s="177" t="s">
        <v>201</v>
      </c>
      <c r="C53" s="90"/>
      <c r="D53" s="90"/>
      <c r="E53" s="90"/>
      <c r="F53" s="90">
        <v>2779</v>
      </c>
    </row>
    <row r="54" spans="1:6" s="175" customFormat="1" ht="12" customHeight="1" thickBot="1">
      <c r="A54" s="14" t="s">
        <v>204</v>
      </c>
      <c r="B54" s="178" t="s">
        <v>202</v>
      </c>
      <c r="C54" s="90"/>
      <c r="D54" s="90"/>
      <c r="E54" s="90"/>
      <c r="F54" s="90"/>
    </row>
    <row r="55" spans="1:6" s="175" customFormat="1" ht="12" customHeight="1" thickBot="1">
      <c r="A55" s="18" t="s">
        <v>13</v>
      </c>
      <c r="B55" s="82" t="s">
        <v>205</v>
      </c>
      <c r="C55" s="87">
        <f>SUM(C56:C58)</f>
        <v>28965</v>
      </c>
      <c r="D55" s="87">
        <f>SUM(D56:D58)</f>
        <v>28965</v>
      </c>
      <c r="E55" s="87"/>
      <c r="F55" s="87">
        <f>SUM(F56:F58)</f>
        <v>28965</v>
      </c>
    </row>
    <row r="56" spans="1:6" s="175" customFormat="1" ht="12" customHeight="1">
      <c r="A56" s="13" t="s">
        <v>104</v>
      </c>
      <c r="B56" s="176" t="s">
        <v>207</v>
      </c>
      <c r="C56" s="92"/>
      <c r="D56" s="92"/>
      <c r="E56" s="92"/>
      <c r="F56" s="92"/>
    </row>
    <row r="57" spans="1:6" s="175" customFormat="1" ht="12" customHeight="1">
      <c r="A57" s="12" t="s">
        <v>105</v>
      </c>
      <c r="B57" s="177" t="s">
        <v>363</v>
      </c>
      <c r="C57" s="92">
        <v>28857</v>
      </c>
      <c r="D57" s="92">
        <v>28857</v>
      </c>
      <c r="E57" s="92"/>
      <c r="F57" s="90">
        <f>D57+E57</f>
        <v>28857</v>
      </c>
    </row>
    <row r="58" spans="1:6" s="175" customFormat="1" ht="12" customHeight="1">
      <c r="A58" s="12" t="s">
        <v>128</v>
      </c>
      <c r="B58" s="177" t="s">
        <v>208</v>
      </c>
      <c r="C58" s="92">
        <v>108</v>
      </c>
      <c r="D58" s="92">
        <v>108</v>
      </c>
      <c r="E58" s="92"/>
      <c r="F58" s="90">
        <f>D58+E58</f>
        <v>108</v>
      </c>
    </row>
    <row r="59" spans="1:6" s="175" customFormat="1" ht="12" customHeight="1" thickBot="1">
      <c r="A59" s="14" t="s">
        <v>206</v>
      </c>
      <c r="B59" s="178" t="s">
        <v>209</v>
      </c>
      <c r="C59" s="92"/>
      <c r="D59" s="92"/>
      <c r="E59" s="92"/>
      <c r="F59" s="92"/>
    </row>
    <row r="60" spans="1:6" s="175" customFormat="1" ht="12" customHeight="1" thickBot="1">
      <c r="A60" s="18" t="s">
        <v>14</v>
      </c>
      <c r="B60" s="19" t="s">
        <v>210</v>
      </c>
      <c r="C60" s="93">
        <f>+C5+C12+C19+C26+C33+C44+C50+C55</f>
        <v>1296143</v>
      </c>
      <c r="D60" s="93">
        <f>+D5+D12+D19+D26+D33+D44+D50+D55</f>
        <v>1299053</v>
      </c>
      <c r="E60" s="93"/>
      <c r="F60" s="93">
        <f>+F5+F12+F19+F26+F33+F44+F50+F55</f>
        <v>1372341</v>
      </c>
    </row>
    <row r="61" spans="1:6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  <c r="E61" s="87"/>
      <c r="F61" s="87">
        <f>SUM(F62:F64)</f>
        <v>0</v>
      </c>
    </row>
    <row r="62" spans="1:6" s="175" customFormat="1" ht="12" customHeight="1">
      <c r="A62" s="13" t="s">
        <v>245</v>
      </c>
      <c r="B62" s="176" t="s">
        <v>213</v>
      </c>
      <c r="C62" s="92"/>
      <c r="D62" s="92"/>
      <c r="E62" s="92"/>
      <c r="F62" s="92"/>
    </row>
    <row r="63" spans="1:6" s="175" customFormat="1" ht="12" customHeight="1">
      <c r="A63" s="12" t="s">
        <v>254</v>
      </c>
      <c r="B63" s="177" t="s">
        <v>214</v>
      </c>
      <c r="C63" s="92"/>
      <c r="D63" s="92"/>
      <c r="E63" s="92"/>
      <c r="F63" s="92"/>
    </row>
    <row r="64" spans="1:6" s="175" customFormat="1" ht="12" customHeight="1" thickBot="1">
      <c r="A64" s="16" t="s">
        <v>255</v>
      </c>
      <c r="B64" s="290" t="s">
        <v>215</v>
      </c>
      <c r="C64" s="272"/>
      <c r="D64" s="272"/>
      <c r="E64" s="272"/>
      <c r="F64" s="272"/>
    </row>
    <row r="65" spans="1:6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  <c r="E65" s="87"/>
      <c r="F65" s="87">
        <f>SUM(F66:F69)</f>
        <v>0</v>
      </c>
    </row>
    <row r="66" spans="1:6" s="175" customFormat="1" ht="12" customHeight="1">
      <c r="A66" s="13" t="s">
        <v>83</v>
      </c>
      <c r="B66" s="176" t="s">
        <v>218</v>
      </c>
      <c r="C66" s="92"/>
      <c r="D66" s="92"/>
      <c r="E66" s="92"/>
      <c r="F66" s="92"/>
    </row>
    <row r="67" spans="1:6" s="175" customFormat="1" ht="12" customHeight="1">
      <c r="A67" s="12" t="s">
        <v>84</v>
      </c>
      <c r="B67" s="177" t="s">
        <v>219</v>
      </c>
      <c r="C67" s="92"/>
      <c r="D67" s="92"/>
      <c r="E67" s="92"/>
      <c r="F67" s="92"/>
    </row>
    <row r="68" spans="1:6" s="175" customFormat="1" ht="12" customHeight="1">
      <c r="A68" s="12" t="s">
        <v>246</v>
      </c>
      <c r="B68" s="177" t="s">
        <v>220</v>
      </c>
      <c r="C68" s="92"/>
      <c r="D68" s="92"/>
      <c r="E68" s="92"/>
      <c r="F68" s="92"/>
    </row>
    <row r="69" spans="1:6" s="175" customFormat="1" ht="12" customHeight="1" thickBot="1">
      <c r="A69" s="16" t="s">
        <v>247</v>
      </c>
      <c r="B69" s="271" t="s">
        <v>221</v>
      </c>
      <c r="C69" s="272"/>
      <c r="D69" s="272"/>
      <c r="E69" s="272"/>
      <c r="F69" s="272"/>
    </row>
    <row r="70" spans="1:6" s="175" customFormat="1" ht="12" customHeight="1" thickBot="1">
      <c r="A70" s="179" t="s">
        <v>222</v>
      </c>
      <c r="B70" s="82" t="s">
        <v>223</v>
      </c>
      <c r="C70" s="87">
        <f>SUM(C71:C72)</f>
        <v>501181</v>
      </c>
      <c r="D70" s="87">
        <f>SUM(D71:D72)</f>
        <v>599443</v>
      </c>
      <c r="E70" s="87"/>
      <c r="F70" s="87">
        <f>SUM(F71:F72)</f>
        <v>599443</v>
      </c>
    </row>
    <row r="71" spans="1:6" s="175" customFormat="1" ht="12" customHeight="1">
      <c r="A71" s="13" t="s">
        <v>248</v>
      </c>
      <c r="B71" s="176" t="s">
        <v>224</v>
      </c>
      <c r="C71" s="92">
        <v>501181</v>
      </c>
      <c r="D71" s="92">
        <v>599443</v>
      </c>
      <c r="E71" s="92"/>
      <c r="F71" s="90">
        <f>D71+E71</f>
        <v>599443</v>
      </c>
    </row>
    <row r="72" spans="1:6" s="175" customFormat="1" ht="12" customHeight="1" thickBot="1">
      <c r="A72" s="16" t="s">
        <v>249</v>
      </c>
      <c r="B72" s="271" t="s">
        <v>225</v>
      </c>
      <c r="C72" s="272"/>
      <c r="D72" s="272"/>
      <c r="E72" s="272"/>
      <c r="F72" s="272"/>
    </row>
    <row r="73" spans="1:6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  <c r="E73" s="87"/>
      <c r="F73" s="87">
        <f>SUM(F74:F76)</f>
        <v>0</v>
      </c>
    </row>
    <row r="74" spans="1:6" s="175" customFormat="1" ht="12" customHeight="1">
      <c r="A74" s="13" t="s">
        <v>250</v>
      </c>
      <c r="B74" s="176" t="s">
        <v>228</v>
      </c>
      <c r="C74" s="92"/>
      <c r="D74" s="92"/>
      <c r="E74" s="92"/>
      <c r="F74" s="92"/>
    </row>
    <row r="75" spans="1:6" s="175" customFormat="1" ht="12" customHeight="1">
      <c r="A75" s="12" t="s">
        <v>251</v>
      </c>
      <c r="B75" s="177" t="s">
        <v>229</v>
      </c>
      <c r="C75" s="92"/>
      <c r="D75" s="92"/>
      <c r="E75" s="92"/>
      <c r="F75" s="92"/>
    </row>
    <row r="76" spans="1:6" s="175" customFormat="1" ht="12" customHeight="1" thickBot="1">
      <c r="A76" s="14" t="s">
        <v>252</v>
      </c>
      <c r="B76" s="178" t="s">
        <v>230</v>
      </c>
      <c r="C76" s="92"/>
      <c r="D76" s="92"/>
      <c r="E76" s="92"/>
      <c r="F76" s="92"/>
    </row>
    <row r="77" spans="1:6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  <c r="E77" s="87"/>
      <c r="F77" s="87">
        <f>SUM(F78:F81)</f>
        <v>0</v>
      </c>
    </row>
    <row r="78" spans="1:6" s="175" customFormat="1" ht="12" customHeight="1">
      <c r="A78" s="181" t="s">
        <v>232</v>
      </c>
      <c r="B78" s="176" t="s">
        <v>233</v>
      </c>
      <c r="C78" s="92"/>
      <c r="D78" s="92"/>
      <c r="E78" s="92"/>
      <c r="F78" s="92"/>
    </row>
    <row r="79" spans="1:6" s="175" customFormat="1" ht="12" customHeight="1">
      <c r="A79" s="182" t="s">
        <v>234</v>
      </c>
      <c r="B79" s="177" t="s">
        <v>235</v>
      </c>
      <c r="C79" s="92"/>
      <c r="D79" s="92"/>
      <c r="E79" s="92"/>
      <c r="F79" s="92"/>
    </row>
    <row r="80" spans="1:6" s="175" customFormat="1" ht="12" customHeight="1">
      <c r="A80" s="182" t="s">
        <v>236</v>
      </c>
      <c r="B80" s="177" t="s">
        <v>237</v>
      </c>
      <c r="C80" s="92"/>
      <c r="D80" s="92"/>
      <c r="E80" s="92"/>
      <c r="F80" s="92"/>
    </row>
    <row r="81" spans="1:6" s="175" customFormat="1" ht="12" customHeight="1" thickBot="1">
      <c r="A81" s="183" t="s">
        <v>238</v>
      </c>
      <c r="B81" s="178" t="s">
        <v>239</v>
      </c>
      <c r="C81" s="92"/>
      <c r="D81" s="92"/>
      <c r="E81" s="92"/>
      <c r="F81" s="92"/>
    </row>
    <row r="82" spans="1:6" s="175" customFormat="1" ht="13.5" customHeight="1" thickBot="1">
      <c r="A82" s="179" t="s">
        <v>240</v>
      </c>
      <c r="B82" s="82" t="s">
        <v>241</v>
      </c>
      <c r="C82" s="223"/>
      <c r="D82" s="223"/>
      <c r="E82" s="223"/>
      <c r="F82" s="223"/>
    </row>
    <row r="83" spans="1:6" s="175" customFormat="1" ht="15.75" customHeight="1" thickBot="1">
      <c r="A83" s="179" t="s">
        <v>242</v>
      </c>
      <c r="B83" s="184" t="s">
        <v>243</v>
      </c>
      <c r="C83" s="93">
        <f>+C61+C65+C70+C73+C77+C82</f>
        <v>501181</v>
      </c>
      <c r="D83" s="93">
        <f>+D61+D65+D70+D73+D77+D82</f>
        <v>599443</v>
      </c>
      <c r="E83" s="93"/>
      <c r="F83" s="93">
        <f>+F61+F65+F70+F73+F77+F82</f>
        <v>599443</v>
      </c>
    </row>
    <row r="84" spans="1:6" s="225" customFormat="1" ht="16.5" customHeight="1" thickBot="1">
      <c r="A84" s="315" t="s">
        <v>256</v>
      </c>
      <c r="B84" s="316" t="s">
        <v>244</v>
      </c>
      <c r="C84" s="267">
        <f>+C60+C83</f>
        <v>1797324</v>
      </c>
      <c r="D84" s="267">
        <f>+D60+D83</f>
        <v>1898496</v>
      </c>
      <c r="E84" s="267"/>
      <c r="F84" s="267">
        <f>+F60+F83</f>
        <v>1971784</v>
      </c>
    </row>
    <row r="85" spans="1:6" ht="16.5" customHeight="1">
      <c r="A85" s="385" t="s">
        <v>34</v>
      </c>
      <c r="B85" s="385"/>
      <c r="C85" s="385"/>
      <c r="D85" s="385"/>
      <c r="E85" s="385"/>
      <c r="F85" s="385"/>
    </row>
    <row r="86" spans="1:6" s="187" customFormat="1" ht="16.5" customHeight="1" thickBot="1">
      <c r="A86" s="387" t="s">
        <v>86</v>
      </c>
      <c r="B86" s="387"/>
      <c r="C86" s="389" t="s">
        <v>127</v>
      </c>
      <c r="D86" s="389"/>
      <c r="E86" s="389"/>
      <c r="F86" s="389"/>
    </row>
    <row r="87" spans="1:6" ht="38.1" customHeight="1" thickBot="1">
      <c r="A87" s="21" t="s">
        <v>50</v>
      </c>
      <c r="B87" s="22" t="s">
        <v>35</v>
      </c>
      <c r="C87" s="28" t="s">
        <v>402</v>
      </c>
      <c r="D87" s="28" t="s">
        <v>401</v>
      </c>
      <c r="E87" s="28" t="s">
        <v>405</v>
      </c>
      <c r="F87" s="28" t="s">
        <v>401</v>
      </c>
    </row>
    <row r="88" spans="1:6" s="174" customFormat="1" ht="12" customHeight="1" thickBot="1">
      <c r="A88" s="25">
        <v>1</v>
      </c>
      <c r="B88" s="26">
        <v>2</v>
      </c>
      <c r="C88" s="27">
        <v>3</v>
      </c>
      <c r="D88" s="27">
        <v>4</v>
      </c>
      <c r="E88" s="27">
        <v>5</v>
      </c>
      <c r="F88" s="27">
        <v>6</v>
      </c>
    </row>
    <row r="89" spans="1:6" ht="12" customHeight="1" thickBot="1">
      <c r="A89" s="20" t="s">
        <v>6</v>
      </c>
      <c r="B89" s="24" t="s">
        <v>259</v>
      </c>
      <c r="C89" s="86">
        <f>SUM(C90:C94)</f>
        <v>1292472</v>
      </c>
      <c r="D89" s="86">
        <f>SUM(D90:D94)</f>
        <v>1316068</v>
      </c>
      <c r="E89" s="86">
        <f>SUM(E90:E94)</f>
        <v>9563</v>
      </c>
      <c r="F89" s="86">
        <f>SUM(F90:F94)</f>
        <v>1395093</v>
      </c>
    </row>
    <row r="90" spans="1:6" ht="12" customHeight="1">
      <c r="A90" s="15" t="s">
        <v>62</v>
      </c>
      <c r="B90" s="8" t="s">
        <v>36</v>
      </c>
      <c r="C90" s="88">
        <v>332360</v>
      </c>
      <c r="D90" s="88">
        <v>341704</v>
      </c>
      <c r="E90" s="88"/>
      <c r="F90" s="282">
        <v>346570</v>
      </c>
    </row>
    <row r="91" spans="1:6" ht="12" customHeight="1">
      <c r="A91" s="12" t="s">
        <v>63</v>
      </c>
      <c r="B91" s="6" t="s">
        <v>106</v>
      </c>
      <c r="C91" s="89">
        <v>89597</v>
      </c>
      <c r="D91" s="89">
        <v>92099</v>
      </c>
      <c r="E91" s="89"/>
      <c r="F91" s="283">
        <v>93404</v>
      </c>
    </row>
    <row r="92" spans="1:6" ht="12" customHeight="1">
      <c r="A92" s="12" t="s">
        <v>64</v>
      </c>
      <c r="B92" s="6" t="s">
        <v>81</v>
      </c>
      <c r="C92" s="89">
        <v>618869</v>
      </c>
      <c r="D92" s="89">
        <v>629089</v>
      </c>
      <c r="E92" s="89">
        <f>'3.1. sz. mell Önk.össz.'!E94+'3.3. sz. mell Óvoda össz.'!E47</f>
        <v>9513</v>
      </c>
      <c r="F92" s="283">
        <f>653857+2779</f>
        <v>656636</v>
      </c>
    </row>
    <row r="93" spans="1:6" ht="12" customHeight="1">
      <c r="A93" s="12" t="s">
        <v>65</v>
      </c>
      <c r="B93" s="9" t="s">
        <v>107</v>
      </c>
      <c r="C93" s="89">
        <v>13161</v>
      </c>
      <c r="D93" s="89">
        <v>13161</v>
      </c>
      <c r="E93" s="89"/>
      <c r="F93" s="283">
        <v>14616</v>
      </c>
    </row>
    <row r="94" spans="1:6" ht="12" customHeight="1">
      <c r="A94" s="12" t="s">
        <v>73</v>
      </c>
      <c r="B94" s="17" t="s">
        <v>108</v>
      </c>
      <c r="C94" s="89">
        <v>238485</v>
      </c>
      <c r="D94" s="89">
        <v>240015</v>
      </c>
      <c r="E94" s="89">
        <f>SUM(E95:E104)</f>
        <v>50</v>
      </c>
      <c r="F94" s="283">
        <v>283867</v>
      </c>
    </row>
    <row r="95" spans="1:6" ht="12" customHeight="1">
      <c r="A95" s="12" t="s">
        <v>66</v>
      </c>
      <c r="B95" s="6" t="s">
        <v>260</v>
      </c>
      <c r="C95" s="89">
        <v>9100</v>
      </c>
      <c r="D95" s="89">
        <v>9100</v>
      </c>
      <c r="E95" s="89"/>
      <c r="F95" s="283">
        <v>20548</v>
      </c>
    </row>
    <row r="96" spans="1:6" ht="12" customHeight="1">
      <c r="A96" s="12" t="s">
        <v>67</v>
      </c>
      <c r="B96" s="47" t="s">
        <v>261</v>
      </c>
      <c r="C96" s="89"/>
      <c r="D96" s="89"/>
      <c r="E96" s="89"/>
      <c r="F96" s="283"/>
    </row>
    <row r="97" spans="1:6" ht="12" customHeight="1">
      <c r="A97" s="12" t="s">
        <v>74</v>
      </c>
      <c r="B97" s="48" t="s">
        <v>262</v>
      </c>
      <c r="C97" s="89"/>
      <c r="D97" s="89"/>
      <c r="E97" s="89"/>
      <c r="F97" s="283"/>
    </row>
    <row r="98" spans="1:6" ht="12" customHeight="1">
      <c r="A98" s="12" t="s">
        <v>75</v>
      </c>
      <c r="B98" s="48" t="s">
        <v>410</v>
      </c>
      <c r="C98" s="89"/>
      <c r="D98" s="89"/>
      <c r="E98" s="89"/>
      <c r="F98" s="283"/>
    </row>
    <row r="99" spans="1:6" ht="12" customHeight="1">
      <c r="A99" s="12" t="s">
        <v>76</v>
      </c>
      <c r="B99" s="47" t="s">
        <v>264</v>
      </c>
      <c r="C99" s="89">
        <v>158219</v>
      </c>
      <c r="D99" s="89">
        <v>159749</v>
      </c>
      <c r="E99" s="89"/>
      <c r="F99" s="283">
        <v>179356</v>
      </c>
    </row>
    <row r="100" spans="1:6" ht="12" customHeight="1">
      <c r="A100" s="12" t="s">
        <v>77</v>
      </c>
      <c r="B100" s="47" t="s">
        <v>265</v>
      </c>
      <c r="C100" s="89"/>
      <c r="D100" s="89"/>
      <c r="E100" s="89"/>
      <c r="F100" s="283"/>
    </row>
    <row r="101" spans="1:6" ht="12" customHeight="1">
      <c r="A101" s="12" t="s">
        <v>79</v>
      </c>
      <c r="B101" s="48" t="s">
        <v>266</v>
      </c>
      <c r="C101" s="89"/>
      <c r="D101" s="89"/>
      <c r="E101" s="89"/>
      <c r="F101" s="283"/>
    </row>
    <row r="102" spans="1:6" ht="12" customHeight="1">
      <c r="A102" s="11" t="s">
        <v>109</v>
      </c>
      <c r="B102" s="49" t="s">
        <v>267</v>
      </c>
      <c r="C102" s="89"/>
      <c r="D102" s="89"/>
      <c r="E102" s="89"/>
      <c r="F102" s="283"/>
    </row>
    <row r="103" spans="1:6" ht="12" customHeight="1">
      <c r="A103" s="12" t="s">
        <v>257</v>
      </c>
      <c r="B103" s="49" t="s">
        <v>268</v>
      </c>
      <c r="C103" s="89"/>
      <c r="D103" s="89"/>
      <c r="E103" s="89"/>
      <c r="F103" s="283"/>
    </row>
    <row r="104" spans="1:6" ht="12" customHeight="1" thickBot="1">
      <c r="A104" s="16" t="s">
        <v>258</v>
      </c>
      <c r="B104" s="50" t="s">
        <v>269</v>
      </c>
      <c r="C104" s="95">
        <v>71166</v>
      </c>
      <c r="D104" s="95">
        <v>71166</v>
      </c>
      <c r="E104" s="95">
        <v>50</v>
      </c>
      <c r="F104" s="284">
        <v>83963</v>
      </c>
    </row>
    <row r="105" spans="1:6" ht="12" customHeight="1" thickBot="1">
      <c r="A105" s="18" t="s">
        <v>7</v>
      </c>
      <c r="B105" s="23" t="s">
        <v>270</v>
      </c>
      <c r="C105" s="87">
        <f>+C106+C108+C110</f>
        <v>168483</v>
      </c>
      <c r="D105" s="87">
        <f>+D106+D108+D110</f>
        <v>168833</v>
      </c>
      <c r="E105" s="285">
        <f>+E106+E108+E110</f>
        <v>0</v>
      </c>
      <c r="F105" s="285">
        <f>+F106+F108+F110</f>
        <v>252408</v>
      </c>
    </row>
    <row r="106" spans="1:6" ht="12" customHeight="1">
      <c r="A106" s="13" t="s">
        <v>68</v>
      </c>
      <c r="B106" s="6" t="s">
        <v>126</v>
      </c>
      <c r="C106" s="90">
        <v>138016</v>
      </c>
      <c r="D106" s="90">
        <v>138366</v>
      </c>
      <c r="E106" s="90"/>
      <c r="F106" s="282">
        <v>217441</v>
      </c>
    </row>
    <row r="107" spans="1:6" ht="12" customHeight="1">
      <c r="A107" s="13" t="s">
        <v>69</v>
      </c>
      <c r="B107" s="10" t="s">
        <v>274</v>
      </c>
      <c r="C107" s="90">
        <v>79054</v>
      </c>
      <c r="D107" s="90">
        <v>79054</v>
      </c>
      <c r="E107" s="90"/>
      <c r="F107" s="283">
        <f>D107+E107</f>
        <v>79054</v>
      </c>
    </row>
    <row r="108" spans="1:6" ht="12" customHeight="1">
      <c r="A108" s="13" t="s">
        <v>70</v>
      </c>
      <c r="B108" s="10" t="s">
        <v>110</v>
      </c>
      <c r="C108" s="90">
        <v>16650</v>
      </c>
      <c r="D108" s="90">
        <v>16650</v>
      </c>
      <c r="E108" s="90"/>
      <c r="F108" s="283">
        <f>D108+E108</f>
        <v>16650</v>
      </c>
    </row>
    <row r="109" spans="1:6" ht="12" customHeight="1">
      <c r="A109" s="13" t="s">
        <v>71</v>
      </c>
      <c r="B109" s="10" t="s">
        <v>275</v>
      </c>
      <c r="C109" s="90"/>
      <c r="D109" s="90"/>
      <c r="E109" s="90"/>
      <c r="F109" s="283"/>
    </row>
    <row r="110" spans="1:6" ht="12" customHeight="1">
      <c r="A110" s="13" t="s">
        <v>72</v>
      </c>
      <c r="B110" s="84" t="s">
        <v>129</v>
      </c>
      <c r="C110" s="90">
        <v>13817</v>
      </c>
      <c r="D110" s="90">
        <v>13817</v>
      </c>
      <c r="E110" s="90"/>
      <c r="F110" s="283">
        <v>18317</v>
      </c>
    </row>
    <row r="111" spans="1:6" ht="12" customHeight="1">
      <c r="A111" s="13" t="s">
        <v>78</v>
      </c>
      <c r="B111" s="83" t="s">
        <v>364</v>
      </c>
      <c r="C111" s="90"/>
      <c r="D111" s="90"/>
      <c r="E111" s="90"/>
      <c r="F111" s="283"/>
    </row>
    <row r="112" spans="1:6" ht="12" customHeight="1">
      <c r="A112" s="13" t="s">
        <v>80</v>
      </c>
      <c r="B112" s="172" t="s">
        <v>280</v>
      </c>
      <c r="C112" s="90"/>
      <c r="D112" s="90"/>
      <c r="E112" s="90"/>
      <c r="F112" s="283"/>
    </row>
    <row r="113" spans="1:6" ht="22.5">
      <c r="A113" s="13" t="s">
        <v>111</v>
      </c>
      <c r="B113" s="48" t="s">
        <v>263</v>
      </c>
      <c r="C113" s="90"/>
      <c r="D113" s="90"/>
      <c r="E113" s="90"/>
      <c r="F113" s="283"/>
    </row>
    <row r="114" spans="1:6" ht="12" customHeight="1">
      <c r="A114" s="13" t="s">
        <v>112</v>
      </c>
      <c r="B114" s="48" t="s">
        <v>279</v>
      </c>
      <c r="C114" s="90">
        <v>10000</v>
      </c>
      <c r="D114" s="90">
        <v>10000</v>
      </c>
      <c r="E114" s="90"/>
      <c r="F114" s="283">
        <f>D114+E114</f>
        <v>10000</v>
      </c>
    </row>
    <row r="115" spans="1:6" ht="12" customHeight="1">
      <c r="A115" s="13" t="s">
        <v>113</v>
      </c>
      <c r="B115" s="48" t="s">
        <v>278</v>
      </c>
      <c r="C115" s="90"/>
      <c r="D115" s="90"/>
      <c r="E115" s="90"/>
      <c r="F115" s="283"/>
    </row>
    <row r="116" spans="1:6" ht="12" customHeight="1">
      <c r="A116" s="13" t="s">
        <v>271</v>
      </c>
      <c r="B116" s="48" t="s">
        <v>266</v>
      </c>
      <c r="C116" s="90"/>
      <c r="D116" s="90"/>
      <c r="E116" s="90"/>
      <c r="F116" s="283">
        <v>300</v>
      </c>
    </row>
    <row r="117" spans="1:6" ht="12" customHeight="1">
      <c r="A117" s="13" t="s">
        <v>272</v>
      </c>
      <c r="B117" s="48" t="s">
        <v>277</v>
      </c>
      <c r="C117" s="90"/>
      <c r="D117" s="90"/>
      <c r="E117" s="90"/>
      <c r="F117" s="283"/>
    </row>
    <row r="118" spans="1:6" ht="23.25" thickBot="1">
      <c r="A118" s="11" t="s">
        <v>273</v>
      </c>
      <c r="B118" s="48" t="s">
        <v>276</v>
      </c>
      <c r="C118" s="90">
        <v>3817</v>
      </c>
      <c r="D118" s="90">
        <v>3817</v>
      </c>
      <c r="E118" s="314"/>
      <c r="F118" s="284">
        <v>8017</v>
      </c>
    </row>
    <row r="119" spans="1:6" ht="12" customHeight="1" thickBot="1">
      <c r="A119" s="18" t="s">
        <v>8</v>
      </c>
      <c r="B119" s="44" t="s">
        <v>281</v>
      </c>
      <c r="C119" s="87">
        <f>+C120+C121</f>
        <v>336369</v>
      </c>
      <c r="D119" s="87">
        <f>+D120+D121</f>
        <v>413595</v>
      </c>
      <c r="E119" s="285">
        <f>+E120+E121</f>
        <v>-2755</v>
      </c>
      <c r="F119" s="285">
        <f>+F120+F121</f>
        <v>324283</v>
      </c>
    </row>
    <row r="120" spans="1:6" ht="12" customHeight="1">
      <c r="A120" s="13" t="s">
        <v>51</v>
      </c>
      <c r="B120" s="7" t="s">
        <v>44</v>
      </c>
      <c r="C120" s="90">
        <v>5000</v>
      </c>
      <c r="D120" s="90">
        <v>82734</v>
      </c>
      <c r="E120" s="90">
        <v>6702</v>
      </c>
      <c r="F120" s="282">
        <v>65079</v>
      </c>
    </row>
    <row r="121" spans="1:6" ht="12" customHeight="1" thickBot="1">
      <c r="A121" s="14" t="s">
        <v>52</v>
      </c>
      <c r="B121" s="10" t="s">
        <v>45</v>
      </c>
      <c r="C121" s="90">
        <v>331369</v>
      </c>
      <c r="D121" s="90">
        <v>330861</v>
      </c>
      <c r="E121" s="90">
        <v>-9457</v>
      </c>
      <c r="F121" s="286">
        <v>259204</v>
      </c>
    </row>
    <row r="122" spans="1:6" ht="12" customHeight="1" thickBot="1">
      <c r="A122" s="18" t="s">
        <v>9</v>
      </c>
      <c r="B122" s="44" t="s">
        <v>282</v>
      </c>
      <c r="C122" s="87">
        <f>+C89+C105+C119</f>
        <v>1797324</v>
      </c>
      <c r="D122" s="87">
        <f>+D89+D105+D119</f>
        <v>1898496</v>
      </c>
      <c r="E122" s="87">
        <f>+E89+E105+E119</f>
        <v>6808</v>
      </c>
      <c r="F122" s="87">
        <f>+F89+F105+F119</f>
        <v>1971784</v>
      </c>
    </row>
    <row r="123" spans="1:6" ht="12" customHeight="1" thickBot="1">
      <c r="A123" s="18" t="s">
        <v>10</v>
      </c>
      <c r="B123" s="44" t="s">
        <v>283</v>
      </c>
      <c r="C123" s="87">
        <f>+C124+C125+C126</f>
        <v>0</v>
      </c>
      <c r="D123" s="87">
        <f>+D124+D125+D126</f>
        <v>0</v>
      </c>
      <c r="E123" s="87"/>
      <c r="F123" s="87">
        <f>+F124+F125+F126</f>
        <v>0</v>
      </c>
    </row>
    <row r="124" spans="1:6" ht="12" customHeight="1">
      <c r="A124" s="13" t="s">
        <v>55</v>
      </c>
      <c r="B124" s="7" t="s">
        <v>284</v>
      </c>
      <c r="C124" s="80"/>
      <c r="D124" s="80"/>
      <c r="E124" s="80"/>
      <c r="F124" s="80"/>
    </row>
    <row r="125" spans="1:6" ht="12" customHeight="1">
      <c r="A125" s="13" t="s">
        <v>56</v>
      </c>
      <c r="B125" s="7" t="s">
        <v>285</v>
      </c>
      <c r="C125" s="80"/>
      <c r="D125" s="80"/>
      <c r="E125" s="80"/>
      <c r="F125" s="80"/>
    </row>
    <row r="126" spans="1:6" ht="12" customHeight="1" thickBot="1">
      <c r="A126" s="11" t="s">
        <v>57</v>
      </c>
      <c r="B126" s="5" t="s">
        <v>286</v>
      </c>
      <c r="C126" s="80"/>
      <c r="D126" s="80"/>
      <c r="E126" s="80"/>
      <c r="F126" s="80"/>
    </row>
    <row r="127" spans="1:6" ht="12" customHeight="1" thickBot="1">
      <c r="A127" s="18" t="s">
        <v>11</v>
      </c>
      <c r="B127" s="44" t="s">
        <v>331</v>
      </c>
      <c r="C127" s="87">
        <f>+C128+C129+C130+C131</f>
        <v>0</v>
      </c>
      <c r="D127" s="87">
        <f>+D128+D129+D130+D131</f>
        <v>0</v>
      </c>
      <c r="E127" s="87"/>
      <c r="F127" s="87">
        <f>+F128+F129+F130+F131</f>
        <v>0</v>
      </c>
    </row>
    <row r="128" spans="1:6" ht="12" customHeight="1">
      <c r="A128" s="13" t="s">
        <v>58</v>
      </c>
      <c r="B128" s="7" t="s">
        <v>287</v>
      </c>
      <c r="C128" s="80"/>
      <c r="D128" s="80"/>
      <c r="E128" s="80"/>
      <c r="F128" s="80"/>
    </row>
    <row r="129" spans="1:6" ht="12" customHeight="1">
      <c r="A129" s="13" t="s">
        <v>59</v>
      </c>
      <c r="B129" s="7" t="s">
        <v>288</v>
      </c>
      <c r="C129" s="80"/>
      <c r="D129" s="80"/>
      <c r="E129" s="80"/>
      <c r="F129" s="80"/>
    </row>
    <row r="130" spans="1:6" ht="12" customHeight="1">
      <c r="A130" s="13" t="s">
        <v>190</v>
      </c>
      <c r="B130" s="7" t="s">
        <v>289</v>
      </c>
      <c r="C130" s="80"/>
      <c r="D130" s="80"/>
      <c r="E130" s="80"/>
      <c r="F130" s="80"/>
    </row>
    <row r="131" spans="1:6" ht="12" customHeight="1" thickBot="1">
      <c r="A131" s="11" t="s">
        <v>191</v>
      </c>
      <c r="B131" s="5" t="s">
        <v>290</v>
      </c>
      <c r="C131" s="80"/>
      <c r="D131" s="80"/>
      <c r="E131" s="80"/>
      <c r="F131" s="80"/>
    </row>
    <row r="132" spans="1:6" ht="12" customHeight="1" thickBot="1">
      <c r="A132" s="18" t="s">
        <v>12</v>
      </c>
      <c r="B132" s="44" t="s">
        <v>291</v>
      </c>
      <c r="C132" s="93">
        <f>+C133+C134+C135+C136</f>
        <v>0</v>
      </c>
      <c r="D132" s="93">
        <f>+D133+D134+D135+D136</f>
        <v>0</v>
      </c>
      <c r="E132" s="93"/>
      <c r="F132" s="93">
        <f>+F133+F134+F135+F136</f>
        <v>0</v>
      </c>
    </row>
    <row r="133" spans="1:6" ht="12" customHeight="1">
      <c r="A133" s="13" t="s">
        <v>60</v>
      </c>
      <c r="B133" s="7" t="s">
        <v>292</v>
      </c>
      <c r="C133" s="80"/>
      <c r="D133" s="80"/>
      <c r="E133" s="80"/>
      <c r="F133" s="80"/>
    </row>
    <row r="134" spans="1:6" ht="12" customHeight="1">
      <c r="A134" s="13" t="s">
        <v>61</v>
      </c>
      <c r="B134" s="7" t="s">
        <v>302</v>
      </c>
      <c r="C134" s="80"/>
      <c r="D134" s="80"/>
      <c r="E134" s="80"/>
      <c r="F134" s="80"/>
    </row>
    <row r="135" spans="1:6" ht="12" customHeight="1">
      <c r="A135" s="13" t="s">
        <v>203</v>
      </c>
      <c r="B135" s="7" t="s">
        <v>293</v>
      </c>
      <c r="C135" s="80"/>
      <c r="D135" s="80"/>
      <c r="E135" s="80"/>
      <c r="F135" s="80"/>
    </row>
    <row r="136" spans="1:6" ht="12" customHeight="1" thickBot="1">
      <c r="A136" s="11" t="s">
        <v>204</v>
      </c>
      <c r="B136" s="5" t="s">
        <v>294</v>
      </c>
      <c r="C136" s="80"/>
      <c r="D136" s="80"/>
      <c r="E136" s="80"/>
      <c r="F136" s="80"/>
    </row>
    <row r="137" spans="1:6" ht="12" customHeight="1" thickBot="1">
      <c r="A137" s="18" t="s">
        <v>13</v>
      </c>
      <c r="B137" s="44" t="s">
        <v>295</v>
      </c>
      <c r="C137" s="96">
        <f>+C138+C139+C140+C141</f>
        <v>0</v>
      </c>
      <c r="D137" s="96">
        <f>+D138+D139+D140+D141</f>
        <v>0</v>
      </c>
      <c r="E137" s="96"/>
      <c r="F137" s="96">
        <f>+F138+F139+F140+F141</f>
        <v>0</v>
      </c>
    </row>
    <row r="138" spans="1:6" ht="12" customHeight="1">
      <c r="A138" s="13" t="s">
        <v>104</v>
      </c>
      <c r="B138" s="7" t="s">
        <v>296</v>
      </c>
      <c r="C138" s="80"/>
      <c r="D138" s="80"/>
      <c r="E138" s="80"/>
      <c r="F138" s="80"/>
    </row>
    <row r="139" spans="1:6" ht="12" customHeight="1">
      <c r="A139" s="13" t="s">
        <v>105</v>
      </c>
      <c r="B139" s="7" t="s">
        <v>297</v>
      </c>
      <c r="C139" s="80"/>
      <c r="D139" s="80"/>
      <c r="E139" s="80"/>
      <c r="F139" s="80"/>
    </row>
    <row r="140" spans="1:6" ht="12" customHeight="1">
      <c r="A140" s="13" t="s">
        <v>128</v>
      </c>
      <c r="B140" s="7" t="s">
        <v>298</v>
      </c>
      <c r="C140" s="80"/>
      <c r="D140" s="80"/>
      <c r="E140" s="80"/>
      <c r="F140" s="80"/>
    </row>
    <row r="141" spans="1:6" ht="12" customHeight="1" thickBot="1">
      <c r="A141" s="13" t="s">
        <v>206</v>
      </c>
      <c r="B141" s="7" t="s">
        <v>299</v>
      </c>
      <c r="C141" s="80"/>
      <c r="D141" s="80"/>
      <c r="E141" s="80"/>
      <c r="F141" s="80"/>
    </row>
    <row r="142" spans="1:6" ht="15" customHeight="1" thickBot="1">
      <c r="A142" s="18" t="s">
        <v>14</v>
      </c>
      <c r="B142" s="44" t="s">
        <v>300</v>
      </c>
      <c r="C142" s="188">
        <f>+C123+C127+C132+C137</f>
        <v>0</v>
      </c>
      <c r="D142" s="188">
        <f>+D123+D127+D132+D137</f>
        <v>0</v>
      </c>
      <c r="E142" s="188"/>
      <c r="F142" s="188">
        <f>+F123+F127+F132+F137</f>
        <v>0</v>
      </c>
    </row>
    <row r="143" spans="1:6" s="225" customFormat="1" ht="12.95" customHeight="1" thickBot="1">
      <c r="A143" s="226" t="s">
        <v>15</v>
      </c>
      <c r="B143" s="227" t="s">
        <v>301</v>
      </c>
      <c r="C143" s="268">
        <f>+C122+C142</f>
        <v>1797324</v>
      </c>
      <c r="D143" s="268">
        <f>+D122+D142</f>
        <v>1898496</v>
      </c>
      <c r="E143" s="268">
        <f>+E122+E142</f>
        <v>6808</v>
      </c>
      <c r="F143" s="268">
        <f>+F122+F142</f>
        <v>1971784</v>
      </c>
    </row>
    <row r="144" spans="1:6" s="225" customFormat="1" ht="12.95" customHeight="1">
      <c r="A144" s="288"/>
      <c r="B144" s="289"/>
      <c r="C144" s="287"/>
      <c r="D144" s="287"/>
      <c r="E144" s="287"/>
      <c r="F144" s="287"/>
    </row>
    <row r="145" spans="1:6">
      <c r="A145" s="313" t="s">
        <v>303</v>
      </c>
      <c r="B145" s="313"/>
      <c r="C145" s="313"/>
      <c r="D145" s="280"/>
      <c r="E145" s="280"/>
      <c r="F145" s="191"/>
    </row>
    <row r="146" spans="1:6" ht="15" customHeight="1" thickBot="1">
      <c r="A146" s="386" t="s">
        <v>87</v>
      </c>
      <c r="B146" s="386"/>
      <c r="C146" s="388" t="s">
        <v>127</v>
      </c>
      <c r="D146" s="388"/>
      <c r="E146" s="388"/>
      <c r="F146" s="388"/>
    </row>
    <row r="147" spans="1:6" ht="25.5" customHeight="1" thickBot="1">
      <c r="A147" s="18">
        <v>1</v>
      </c>
      <c r="B147" s="23" t="s">
        <v>304</v>
      </c>
      <c r="C147" s="87">
        <f>+C60-C122</f>
        <v>-501181</v>
      </c>
      <c r="D147" s="87">
        <f>+D60-D122</f>
        <v>-599443</v>
      </c>
      <c r="E147" s="87"/>
      <c r="F147" s="87">
        <f>+F60-F122</f>
        <v>-599443</v>
      </c>
    </row>
    <row r="148" spans="1:6" ht="25.5" customHeight="1" thickBot="1">
      <c r="A148" s="18" t="s">
        <v>7</v>
      </c>
      <c r="B148" s="23" t="s">
        <v>305</v>
      </c>
      <c r="C148" s="87">
        <f>+C83-C142</f>
        <v>501181</v>
      </c>
      <c r="D148" s="87">
        <f>+D83-D142</f>
        <v>599443</v>
      </c>
      <c r="E148" s="87"/>
      <c r="F148" s="87">
        <f>+F83-F142</f>
        <v>599443</v>
      </c>
    </row>
    <row r="149" spans="1:6">
      <c r="C149" s="269"/>
      <c r="D149" s="269"/>
      <c r="E149" s="269"/>
      <c r="F149" s="269"/>
    </row>
    <row r="150" spans="1:6" ht="14.25" customHeight="1">
      <c r="C150" s="270"/>
      <c r="D150" s="270"/>
      <c r="E150" s="270"/>
      <c r="F150" s="270"/>
    </row>
    <row r="151" spans="1:6">
      <c r="C151" s="270"/>
      <c r="D151" s="270"/>
      <c r="E151" s="270"/>
      <c r="F151" s="270"/>
    </row>
    <row r="152" spans="1:6">
      <c r="C152" s="270"/>
      <c r="D152" s="270"/>
      <c r="E152" s="270"/>
      <c r="F152" s="270"/>
    </row>
    <row r="153" spans="1:6">
      <c r="C153" s="270"/>
      <c r="D153" s="270"/>
      <c r="E153" s="270"/>
      <c r="F153" s="270"/>
    </row>
    <row r="154" spans="1:6">
      <c r="C154" s="270"/>
      <c r="D154" s="270"/>
      <c r="E154" s="270"/>
      <c r="F154" s="270"/>
    </row>
    <row r="155" spans="1:6">
      <c r="C155" s="270"/>
      <c r="D155" s="270"/>
      <c r="E155" s="270"/>
      <c r="F155" s="270"/>
    </row>
    <row r="156" spans="1:6">
      <c r="C156" s="270"/>
      <c r="D156" s="270"/>
      <c r="E156" s="270"/>
      <c r="F156" s="270"/>
    </row>
    <row r="157" spans="1:6">
      <c r="C157" s="270"/>
      <c r="D157" s="270"/>
      <c r="E157" s="270"/>
      <c r="F157" s="270"/>
    </row>
    <row r="158" spans="1:6">
      <c r="C158" s="270"/>
      <c r="D158" s="270"/>
      <c r="E158" s="270"/>
      <c r="F158" s="270"/>
    </row>
    <row r="159" spans="1:6">
      <c r="C159" s="270"/>
      <c r="D159" s="270"/>
      <c r="E159" s="270"/>
      <c r="F159" s="270"/>
    </row>
    <row r="160" spans="1:6">
      <c r="C160" s="270"/>
      <c r="D160" s="270"/>
      <c r="E160" s="270"/>
      <c r="F160" s="270"/>
    </row>
    <row r="161" spans="3:6">
      <c r="C161" s="270"/>
      <c r="D161" s="270"/>
      <c r="E161" s="270"/>
      <c r="F161" s="270"/>
    </row>
    <row r="162" spans="3:6">
      <c r="C162" s="270"/>
      <c r="D162" s="270"/>
      <c r="E162" s="270"/>
      <c r="F162" s="270"/>
    </row>
    <row r="163" spans="3:6">
      <c r="C163" s="270"/>
      <c r="D163" s="270"/>
      <c r="E163" s="270"/>
      <c r="F163" s="270"/>
    </row>
    <row r="164" spans="3:6">
      <c r="C164" s="270"/>
      <c r="D164" s="270"/>
      <c r="E164" s="270"/>
      <c r="F164" s="270"/>
    </row>
    <row r="165" spans="3:6">
      <c r="C165" s="270"/>
      <c r="D165" s="270"/>
      <c r="E165" s="270"/>
      <c r="F165" s="270"/>
    </row>
    <row r="166" spans="3:6">
      <c r="C166" s="270"/>
      <c r="D166" s="270"/>
      <c r="E166" s="270"/>
      <c r="F166" s="270"/>
    </row>
    <row r="167" spans="3:6">
      <c r="C167" s="270"/>
      <c r="D167" s="270"/>
      <c r="E167" s="270"/>
      <c r="F167" s="270"/>
    </row>
    <row r="168" spans="3:6">
      <c r="C168" s="270"/>
      <c r="D168" s="270"/>
      <c r="E168" s="270"/>
      <c r="F168" s="270"/>
    </row>
    <row r="169" spans="3:6">
      <c r="C169" s="270"/>
      <c r="D169" s="270"/>
      <c r="E169" s="270"/>
      <c r="F169" s="270"/>
    </row>
    <row r="170" spans="3:6">
      <c r="C170" s="270"/>
      <c r="D170" s="270"/>
      <c r="E170" s="270"/>
      <c r="F170" s="270"/>
    </row>
    <row r="171" spans="3:6">
      <c r="C171" s="270"/>
      <c r="D171" s="270"/>
      <c r="E171" s="270"/>
      <c r="F171" s="270"/>
    </row>
    <row r="172" spans="3:6">
      <c r="C172" s="270"/>
      <c r="D172" s="270"/>
      <c r="E172" s="270"/>
      <c r="F172" s="270"/>
    </row>
    <row r="173" spans="3:6">
      <c r="C173" s="270"/>
      <c r="D173" s="270"/>
      <c r="E173" s="270"/>
      <c r="F173" s="270"/>
    </row>
    <row r="174" spans="3:6">
      <c r="C174" s="270"/>
      <c r="D174" s="270"/>
      <c r="E174" s="270"/>
      <c r="F174" s="270"/>
    </row>
    <row r="175" spans="3:6">
      <c r="C175" s="270"/>
      <c r="D175" s="270"/>
      <c r="E175" s="270"/>
      <c r="F175" s="270"/>
    </row>
    <row r="176" spans="3:6">
      <c r="C176" s="270"/>
      <c r="D176" s="270"/>
      <c r="E176" s="270"/>
      <c r="F176" s="270"/>
    </row>
    <row r="177" spans="3:6">
      <c r="C177" s="270"/>
      <c r="D177" s="270"/>
      <c r="E177" s="270"/>
      <c r="F177" s="270"/>
    </row>
    <row r="178" spans="3:6">
      <c r="C178" s="270"/>
      <c r="D178" s="270"/>
      <c r="E178" s="270"/>
      <c r="F178" s="270"/>
    </row>
    <row r="179" spans="3:6">
      <c r="C179" s="270"/>
      <c r="D179" s="270"/>
      <c r="E179" s="270"/>
      <c r="F179" s="270"/>
    </row>
    <row r="180" spans="3:6">
      <c r="C180" s="270"/>
      <c r="D180" s="270"/>
      <c r="E180" s="270"/>
      <c r="F180" s="270"/>
    </row>
    <row r="181" spans="3:6">
      <c r="C181" s="270"/>
      <c r="D181" s="270"/>
      <c r="E181" s="270"/>
      <c r="F181" s="270"/>
    </row>
    <row r="182" spans="3:6">
      <c r="C182" s="270"/>
      <c r="D182" s="270"/>
      <c r="E182" s="270"/>
      <c r="F182" s="270"/>
    </row>
    <row r="183" spans="3:6">
      <c r="C183" s="270"/>
      <c r="D183" s="270"/>
      <c r="E183" s="270"/>
      <c r="F183" s="270"/>
    </row>
    <row r="184" spans="3:6">
      <c r="C184" s="270"/>
      <c r="D184" s="270"/>
      <c r="E184" s="270"/>
      <c r="F184" s="270"/>
    </row>
    <row r="185" spans="3:6">
      <c r="C185" s="270"/>
      <c r="D185" s="270"/>
      <c r="E185" s="270"/>
      <c r="F185" s="270"/>
    </row>
    <row r="186" spans="3:6">
      <c r="C186" s="270"/>
      <c r="D186" s="270"/>
      <c r="E186" s="270"/>
      <c r="F186" s="270"/>
    </row>
    <row r="187" spans="3:6">
      <c r="C187" s="270"/>
      <c r="D187" s="270"/>
      <c r="E187" s="270"/>
      <c r="F187" s="270"/>
    </row>
    <row r="188" spans="3:6">
      <c r="C188" s="270"/>
      <c r="D188" s="270"/>
      <c r="E188" s="270"/>
      <c r="F188" s="270"/>
    </row>
    <row r="189" spans="3:6">
      <c r="C189" s="270"/>
      <c r="D189" s="270"/>
      <c r="E189" s="270"/>
      <c r="F189" s="270"/>
    </row>
    <row r="190" spans="3:6">
      <c r="C190" s="270"/>
      <c r="D190" s="270"/>
      <c r="E190" s="270"/>
      <c r="F190" s="270"/>
    </row>
    <row r="191" spans="3:6">
      <c r="C191" s="270"/>
      <c r="D191" s="270"/>
      <c r="E191" s="270"/>
      <c r="F191" s="270"/>
    </row>
    <row r="192" spans="3:6">
      <c r="C192" s="270"/>
      <c r="D192" s="270"/>
      <c r="E192" s="270"/>
      <c r="F192" s="270"/>
    </row>
    <row r="193" spans="3:6">
      <c r="C193" s="270"/>
      <c r="D193" s="270"/>
      <c r="E193" s="270"/>
      <c r="F193" s="270"/>
    </row>
    <row r="194" spans="3:6">
      <c r="C194" s="270"/>
      <c r="D194" s="270"/>
      <c r="E194" s="270"/>
      <c r="F194" s="270"/>
    </row>
    <row r="195" spans="3:6">
      <c r="C195" s="270"/>
      <c r="D195" s="270"/>
      <c r="E195" s="270"/>
      <c r="F195" s="270"/>
    </row>
    <row r="196" spans="3:6">
      <c r="C196" s="270"/>
      <c r="D196" s="270"/>
      <c r="E196" s="270"/>
      <c r="F196" s="270"/>
    </row>
    <row r="197" spans="3:6">
      <c r="C197" s="270"/>
      <c r="D197" s="270"/>
      <c r="E197" s="270"/>
      <c r="F197" s="270"/>
    </row>
    <row r="198" spans="3:6">
      <c r="C198" s="270"/>
      <c r="D198" s="270"/>
      <c r="E198" s="270"/>
      <c r="F198" s="270"/>
    </row>
    <row r="199" spans="3:6">
      <c r="C199" s="270"/>
      <c r="D199" s="270"/>
      <c r="E199" s="270"/>
      <c r="F199" s="270"/>
    </row>
    <row r="200" spans="3:6">
      <c r="C200" s="270"/>
      <c r="D200" s="270"/>
      <c r="E200" s="270"/>
      <c r="F200" s="270"/>
    </row>
    <row r="201" spans="3:6">
      <c r="C201" s="270"/>
      <c r="D201" s="270"/>
      <c r="E201" s="270"/>
      <c r="F201" s="270"/>
    </row>
    <row r="202" spans="3:6">
      <c r="C202" s="270"/>
      <c r="D202" s="270"/>
      <c r="E202" s="270"/>
      <c r="F202" s="270"/>
    </row>
    <row r="203" spans="3:6">
      <c r="C203" s="270"/>
      <c r="D203" s="270"/>
      <c r="E203" s="270"/>
      <c r="F203" s="270"/>
    </row>
  </sheetData>
  <mergeCells count="8">
    <mergeCell ref="A1:F1"/>
    <mergeCell ref="A2:B2"/>
    <mergeCell ref="A86:B86"/>
    <mergeCell ref="A146:B146"/>
    <mergeCell ref="C2:F2"/>
    <mergeCell ref="C86:F86"/>
    <mergeCell ref="C146:F146"/>
    <mergeCell ref="A85:F85"/>
  </mergeCells>
  <phoneticPr fontId="0" type="noConversion"/>
  <printOptions horizontalCentered="1"/>
  <pageMargins left="0.59055118110236227" right="0.59055118110236227" top="1.2598425196850394" bottom="0.47244094488188981" header="0.59055118110236227" footer="0.59055118110236227"/>
  <pageSetup paperSize="9" scale="83" fitToHeight="2" orientation="portrait" r:id="rId1"/>
  <headerFooter alignWithMargins="0">
    <oddHeader>&amp;C&amp;"Times New Roman CE,Félkövér"&amp;12
Csorna Város Önkormányzata
2015. ÉVI KÖLTSÉGVETÉSÉNEK ÖSSZEVONT MÉRLEGE&amp;10
&amp;R&amp;"Times New Roman CE,Félkövér dőlt"&amp;11 1.1. melléklet a 7/2015. (II. 18.)önkormányzati rendelethez</oddHeader>
  </headerFooter>
  <rowBreaks count="2" manualBreakCount="2">
    <brk id="69" max="5" man="1"/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topLeftCell="A124" zoomScaleNormal="100" zoomScaleSheetLayoutView="100" workbookViewId="0">
      <selection activeCell="B2" sqref="B2"/>
    </sheetView>
  </sheetViews>
  <sheetFormatPr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424</v>
      </c>
    </row>
    <row r="2" spans="1:6" s="37" customFormat="1" ht="25.5" customHeight="1">
      <c r="A2" s="166" t="s">
        <v>406</v>
      </c>
      <c r="B2" s="291" t="s">
        <v>123</v>
      </c>
      <c r="C2" s="400" t="s">
        <v>38</v>
      </c>
      <c r="D2" s="401"/>
      <c r="E2" s="401"/>
      <c r="F2" s="402"/>
    </row>
    <row r="3" spans="1:6" s="37" customFormat="1" ht="25.5" customHeight="1" thickBot="1">
      <c r="A3" s="207" t="s">
        <v>119</v>
      </c>
      <c r="B3" s="141" t="s">
        <v>367</v>
      </c>
      <c r="C3" s="403">
        <v>4</v>
      </c>
      <c r="D3" s="404"/>
      <c r="E3" s="404"/>
      <c r="F3" s="405"/>
    </row>
    <row r="4" spans="1:6" s="38" customFormat="1" ht="15.95" customHeight="1" thickBot="1">
      <c r="A4" s="61"/>
      <c r="B4" s="61"/>
      <c r="C4" s="406" t="s">
        <v>39</v>
      </c>
      <c r="D4" s="406"/>
      <c r="E4" s="406"/>
      <c r="F4" s="406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64"/>
      <c r="B7" s="65" t="s">
        <v>41</v>
      </c>
      <c r="C7" s="142"/>
      <c r="D7" s="142"/>
      <c r="E7" s="142"/>
      <c r="F7" s="142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/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89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89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89"/>
    </row>
    <row r="13" spans="1:6" s="40" customFormat="1" ht="12" customHeight="1">
      <c r="A13" s="195" t="s">
        <v>82</v>
      </c>
      <c r="B13" s="177" t="s">
        <v>151</v>
      </c>
      <c r="C13" s="220"/>
      <c r="D13" s="220"/>
      <c r="E13" s="220"/>
      <c r="F13" s="220"/>
    </row>
    <row r="14" spans="1:6" s="39" customFormat="1" ht="12" customHeight="1" thickBot="1">
      <c r="A14" s="196" t="s">
        <v>66</v>
      </c>
      <c r="B14" s="178" t="s">
        <v>152</v>
      </c>
      <c r="C14" s="221"/>
      <c r="D14" s="221"/>
      <c r="E14" s="221"/>
      <c r="F14" s="221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2238</v>
      </c>
      <c r="D15" s="87">
        <f>+D16+D17+D18+D19+D20</f>
        <v>2238</v>
      </c>
      <c r="E15" s="87"/>
      <c r="F15" s="87">
        <f>+F16+F17+F18+F19+F20</f>
        <v>2238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/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>
        <v>2238</v>
      </c>
      <c r="D20" s="89">
        <v>2238</v>
      </c>
      <c r="E20" s="89"/>
      <c r="F20" s="89">
        <v>2238</v>
      </c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0</v>
      </c>
      <c r="D22" s="87"/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419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89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1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/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0</v>
      </c>
      <c r="D30" s="171"/>
      <c r="E30" s="171"/>
      <c r="F30" s="171">
        <f>+F31+F32</f>
        <v>0</v>
      </c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89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89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89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89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1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0</v>
      </c>
      <c r="D36" s="87"/>
      <c r="E36" s="87"/>
      <c r="F36" s="87">
        <f>SUM(F37:F46)</f>
        <v>0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/>
      <c r="D38" s="89"/>
      <c r="E38" s="89"/>
      <c r="F38" s="89"/>
    </row>
    <row r="39" spans="1:6" s="40" customFormat="1" ht="12" customHeight="1">
      <c r="A39" s="195" t="s">
        <v>57</v>
      </c>
      <c r="B39" s="177" t="s">
        <v>181</v>
      </c>
      <c r="C39" s="89"/>
      <c r="D39" s="89"/>
      <c r="E39" s="89"/>
      <c r="F39" s="89"/>
    </row>
    <row r="40" spans="1:6" s="40" customFormat="1" ht="12" customHeight="1">
      <c r="A40" s="195" t="s">
        <v>98</v>
      </c>
      <c r="B40" s="177" t="s">
        <v>182</v>
      </c>
      <c r="C40" s="89"/>
      <c r="D40" s="89"/>
      <c r="E40" s="89"/>
      <c r="F40" s="89"/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89"/>
    </row>
    <row r="42" spans="1:6" s="40" customFormat="1" ht="12" customHeight="1">
      <c r="A42" s="195" t="s">
        <v>100</v>
      </c>
      <c r="B42" s="177" t="s">
        <v>184</v>
      </c>
      <c r="C42" s="89"/>
      <c r="D42" s="89"/>
      <c r="E42" s="89"/>
      <c r="F42" s="89"/>
    </row>
    <row r="43" spans="1:6" s="40" customFormat="1" ht="12" customHeight="1">
      <c r="A43" s="195" t="s">
        <v>101</v>
      </c>
      <c r="B43" s="177" t="s">
        <v>185</v>
      </c>
      <c r="C43" s="89"/>
      <c r="D43" s="89"/>
      <c r="E43" s="89"/>
      <c r="F43" s="89"/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89"/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2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/>
      <c r="F46" s="165"/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/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2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/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/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2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2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2238</v>
      </c>
      <c r="D63" s="93">
        <f>+D8+D15+D22+D29+D36+D47+D53+D58</f>
        <v>2238</v>
      </c>
      <c r="E63" s="93"/>
      <c r="F63" s="93">
        <f>+F8+F15+F22+F29+F36+F47+F53+F58</f>
        <v>2238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/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/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/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2"/>
    </row>
    <row r="75" spans="1:6" s="40" customFormat="1" ht="12" customHeight="1" thickBot="1">
      <c r="A75" s="196" t="s">
        <v>249</v>
      </c>
      <c r="B75" s="178" t="s">
        <v>225</v>
      </c>
      <c r="C75" s="92"/>
      <c r="D75" s="92"/>
      <c r="E75" s="92"/>
      <c r="F75" s="9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/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/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/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2238</v>
      </c>
      <c r="D87" s="93">
        <f>+D63+D86</f>
        <v>2238</v>
      </c>
      <c r="E87" s="93"/>
      <c r="F87" s="93">
        <f>+F63+F86</f>
        <v>2238</v>
      </c>
    </row>
    <row r="88" spans="1:6" s="40" customFormat="1" ht="15" customHeight="1">
      <c r="A88" s="69"/>
      <c r="B88" s="70"/>
      <c r="C88" s="147"/>
      <c r="D88" s="147"/>
      <c r="E88" s="147"/>
      <c r="F88" s="147"/>
    </row>
    <row r="89" spans="1:6" ht="13.5" thickBot="1">
      <c r="A89" s="202"/>
      <c r="B89" s="72"/>
      <c r="C89" s="148"/>
      <c r="D89" s="148"/>
      <c r="E89" s="148"/>
      <c r="F89" s="148"/>
    </row>
    <row r="90" spans="1:6" s="32" customFormat="1" ht="16.5" customHeight="1" thickBot="1">
      <c r="A90" s="397" t="s">
        <v>42</v>
      </c>
      <c r="B90" s="398"/>
      <c r="C90" s="398"/>
      <c r="D90" s="398"/>
      <c r="E90" s="398"/>
      <c r="F90" s="399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359</v>
      </c>
      <c r="D91" s="86">
        <f>SUM(D92:D96)</f>
        <v>359</v>
      </c>
      <c r="E91" s="86"/>
      <c r="F91" s="86">
        <f>SUM(F92:F96)</f>
        <v>359</v>
      </c>
    </row>
    <row r="92" spans="1:6" ht="12" customHeight="1">
      <c r="A92" s="203" t="s">
        <v>62</v>
      </c>
      <c r="B92" s="8" t="s">
        <v>36</v>
      </c>
      <c r="C92" s="88"/>
      <c r="D92" s="88"/>
      <c r="E92" s="88"/>
      <c r="F92" s="88"/>
    </row>
    <row r="93" spans="1:6" ht="12" customHeight="1">
      <c r="A93" s="195" t="s">
        <v>63</v>
      </c>
      <c r="B93" s="6" t="s">
        <v>106</v>
      </c>
      <c r="C93" s="89"/>
      <c r="D93" s="89"/>
      <c r="E93" s="89"/>
      <c r="F93" s="89"/>
    </row>
    <row r="94" spans="1:6" ht="12" customHeight="1">
      <c r="A94" s="195" t="s">
        <v>64</v>
      </c>
      <c r="B94" s="6" t="s">
        <v>81</v>
      </c>
      <c r="C94" s="91">
        <v>194</v>
      </c>
      <c r="D94" s="91">
        <v>194</v>
      </c>
      <c r="E94" s="91"/>
      <c r="F94" s="91">
        <v>194</v>
      </c>
    </row>
    <row r="95" spans="1:6" ht="12" customHeight="1">
      <c r="A95" s="195" t="s">
        <v>65</v>
      </c>
      <c r="B95" s="9" t="s">
        <v>107</v>
      </c>
      <c r="C95" s="91">
        <v>165</v>
      </c>
      <c r="D95" s="91">
        <v>165</v>
      </c>
      <c r="E95" s="91"/>
      <c r="F95" s="91">
        <v>165</v>
      </c>
    </row>
    <row r="96" spans="1:6" ht="12" customHeight="1">
      <c r="A96" s="195" t="s">
        <v>73</v>
      </c>
      <c r="B96" s="17" t="s">
        <v>108</v>
      </c>
      <c r="C96" s="91"/>
      <c r="D96" s="91"/>
      <c r="E96" s="91"/>
      <c r="F96" s="91"/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91"/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1"/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1"/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1"/>
    </row>
    <row r="101" spans="1:6" ht="12" customHeight="1">
      <c r="A101" s="195" t="s">
        <v>76</v>
      </c>
      <c r="B101" s="47" t="s">
        <v>264</v>
      </c>
      <c r="C101" s="91"/>
      <c r="D101" s="91"/>
      <c r="E101" s="91"/>
      <c r="F101" s="91"/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1"/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1"/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1"/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1"/>
    </row>
    <row r="106" spans="1:6" ht="12" customHeight="1" thickBot="1">
      <c r="A106" s="205" t="s">
        <v>258</v>
      </c>
      <c r="B106" s="50" t="s">
        <v>269</v>
      </c>
      <c r="C106" s="95"/>
      <c r="D106" s="95"/>
      <c r="E106" s="95"/>
      <c r="F106" s="95"/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/>
      <c r="E107" s="87"/>
      <c r="F107" s="87">
        <f>+F108+F110+F112</f>
        <v>0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/>
      <c r="F108" s="90"/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89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80"/>
    </row>
    <row r="112" spans="1:6" ht="12" customHeight="1">
      <c r="A112" s="194" t="s">
        <v>72</v>
      </c>
      <c r="B112" s="84" t="s">
        <v>129</v>
      </c>
      <c r="C112" s="80"/>
      <c r="D112" s="80"/>
      <c r="E112" s="80"/>
      <c r="F112" s="80"/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8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8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8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8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8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8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80"/>
    </row>
    <row r="120" spans="1:6" ht="12" customHeight="1" thickBot="1">
      <c r="A120" s="204" t="s">
        <v>273</v>
      </c>
      <c r="B120" s="48" t="s">
        <v>276</v>
      </c>
      <c r="C120" s="81"/>
      <c r="D120" s="81"/>
      <c r="E120" s="81"/>
      <c r="F120" s="81"/>
    </row>
    <row r="121" spans="1:6" ht="12" customHeight="1" thickBot="1">
      <c r="A121" s="25" t="s">
        <v>8</v>
      </c>
      <c r="B121" s="44" t="s">
        <v>281</v>
      </c>
      <c r="C121" s="87">
        <f>+C122+C123</f>
        <v>0</v>
      </c>
      <c r="D121" s="87"/>
      <c r="E121" s="87"/>
      <c r="F121" s="87">
        <f>+F122+F123</f>
        <v>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/>
      <c r="D123" s="91"/>
      <c r="E123" s="91"/>
      <c r="F123" s="91"/>
    </row>
    <row r="124" spans="1:6" ht="12" customHeight="1" thickBot="1">
      <c r="A124" s="25" t="s">
        <v>9</v>
      </c>
      <c r="B124" s="44" t="s">
        <v>282</v>
      </c>
      <c r="C124" s="87">
        <f>+C91+C107+C121</f>
        <v>359</v>
      </c>
      <c r="D124" s="87">
        <f>+D91+D107+D121</f>
        <v>359</v>
      </c>
      <c r="E124" s="87"/>
      <c r="F124" s="87">
        <f>+F91+F107+F121</f>
        <v>359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/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/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/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/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/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359</v>
      </c>
      <c r="D145" s="188">
        <f>+D124+D144</f>
        <v>359</v>
      </c>
      <c r="E145" s="188"/>
      <c r="F145" s="188">
        <f>+F124+F144</f>
        <v>359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4">
    <mergeCell ref="C2:F2"/>
    <mergeCell ref="C3:F3"/>
    <mergeCell ref="C4:F4"/>
    <mergeCell ref="A90:F90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I57"/>
  <sheetViews>
    <sheetView workbookViewId="0">
      <selection activeCell="C1" sqref="C1:F1"/>
    </sheetView>
  </sheetViews>
  <sheetFormatPr defaultRowHeight="12.75"/>
  <cols>
    <col min="1" max="1" width="6.6640625" customWidth="1"/>
    <col min="2" max="2" width="48.6640625" customWidth="1"/>
    <col min="3" max="3" width="13.83203125" customWidth="1"/>
    <col min="4" max="4" width="12.6640625" customWidth="1"/>
    <col min="5" max="5" width="10.5" customWidth="1"/>
    <col min="6" max="6" width="12.83203125" customWidth="1"/>
  </cols>
  <sheetData>
    <row r="1" spans="1:6" ht="13.5" thickBot="1">
      <c r="A1" s="318"/>
      <c r="B1" s="319"/>
      <c r="C1" s="417" t="s">
        <v>428</v>
      </c>
      <c r="D1" s="417"/>
      <c r="E1" s="417"/>
      <c r="F1" s="417"/>
    </row>
    <row r="2" spans="1:6" ht="39">
      <c r="A2" s="320" t="s">
        <v>411</v>
      </c>
      <c r="B2" s="321" t="s">
        <v>412</v>
      </c>
      <c r="C2" s="407" t="s">
        <v>413</v>
      </c>
      <c r="D2" s="408"/>
      <c r="E2" s="408"/>
      <c r="F2" s="409"/>
    </row>
    <row r="3" spans="1:6" ht="30" thickBot="1">
      <c r="A3" s="322" t="s">
        <v>119</v>
      </c>
      <c r="B3" s="323" t="s">
        <v>336</v>
      </c>
      <c r="C3" s="410" t="s">
        <v>38</v>
      </c>
      <c r="D3" s="411"/>
      <c r="E3" s="411"/>
      <c r="F3" s="412"/>
    </row>
    <row r="4" spans="1:6" ht="13.5" thickBot="1">
      <c r="A4" s="324"/>
      <c r="B4" s="324"/>
      <c r="C4" s="413" t="s">
        <v>39</v>
      </c>
      <c r="D4" s="413"/>
      <c r="E4" s="413"/>
      <c r="F4" s="413"/>
    </row>
    <row r="5" spans="1:6" ht="20.25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customHeight="1" thickBot="1">
      <c r="A7" s="414" t="s">
        <v>41</v>
      </c>
      <c r="B7" s="415"/>
      <c r="C7" s="415"/>
      <c r="D7" s="415"/>
      <c r="E7" s="415"/>
      <c r="F7" s="416"/>
    </row>
    <row r="8" spans="1:6" ht="13.5" thickBot="1">
      <c r="A8" s="328" t="s">
        <v>6</v>
      </c>
      <c r="B8" s="331" t="s">
        <v>337</v>
      </c>
      <c r="C8" s="332">
        <f>SUM(C9:C18)</f>
        <v>5583</v>
      </c>
      <c r="D8" s="332">
        <f>SUM(D9:D18)</f>
        <v>5583</v>
      </c>
      <c r="E8" s="332"/>
      <c r="F8" s="332">
        <f>SUM(F9:F18)</f>
        <v>5583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505</v>
      </c>
      <c r="D10" s="338">
        <v>505</v>
      </c>
      <c r="E10" s="338"/>
      <c r="F10" s="338">
        <v>505</v>
      </c>
    </row>
    <row r="11" spans="1:6">
      <c r="A11" s="336" t="s">
        <v>64</v>
      </c>
      <c r="B11" s="337" t="s">
        <v>181</v>
      </c>
      <c r="C11" s="338">
        <v>4088</v>
      </c>
      <c r="D11" s="338">
        <v>4088</v>
      </c>
      <c r="E11" s="338"/>
      <c r="F11" s="338">
        <v>4088</v>
      </c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654</v>
      </c>
      <c r="D14" s="338">
        <v>654</v>
      </c>
      <c r="E14" s="338"/>
      <c r="F14" s="338">
        <v>654</v>
      </c>
    </row>
    <row r="15" spans="1:6">
      <c r="A15" s="336" t="s">
        <v>67</v>
      </c>
      <c r="B15" s="339" t="s">
        <v>339</v>
      </c>
      <c r="C15" s="338">
        <v>251</v>
      </c>
      <c r="D15" s="338">
        <v>251</v>
      </c>
      <c r="E15" s="338"/>
      <c r="F15" s="338">
        <v>251</v>
      </c>
    </row>
    <row r="16" spans="1:6">
      <c r="A16" s="336" t="s">
        <v>74</v>
      </c>
      <c r="B16" s="337" t="s">
        <v>186</v>
      </c>
      <c r="C16" s="340">
        <v>85</v>
      </c>
      <c r="D16" s="340">
        <v>85</v>
      </c>
      <c r="E16" s="340"/>
      <c r="F16" s="340">
        <v>85</v>
      </c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13.5" thickBot="1">
      <c r="A19" s="328" t="s">
        <v>7</v>
      </c>
      <c r="B19" s="331" t="s">
        <v>340</v>
      </c>
      <c r="C19" s="332">
        <f>SUM(C20:C22)</f>
        <v>3334</v>
      </c>
      <c r="D19" s="332">
        <f>SUM(D20:D22)</f>
        <v>3334</v>
      </c>
      <c r="E19" s="332"/>
      <c r="F19" s="332">
        <f>SUM(F20:F22)</f>
        <v>3334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>
      <c r="A21" s="336" t="s">
        <v>69</v>
      </c>
      <c r="B21" s="337" t="s">
        <v>341</v>
      </c>
      <c r="C21" s="338"/>
      <c r="D21" s="338"/>
      <c r="E21" s="338"/>
      <c r="F21" s="338"/>
    </row>
    <row r="22" spans="1:6">
      <c r="A22" s="336" t="s">
        <v>70</v>
      </c>
      <c r="B22" s="337" t="s">
        <v>414</v>
      </c>
      <c r="C22" s="338">
        <v>3334</v>
      </c>
      <c r="D22" s="338">
        <v>3334</v>
      </c>
      <c r="E22" s="338"/>
      <c r="F22" s="338">
        <v>3334</v>
      </c>
    </row>
    <row r="23" spans="1:6" ht="13.5" thickBot="1">
      <c r="A23" s="336" t="s">
        <v>71</v>
      </c>
      <c r="B23" s="337" t="s">
        <v>0</v>
      </c>
      <c r="C23" s="338"/>
      <c r="D23" s="338"/>
      <c r="E23" s="338"/>
      <c r="F23" s="338"/>
    </row>
    <row r="24" spans="1:6" ht="13.5" thickBot="1">
      <c r="A24" s="343" t="s">
        <v>8</v>
      </c>
      <c r="B24" s="344" t="s">
        <v>97</v>
      </c>
      <c r="C24" s="345">
        <v>700</v>
      </c>
      <c r="D24" s="345">
        <v>700</v>
      </c>
      <c r="E24" s="345"/>
      <c r="F24" s="345">
        <v>700</v>
      </c>
    </row>
    <row r="25" spans="1:6" ht="13.5" thickBot="1">
      <c r="A25" s="343" t="s">
        <v>9</v>
      </c>
      <c r="B25" s="344" t="s">
        <v>342</v>
      </c>
      <c r="C25" s="332">
        <f>+C26+C27</f>
        <v>0</v>
      </c>
      <c r="D25" s="332">
        <f>+D26+D27</f>
        <v>300</v>
      </c>
      <c r="E25" s="332"/>
      <c r="F25" s="332">
        <f>+F26+F27</f>
        <v>300</v>
      </c>
    </row>
    <row r="26" spans="1:6">
      <c r="A26" s="346" t="s">
        <v>164</v>
      </c>
      <c r="B26" s="347" t="s">
        <v>341</v>
      </c>
      <c r="C26" s="348"/>
      <c r="D26" s="348">
        <v>300</v>
      </c>
      <c r="E26" s="348"/>
      <c r="F26" s="348">
        <v>300</v>
      </c>
    </row>
    <row r="27" spans="1:6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9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9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9" ht="13.5" thickBot="1">
      <c r="A35" s="328" t="s">
        <v>13</v>
      </c>
      <c r="B35" s="344" t="s">
        <v>347</v>
      </c>
      <c r="C35" s="355">
        <f>+C8+C19+C24+C25+C29+C33+C34</f>
        <v>9617</v>
      </c>
      <c r="D35" s="355">
        <f>+D8+D19+D24+D25+D29+D33+D34</f>
        <v>9917</v>
      </c>
      <c r="E35" s="355"/>
      <c r="F35" s="355">
        <f>+F8+F19+F24+F25+F29+F33+F34</f>
        <v>9917</v>
      </c>
    </row>
    <row r="36" spans="1:9" ht="13.5" thickBot="1">
      <c r="A36" s="356" t="s">
        <v>14</v>
      </c>
      <c r="B36" s="344" t="s">
        <v>348</v>
      </c>
      <c r="C36" s="355">
        <f>+C37+C38+C39</f>
        <v>199202</v>
      </c>
      <c r="D36" s="355">
        <v>217565</v>
      </c>
      <c r="E36" s="355">
        <f>'3.2.2 Polg.Hiv.államig.fel.'!E36+'3.2.1Polgármesteri Hiv.kötelező'!D36</f>
        <v>6985</v>
      </c>
      <c r="F36" s="355">
        <f>D36+E36</f>
        <v>224550</v>
      </c>
    </row>
    <row r="37" spans="1:9">
      <c r="A37" s="346" t="s">
        <v>349</v>
      </c>
      <c r="B37" s="347" t="s">
        <v>135</v>
      </c>
      <c r="C37" s="348"/>
      <c r="D37" s="348">
        <v>5956</v>
      </c>
      <c r="E37" s="378">
        <f>'3.2.2 Polg.Hiv.államig.fel.'!E37+'3.2.1Polgármesteri Hiv.kötelező'!D37</f>
        <v>0</v>
      </c>
      <c r="F37" s="348">
        <v>5956</v>
      </c>
    </row>
    <row r="38" spans="1:9">
      <c r="A38" s="346" t="s">
        <v>350</v>
      </c>
      <c r="B38" s="349" t="s">
        <v>1</v>
      </c>
      <c r="C38" s="350"/>
      <c r="D38" s="350"/>
      <c r="E38" s="379">
        <f>'3.2.2 Polg.Hiv.államig.fel.'!E38+'3.2.1Polgármesteri Hiv.kötelező'!D38</f>
        <v>0</v>
      </c>
      <c r="F38" s="350"/>
    </row>
    <row r="39" spans="1:9" ht="13.5" thickBot="1">
      <c r="A39" s="336" t="s">
        <v>351</v>
      </c>
      <c r="B39" s="353" t="s">
        <v>352</v>
      </c>
      <c r="C39" s="352">
        <v>199202</v>
      </c>
      <c r="D39" s="352">
        <v>211609</v>
      </c>
      <c r="E39" s="380">
        <f>'3.2.2 Polg.Hiv.államig.fel.'!E39+'3.2.1Polgármesteri Hiv.kötelező'!D39</f>
        <v>6985</v>
      </c>
      <c r="F39" s="352">
        <f>D39+E39</f>
        <v>218594</v>
      </c>
    </row>
    <row r="40" spans="1:9" ht="13.5" thickBot="1">
      <c r="A40" s="356" t="s">
        <v>15</v>
      </c>
      <c r="B40" s="357" t="s">
        <v>353</v>
      </c>
      <c r="C40" s="358">
        <f>+C35+C36</f>
        <v>208819</v>
      </c>
      <c r="D40" s="358">
        <v>221526</v>
      </c>
      <c r="E40" s="355">
        <f>'3.2.2 Polg.Hiv.államig.fel.'!E40+'3.2.1Polgármesteri Hiv.kötelező'!D40</f>
        <v>6985</v>
      </c>
      <c r="F40" s="358">
        <f>D40+E40</f>
        <v>228511</v>
      </c>
    </row>
    <row r="41" spans="1:9" ht="13.5" thickBot="1">
      <c r="A41" s="359"/>
      <c r="B41" s="359"/>
      <c r="C41" s="359"/>
      <c r="D41" s="359"/>
      <c r="E41" s="359"/>
      <c r="F41" s="359"/>
    </row>
    <row r="42" spans="1:9" ht="13.5" thickBot="1">
      <c r="A42" s="414" t="s">
        <v>42</v>
      </c>
      <c r="B42" s="415"/>
      <c r="C42" s="415"/>
      <c r="D42" s="416"/>
      <c r="E42" s="359"/>
      <c r="F42" s="359"/>
    </row>
    <row r="43" spans="1:9" ht="13.5" thickBot="1">
      <c r="A43" s="343" t="s">
        <v>6</v>
      </c>
      <c r="B43" s="344" t="s">
        <v>354</v>
      </c>
      <c r="C43" s="332">
        <f>SUM(C44:C48)</f>
        <v>191349</v>
      </c>
      <c r="D43" s="332">
        <v>204056</v>
      </c>
      <c r="E43" s="355">
        <f>'3.2.2 Polg.Hiv.államig.fel.'!E43+'3.2.1Polgármesteri Hiv.kötelező'!D43</f>
        <v>0</v>
      </c>
      <c r="F43" s="332">
        <f>SUM(F44:F48)</f>
        <v>204056</v>
      </c>
    </row>
    <row r="44" spans="1:9">
      <c r="A44" s="336" t="s">
        <v>62</v>
      </c>
      <c r="B44" s="342" t="s">
        <v>36</v>
      </c>
      <c r="C44" s="348">
        <v>120151</v>
      </c>
      <c r="D44" s="348">
        <v>127703</v>
      </c>
      <c r="E44" s="381">
        <f>'3.2.2 Polg.Hiv.államig.fel.'!E44+'3.2.1Polgármesteri Hiv.kötelező'!D44</f>
        <v>0</v>
      </c>
      <c r="F44" s="348">
        <v>127703</v>
      </c>
    </row>
    <row r="45" spans="1:9">
      <c r="A45" s="336" t="s">
        <v>63</v>
      </c>
      <c r="B45" s="337" t="s">
        <v>106</v>
      </c>
      <c r="C45" s="360">
        <v>33034</v>
      </c>
      <c r="D45" s="360">
        <v>35072</v>
      </c>
      <c r="E45" s="379">
        <f>'3.2.2 Polg.Hiv.államig.fel.'!E45+'3.2.1Polgármesteri Hiv.kötelező'!D45</f>
        <v>0</v>
      </c>
      <c r="F45" s="360">
        <v>35072</v>
      </c>
    </row>
    <row r="46" spans="1:9">
      <c r="A46" s="336" t="s">
        <v>64</v>
      </c>
      <c r="B46" s="337" t="s">
        <v>81</v>
      </c>
      <c r="C46" s="360">
        <v>34043</v>
      </c>
      <c r="D46" s="360">
        <v>36860</v>
      </c>
      <c r="E46" s="379">
        <f>'3.2.2 Polg.Hiv.államig.fel.'!E46+'3.2.1Polgármesteri Hiv.kötelező'!D46</f>
        <v>0</v>
      </c>
      <c r="F46" s="360">
        <v>36860</v>
      </c>
    </row>
    <row r="47" spans="1:9">
      <c r="A47" s="336" t="s">
        <v>65</v>
      </c>
      <c r="B47" s="337" t="s">
        <v>107</v>
      </c>
      <c r="C47" s="360">
        <v>4121</v>
      </c>
      <c r="D47" s="360">
        <v>4121</v>
      </c>
      <c r="E47" s="379">
        <f>'3.2.2 Polg.Hiv.államig.fel.'!E47+'3.2.1Polgármesteri Hiv.kötelező'!D47</f>
        <v>0</v>
      </c>
      <c r="F47" s="360">
        <v>4121</v>
      </c>
    </row>
    <row r="48" spans="1:9" ht="13.5" thickBot="1">
      <c r="A48" s="336" t="s">
        <v>82</v>
      </c>
      <c r="B48" s="337" t="s">
        <v>108</v>
      </c>
      <c r="C48" s="360"/>
      <c r="D48" s="360">
        <v>300</v>
      </c>
      <c r="E48" s="382">
        <f>'3.2.2 Polg.Hiv.államig.fel.'!E48+'3.2.1Polgármesteri Hiv.kötelező'!D48</f>
        <v>0</v>
      </c>
      <c r="F48" s="360">
        <v>300</v>
      </c>
      <c r="I48" s="384"/>
    </row>
    <row r="49" spans="1:6" ht="13.5" thickBot="1">
      <c r="A49" s="343" t="s">
        <v>7</v>
      </c>
      <c r="B49" s="344" t="s">
        <v>355</v>
      </c>
      <c r="C49" s="332">
        <f>SUM(C50:C52)</f>
        <v>17470</v>
      </c>
      <c r="D49" s="332">
        <f>SUM(D50:D52)</f>
        <v>17470</v>
      </c>
      <c r="E49" s="355">
        <f>'3.2.2 Polg.Hiv.államig.fel.'!E49+'3.2.1Polgármesteri Hiv.kötelező'!D49</f>
        <v>6985</v>
      </c>
      <c r="F49" s="332">
        <f>SUM(F50:F52)</f>
        <v>24455</v>
      </c>
    </row>
    <row r="50" spans="1:6">
      <c r="A50" s="336" t="s">
        <v>68</v>
      </c>
      <c r="B50" s="342" t="s">
        <v>126</v>
      </c>
      <c r="C50" s="348">
        <v>8580</v>
      </c>
      <c r="D50" s="348">
        <v>8580</v>
      </c>
      <c r="E50" s="383">
        <f>'3.2.2 Polg.Hiv.államig.fel.'!E50+'3.2.1Polgármesteri Hiv.kötelező'!D50</f>
        <v>6985</v>
      </c>
      <c r="F50" s="348">
        <f>D50+E50</f>
        <v>15565</v>
      </c>
    </row>
    <row r="51" spans="1:6">
      <c r="A51" s="336" t="s">
        <v>69</v>
      </c>
      <c r="B51" s="337" t="s">
        <v>110</v>
      </c>
      <c r="C51" s="360">
        <v>8890</v>
      </c>
      <c r="D51" s="360">
        <v>8890</v>
      </c>
      <c r="E51" s="379">
        <f>'3.2.2 Polg.Hiv.államig.fel.'!E51+'3.2.1Polgármesteri Hiv.kötelező'!D51</f>
        <v>0</v>
      </c>
      <c r="F51" s="360">
        <v>8890</v>
      </c>
    </row>
    <row r="52" spans="1:6">
      <c r="A52" s="336" t="s">
        <v>70</v>
      </c>
      <c r="B52" s="337" t="s">
        <v>43</v>
      </c>
      <c r="C52" s="360"/>
      <c r="D52" s="360"/>
      <c r="E52" s="379">
        <f>'3.2.2 Polg.Hiv.államig.fel.'!E52+'3.2.1Polgármesteri Hiv.kötelező'!D52</f>
        <v>0</v>
      </c>
      <c r="F52" s="360"/>
    </row>
    <row r="53" spans="1:6" ht="13.5" thickBot="1">
      <c r="A53" s="336" t="s">
        <v>71</v>
      </c>
      <c r="B53" s="337" t="s">
        <v>2</v>
      </c>
      <c r="C53" s="360"/>
      <c r="D53" s="360"/>
      <c r="E53" s="382">
        <f>'3.2.2 Polg.Hiv.államig.fel.'!E53+'3.2.1Polgármesteri Hiv.kötelező'!D53</f>
        <v>0</v>
      </c>
      <c r="F53" s="360"/>
    </row>
    <row r="54" spans="1:6" ht="13.5" thickBot="1">
      <c r="A54" s="343" t="s">
        <v>8</v>
      </c>
      <c r="B54" s="361" t="s">
        <v>356</v>
      </c>
      <c r="C54" s="362">
        <f>+C43+C49</f>
        <v>208819</v>
      </c>
      <c r="D54" s="362">
        <f>+D43+D49</f>
        <v>221526</v>
      </c>
      <c r="E54" s="355">
        <f>'3.2.2 Polg.Hiv.államig.fel.'!E54+'3.2.1Polgármesteri Hiv.kötelező'!D54</f>
        <v>6985</v>
      </c>
      <c r="F54" s="362">
        <f>+F43+F49</f>
        <v>228511</v>
      </c>
    </row>
    <row r="55" spans="1:6" ht="13.5" thickBot="1">
      <c r="A55" s="363"/>
      <c r="B55" s="364"/>
      <c r="C55" s="365"/>
      <c r="D55" s="365"/>
      <c r="E55" s="365"/>
      <c r="F55" s="365"/>
    </row>
    <row r="56" spans="1:6" ht="13.5" thickBot="1">
      <c r="A56" s="366" t="s">
        <v>121</v>
      </c>
      <c r="B56" s="367"/>
      <c r="C56" s="368">
        <v>37</v>
      </c>
      <c r="D56" s="368">
        <v>37</v>
      </c>
      <c r="E56" s="368"/>
      <c r="F56" s="368">
        <v>37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A42:D42"/>
    <mergeCell ref="C2:F2"/>
    <mergeCell ref="C3:F3"/>
    <mergeCell ref="C4:F4"/>
    <mergeCell ref="A7:F7"/>
    <mergeCell ref="C1:F1"/>
  </mergeCells>
  <pageMargins left="0.19" right="0.22" top="0.3" bottom="0.25" header="0.17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90099"/>
  </sheetPr>
  <dimension ref="A1:E57"/>
  <sheetViews>
    <sheetView topLeftCell="A34" workbookViewId="0">
      <selection activeCell="B26" sqref="B26"/>
    </sheetView>
  </sheetViews>
  <sheetFormatPr defaultRowHeight="12.75"/>
  <cols>
    <col min="1" max="1" width="8.33203125" customWidth="1"/>
    <col min="2" max="2" width="32" customWidth="1"/>
    <col min="3" max="3" width="22.83203125" customWidth="1"/>
    <col min="4" max="4" width="25.1640625" customWidth="1"/>
    <col min="5" max="5" width="19.83203125" customWidth="1"/>
  </cols>
  <sheetData>
    <row r="1" spans="1:5" ht="13.5" thickBot="1">
      <c r="A1" s="369"/>
      <c r="B1" s="370"/>
      <c r="C1" s="418" t="s">
        <v>425</v>
      </c>
      <c r="D1" s="418"/>
      <c r="E1" s="418"/>
    </row>
    <row r="2" spans="1:5" ht="29.25">
      <c r="A2" s="320" t="s">
        <v>411</v>
      </c>
      <c r="B2" s="321" t="s">
        <v>412</v>
      </c>
      <c r="C2" s="407" t="s">
        <v>413</v>
      </c>
      <c r="D2" s="408"/>
      <c r="E2" s="409"/>
    </row>
    <row r="3" spans="1:5" ht="20.25" thickBot="1">
      <c r="A3" s="322" t="s">
        <v>119</v>
      </c>
      <c r="B3" s="323" t="s">
        <v>415</v>
      </c>
      <c r="C3" s="410" t="s">
        <v>413</v>
      </c>
      <c r="D3" s="411"/>
      <c r="E3" s="412"/>
    </row>
    <row r="4" spans="1:5" ht="13.5" thickBot="1">
      <c r="A4" s="371"/>
      <c r="B4" s="371"/>
      <c r="C4" s="413" t="s">
        <v>39</v>
      </c>
      <c r="D4" s="413"/>
      <c r="E4" s="413"/>
    </row>
    <row r="5" spans="1:5" ht="13.5" thickBot="1">
      <c r="A5" s="325" t="s">
        <v>120</v>
      </c>
      <c r="B5" s="326" t="s">
        <v>40</v>
      </c>
      <c r="C5" s="327" t="s">
        <v>402</v>
      </c>
      <c r="D5" s="327"/>
      <c r="E5" s="327" t="s">
        <v>401</v>
      </c>
    </row>
    <row r="6" spans="1:5" ht="13.5" thickBot="1">
      <c r="A6" s="328">
        <v>1</v>
      </c>
      <c r="B6" s="329">
        <v>2</v>
      </c>
      <c r="C6" s="330">
        <v>3</v>
      </c>
      <c r="D6" s="330"/>
      <c r="E6" s="330">
        <v>4</v>
      </c>
    </row>
    <row r="7" spans="1:5" ht="13.5" thickBot="1">
      <c r="A7" s="414" t="s">
        <v>41</v>
      </c>
      <c r="B7" s="415"/>
      <c r="C7" s="415"/>
      <c r="D7" s="415"/>
      <c r="E7" s="416"/>
    </row>
    <row r="8" spans="1:5" ht="13.5" thickBot="1">
      <c r="A8" s="328" t="s">
        <v>6</v>
      </c>
      <c r="B8" s="331" t="s">
        <v>337</v>
      </c>
      <c r="C8" s="332">
        <f>SUM(C9:C18)</f>
        <v>0</v>
      </c>
      <c r="D8" s="332"/>
      <c r="E8" s="332">
        <f>SUM(E9:E18)</f>
        <v>0</v>
      </c>
    </row>
    <row r="9" spans="1:5">
      <c r="A9" s="333" t="s">
        <v>62</v>
      </c>
      <c r="B9" s="334" t="s">
        <v>179</v>
      </c>
      <c r="C9" s="335"/>
      <c r="D9" s="335"/>
      <c r="E9" s="335"/>
    </row>
    <row r="10" spans="1:5">
      <c r="A10" s="336" t="s">
        <v>63</v>
      </c>
      <c r="B10" s="337" t="s">
        <v>180</v>
      </c>
      <c r="C10" s="338"/>
      <c r="D10" s="338"/>
      <c r="E10" s="338"/>
    </row>
    <row r="11" spans="1:5">
      <c r="A11" s="336" t="s">
        <v>64</v>
      </c>
      <c r="B11" s="337" t="s">
        <v>181</v>
      </c>
      <c r="C11" s="338"/>
      <c r="D11" s="338"/>
      <c r="E11" s="338"/>
    </row>
    <row r="12" spans="1:5">
      <c r="A12" s="336" t="s">
        <v>65</v>
      </c>
      <c r="B12" s="337" t="s">
        <v>182</v>
      </c>
      <c r="C12" s="338"/>
      <c r="D12" s="338"/>
      <c r="E12" s="338"/>
    </row>
    <row r="13" spans="1:5">
      <c r="A13" s="336" t="s">
        <v>82</v>
      </c>
      <c r="B13" s="337" t="s">
        <v>183</v>
      </c>
      <c r="C13" s="338"/>
      <c r="D13" s="338"/>
      <c r="E13" s="338"/>
    </row>
    <row r="14" spans="1:5">
      <c r="A14" s="336" t="s">
        <v>66</v>
      </c>
      <c r="B14" s="337" t="s">
        <v>338</v>
      </c>
      <c r="C14" s="338"/>
      <c r="D14" s="338"/>
      <c r="E14" s="338"/>
    </row>
    <row r="15" spans="1:5">
      <c r="A15" s="336" t="s">
        <v>67</v>
      </c>
      <c r="B15" s="339" t="s">
        <v>339</v>
      </c>
      <c r="C15" s="338"/>
      <c r="D15" s="338"/>
      <c r="E15" s="338"/>
    </row>
    <row r="16" spans="1:5">
      <c r="A16" s="336" t="s">
        <v>74</v>
      </c>
      <c r="B16" s="337" t="s">
        <v>186</v>
      </c>
      <c r="C16" s="340"/>
      <c r="D16" s="340"/>
      <c r="E16" s="340"/>
    </row>
    <row r="17" spans="1:5">
      <c r="A17" s="336" t="s">
        <v>75</v>
      </c>
      <c r="B17" s="337" t="s">
        <v>187</v>
      </c>
      <c r="C17" s="338"/>
      <c r="D17" s="338"/>
      <c r="E17" s="338"/>
    </row>
    <row r="18" spans="1:5" ht="13.5" thickBot="1">
      <c r="A18" s="336" t="s">
        <v>76</v>
      </c>
      <c r="B18" s="339" t="s">
        <v>188</v>
      </c>
      <c r="C18" s="341"/>
      <c r="D18" s="341"/>
      <c r="E18" s="341"/>
    </row>
    <row r="19" spans="1:5" ht="20.25" thickBot="1">
      <c r="A19" s="328" t="s">
        <v>7</v>
      </c>
      <c r="B19" s="331" t="s">
        <v>340</v>
      </c>
      <c r="C19" s="332">
        <f>SUM(C20:C22)</f>
        <v>3334</v>
      </c>
      <c r="D19" s="332"/>
      <c r="E19" s="332">
        <f>SUM(E20:E22)</f>
        <v>3334</v>
      </c>
    </row>
    <row r="20" spans="1:5">
      <c r="A20" s="336" t="s">
        <v>68</v>
      </c>
      <c r="B20" s="342" t="s">
        <v>154</v>
      </c>
      <c r="C20" s="338"/>
      <c r="D20" s="338"/>
      <c r="E20" s="338"/>
    </row>
    <row r="21" spans="1:5" ht="16.5">
      <c r="A21" s="336" t="s">
        <v>69</v>
      </c>
      <c r="B21" s="337" t="s">
        <v>341</v>
      </c>
      <c r="C21" s="338"/>
      <c r="D21" s="338"/>
      <c r="E21" s="338"/>
    </row>
    <row r="22" spans="1:5" ht="16.5">
      <c r="A22" s="336" t="s">
        <v>70</v>
      </c>
      <c r="B22" s="337" t="s">
        <v>414</v>
      </c>
      <c r="C22" s="338">
        <v>3334</v>
      </c>
      <c r="D22" s="338"/>
      <c r="E22" s="338">
        <v>3334</v>
      </c>
    </row>
    <row r="23" spans="1:5" ht="13.5" thickBot="1">
      <c r="A23" s="336" t="s">
        <v>71</v>
      </c>
      <c r="B23" s="337" t="s">
        <v>0</v>
      </c>
      <c r="C23" s="338"/>
      <c r="D23" s="338"/>
      <c r="E23" s="338"/>
    </row>
    <row r="24" spans="1:5" ht="13.5" thickBot="1">
      <c r="A24" s="343" t="s">
        <v>8</v>
      </c>
      <c r="B24" s="344" t="s">
        <v>97</v>
      </c>
      <c r="C24" s="345"/>
      <c r="D24" s="345"/>
      <c r="E24" s="345"/>
    </row>
    <row r="25" spans="1:5" ht="20.25" thickBot="1">
      <c r="A25" s="343" t="s">
        <v>9</v>
      </c>
      <c r="B25" s="344" t="s">
        <v>342</v>
      </c>
      <c r="C25" s="332">
        <f>+C26+C27</f>
        <v>0</v>
      </c>
      <c r="D25" s="332"/>
      <c r="E25" s="332">
        <f>+E26+E27</f>
        <v>0</v>
      </c>
    </row>
    <row r="26" spans="1:5" ht="16.5">
      <c r="A26" s="346" t="s">
        <v>164</v>
      </c>
      <c r="B26" s="347" t="s">
        <v>341</v>
      </c>
      <c r="C26" s="348"/>
      <c r="D26" s="348"/>
      <c r="E26" s="348"/>
    </row>
    <row r="27" spans="1:5" ht="16.5">
      <c r="A27" s="346" t="s">
        <v>167</v>
      </c>
      <c r="B27" s="349" t="s">
        <v>343</v>
      </c>
      <c r="C27" s="350"/>
      <c r="D27" s="350"/>
      <c r="E27" s="350"/>
    </row>
    <row r="28" spans="1:5" ht="13.5" thickBot="1">
      <c r="A28" s="336" t="s">
        <v>168</v>
      </c>
      <c r="B28" s="351" t="s">
        <v>344</v>
      </c>
      <c r="C28" s="352"/>
      <c r="D28" s="352"/>
      <c r="E28" s="352"/>
    </row>
    <row r="29" spans="1:5" ht="13.5" thickBot="1">
      <c r="A29" s="343" t="s">
        <v>10</v>
      </c>
      <c r="B29" s="344" t="s">
        <v>345</v>
      </c>
      <c r="C29" s="332">
        <f>+C30+C31+C32</f>
        <v>0</v>
      </c>
      <c r="D29" s="332"/>
      <c r="E29" s="332">
        <f>+E30+E31+E32</f>
        <v>0</v>
      </c>
    </row>
    <row r="30" spans="1:5">
      <c r="A30" s="346" t="s">
        <v>55</v>
      </c>
      <c r="B30" s="347" t="s">
        <v>193</v>
      </c>
      <c r="C30" s="348"/>
      <c r="D30" s="348"/>
      <c r="E30" s="348"/>
    </row>
    <row r="31" spans="1:5">
      <c r="A31" s="346" t="s">
        <v>56</v>
      </c>
      <c r="B31" s="349" t="s">
        <v>194</v>
      </c>
      <c r="C31" s="350"/>
      <c r="D31" s="350"/>
      <c r="E31" s="350"/>
    </row>
    <row r="32" spans="1:5" ht="13.5" thickBot="1">
      <c r="A32" s="336" t="s">
        <v>57</v>
      </c>
      <c r="B32" s="353" t="s">
        <v>195</v>
      </c>
      <c r="C32" s="352"/>
      <c r="D32" s="352"/>
      <c r="E32" s="352"/>
    </row>
    <row r="33" spans="1:5" ht="13.5" thickBot="1">
      <c r="A33" s="343" t="s">
        <v>11</v>
      </c>
      <c r="B33" s="344" t="s">
        <v>308</v>
      </c>
      <c r="C33" s="345"/>
      <c r="D33" s="345"/>
      <c r="E33" s="345"/>
    </row>
    <row r="34" spans="1:5" ht="13.5" thickBot="1">
      <c r="A34" s="343" t="s">
        <v>12</v>
      </c>
      <c r="B34" s="344" t="s">
        <v>346</v>
      </c>
      <c r="C34" s="354"/>
      <c r="D34" s="354"/>
      <c r="E34" s="354"/>
    </row>
    <row r="35" spans="1:5" ht="13.5" thickBot="1">
      <c r="A35" s="328" t="s">
        <v>13</v>
      </c>
      <c r="B35" s="344" t="s">
        <v>347</v>
      </c>
      <c r="C35" s="355">
        <f>+C8+C19+C24+C25+C29+C33+C34</f>
        <v>3334</v>
      </c>
      <c r="D35" s="355"/>
      <c r="E35" s="355">
        <f>+E8+E19+E24+E25+E29+E33+E34</f>
        <v>3334</v>
      </c>
    </row>
    <row r="36" spans="1:5" ht="13.5" thickBot="1">
      <c r="A36" s="372" t="s">
        <v>14</v>
      </c>
      <c r="B36" s="344" t="s">
        <v>348</v>
      </c>
      <c r="C36" s="355">
        <f>+C37+C38+C39</f>
        <v>0</v>
      </c>
      <c r="D36" s="355"/>
      <c r="E36" s="355">
        <f>+E37+E38+E39</f>
        <v>0</v>
      </c>
    </row>
    <row r="37" spans="1:5">
      <c r="A37" s="346" t="s">
        <v>349</v>
      </c>
      <c r="B37" s="347" t="s">
        <v>135</v>
      </c>
      <c r="C37" s="348"/>
      <c r="D37" s="348"/>
      <c r="E37" s="348"/>
    </row>
    <row r="38" spans="1:5">
      <c r="A38" s="346" t="s">
        <v>350</v>
      </c>
      <c r="B38" s="349" t="s">
        <v>1</v>
      </c>
      <c r="C38" s="350"/>
      <c r="D38" s="350"/>
      <c r="E38" s="350"/>
    </row>
    <row r="39" spans="1:5" ht="17.25" thickBot="1">
      <c r="A39" s="336" t="s">
        <v>351</v>
      </c>
      <c r="B39" s="353" t="s">
        <v>352</v>
      </c>
      <c r="C39" s="352"/>
      <c r="D39" s="352"/>
      <c r="E39" s="352"/>
    </row>
    <row r="40" spans="1:5" ht="13.5" thickBot="1">
      <c r="A40" s="372" t="s">
        <v>15</v>
      </c>
      <c r="B40" s="373" t="s">
        <v>353</v>
      </c>
      <c r="C40" s="358">
        <f>+C35+C36</f>
        <v>3334</v>
      </c>
      <c r="D40" s="358"/>
      <c r="E40" s="358">
        <f>+E35+E36</f>
        <v>3334</v>
      </c>
    </row>
    <row r="41" spans="1:5" ht="13.5" thickBot="1">
      <c r="A41" s="359"/>
      <c r="B41" s="359"/>
      <c r="C41" s="359"/>
      <c r="D41" s="359"/>
      <c r="E41" s="359"/>
    </row>
    <row r="42" spans="1:5" ht="13.5" thickBot="1">
      <c r="A42" s="414" t="s">
        <v>42</v>
      </c>
      <c r="B42" s="415"/>
      <c r="C42" s="415"/>
      <c r="D42" s="416"/>
      <c r="E42" s="359"/>
    </row>
    <row r="43" spans="1:5" ht="13.5" thickBot="1">
      <c r="A43" s="343" t="s">
        <v>6</v>
      </c>
      <c r="B43" s="344" t="s">
        <v>354</v>
      </c>
      <c r="C43" s="332">
        <f>SUM(C44:C48)</f>
        <v>3334</v>
      </c>
      <c r="D43" s="332"/>
      <c r="E43" s="332">
        <f>SUM(E44:E48)</f>
        <v>3334</v>
      </c>
    </row>
    <row r="44" spans="1:5">
      <c r="A44" s="336" t="s">
        <v>62</v>
      </c>
      <c r="B44" s="342" t="s">
        <v>36</v>
      </c>
      <c r="C44" s="348">
        <v>2291</v>
      </c>
      <c r="D44" s="348"/>
      <c r="E44" s="348">
        <v>2291</v>
      </c>
    </row>
    <row r="45" spans="1:5" ht="16.5">
      <c r="A45" s="336" t="s">
        <v>63</v>
      </c>
      <c r="B45" s="337" t="s">
        <v>106</v>
      </c>
      <c r="C45" s="360">
        <v>618</v>
      </c>
      <c r="D45" s="360"/>
      <c r="E45" s="360">
        <v>618</v>
      </c>
    </row>
    <row r="46" spans="1:5">
      <c r="A46" s="336" t="s">
        <v>64</v>
      </c>
      <c r="B46" s="337" t="s">
        <v>81</v>
      </c>
      <c r="C46" s="360">
        <v>425</v>
      </c>
      <c r="D46" s="360"/>
      <c r="E46" s="360">
        <v>425</v>
      </c>
    </row>
    <row r="47" spans="1:5">
      <c r="A47" s="336" t="s">
        <v>65</v>
      </c>
      <c r="B47" s="337" t="s">
        <v>107</v>
      </c>
      <c r="C47" s="360"/>
      <c r="D47" s="360"/>
      <c r="E47" s="360"/>
    </row>
    <row r="48" spans="1:5" ht="13.5" thickBot="1">
      <c r="A48" s="336" t="s">
        <v>82</v>
      </c>
      <c r="B48" s="337" t="s">
        <v>108</v>
      </c>
      <c r="C48" s="360"/>
      <c r="D48" s="360"/>
      <c r="E48" s="360"/>
    </row>
    <row r="49" spans="1:5" ht="13.5" thickBot="1">
      <c r="A49" s="343" t="s">
        <v>7</v>
      </c>
      <c r="B49" s="344" t="s">
        <v>355</v>
      </c>
      <c r="C49" s="332">
        <f>SUM(C50:C52)</f>
        <v>0</v>
      </c>
      <c r="D49" s="332"/>
      <c r="E49" s="332">
        <f>SUM(E50:E52)</f>
        <v>0</v>
      </c>
    </row>
    <row r="50" spans="1:5">
      <c r="A50" s="336" t="s">
        <v>68</v>
      </c>
      <c r="B50" s="342" t="s">
        <v>126</v>
      </c>
      <c r="C50" s="348"/>
      <c r="D50" s="348"/>
      <c r="E50" s="348"/>
    </row>
    <row r="51" spans="1:5">
      <c r="A51" s="336" t="s">
        <v>69</v>
      </c>
      <c r="B51" s="337" t="s">
        <v>110</v>
      </c>
      <c r="C51" s="360"/>
      <c r="D51" s="360"/>
      <c r="E51" s="360"/>
    </row>
    <row r="52" spans="1:5">
      <c r="A52" s="336" t="s">
        <v>70</v>
      </c>
      <c r="B52" s="337" t="s">
        <v>43</v>
      </c>
      <c r="C52" s="360"/>
      <c r="D52" s="360"/>
      <c r="E52" s="360"/>
    </row>
    <row r="53" spans="1:5" ht="17.25" thickBot="1">
      <c r="A53" s="336" t="s">
        <v>71</v>
      </c>
      <c r="B53" s="337" t="s">
        <v>2</v>
      </c>
      <c r="C53" s="360"/>
      <c r="D53" s="360"/>
      <c r="E53" s="360"/>
    </row>
    <row r="54" spans="1:5" ht="13.5" thickBot="1">
      <c r="A54" s="343" t="s">
        <v>8</v>
      </c>
      <c r="B54" s="361" t="s">
        <v>356</v>
      </c>
      <c r="C54" s="362">
        <f>+C43+C49</f>
        <v>3334</v>
      </c>
      <c r="D54" s="362"/>
      <c r="E54" s="362">
        <f>+E43+E49</f>
        <v>3334</v>
      </c>
    </row>
    <row r="55" spans="1:5" ht="13.5" thickBot="1">
      <c r="A55" s="374"/>
      <c r="B55" s="375"/>
      <c r="C55" s="376"/>
      <c r="D55" s="376"/>
      <c r="E55" s="376"/>
    </row>
    <row r="56" spans="1:5" ht="13.5" thickBot="1">
      <c r="A56" s="366" t="s">
        <v>121</v>
      </c>
      <c r="B56" s="367"/>
      <c r="C56" s="368">
        <v>1</v>
      </c>
      <c r="D56" s="368"/>
      <c r="E56" s="368">
        <v>1</v>
      </c>
    </row>
    <row r="57" spans="1:5" ht="13.5" thickBot="1">
      <c r="A57" s="366" t="s">
        <v>122</v>
      </c>
      <c r="B57" s="367"/>
      <c r="C57" s="368"/>
      <c r="D57" s="368"/>
      <c r="E57" s="368"/>
    </row>
  </sheetData>
  <mergeCells count="6">
    <mergeCell ref="A42:D42"/>
    <mergeCell ref="C2:E2"/>
    <mergeCell ref="C3:E3"/>
    <mergeCell ref="C4:E4"/>
    <mergeCell ref="A7:E7"/>
    <mergeCell ref="C1:E1"/>
  </mergeCells>
  <pageMargins left="0.22" right="0.22" top="0.22" bottom="0.2" header="0.17" footer="0.16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F57"/>
  <sheetViews>
    <sheetView workbookViewId="0">
      <selection activeCell="C1" sqref="C1:F1"/>
    </sheetView>
  </sheetViews>
  <sheetFormatPr defaultRowHeight="12.75"/>
  <cols>
    <col min="1" max="1" width="7.1640625" customWidth="1"/>
    <col min="2" max="2" width="41.1640625" customWidth="1"/>
    <col min="3" max="3" width="9.1640625" bestFit="1" customWidth="1"/>
    <col min="4" max="4" width="14.33203125" customWidth="1"/>
    <col min="5" max="5" width="13.6640625" customWidth="1"/>
    <col min="6" max="6" width="18.33203125" customWidth="1"/>
  </cols>
  <sheetData>
    <row r="1" spans="1:6" ht="13.5" thickBot="1">
      <c r="A1" s="318"/>
      <c r="B1" s="319"/>
      <c r="C1" s="417" t="s">
        <v>429</v>
      </c>
      <c r="D1" s="417"/>
      <c r="E1" s="417"/>
      <c r="F1" s="417"/>
    </row>
    <row r="2" spans="1:6" ht="20.25" customHeight="1">
      <c r="A2" s="320" t="s">
        <v>411</v>
      </c>
      <c r="B2" s="321" t="s">
        <v>412</v>
      </c>
      <c r="C2" s="407" t="s">
        <v>413</v>
      </c>
      <c r="D2" s="408"/>
      <c r="E2" s="408"/>
      <c r="F2" s="409"/>
    </row>
    <row r="3" spans="1:6" ht="12.75" customHeight="1" thickBot="1">
      <c r="A3" s="322" t="s">
        <v>119</v>
      </c>
      <c r="B3" s="323" t="s">
        <v>416</v>
      </c>
      <c r="C3" s="410" t="s">
        <v>417</v>
      </c>
      <c r="D3" s="411"/>
      <c r="E3" s="411"/>
      <c r="F3" s="412"/>
    </row>
    <row r="4" spans="1:6" ht="13.5" thickBot="1">
      <c r="A4" s="324"/>
      <c r="B4" s="324"/>
      <c r="C4" s="413" t="s">
        <v>39</v>
      </c>
      <c r="D4" s="413"/>
      <c r="E4" s="413"/>
      <c r="F4" s="413"/>
    </row>
    <row r="5" spans="1:6" ht="26.25" customHeight="1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405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14" t="s">
        <v>41</v>
      </c>
      <c r="B7" s="415"/>
      <c r="C7" s="415"/>
      <c r="D7" s="415"/>
      <c r="E7" s="415"/>
      <c r="F7" s="416"/>
    </row>
    <row r="8" spans="1:6" ht="13.5" thickBot="1">
      <c r="A8" s="328" t="s">
        <v>6</v>
      </c>
      <c r="B8" s="331" t="s">
        <v>337</v>
      </c>
      <c r="C8" s="332">
        <f>SUM(C9:C18)</f>
        <v>5583</v>
      </c>
      <c r="D8" s="332">
        <f>SUM(D9:D18)</f>
        <v>5583</v>
      </c>
      <c r="E8" s="332"/>
      <c r="F8" s="332">
        <f>SUM(F9:F18)</f>
        <v>5583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505</v>
      </c>
      <c r="D10" s="338">
        <v>505</v>
      </c>
      <c r="E10" s="338"/>
      <c r="F10" s="338">
        <v>505</v>
      </c>
    </row>
    <row r="11" spans="1:6">
      <c r="A11" s="336" t="s">
        <v>64</v>
      </c>
      <c r="B11" s="337" t="s">
        <v>181</v>
      </c>
      <c r="C11" s="338">
        <v>4088</v>
      </c>
      <c r="D11" s="338">
        <v>4088</v>
      </c>
      <c r="E11" s="338"/>
      <c r="F11" s="338">
        <v>4088</v>
      </c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654</v>
      </c>
      <c r="D14" s="338">
        <v>654</v>
      </c>
      <c r="E14" s="338"/>
      <c r="F14" s="338">
        <v>654</v>
      </c>
    </row>
    <row r="15" spans="1:6">
      <c r="A15" s="336" t="s">
        <v>67</v>
      </c>
      <c r="B15" s="339" t="s">
        <v>339</v>
      </c>
      <c r="C15" s="338">
        <v>251</v>
      </c>
      <c r="D15" s="338">
        <v>251</v>
      </c>
      <c r="E15" s="338"/>
      <c r="F15" s="338">
        <v>251</v>
      </c>
    </row>
    <row r="16" spans="1:6">
      <c r="A16" s="336" t="s">
        <v>74</v>
      </c>
      <c r="B16" s="337" t="s">
        <v>186</v>
      </c>
      <c r="C16" s="340">
        <v>85</v>
      </c>
      <c r="D16" s="340">
        <v>85</v>
      </c>
      <c r="E16" s="340"/>
      <c r="F16" s="340">
        <v>85</v>
      </c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0</v>
      </c>
      <c r="D19" s="332">
        <f>SUM(D20:D22)</f>
        <v>0</v>
      </c>
      <c r="E19" s="332"/>
      <c r="F19" s="332">
        <f>SUM(F20:F22)</f>
        <v>0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/>
      <c r="D22" s="338"/>
      <c r="E22" s="338"/>
      <c r="F22" s="338"/>
    </row>
    <row r="23" spans="1:6" ht="13.5" thickBot="1">
      <c r="A23" s="336" t="s">
        <v>71</v>
      </c>
      <c r="B23" s="337" t="s">
        <v>0</v>
      </c>
      <c r="C23" s="338"/>
      <c r="D23" s="338"/>
      <c r="E23" s="338"/>
      <c r="F23" s="338"/>
    </row>
    <row r="24" spans="1:6" ht="13.5" thickBot="1">
      <c r="A24" s="343" t="s">
        <v>8</v>
      </c>
      <c r="B24" s="344" t="s">
        <v>97</v>
      </c>
      <c r="C24" s="345">
        <v>700</v>
      </c>
      <c r="D24" s="345">
        <v>700</v>
      </c>
      <c r="E24" s="345"/>
      <c r="F24" s="345">
        <v>700</v>
      </c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300</v>
      </c>
      <c r="E25" s="332"/>
      <c r="F25" s="332">
        <f>+F26+F27</f>
        <v>300</v>
      </c>
    </row>
    <row r="26" spans="1:6">
      <c r="A26" s="346" t="s">
        <v>164</v>
      </c>
      <c r="B26" s="347" t="s">
        <v>341</v>
      </c>
      <c r="C26" s="348"/>
      <c r="D26" s="348">
        <v>300</v>
      </c>
      <c r="E26" s="348"/>
      <c r="F26" s="348">
        <v>300</v>
      </c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6283</v>
      </c>
      <c r="D35" s="355">
        <f>+D8+D19+D24+D25+D29+D33+D34</f>
        <v>6583</v>
      </c>
      <c r="E35" s="355"/>
      <c r="F35" s="355">
        <f>+F8+F19+F24+F25+F29+F33+F34</f>
        <v>6583</v>
      </c>
    </row>
    <row r="36" spans="1:6" ht="13.5" thickBot="1">
      <c r="A36" s="356" t="s">
        <v>14</v>
      </c>
      <c r="B36" s="344" t="s">
        <v>348</v>
      </c>
      <c r="C36" s="355">
        <f>+C37+C38+C39</f>
        <v>199202</v>
      </c>
      <c r="D36" s="355">
        <f>+D37+D38+D39</f>
        <v>211609</v>
      </c>
      <c r="E36" s="355">
        <f>SUM(E37:E39)</f>
        <v>6985</v>
      </c>
      <c r="F36" s="355">
        <f>SUM(F37:F39)</f>
        <v>218594</v>
      </c>
    </row>
    <row r="37" spans="1:6">
      <c r="A37" s="346" t="s">
        <v>349</v>
      </c>
      <c r="B37" s="347" t="s">
        <v>135</v>
      </c>
      <c r="C37" s="348"/>
      <c r="D37" s="348"/>
      <c r="E37" s="348"/>
      <c r="F37" s="348"/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3.5" thickBot="1">
      <c r="A39" s="336" t="s">
        <v>351</v>
      </c>
      <c r="B39" s="353" t="s">
        <v>352</v>
      </c>
      <c r="C39" s="352">
        <v>199202</v>
      </c>
      <c r="D39" s="352">
        <v>211609</v>
      </c>
      <c r="E39" s="352">
        <v>6985</v>
      </c>
      <c r="F39" s="352">
        <f>SUM(D39+E39)</f>
        <v>218594</v>
      </c>
    </row>
    <row r="40" spans="1:6" ht="13.5" thickBot="1">
      <c r="A40" s="356" t="s">
        <v>15</v>
      </c>
      <c r="B40" s="357" t="s">
        <v>353</v>
      </c>
      <c r="C40" s="358">
        <f>+C35+C36</f>
        <v>205485</v>
      </c>
      <c r="D40" s="358">
        <f>+D35+D36</f>
        <v>218192</v>
      </c>
      <c r="E40" s="358">
        <f>+E35+E36</f>
        <v>6985</v>
      </c>
      <c r="F40" s="358">
        <f>+F35+F36</f>
        <v>225177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14" t="s">
        <v>42</v>
      </c>
      <c r="B42" s="415"/>
      <c r="C42" s="415"/>
      <c r="D42" s="416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188015</v>
      </c>
      <c r="D43" s="332">
        <v>200722</v>
      </c>
      <c r="E43" s="332"/>
      <c r="F43" s="332">
        <v>200722</v>
      </c>
    </row>
    <row r="44" spans="1:6">
      <c r="A44" s="336" t="s">
        <v>62</v>
      </c>
      <c r="B44" s="342" t="s">
        <v>36</v>
      </c>
      <c r="C44" s="348">
        <v>117860</v>
      </c>
      <c r="D44" s="348">
        <v>122412</v>
      </c>
      <c r="E44" s="348"/>
      <c r="F44" s="348">
        <v>122412</v>
      </c>
    </row>
    <row r="45" spans="1:6">
      <c r="A45" s="336" t="s">
        <v>63</v>
      </c>
      <c r="B45" s="337" t="s">
        <v>106</v>
      </c>
      <c r="C45" s="360">
        <v>32416</v>
      </c>
      <c r="D45" s="360">
        <v>34454</v>
      </c>
      <c r="E45" s="360"/>
      <c r="F45" s="360">
        <v>34454</v>
      </c>
    </row>
    <row r="46" spans="1:6">
      <c r="A46" s="336" t="s">
        <v>64</v>
      </c>
      <c r="B46" s="337" t="s">
        <v>81</v>
      </c>
      <c r="C46" s="360">
        <v>33618</v>
      </c>
      <c r="D46" s="360">
        <v>36435</v>
      </c>
      <c r="E46" s="360"/>
      <c r="F46" s="360">
        <v>36435</v>
      </c>
    </row>
    <row r="47" spans="1:6">
      <c r="A47" s="336" t="s">
        <v>65</v>
      </c>
      <c r="B47" s="337" t="s">
        <v>107</v>
      </c>
      <c r="C47" s="360">
        <v>4121</v>
      </c>
      <c r="D47" s="360">
        <v>4121</v>
      </c>
      <c r="E47" s="360"/>
      <c r="F47" s="360">
        <v>4121</v>
      </c>
    </row>
    <row r="48" spans="1:6" ht="13.5" thickBot="1">
      <c r="A48" s="336" t="s">
        <v>82</v>
      </c>
      <c r="B48" s="337" t="s">
        <v>108</v>
      </c>
      <c r="C48" s="360"/>
      <c r="D48" s="360">
        <v>300</v>
      </c>
      <c r="E48" s="360"/>
      <c r="F48" s="360">
        <v>300</v>
      </c>
    </row>
    <row r="49" spans="1:6" ht="13.5" thickBot="1">
      <c r="A49" s="343" t="s">
        <v>7</v>
      </c>
      <c r="B49" s="344" t="s">
        <v>355</v>
      </c>
      <c r="C49" s="332">
        <f>SUM(C50:C52)</f>
        <v>17470</v>
      </c>
      <c r="D49" s="332">
        <f>SUM(D50:D52)</f>
        <v>17470</v>
      </c>
      <c r="E49" s="332">
        <f>SUM(E50:E52)</f>
        <v>6985</v>
      </c>
      <c r="F49" s="332">
        <f>SUM(F50:F52)</f>
        <v>24455</v>
      </c>
    </row>
    <row r="50" spans="1:6">
      <c r="A50" s="336" t="s">
        <v>68</v>
      </c>
      <c r="B50" s="342" t="s">
        <v>126</v>
      </c>
      <c r="C50" s="348">
        <v>8580</v>
      </c>
      <c r="D50" s="348">
        <v>8580</v>
      </c>
      <c r="E50" s="348">
        <v>6985</v>
      </c>
      <c r="F50" s="348">
        <f>SUM(D50+E50)</f>
        <v>15565</v>
      </c>
    </row>
    <row r="51" spans="1:6">
      <c r="A51" s="336" t="s">
        <v>69</v>
      </c>
      <c r="B51" s="337" t="s">
        <v>110</v>
      </c>
      <c r="C51" s="360"/>
      <c r="D51" s="360">
        <v>8890</v>
      </c>
      <c r="E51" s="360"/>
      <c r="F51" s="360">
        <v>8890</v>
      </c>
    </row>
    <row r="52" spans="1:6">
      <c r="A52" s="336" t="s">
        <v>70</v>
      </c>
      <c r="B52" s="337" t="s">
        <v>43</v>
      </c>
      <c r="C52" s="360">
        <v>8890</v>
      </c>
      <c r="D52" s="360"/>
      <c r="E52" s="360"/>
      <c r="F52" s="360"/>
    </row>
    <row r="53" spans="1:6" ht="17.2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205485</v>
      </c>
      <c r="D54" s="362">
        <f>+D43+D49</f>
        <v>218192</v>
      </c>
      <c r="E54" s="362">
        <f>E43+E49</f>
        <v>6985</v>
      </c>
      <c r="F54" s="362">
        <f>+F43+F49</f>
        <v>225177</v>
      </c>
    </row>
    <row r="55" spans="1:6" ht="13.5" thickBot="1">
      <c r="A55" s="374"/>
      <c r="B55" s="375"/>
      <c r="C55" s="376"/>
      <c r="D55" s="376"/>
      <c r="E55" s="376"/>
      <c r="F55" s="376"/>
    </row>
    <row r="56" spans="1:6" ht="13.5" thickBot="1">
      <c r="A56" s="366" t="s">
        <v>121</v>
      </c>
      <c r="B56" s="367"/>
      <c r="C56" s="368">
        <v>36</v>
      </c>
      <c r="D56" s="368">
        <v>36</v>
      </c>
      <c r="E56" s="368"/>
      <c r="F56" s="368">
        <v>36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A42:D42"/>
    <mergeCell ref="C2:F2"/>
    <mergeCell ref="C3:F3"/>
    <mergeCell ref="C4:F4"/>
    <mergeCell ref="A7:F7"/>
    <mergeCell ref="C1:F1"/>
  </mergeCells>
  <pageMargins left="0.23" right="0.23" top="0.23" bottom="0.19" header="0.16" footer="0.16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F58"/>
  <sheetViews>
    <sheetView zoomScaleNormal="100" zoomScaleSheetLayoutView="100" workbookViewId="0">
      <selection activeCell="F1" sqref="F1"/>
    </sheetView>
  </sheetViews>
  <sheetFormatPr defaultRowHeight="12.75"/>
  <cols>
    <col min="1" max="1" width="13.83203125" style="74" customWidth="1"/>
    <col min="2" max="2" width="62.5" style="75" customWidth="1"/>
    <col min="3" max="6" width="11.83203125" style="75" customWidth="1"/>
    <col min="7" max="16384" width="9.33203125" style="75"/>
  </cols>
  <sheetData>
    <row r="1" spans="1:6" s="59" customFormat="1" ht="21" customHeight="1" thickBot="1">
      <c r="A1" s="58"/>
      <c r="B1" s="60"/>
      <c r="C1" s="214"/>
      <c r="D1" s="214"/>
      <c r="E1" s="214"/>
      <c r="F1" s="214" t="s">
        <v>430</v>
      </c>
    </row>
    <row r="2" spans="1:6" s="215" customFormat="1" ht="25.5" customHeight="1">
      <c r="A2" s="166" t="s">
        <v>406</v>
      </c>
      <c r="B2" s="291" t="s">
        <v>369</v>
      </c>
      <c r="C2" s="419" t="s">
        <v>46</v>
      </c>
      <c r="D2" s="420"/>
      <c r="E2" s="420"/>
      <c r="F2" s="421"/>
    </row>
    <row r="3" spans="1:6" s="215" customFormat="1" ht="24.75" thickBot="1">
      <c r="A3" s="207" t="s">
        <v>119</v>
      </c>
      <c r="B3" s="141" t="s">
        <v>336</v>
      </c>
      <c r="C3" s="422" t="s">
        <v>38</v>
      </c>
      <c r="D3" s="423"/>
      <c r="E3" s="423"/>
      <c r="F3" s="424"/>
    </row>
    <row r="4" spans="1:6" s="216" customFormat="1" ht="15.95" customHeight="1" thickBot="1">
      <c r="A4" s="61"/>
      <c r="B4" s="61"/>
      <c r="C4" s="406" t="s">
        <v>39</v>
      </c>
      <c r="D4" s="406"/>
      <c r="E4" s="406"/>
      <c r="F4" s="406"/>
    </row>
    <row r="5" spans="1:6" ht="36.75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217" customFormat="1" ht="12.95" customHeight="1" thickBot="1">
      <c r="A6" s="54">
        <v>1</v>
      </c>
      <c r="B6" s="55">
        <v>2</v>
      </c>
      <c r="C6" s="56">
        <v>3</v>
      </c>
      <c r="D6" s="56">
        <v>4</v>
      </c>
      <c r="E6" s="56">
        <v>5</v>
      </c>
      <c r="F6" s="56">
        <v>6</v>
      </c>
    </row>
    <row r="7" spans="1:6" s="217" customFormat="1" ht="15.95" customHeight="1" thickBot="1">
      <c r="A7" s="397" t="s">
        <v>41</v>
      </c>
      <c r="B7" s="398"/>
      <c r="C7" s="398"/>
      <c r="D7" s="398"/>
      <c r="E7" s="398"/>
      <c r="F7" s="399"/>
    </row>
    <row r="8" spans="1:6" s="152" customFormat="1" ht="12" customHeight="1" thickBot="1">
      <c r="A8" s="54" t="s">
        <v>6</v>
      </c>
      <c r="B8" s="66" t="s">
        <v>337</v>
      </c>
      <c r="C8" s="106">
        <f>SUM(C9:C18)</f>
        <v>52533</v>
      </c>
      <c r="D8" s="106">
        <f>SUM(D9:D18)</f>
        <v>52533</v>
      </c>
      <c r="E8" s="106">
        <f>SUM(E9:E18)</f>
        <v>-3289</v>
      </c>
      <c r="F8" s="106">
        <f>SUM(F9:F18)</f>
        <v>49244</v>
      </c>
    </row>
    <row r="9" spans="1:6" s="152" customFormat="1" ht="12" customHeight="1">
      <c r="A9" s="208" t="s">
        <v>62</v>
      </c>
      <c r="B9" s="8" t="s">
        <v>179</v>
      </c>
      <c r="C9" s="143"/>
      <c r="D9" s="143"/>
      <c r="E9" s="143"/>
      <c r="F9" s="143"/>
    </row>
    <row r="10" spans="1:6" s="152" customFormat="1" ht="12" customHeight="1">
      <c r="A10" s="209" t="s">
        <v>63</v>
      </c>
      <c r="B10" s="6" t="s">
        <v>180</v>
      </c>
      <c r="C10" s="104">
        <v>534</v>
      </c>
      <c r="D10" s="104">
        <v>534</v>
      </c>
      <c r="E10" s="104"/>
      <c r="F10" s="104">
        <f>D10+E10</f>
        <v>534</v>
      </c>
    </row>
    <row r="11" spans="1:6" s="152" customFormat="1" ht="12" customHeight="1">
      <c r="A11" s="209" t="s">
        <v>64</v>
      </c>
      <c r="B11" s="6" t="s">
        <v>181</v>
      </c>
      <c r="C11" s="104">
        <v>2152</v>
      </c>
      <c r="D11" s="104">
        <v>2152</v>
      </c>
      <c r="E11" s="104"/>
      <c r="F11" s="104">
        <f>D11+E11</f>
        <v>2152</v>
      </c>
    </row>
    <row r="12" spans="1:6" s="152" customFormat="1" ht="12" customHeight="1">
      <c r="A12" s="209" t="s">
        <v>65</v>
      </c>
      <c r="B12" s="6" t="s">
        <v>182</v>
      </c>
      <c r="C12" s="104"/>
      <c r="D12" s="104"/>
      <c r="E12" s="104"/>
      <c r="F12" s="104"/>
    </row>
    <row r="13" spans="1:6" s="152" customFormat="1" ht="12" customHeight="1">
      <c r="A13" s="209" t="s">
        <v>82</v>
      </c>
      <c r="B13" s="6" t="s">
        <v>183</v>
      </c>
      <c r="C13" s="104">
        <v>34132</v>
      </c>
      <c r="D13" s="104">
        <v>34132</v>
      </c>
      <c r="E13" s="104">
        <f>'3.3.1 sz. mell Óvoda köt.'!E13</f>
        <v>-3289</v>
      </c>
      <c r="F13" s="104">
        <f>D13+E13</f>
        <v>30843</v>
      </c>
    </row>
    <row r="14" spans="1:6" s="152" customFormat="1" ht="12" customHeight="1">
      <c r="A14" s="209" t="s">
        <v>66</v>
      </c>
      <c r="B14" s="6" t="s">
        <v>338</v>
      </c>
      <c r="C14" s="104">
        <v>9797</v>
      </c>
      <c r="D14" s="104">
        <v>9797</v>
      </c>
      <c r="E14" s="104"/>
      <c r="F14" s="104">
        <f>D14+E14</f>
        <v>9797</v>
      </c>
    </row>
    <row r="15" spans="1:6" s="152" customFormat="1" ht="12" customHeight="1">
      <c r="A15" s="209" t="s">
        <v>67</v>
      </c>
      <c r="B15" s="5" t="s">
        <v>339</v>
      </c>
      <c r="C15" s="104">
        <v>5918</v>
      </c>
      <c r="D15" s="104">
        <v>5918</v>
      </c>
      <c r="E15" s="104"/>
      <c r="F15" s="104">
        <f>D15+E15</f>
        <v>5918</v>
      </c>
    </row>
    <row r="16" spans="1:6" s="152" customFormat="1" ht="12" customHeight="1">
      <c r="A16" s="209" t="s">
        <v>74</v>
      </c>
      <c r="B16" s="6" t="s">
        <v>186</v>
      </c>
      <c r="C16" s="144"/>
      <c r="D16" s="144"/>
      <c r="E16" s="144"/>
      <c r="F16" s="144"/>
    </row>
    <row r="17" spans="1:6" s="218" customFormat="1" ht="12" customHeight="1">
      <c r="A17" s="209" t="s">
        <v>75</v>
      </c>
      <c r="B17" s="6" t="s">
        <v>187</v>
      </c>
      <c r="C17" s="104"/>
      <c r="D17" s="104"/>
      <c r="E17" s="104"/>
      <c r="F17" s="104"/>
    </row>
    <row r="18" spans="1:6" s="218" customFormat="1" ht="12" customHeight="1" thickBot="1">
      <c r="A18" s="209" t="s">
        <v>76</v>
      </c>
      <c r="B18" s="5" t="s">
        <v>188</v>
      </c>
      <c r="C18" s="105"/>
      <c r="D18" s="105"/>
      <c r="E18" s="105"/>
      <c r="F18" s="105"/>
    </row>
    <row r="19" spans="1:6" s="152" customFormat="1" ht="12" customHeight="1" thickBot="1">
      <c r="A19" s="54" t="s">
        <v>7</v>
      </c>
      <c r="B19" s="66" t="s">
        <v>340</v>
      </c>
      <c r="C19" s="106">
        <f>SUM(C20:C22)</f>
        <v>0</v>
      </c>
      <c r="D19" s="106">
        <f>SUM(D20:D22)</f>
        <v>0</v>
      </c>
      <c r="E19" s="106">
        <f>SUM(E20:E22)</f>
        <v>779</v>
      </c>
      <c r="F19" s="106">
        <f>SUM(F20:F22)</f>
        <v>779</v>
      </c>
    </row>
    <row r="20" spans="1:6" s="218" customFormat="1" ht="12" customHeight="1">
      <c r="A20" s="209" t="s">
        <v>68</v>
      </c>
      <c r="B20" s="7" t="s">
        <v>154</v>
      </c>
      <c r="C20" s="104"/>
      <c r="D20" s="104"/>
      <c r="E20" s="104"/>
      <c r="F20" s="104"/>
    </row>
    <row r="21" spans="1:6" s="218" customFormat="1" ht="12" customHeight="1">
      <c r="A21" s="209" t="s">
        <v>69</v>
      </c>
      <c r="B21" s="6" t="s">
        <v>341</v>
      </c>
      <c r="C21" s="104"/>
      <c r="D21" s="104"/>
      <c r="E21" s="104"/>
      <c r="F21" s="104"/>
    </row>
    <row r="22" spans="1:6" s="218" customFormat="1" ht="12" customHeight="1">
      <c r="A22" s="209" t="s">
        <v>70</v>
      </c>
      <c r="B22" s="6" t="s">
        <v>414</v>
      </c>
      <c r="C22" s="104"/>
      <c r="D22" s="104"/>
      <c r="E22" s="104">
        <f>'3.3.1 sz. mell Óvoda köt.'!E22</f>
        <v>779</v>
      </c>
      <c r="F22" s="104">
        <f>'3.3.1 sz. mell Óvoda köt.'!F22</f>
        <v>779</v>
      </c>
    </row>
    <row r="23" spans="1:6" s="218" customFormat="1" ht="12" customHeight="1" thickBot="1">
      <c r="A23" s="209" t="s">
        <v>71</v>
      </c>
      <c r="B23" s="6" t="s">
        <v>0</v>
      </c>
      <c r="C23" s="104"/>
      <c r="D23" s="104"/>
      <c r="E23" s="104"/>
      <c r="F23" s="104"/>
    </row>
    <row r="24" spans="1:6" s="218" customFormat="1" ht="12" customHeight="1" thickBot="1">
      <c r="A24" s="57" t="s">
        <v>8</v>
      </c>
      <c r="B24" s="44" t="s">
        <v>97</v>
      </c>
      <c r="C24" s="131"/>
      <c r="D24" s="131"/>
      <c r="E24" s="131"/>
      <c r="F24" s="131"/>
    </row>
    <row r="25" spans="1:6" s="218" customFormat="1" ht="12" customHeight="1" thickBot="1">
      <c r="A25" s="57" t="s">
        <v>9</v>
      </c>
      <c r="B25" s="44" t="s">
        <v>342</v>
      </c>
      <c r="C25" s="106">
        <f>+C26+C27</f>
        <v>0</v>
      </c>
      <c r="D25" s="106">
        <f>+D26+D27</f>
        <v>0</v>
      </c>
      <c r="E25" s="106">
        <f>+E26+E27</f>
        <v>0</v>
      </c>
      <c r="F25" s="106">
        <f>+F26+F27</f>
        <v>0</v>
      </c>
    </row>
    <row r="26" spans="1:6" s="218" customFormat="1" ht="12" customHeight="1">
      <c r="A26" s="210" t="s">
        <v>164</v>
      </c>
      <c r="B26" s="211" t="s">
        <v>341</v>
      </c>
      <c r="C26" s="33"/>
      <c r="D26" s="33"/>
      <c r="E26" s="33"/>
      <c r="F26" s="33"/>
    </row>
    <row r="27" spans="1:6" s="218" customFormat="1" ht="12" customHeight="1">
      <c r="A27" s="210" t="s">
        <v>167</v>
      </c>
      <c r="B27" s="212" t="s">
        <v>343</v>
      </c>
      <c r="C27" s="107"/>
      <c r="D27" s="107"/>
      <c r="E27" s="107"/>
      <c r="F27" s="107"/>
    </row>
    <row r="28" spans="1:6" s="218" customFormat="1" ht="12" customHeight="1" thickBot="1">
      <c r="A28" s="209" t="s">
        <v>168</v>
      </c>
      <c r="B28" s="213" t="s">
        <v>344</v>
      </c>
      <c r="C28" s="36"/>
      <c r="D28" s="36"/>
      <c r="E28" s="36"/>
      <c r="F28" s="36"/>
    </row>
    <row r="29" spans="1:6" s="218" customFormat="1" ht="12" customHeight="1" thickBot="1">
      <c r="A29" s="57" t="s">
        <v>10</v>
      </c>
      <c r="B29" s="44" t="s">
        <v>345</v>
      </c>
      <c r="C29" s="106">
        <f>+C30+C31+C32</f>
        <v>0</v>
      </c>
      <c r="D29" s="106">
        <f>+D30+D31+D32</f>
        <v>0</v>
      </c>
      <c r="E29" s="106">
        <f>+E30+E31+E32</f>
        <v>0</v>
      </c>
      <c r="F29" s="106">
        <f>+F30+F31+F32</f>
        <v>0</v>
      </c>
    </row>
    <row r="30" spans="1:6" s="218" customFormat="1" ht="12" customHeight="1">
      <c r="A30" s="210" t="s">
        <v>55</v>
      </c>
      <c r="B30" s="211" t="s">
        <v>193</v>
      </c>
      <c r="C30" s="33"/>
      <c r="D30" s="33"/>
      <c r="E30" s="33"/>
      <c r="F30" s="33"/>
    </row>
    <row r="31" spans="1:6" s="218" customFormat="1" ht="12" customHeight="1">
      <c r="A31" s="210" t="s">
        <v>56</v>
      </c>
      <c r="B31" s="212" t="s">
        <v>194</v>
      </c>
      <c r="C31" s="107"/>
      <c r="D31" s="107"/>
      <c r="E31" s="107"/>
      <c r="F31" s="107"/>
    </row>
    <row r="32" spans="1:6" s="218" customFormat="1" ht="12" customHeight="1" thickBot="1">
      <c r="A32" s="209" t="s">
        <v>57</v>
      </c>
      <c r="B32" s="46" t="s">
        <v>195</v>
      </c>
      <c r="C32" s="36"/>
      <c r="D32" s="36"/>
      <c r="E32" s="36"/>
      <c r="F32" s="36"/>
    </row>
    <row r="33" spans="1:6" s="152" customFormat="1" ht="12" customHeight="1" thickBot="1">
      <c r="A33" s="57" t="s">
        <v>11</v>
      </c>
      <c r="B33" s="44" t="s">
        <v>308</v>
      </c>
      <c r="C33" s="131"/>
      <c r="D33" s="131"/>
      <c r="E33" s="131"/>
      <c r="F33" s="131"/>
    </row>
    <row r="34" spans="1:6" s="152" customFormat="1" ht="12" customHeight="1" thickBot="1">
      <c r="A34" s="57" t="s">
        <v>12</v>
      </c>
      <c r="B34" s="44" t="s">
        <v>346</v>
      </c>
      <c r="C34" s="145"/>
      <c r="D34" s="145"/>
      <c r="E34" s="145"/>
      <c r="F34" s="145"/>
    </row>
    <row r="35" spans="1:6" s="152" customFormat="1" ht="12" customHeight="1" thickBot="1">
      <c r="A35" s="54" t="s">
        <v>13</v>
      </c>
      <c r="B35" s="44" t="s">
        <v>347</v>
      </c>
      <c r="C35" s="146">
        <f>+C8+C19+C24+C25+C29+C33+C34</f>
        <v>52533</v>
      </c>
      <c r="D35" s="146">
        <f>+D8+D19+D24+D25+D29+D33+D34</f>
        <v>52533</v>
      </c>
      <c r="E35" s="146">
        <f>+E8+E19+E24+E25+E29+E33+E34</f>
        <v>-2510</v>
      </c>
      <c r="F35" s="146">
        <f>+F8+F19+F24+F25+F29+F33+F34</f>
        <v>50023</v>
      </c>
    </row>
    <row r="36" spans="1:6" s="152" customFormat="1" ht="12" customHeight="1" thickBot="1">
      <c r="A36" s="67" t="s">
        <v>14</v>
      </c>
      <c r="B36" s="44" t="s">
        <v>348</v>
      </c>
      <c r="C36" s="146">
        <f>+C37+C38+C39</f>
        <v>269876</v>
      </c>
      <c r="D36" s="146">
        <v>271773</v>
      </c>
      <c r="E36" s="146">
        <f>'3.3.1 sz. mell Óvoda köt.'!E36</f>
        <v>12659</v>
      </c>
      <c r="F36" s="146">
        <f>+F37+F38+F39</f>
        <v>284354</v>
      </c>
    </row>
    <row r="37" spans="1:6" s="152" customFormat="1" ht="12" customHeight="1">
      <c r="A37" s="210" t="s">
        <v>349</v>
      </c>
      <c r="B37" s="211" t="s">
        <v>135</v>
      </c>
      <c r="C37" s="33"/>
      <c r="D37" s="33"/>
      <c r="E37" s="33">
        <f>'3.3.1 sz. mell Óvoda köt.'!E37</f>
        <v>78</v>
      </c>
      <c r="F37" s="33"/>
    </row>
    <row r="38" spans="1:6" s="152" customFormat="1" ht="12" customHeight="1">
      <c r="A38" s="210" t="s">
        <v>350</v>
      </c>
      <c r="B38" s="212" t="s">
        <v>1</v>
      </c>
      <c r="C38" s="107"/>
      <c r="D38" s="107"/>
      <c r="E38" s="107"/>
      <c r="F38" s="107"/>
    </row>
    <row r="39" spans="1:6" s="218" customFormat="1" ht="12" customHeight="1" thickBot="1">
      <c r="A39" s="209" t="s">
        <v>351</v>
      </c>
      <c r="B39" s="46" t="s">
        <v>352</v>
      </c>
      <c r="C39" s="36">
        <v>269876</v>
      </c>
      <c r="D39" s="36">
        <v>271773</v>
      </c>
      <c r="E39" s="36">
        <f>'3.3.1 sz. mell Óvoda köt.'!E39</f>
        <v>12581</v>
      </c>
      <c r="F39" s="104">
        <f>D39+E39</f>
        <v>284354</v>
      </c>
    </row>
    <row r="40" spans="1:6" s="218" customFormat="1" ht="15" customHeight="1" thickBot="1">
      <c r="A40" s="67" t="s">
        <v>15</v>
      </c>
      <c r="B40" s="68" t="s">
        <v>353</v>
      </c>
      <c r="C40" s="149">
        <f>+C35+C36</f>
        <v>322409</v>
      </c>
      <c r="D40" s="149">
        <f>+D35+D36</f>
        <v>324306</v>
      </c>
      <c r="E40" s="149">
        <f>+E35+E36</f>
        <v>10149</v>
      </c>
      <c r="F40" s="149">
        <f>+F35+F36</f>
        <v>334377</v>
      </c>
    </row>
    <row r="41" spans="1:6" s="218" customFormat="1" ht="15" customHeight="1">
      <c r="A41" s="69"/>
      <c r="B41" s="70"/>
      <c r="C41" s="147"/>
      <c r="D41" s="147"/>
      <c r="E41" s="147"/>
      <c r="F41" s="147"/>
    </row>
    <row r="42" spans="1:6" ht="13.5" thickBot="1">
      <c r="A42" s="71"/>
      <c r="B42" s="72"/>
      <c r="C42" s="148"/>
      <c r="D42" s="148"/>
      <c r="E42" s="148"/>
      <c r="F42" s="148"/>
    </row>
    <row r="43" spans="1:6" s="217" customFormat="1" ht="16.5" customHeight="1" thickBot="1">
      <c r="A43" s="397" t="s">
        <v>42</v>
      </c>
      <c r="B43" s="398"/>
      <c r="C43" s="398"/>
      <c r="D43" s="398"/>
      <c r="E43" s="398"/>
      <c r="F43" s="399"/>
    </row>
    <row r="44" spans="1:6" s="219" customFormat="1" ht="12" customHeight="1" thickBot="1">
      <c r="A44" s="57" t="s">
        <v>6</v>
      </c>
      <c r="B44" s="44" t="s">
        <v>354</v>
      </c>
      <c r="C44" s="106">
        <f>SUM(C45:C49)</f>
        <v>321376</v>
      </c>
      <c r="D44" s="106">
        <f>SUM(D45:D49)</f>
        <v>323273</v>
      </c>
      <c r="E44" s="106">
        <f>SUM(E45:E49)</f>
        <v>9540</v>
      </c>
      <c r="F44" s="106">
        <f>SUM(F45:F49)</f>
        <v>332643</v>
      </c>
    </row>
    <row r="45" spans="1:6" ht="12" customHeight="1">
      <c r="A45" s="209" t="s">
        <v>62</v>
      </c>
      <c r="B45" s="7" t="s">
        <v>36</v>
      </c>
      <c r="C45" s="33">
        <v>102134</v>
      </c>
      <c r="D45" s="33">
        <v>103100</v>
      </c>
      <c r="E45" s="33">
        <f>'3.3.1 sz. mell Óvoda köt.'!E45</f>
        <v>0</v>
      </c>
      <c r="F45" s="33">
        <f>D45+E45</f>
        <v>103100</v>
      </c>
    </row>
    <row r="46" spans="1:6" ht="12" customHeight="1">
      <c r="A46" s="209" t="s">
        <v>63</v>
      </c>
      <c r="B46" s="6" t="s">
        <v>106</v>
      </c>
      <c r="C46" s="35">
        <v>27371</v>
      </c>
      <c r="D46" s="35">
        <v>27629</v>
      </c>
      <c r="E46" s="33">
        <f>'3.3.1 sz. mell Óvoda köt.'!E46</f>
        <v>-143</v>
      </c>
      <c r="F46" s="33">
        <f>D46+E46</f>
        <v>27486</v>
      </c>
    </row>
    <row r="47" spans="1:6" ht="12" customHeight="1">
      <c r="A47" s="209" t="s">
        <v>64</v>
      </c>
      <c r="B47" s="6" t="s">
        <v>81</v>
      </c>
      <c r="C47" s="35">
        <v>191871</v>
      </c>
      <c r="D47" s="35">
        <v>192544</v>
      </c>
      <c r="E47" s="33">
        <f>'3.3.1 sz. mell Óvoda köt.'!E47</f>
        <v>9513</v>
      </c>
      <c r="F47" s="33">
        <f>D47+E47</f>
        <v>202057</v>
      </c>
    </row>
    <row r="48" spans="1:6" ht="12" customHeight="1">
      <c r="A48" s="209" t="s">
        <v>65</v>
      </c>
      <c r="B48" s="6" t="s">
        <v>107</v>
      </c>
      <c r="C48" s="35"/>
      <c r="D48" s="35"/>
      <c r="E48" s="33">
        <f>'3.3.1 sz. mell Óvoda köt.'!E48</f>
        <v>0</v>
      </c>
      <c r="F48" s="35"/>
    </row>
    <row r="49" spans="1:6" ht="12" customHeight="1" thickBot="1">
      <c r="A49" s="209" t="s">
        <v>82</v>
      </c>
      <c r="B49" s="6" t="s">
        <v>108</v>
      </c>
      <c r="C49" s="35"/>
      <c r="D49" s="35"/>
      <c r="E49" s="107">
        <f>'3.3.1 sz. mell Óvoda köt.'!E49</f>
        <v>170</v>
      </c>
      <c r="F49" s="35"/>
    </row>
    <row r="50" spans="1:6" ht="12" customHeight="1" thickBot="1">
      <c r="A50" s="57" t="s">
        <v>7</v>
      </c>
      <c r="B50" s="44" t="s">
        <v>355</v>
      </c>
      <c r="C50" s="106">
        <f>SUM(C51:C53)</f>
        <v>1033</v>
      </c>
      <c r="D50" s="106">
        <f>SUM(D51:D53)</f>
        <v>1033</v>
      </c>
      <c r="E50" s="377">
        <f>'3.3.1 sz. mell Óvoda köt.'!E50</f>
        <v>609</v>
      </c>
      <c r="F50" s="106">
        <f>SUM(F51:F53)</f>
        <v>1642</v>
      </c>
    </row>
    <row r="51" spans="1:6" s="219" customFormat="1" ht="12" customHeight="1">
      <c r="A51" s="209" t="s">
        <v>68</v>
      </c>
      <c r="B51" s="7" t="s">
        <v>126</v>
      </c>
      <c r="C51" s="33">
        <v>1033</v>
      </c>
      <c r="D51" s="33">
        <v>1033</v>
      </c>
      <c r="E51" s="33">
        <f>'3.3.1 sz. mell Óvoda köt.'!E51</f>
        <v>609</v>
      </c>
      <c r="F51" s="33">
        <f>D51+E51</f>
        <v>1642</v>
      </c>
    </row>
    <row r="52" spans="1:6" ht="12" customHeight="1">
      <c r="A52" s="209" t="s">
        <v>69</v>
      </c>
      <c r="B52" s="6" t="s">
        <v>110</v>
      </c>
      <c r="C52" s="35"/>
      <c r="D52" s="35"/>
      <c r="E52" s="33">
        <f>'3.3.1 sz. mell Óvoda köt.'!E52</f>
        <v>0</v>
      </c>
      <c r="F52" s="35"/>
    </row>
    <row r="53" spans="1:6" ht="12" customHeight="1">
      <c r="A53" s="209" t="s">
        <v>70</v>
      </c>
      <c r="B53" s="6" t="s">
        <v>43</v>
      </c>
      <c r="C53" s="35"/>
      <c r="D53" s="35"/>
      <c r="E53" s="33">
        <f>'3.3.1 sz. mell Óvoda köt.'!E53</f>
        <v>0</v>
      </c>
      <c r="F53" s="35"/>
    </row>
    <row r="54" spans="1:6" ht="12" customHeight="1" thickBot="1">
      <c r="A54" s="209" t="s">
        <v>71</v>
      </c>
      <c r="B54" s="6" t="s">
        <v>2</v>
      </c>
      <c r="C54" s="35"/>
      <c r="D54" s="35"/>
      <c r="E54" s="107">
        <f>'3.3.1 sz. mell Óvoda köt.'!E54</f>
        <v>0</v>
      </c>
      <c r="F54" s="35"/>
    </row>
    <row r="55" spans="1:6" ht="15" customHeight="1" thickBot="1">
      <c r="A55" s="57" t="s">
        <v>8</v>
      </c>
      <c r="B55" s="73" t="s">
        <v>356</v>
      </c>
      <c r="C55" s="150">
        <f>+C44+C50</f>
        <v>322409</v>
      </c>
      <c r="D55" s="150">
        <f>+D44+D50</f>
        <v>324306</v>
      </c>
      <c r="E55" s="377">
        <f>'3.3.1 sz. mell Óvoda köt.'!E55</f>
        <v>10149</v>
      </c>
      <c r="F55" s="150">
        <f>+F44+F50</f>
        <v>334285</v>
      </c>
    </row>
    <row r="56" spans="1:6" ht="13.5" thickBot="1">
      <c r="C56" s="151"/>
      <c r="D56" s="151"/>
      <c r="E56" s="151"/>
      <c r="F56" s="151"/>
    </row>
    <row r="57" spans="1:6" ht="15" customHeight="1" thickBot="1">
      <c r="A57" s="76" t="s">
        <v>121</v>
      </c>
      <c r="B57" s="77"/>
      <c r="C57" s="42">
        <v>38</v>
      </c>
      <c r="D57" s="42">
        <v>38</v>
      </c>
      <c r="E57" s="42">
        <v>0</v>
      </c>
      <c r="F57" s="42">
        <v>38</v>
      </c>
    </row>
    <row r="58" spans="1:6" ht="14.25" customHeight="1" thickBot="1">
      <c r="A58" s="76" t="s">
        <v>122</v>
      </c>
      <c r="B58" s="77"/>
      <c r="C58" s="42"/>
      <c r="D58" s="42"/>
      <c r="E58" s="42"/>
      <c r="F58" s="42"/>
    </row>
  </sheetData>
  <sheetProtection formatCells="0"/>
  <mergeCells count="5">
    <mergeCell ref="A43:F43"/>
    <mergeCell ref="C2:F2"/>
    <mergeCell ref="C3:F3"/>
    <mergeCell ref="C4:F4"/>
    <mergeCell ref="A7:F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F58"/>
  <sheetViews>
    <sheetView zoomScaleNormal="100" zoomScaleSheetLayoutView="100" workbookViewId="0">
      <selection activeCell="F1" sqref="F1"/>
    </sheetView>
  </sheetViews>
  <sheetFormatPr defaultRowHeight="12.75"/>
  <cols>
    <col min="1" max="1" width="13.83203125" style="74" customWidth="1"/>
    <col min="2" max="2" width="62.5" style="75" customWidth="1"/>
    <col min="3" max="6" width="11.83203125" style="75" customWidth="1"/>
    <col min="7" max="16384" width="9.33203125" style="75"/>
  </cols>
  <sheetData>
    <row r="1" spans="1:6" s="59" customFormat="1" ht="21" customHeight="1" thickBot="1">
      <c r="A1" s="58"/>
      <c r="B1" s="60"/>
      <c r="C1" s="214"/>
      <c r="D1" s="214"/>
      <c r="E1" s="214"/>
      <c r="F1" s="214" t="s">
        <v>431</v>
      </c>
    </row>
    <row r="2" spans="1:6" s="215" customFormat="1" ht="25.5" customHeight="1">
      <c r="A2" s="166" t="s">
        <v>406</v>
      </c>
      <c r="B2" s="291" t="s">
        <v>369</v>
      </c>
      <c r="C2" s="419" t="s">
        <v>46</v>
      </c>
      <c r="D2" s="420"/>
      <c r="E2" s="420"/>
      <c r="F2" s="421"/>
    </row>
    <row r="3" spans="1:6" s="215" customFormat="1" ht="24.75" thickBot="1">
      <c r="A3" s="207" t="s">
        <v>119</v>
      </c>
      <c r="B3" s="141" t="s">
        <v>403</v>
      </c>
      <c r="C3" s="422" t="s">
        <v>38</v>
      </c>
      <c r="D3" s="423"/>
      <c r="E3" s="423"/>
      <c r="F3" s="424"/>
    </row>
    <row r="4" spans="1:6" s="216" customFormat="1" ht="15.95" customHeight="1" thickBot="1">
      <c r="A4" s="61"/>
      <c r="B4" s="61"/>
      <c r="C4" s="406" t="s">
        <v>39</v>
      </c>
      <c r="D4" s="406"/>
      <c r="E4" s="406"/>
      <c r="F4" s="406"/>
    </row>
    <row r="5" spans="1:6" ht="36.75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217" customFormat="1" ht="12.95" customHeight="1" thickBot="1">
      <c r="A6" s="54">
        <v>1</v>
      </c>
      <c r="B6" s="55">
        <v>2</v>
      </c>
      <c r="C6" s="56">
        <v>3</v>
      </c>
      <c r="D6" s="56">
        <v>4</v>
      </c>
      <c r="E6" s="56">
        <v>5</v>
      </c>
      <c r="F6" s="56">
        <v>6</v>
      </c>
    </row>
    <row r="7" spans="1:6" s="217" customFormat="1" ht="15.95" customHeight="1" thickBot="1">
      <c r="A7" s="397" t="s">
        <v>41</v>
      </c>
      <c r="B7" s="398"/>
      <c r="C7" s="398"/>
      <c r="D7" s="398"/>
      <c r="E7" s="398"/>
      <c r="F7" s="399"/>
    </row>
    <row r="8" spans="1:6" s="152" customFormat="1" ht="12" customHeight="1" thickBot="1">
      <c r="A8" s="54" t="s">
        <v>6</v>
      </c>
      <c r="B8" s="66" t="s">
        <v>337</v>
      </c>
      <c r="C8" s="106">
        <f>SUM(C9:C18)</f>
        <v>52533</v>
      </c>
      <c r="D8" s="106">
        <f>SUM(D9:D18)</f>
        <v>52533</v>
      </c>
      <c r="E8" s="106">
        <f>SUM(E9:E18)</f>
        <v>-3289</v>
      </c>
      <c r="F8" s="106">
        <f>SUM(F9:F18)</f>
        <v>49244</v>
      </c>
    </row>
    <row r="9" spans="1:6" s="152" customFormat="1" ht="12" customHeight="1">
      <c r="A9" s="208" t="s">
        <v>62</v>
      </c>
      <c r="B9" s="8" t="s">
        <v>179</v>
      </c>
      <c r="C9" s="143"/>
      <c r="D9" s="143"/>
      <c r="E9" s="143"/>
      <c r="F9" s="143"/>
    </row>
    <row r="10" spans="1:6" s="152" customFormat="1" ht="12" customHeight="1">
      <c r="A10" s="209" t="s">
        <v>63</v>
      </c>
      <c r="B10" s="6" t="s">
        <v>180</v>
      </c>
      <c r="C10" s="104">
        <v>534</v>
      </c>
      <c r="D10" s="104">
        <v>534</v>
      </c>
      <c r="E10" s="104"/>
      <c r="F10" s="104">
        <f>D10+E10</f>
        <v>534</v>
      </c>
    </row>
    <row r="11" spans="1:6" s="152" customFormat="1" ht="12" customHeight="1">
      <c r="A11" s="209" t="s">
        <v>64</v>
      </c>
      <c r="B11" s="6" t="s">
        <v>181</v>
      </c>
      <c r="C11" s="104">
        <v>2152</v>
      </c>
      <c r="D11" s="104">
        <v>2152</v>
      </c>
      <c r="E11" s="104"/>
      <c r="F11" s="104">
        <f>D11+E11</f>
        <v>2152</v>
      </c>
    </row>
    <row r="12" spans="1:6" s="152" customFormat="1" ht="12" customHeight="1">
      <c r="A12" s="209" t="s">
        <v>65</v>
      </c>
      <c r="B12" s="6" t="s">
        <v>182</v>
      </c>
      <c r="C12" s="104"/>
      <c r="D12" s="104"/>
      <c r="E12" s="104"/>
      <c r="F12" s="104"/>
    </row>
    <row r="13" spans="1:6" s="152" customFormat="1" ht="12" customHeight="1">
      <c r="A13" s="209" t="s">
        <v>82</v>
      </c>
      <c r="B13" s="6" t="s">
        <v>183</v>
      </c>
      <c r="C13" s="104">
        <v>34132</v>
      </c>
      <c r="D13" s="104">
        <v>34132</v>
      </c>
      <c r="E13" s="104">
        <v>-3289</v>
      </c>
      <c r="F13" s="104">
        <f>D13+E13</f>
        <v>30843</v>
      </c>
    </row>
    <row r="14" spans="1:6" s="152" customFormat="1" ht="12" customHeight="1">
      <c r="A14" s="209" t="s">
        <v>66</v>
      </c>
      <c r="B14" s="6" t="s">
        <v>338</v>
      </c>
      <c r="C14" s="104">
        <v>9797</v>
      </c>
      <c r="D14" s="104">
        <v>9797</v>
      </c>
      <c r="E14" s="104"/>
      <c r="F14" s="104">
        <f>D14+E14</f>
        <v>9797</v>
      </c>
    </row>
    <row r="15" spans="1:6" s="152" customFormat="1" ht="12" customHeight="1">
      <c r="A15" s="209" t="s">
        <v>67</v>
      </c>
      <c r="B15" s="5" t="s">
        <v>339</v>
      </c>
      <c r="C15" s="104">
        <v>5918</v>
      </c>
      <c r="D15" s="104">
        <v>5918</v>
      </c>
      <c r="E15" s="104"/>
      <c r="F15" s="104">
        <f>D15+E15</f>
        <v>5918</v>
      </c>
    </row>
    <row r="16" spans="1:6" s="152" customFormat="1" ht="12" customHeight="1">
      <c r="A16" s="209" t="s">
        <v>74</v>
      </c>
      <c r="B16" s="6" t="s">
        <v>186</v>
      </c>
      <c r="C16" s="144"/>
      <c r="D16" s="144"/>
      <c r="E16" s="144"/>
      <c r="F16" s="144"/>
    </row>
    <row r="17" spans="1:6" s="218" customFormat="1" ht="12" customHeight="1">
      <c r="A17" s="209" t="s">
        <v>75</v>
      </c>
      <c r="B17" s="6" t="s">
        <v>187</v>
      </c>
      <c r="C17" s="104"/>
      <c r="D17" s="104"/>
      <c r="E17" s="104"/>
      <c r="F17" s="104"/>
    </row>
    <row r="18" spans="1:6" s="218" customFormat="1" ht="12" customHeight="1" thickBot="1">
      <c r="A18" s="209" t="s">
        <v>76</v>
      </c>
      <c r="B18" s="5" t="s">
        <v>188</v>
      </c>
      <c r="C18" s="105"/>
      <c r="D18" s="105"/>
      <c r="E18" s="105"/>
      <c r="F18" s="105"/>
    </row>
    <row r="19" spans="1:6" s="152" customFormat="1" ht="12" customHeight="1" thickBot="1">
      <c r="A19" s="54" t="s">
        <v>7</v>
      </c>
      <c r="B19" s="66" t="s">
        <v>340</v>
      </c>
      <c r="C19" s="106">
        <f>SUM(C20:C22)</f>
        <v>0</v>
      </c>
      <c r="D19" s="106">
        <f>SUM(D20:D22)</f>
        <v>0</v>
      </c>
      <c r="E19" s="106">
        <f>SUM(E20:E22)</f>
        <v>779</v>
      </c>
      <c r="F19" s="106">
        <f>SUM(F20:F22)</f>
        <v>779</v>
      </c>
    </row>
    <row r="20" spans="1:6" s="218" customFormat="1" ht="12" customHeight="1">
      <c r="A20" s="209" t="s">
        <v>68</v>
      </c>
      <c r="B20" s="7" t="s">
        <v>154</v>
      </c>
      <c r="C20" s="104"/>
      <c r="D20" s="104"/>
      <c r="E20" s="104"/>
      <c r="F20" s="104"/>
    </row>
    <row r="21" spans="1:6" s="218" customFormat="1" ht="12" customHeight="1">
      <c r="A21" s="209" t="s">
        <v>69</v>
      </c>
      <c r="B21" s="6" t="s">
        <v>341</v>
      </c>
      <c r="C21" s="104"/>
      <c r="D21" s="104"/>
      <c r="E21" s="104"/>
      <c r="F21" s="104"/>
    </row>
    <row r="22" spans="1:6" s="218" customFormat="1" ht="12" customHeight="1">
      <c r="A22" s="209" t="s">
        <v>70</v>
      </c>
      <c r="B22" s="6" t="s">
        <v>414</v>
      </c>
      <c r="C22" s="104"/>
      <c r="D22" s="104"/>
      <c r="E22" s="104">
        <v>779</v>
      </c>
      <c r="F22" s="104">
        <f>D22+E22</f>
        <v>779</v>
      </c>
    </row>
    <row r="23" spans="1:6" s="218" customFormat="1" ht="12" customHeight="1" thickBot="1">
      <c r="A23" s="209" t="s">
        <v>71</v>
      </c>
      <c r="B23" s="6" t="s">
        <v>0</v>
      </c>
      <c r="C23" s="104"/>
      <c r="D23" s="104"/>
      <c r="E23" s="104"/>
      <c r="F23" s="104"/>
    </row>
    <row r="24" spans="1:6" s="218" customFormat="1" ht="12" customHeight="1" thickBot="1">
      <c r="A24" s="57" t="s">
        <v>8</v>
      </c>
      <c r="B24" s="44" t="s">
        <v>97</v>
      </c>
      <c r="C24" s="131"/>
      <c r="D24" s="131"/>
      <c r="E24" s="131"/>
      <c r="F24" s="131"/>
    </row>
    <row r="25" spans="1:6" s="218" customFormat="1" ht="12" customHeight="1" thickBot="1">
      <c r="A25" s="57" t="s">
        <v>9</v>
      </c>
      <c r="B25" s="44" t="s">
        <v>342</v>
      </c>
      <c r="C25" s="106">
        <f>+C26+C27</f>
        <v>0</v>
      </c>
      <c r="D25" s="106">
        <f>+D26+D27</f>
        <v>0</v>
      </c>
      <c r="E25" s="106">
        <f>+E26+E27</f>
        <v>0</v>
      </c>
      <c r="F25" s="106">
        <f>+F26+F27</f>
        <v>0</v>
      </c>
    </row>
    <row r="26" spans="1:6" s="218" customFormat="1" ht="12" customHeight="1">
      <c r="A26" s="210" t="s">
        <v>164</v>
      </c>
      <c r="B26" s="211" t="s">
        <v>341</v>
      </c>
      <c r="C26" s="33"/>
      <c r="D26" s="33"/>
      <c r="E26" s="33"/>
      <c r="F26" s="33"/>
    </row>
    <row r="27" spans="1:6" s="218" customFormat="1" ht="12" customHeight="1">
      <c r="A27" s="210" t="s">
        <v>167</v>
      </c>
      <c r="B27" s="212" t="s">
        <v>343</v>
      </c>
      <c r="C27" s="107"/>
      <c r="D27" s="107"/>
      <c r="E27" s="107"/>
      <c r="F27" s="107"/>
    </row>
    <row r="28" spans="1:6" s="218" customFormat="1" ht="12" customHeight="1" thickBot="1">
      <c r="A28" s="209" t="s">
        <v>168</v>
      </c>
      <c r="B28" s="213" t="s">
        <v>344</v>
      </c>
      <c r="C28" s="36"/>
      <c r="D28" s="36"/>
      <c r="E28" s="36"/>
      <c r="F28" s="36"/>
    </row>
    <row r="29" spans="1:6" s="218" customFormat="1" ht="12" customHeight="1" thickBot="1">
      <c r="A29" s="57" t="s">
        <v>10</v>
      </c>
      <c r="B29" s="44" t="s">
        <v>345</v>
      </c>
      <c r="C29" s="106">
        <f>+C30+C31+C32</f>
        <v>0</v>
      </c>
      <c r="D29" s="106">
        <f>+D30+D31+D32</f>
        <v>0</v>
      </c>
      <c r="E29" s="106">
        <f>+E30+E31+E32</f>
        <v>0</v>
      </c>
      <c r="F29" s="106">
        <f>+F30+F31+F32</f>
        <v>0</v>
      </c>
    </row>
    <row r="30" spans="1:6" s="218" customFormat="1" ht="12" customHeight="1">
      <c r="A30" s="210" t="s">
        <v>55</v>
      </c>
      <c r="B30" s="211" t="s">
        <v>193</v>
      </c>
      <c r="C30" s="33"/>
      <c r="D30" s="33"/>
      <c r="E30" s="33"/>
      <c r="F30" s="33"/>
    </row>
    <row r="31" spans="1:6" s="218" customFormat="1" ht="12" customHeight="1">
      <c r="A31" s="210" t="s">
        <v>56</v>
      </c>
      <c r="B31" s="212" t="s">
        <v>194</v>
      </c>
      <c r="C31" s="107"/>
      <c r="D31" s="107"/>
      <c r="E31" s="107"/>
      <c r="F31" s="107"/>
    </row>
    <row r="32" spans="1:6" s="218" customFormat="1" ht="12" customHeight="1" thickBot="1">
      <c r="A32" s="209" t="s">
        <v>57</v>
      </c>
      <c r="B32" s="46" t="s">
        <v>195</v>
      </c>
      <c r="C32" s="36"/>
      <c r="D32" s="36"/>
      <c r="E32" s="36"/>
      <c r="F32" s="36"/>
    </row>
    <row r="33" spans="1:6" s="152" customFormat="1" ht="12" customHeight="1" thickBot="1">
      <c r="A33" s="57" t="s">
        <v>11</v>
      </c>
      <c r="B33" s="44" t="s">
        <v>308</v>
      </c>
      <c r="C33" s="131"/>
      <c r="D33" s="131"/>
      <c r="E33" s="131"/>
      <c r="F33" s="131"/>
    </row>
    <row r="34" spans="1:6" s="152" customFormat="1" ht="12" customHeight="1" thickBot="1">
      <c r="A34" s="57" t="s">
        <v>12</v>
      </c>
      <c r="B34" s="44" t="s">
        <v>346</v>
      </c>
      <c r="C34" s="145"/>
      <c r="D34" s="145"/>
      <c r="E34" s="145"/>
      <c r="F34" s="145"/>
    </row>
    <row r="35" spans="1:6" s="152" customFormat="1" ht="12" customHeight="1" thickBot="1">
      <c r="A35" s="54" t="s">
        <v>13</v>
      </c>
      <c r="B35" s="44" t="s">
        <v>347</v>
      </c>
      <c r="C35" s="146">
        <f>+C8+C19+C24+C25+C29+C33+C34</f>
        <v>52533</v>
      </c>
      <c r="D35" s="146">
        <f>+D8+D19+D24+D25+D29+D33+D34</f>
        <v>52533</v>
      </c>
      <c r="E35" s="146">
        <f>+E8+E19+E24+E25+E29+E33+E34</f>
        <v>-2510</v>
      </c>
      <c r="F35" s="146">
        <f>+F8+F19+F24+F25+F29+F33+F34</f>
        <v>50023</v>
      </c>
    </row>
    <row r="36" spans="1:6" s="152" customFormat="1" ht="12" customHeight="1" thickBot="1">
      <c r="A36" s="67" t="s">
        <v>14</v>
      </c>
      <c r="B36" s="44" t="s">
        <v>348</v>
      </c>
      <c r="C36" s="146">
        <f>+C37+C38+C39</f>
        <v>269876</v>
      </c>
      <c r="D36" s="146">
        <v>271773</v>
      </c>
      <c r="E36" s="146">
        <f>SUM(E37:E39)</f>
        <v>12659</v>
      </c>
      <c r="F36" s="146">
        <f>+F37+F38+F39</f>
        <v>284432</v>
      </c>
    </row>
    <row r="37" spans="1:6" s="152" customFormat="1" ht="12" customHeight="1">
      <c r="A37" s="210" t="s">
        <v>349</v>
      </c>
      <c r="B37" s="211" t="s">
        <v>135</v>
      </c>
      <c r="C37" s="33"/>
      <c r="D37" s="33"/>
      <c r="E37" s="33">
        <v>78</v>
      </c>
      <c r="F37" s="33">
        <f>D37+E37</f>
        <v>78</v>
      </c>
    </row>
    <row r="38" spans="1:6" s="152" customFormat="1" ht="12" customHeight="1">
      <c r="A38" s="210" t="s">
        <v>350</v>
      </c>
      <c r="B38" s="212" t="s">
        <v>1</v>
      </c>
      <c r="C38" s="107"/>
      <c r="D38" s="107"/>
      <c r="E38" s="107"/>
      <c r="F38" s="107"/>
    </row>
    <row r="39" spans="1:6" s="218" customFormat="1" ht="12" customHeight="1" thickBot="1">
      <c r="A39" s="209" t="s">
        <v>351</v>
      </c>
      <c r="B39" s="46" t="s">
        <v>352</v>
      </c>
      <c r="C39" s="36">
        <v>269876</v>
      </c>
      <c r="D39" s="36">
        <v>271773</v>
      </c>
      <c r="E39" s="36">
        <f>8997+289+6+3289</f>
        <v>12581</v>
      </c>
      <c r="F39" s="104">
        <f>D39+E39</f>
        <v>284354</v>
      </c>
    </row>
    <row r="40" spans="1:6" s="218" customFormat="1" ht="15" customHeight="1" thickBot="1">
      <c r="A40" s="67" t="s">
        <v>15</v>
      </c>
      <c r="B40" s="68" t="s">
        <v>353</v>
      </c>
      <c r="C40" s="149">
        <f>+C35+C36</f>
        <v>322409</v>
      </c>
      <c r="D40" s="149">
        <f>+D35+D36</f>
        <v>324306</v>
      </c>
      <c r="E40" s="149">
        <f>+E35+E36</f>
        <v>10149</v>
      </c>
      <c r="F40" s="149">
        <f>+F35+F36</f>
        <v>334455</v>
      </c>
    </row>
    <row r="41" spans="1:6" s="218" customFormat="1" ht="15" customHeight="1">
      <c r="A41" s="69"/>
      <c r="B41" s="70"/>
      <c r="C41" s="147"/>
      <c r="D41" s="147"/>
      <c r="E41" s="147"/>
      <c r="F41" s="147"/>
    </row>
    <row r="42" spans="1:6" ht="13.5" thickBot="1">
      <c r="A42" s="71"/>
      <c r="B42" s="72"/>
      <c r="C42" s="148"/>
      <c r="D42" s="148"/>
      <c r="E42" s="148"/>
      <c r="F42" s="148"/>
    </row>
    <row r="43" spans="1:6" s="217" customFormat="1" ht="16.5" customHeight="1" thickBot="1">
      <c r="A43" s="397" t="s">
        <v>42</v>
      </c>
      <c r="B43" s="398"/>
      <c r="C43" s="398"/>
      <c r="D43" s="398"/>
      <c r="E43" s="398"/>
      <c r="F43" s="399"/>
    </row>
    <row r="44" spans="1:6" s="219" customFormat="1" ht="12" customHeight="1" thickBot="1">
      <c r="A44" s="57" t="s">
        <v>6</v>
      </c>
      <c r="B44" s="44" t="s">
        <v>354</v>
      </c>
      <c r="C44" s="106">
        <f>SUM(C45:C49)</f>
        <v>321376</v>
      </c>
      <c r="D44" s="106">
        <f>SUM(D45:D49)</f>
        <v>323273</v>
      </c>
      <c r="E44" s="106">
        <f>SUM(E45:E49)</f>
        <v>9540</v>
      </c>
      <c r="F44" s="106">
        <f>SUM(F45:F49)</f>
        <v>332813</v>
      </c>
    </row>
    <row r="45" spans="1:6" ht="12" customHeight="1">
      <c r="A45" s="209" t="s">
        <v>62</v>
      </c>
      <c r="B45" s="7" t="s">
        <v>36</v>
      </c>
      <c r="C45" s="33">
        <v>102134</v>
      </c>
      <c r="D45" s="33">
        <v>103100</v>
      </c>
      <c r="E45" s="33"/>
      <c r="F45" s="33">
        <f>D45+E45</f>
        <v>103100</v>
      </c>
    </row>
    <row r="46" spans="1:6" ht="12" customHeight="1">
      <c r="A46" s="209" t="s">
        <v>63</v>
      </c>
      <c r="B46" s="6" t="s">
        <v>106</v>
      </c>
      <c r="C46" s="35">
        <v>27371</v>
      </c>
      <c r="D46" s="35">
        <v>27629</v>
      </c>
      <c r="E46" s="35">
        <v>-143</v>
      </c>
      <c r="F46" s="33">
        <f>D46+E46</f>
        <v>27486</v>
      </c>
    </row>
    <row r="47" spans="1:6" ht="12" customHeight="1">
      <c r="A47" s="209" t="s">
        <v>64</v>
      </c>
      <c r="B47" s="6" t="s">
        <v>81</v>
      </c>
      <c r="C47" s="35">
        <v>191871</v>
      </c>
      <c r="D47" s="35">
        <v>192544</v>
      </c>
      <c r="E47" s="35">
        <f>78+8997+289+6+143</f>
        <v>9513</v>
      </c>
      <c r="F47" s="33">
        <f>D47+E47</f>
        <v>202057</v>
      </c>
    </row>
    <row r="48" spans="1:6" ht="12" customHeight="1">
      <c r="A48" s="209" t="s">
        <v>65</v>
      </c>
      <c r="B48" s="6" t="s">
        <v>107</v>
      </c>
      <c r="C48" s="35"/>
      <c r="D48" s="35"/>
      <c r="E48" s="35"/>
      <c r="F48" s="35"/>
    </row>
    <row r="49" spans="1:6" ht="12" customHeight="1" thickBot="1">
      <c r="A49" s="209" t="s">
        <v>82</v>
      </c>
      <c r="B49" s="6" t="s">
        <v>108</v>
      </c>
      <c r="C49" s="35"/>
      <c r="D49" s="35"/>
      <c r="E49" s="35">
        <v>170</v>
      </c>
      <c r="F49" s="35">
        <f>D49+E49</f>
        <v>170</v>
      </c>
    </row>
    <row r="50" spans="1:6" ht="12" customHeight="1" thickBot="1">
      <c r="A50" s="57" t="s">
        <v>7</v>
      </c>
      <c r="B50" s="44" t="s">
        <v>355</v>
      </c>
      <c r="C50" s="106">
        <f>SUM(C51:C53)</f>
        <v>1033</v>
      </c>
      <c r="D50" s="106">
        <f>SUM(D51:D53)</f>
        <v>1033</v>
      </c>
      <c r="E50" s="106">
        <f>SUM(E51:E53)</f>
        <v>609</v>
      </c>
      <c r="F50" s="106">
        <f>SUM(F51:F53)</f>
        <v>1642</v>
      </c>
    </row>
    <row r="51" spans="1:6" s="219" customFormat="1" ht="12" customHeight="1">
      <c r="A51" s="209" t="s">
        <v>68</v>
      </c>
      <c r="B51" s="7" t="s">
        <v>126</v>
      </c>
      <c r="C51" s="33">
        <v>1033</v>
      </c>
      <c r="D51" s="33">
        <v>1033</v>
      </c>
      <c r="E51" s="33">
        <f>-170+779</f>
        <v>609</v>
      </c>
      <c r="F51" s="33">
        <f>D51+E51</f>
        <v>1642</v>
      </c>
    </row>
    <row r="52" spans="1:6" ht="12" customHeight="1">
      <c r="A52" s="209" t="s">
        <v>69</v>
      </c>
      <c r="B52" s="6" t="s">
        <v>110</v>
      </c>
      <c r="C52" s="35"/>
      <c r="D52" s="35"/>
      <c r="E52" s="35"/>
      <c r="F52" s="35"/>
    </row>
    <row r="53" spans="1:6" ht="12" customHeight="1">
      <c r="A53" s="209" t="s">
        <v>70</v>
      </c>
      <c r="B53" s="6" t="s">
        <v>43</v>
      </c>
      <c r="C53" s="35"/>
      <c r="D53" s="35"/>
      <c r="E53" s="35"/>
      <c r="F53" s="35"/>
    </row>
    <row r="54" spans="1:6" ht="12" customHeight="1" thickBot="1">
      <c r="A54" s="209" t="s">
        <v>71</v>
      </c>
      <c r="B54" s="6" t="s">
        <v>2</v>
      </c>
      <c r="C54" s="35"/>
      <c r="D54" s="35"/>
      <c r="E54" s="35"/>
      <c r="F54" s="35"/>
    </row>
    <row r="55" spans="1:6" ht="15" customHeight="1" thickBot="1">
      <c r="A55" s="57" t="s">
        <v>8</v>
      </c>
      <c r="B55" s="73" t="s">
        <v>356</v>
      </c>
      <c r="C55" s="150">
        <f>+C44+C50</f>
        <v>322409</v>
      </c>
      <c r="D55" s="150">
        <f>+D44+D50</f>
        <v>324306</v>
      </c>
      <c r="E55" s="150">
        <f>+E44+E50</f>
        <v>10149</v>
      </c>
      <c r="F55" s="150">
        <f>+F44+F50</f>
        <v>334455</v>
      </c>
    </row>
    <row r="56" spans="1:6" ht="13.5" thickBot="1">
      <c r="C56" s="151"/>
      <c r="D56" s="151"/>
      <c r="E56" s="151"/>
      <c r="F56" s="151"/>
    </row>
    <row r="57" spans="1:6" ht="15" customHeight="1" thickBot="1">
      <c r="A57" s="76" t="s">
        <v>121</v>
      </c>
      <c r="B57" s="77"/>
      <c r="C57" s="42">
        <v>38</v>
      </c>
      <c r="D57" s="42">
        <v>38</v>
      </c>
      <c r="E57" s="42">
        <v>0</v>
      </c>
      <c r="F57" s="42">
        <v>38</v>
      </c>
    </row>
    <row r="58" spans="1:6" ht="14.25" customHeight="1" thickBot="1">
      <c r="A58" s="76" t="s">
        <v>122</v>
      </c>
      <c r="B58" s="77"/>
      <c r="C58" s="42"/>
      <c r="D58" s="42"/>
      <c r="E58" s="42"/>
      <c r="F58" s="42"/>
    </row>
  </sheetData>
  <sheetProtection formatCells="0"/>
  <mergeCells count="5">
    <mergeCell ref="A43:F43"/>
    <mergeCell ref="C2:F2"/>
    <mergeCell ref="C3:F3"/>
    <mergeCell ref="C4:F4"/>
    <mergeCell ref="A7:F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A1:F57"/>
  <sheetViews>
    <sheetView workbookViewId="0">
      <selection activeCell="C1" sqref="C1:F1"/>
    </sheetView>
  </sheetViews>
  <sheetFormatPr defaultRowHeight="12.75"/>
  <cols>
    <col min="1" max="1" width="8.83203125" bestFit="1" customWidth="1"/>
    <col min="2" max="2" width="39" customWidth="1"/>
    <col min="3" max="4" width="11.83203125" customWidth="1"/>
    <col min="5" max="5" width="16" customWidth="1"/>
    <col min="6" max="6" width="17.83203125" customWidth="1"/>
  </cols>
  <sheetData>
    <row r="1" spans="1:6" ht="13.5" thickBot="1">
      <c r="A1" s="318"/>
      <c r="B1" s="319"/>
      <c r="C1" s="417" t="s">
        <v>432</v>
      </c>
      <c r="D1" s="417"/>
      <c r="E1" s="417"/>
      <c r="F1" s="417"/>
    </row>
    <row r="2" spans="1:6" ht="18.75" customHeight="1">
      <c r="A2" s="320" t="s">
        <v>411</v>
      </c>
      <c r="B2" s="321" t="s">
        <v>418</v>
      </c>
      <c r="C2" s="407" t="s">
        <v>417</v>
      </c>
      <c r="D2" s="408"/>
      <c r="E2" s="408"/>
      <c r="F2" s="409"/>
    </row>
    <row r="3" spans="1:6" ht="13.5" customHeight="1" thickBot="1">
      <c r="A3" s="322" t="s">
        <v>119</v>
      </c>
      <c r="B3" s="323" t="s">
        <v>336</v>
      </c>
      <c r="C3" s="410" t="s">
        <v>38</v>
      </c>
      <c r="D3" s="411"/>
      <c r="E3" s="411"/>
      <c r="F3" s="412"/>
    </row>
    <row r="4" spans="1:6" ht="13.5" thickBot="1">
      <c r="A4" s="324"/>
      <c r="B4" s="324"/>
      <c r="C4" s="413" t="s">
        <v>39</v>
      </c>
      <c r="D4" s="413"/>
      <c r="E4" s="413"/>
      <c r="F4" s="413"/>
    </row>
    <row r="5" spans="1:6" ht="30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14" t="s">
        <v>41</v>
      </c>
      <c r="B7" s="415"/>
      <c r="C7" s="415"/>
      <c r="D7" s="415"/>
      <c r="E7" s="415"/>
      <c r="F7" s="416"/>
    </row>
    <row r="8" spans="1:6" ht="13.5" thickBot="1">
      <c r="A8" s="328" t="s">
        <v>6</v>
      </c>
      <c r="B8" s="331" t="s">
        <v>337</v>
      </c>
      <c r="C8" s="332">
        <f>SUM(C9:C18)</f>
        <v>4314</v>
      </c>
      <c r="D8" s="332">
        <f>SUM(D9:D18)</f>
        <v>4314</v>
      </c>
      <c r="E8" s="332"/>
      <c r="F8" s="332">
        <f>SUM(F9:F18)</f>
        <v>4314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4033</v>
      </c>
      <c r="D10" s="338">
        <v>4033</v>
      </c>
      <c r="E10" s="338"/>
      <c r="F10" s="338">
        <v>4033</v>
      </c>
    </row>
    <row r="11" spans="1:6">
      <c r="A11" s="336" t="s">
        <v>64</v>
      </c>
      <c r="B11" s="337" t="s">
        <v>181</v>
      </c>
      <c r="C11" s="338"/>
      <c r="D11" s="338"/>
      <c r="E11" s="338"/>
      <c r="F11" s="338"/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281</v>
      </c>
      <c r="D14" s="338">
        <v>281</v>
      </c>
      <c r="E14" s="338"/>
      <c r="F14" s="338">
        <v>281</v>
      </c>
    </row>
    <row r="15" spans="1:6">
      <c r="A15" s="336" t="s">
        <v>67</v>
      </c>
      <c r="B15" s="339" t="s">
        <v>339</v>
      </c>
      <c r="C15" s="338"/>
      <c r="D15" s="338"/>
      <c r="E15" s="338"/>
      <c r="F15" s="338"/>
    </row>
    <row r="16" spans="1:6">
      <c r="A16" s="336" t="s">
        <v>74</v>
      </c>
      <c r="B16" s="337" t="s">
        <v>186</v>
      </c>
      <c r="C16" s="340"/>
      <c r="D16" s="340"/>
      <c r="E16" s="340"/>
      <c r="F16" s="340"/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9462</v>
      </c>
      <c r="D19" s="332">
        <f>SUM(D20:D22)</f>
        <v>9462</v>
      </c>
      <c r="E19" s="332">
        <f>'3.4.1 Város- és Műv.kp.kötelező'!E19</f>
        <v>2000</v>
      </c>
      <c r="F19" s="332">
        <f>SUM(F20:F22)</f>
        <v>11462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 ht="16.5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>
        <v>9462</v>
      </c>
      <c r="D22" s="338">
        <v>9462</v>
      </c>
      <c r="E22" s="338">
        <f>'3.4.1 Város- és Műv.kp.kötelező'!E22</f>
        <v>2000</v>
      </c>
      <c r="F22" s="338">
        <f>D22+E22</f>
        <v>11462</v>
      </c>
    </row>
    <row r="23" spans="1:6" ht="13.5" thickBot="1">
      <c r="A23" s="336" t="s">
        <v>71</v>
      </c>
      <c r="B23" s="337" t="s">
        <v>0</v>
      </c>
      <c r="C23" s="338">
        <v>9462</v>
      </c>
      <c r="D23" s="338">
        <v>9462</v>
      </c>
      <c r="E23" s="338"/>
      <c r="F23" s="338">
        <v>9462</v>
      </c>
    </row>
    <row r="24" spans="1:6" ht="13.5" thickBot="1">
      <c r="A24" s="343" t="s">
        <v>8</v>
      </c>
      <c r="B24" s="344" t="s">
        <v>97</v>
      </c>
      <c r="C24" s="345"/>
      <c r="D24" s="345"/>
      <c r="E24" s="345"/>
      <c r="F24" s="345"/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0</v>
      </c>
    </row>
    <row r="26" spans="1:6" ht="16.5">
      <c r="A26" s="346" t="s">
        <v>164</v>
      </c>
      <c r="B26" s="347" t="s">
        <v>341</v>
      </c>
      <c r="C26" s="348"/>
      <c r="D26" s="348"/>
      <c r="E26" s="348"/>
      <c r="F26" s="348"/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13776</v>
      </c>
      <c r="D35" s="355">
        <f>+D8+D19+D24+D25+D29+D33+D34</f>
        <v>13776</v>
      </c>
      <c r="E35" s="355">
        <f>'3.4.1 Város- és Műv.kp.kötelező'!E35</f>
        <v>2000</v>
      </c>
      <c r="F35" s="355">
        <f>+F8+F19+F24+F25+F29+F33+F34</f>
        <v>15776</v>
      </c>
    </row>
    <row r="36" spans="1:6" ht="13.5" thickBot="1">
      <c r="A36" s="356" t="s">
        <v>14</v>
      </c>
      <c r="B36" s="344" t="s">
        <v>348</v>
      </c>
      <c r="C36" s="355">
        <f>+C37+C38+C39</f>
        <v>57324</v>
      </c>
      <c r="D36" s="355">
        <v>70029</v>
      </c>
      <c r="E36" s="355">
        <f>'3.4.1 Város- és Műv.kp.kötelező'!E36</f>
        <v>1282</v>
      </c>
      <c r="F36" s="355">
        <f>'3.4.1 Város- és Műv.kp.kötelező'!F36</f>
        <v>71311</v>
      </c>
    </row>
    <row r="37" spans="1:6">
      <c r="A37" s="346" t="s">
        <v>349</v>
      </c>
      <c r="B37" s="347" t="s">
        <v>135</v>
      </c>
      <c r="C37" s="348"/>
      <c r="D37" s="348">
        <v>9103</v>
      </c>
      <c r="E37" s="348"/>
      <c r="F37" s="348">
        <v>9103</v>
      </c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7.25" thickBot="1">
      <c r="A39" s="336" t="s">
        <v>351</v>
      </c>
      <c r="B39" s="353" t="s">
        <v>352</v>
      </c>
      <c r="C39" s="352">
        <v>57324</v>
      </c>
      <c r="D39" s="352">
        <v>60926</v>
      </c>
      <c r="E39" s="352">
        <f>'3.4.1 Város- és Műv.kp.kötelező'!E39</f>
        <v>1282</v>
      </c>
      <c r="F39" s="352">
        <v>60926</v>
      </c>
    </row>
    <row r="40" spans="1:6" ht="13.5" thickBot="1">
      <c r="A40" s="356" t="s">
        <v>15</v>
      </c>
      <c r="B40" s="357" t="s">
        <v>353</v>
      </c>
      <c r="C40" s="358">
        <f>+C35+C36</f>
        <v>71100</v>
      </c>
      <c r="D40" s="358">
        <v>83805</v>
      </c>
      <c r="E40" s="358">
        <f>'3.4.1 Város- és Műv.kp.kötelező'!E40</f>
        <v>3282</v>
      </c>
      <c r="F40" s="358">
        <f>+F35+F36</f>
        <v>87087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14" t="s">
        <v>42</v>
      </c>
      <c r="B42" s="415"/>
      <c r="C42" s="415"/>
      <c r="D42" s="416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70426</v>
      </c>
      <c r="D43" s="332">
        <f>SUM(D44:D48)</f>
        <v>83131</v>
      </c>
      <c r="E43" s="332">
        <f>'3.4.1 Város- és Műv.kp.kötelező'!E42</f>
        <v>2943</v>
      </c>
      <c r="F43" s="332">
        <f>SUM(F44:F48)</f>
        <v>86074</v>
      </c>
    </row>
    <row r="44" spans="1:6">
      <c r="A44" s="336" t="s">
        <v>62</v>
      </c>
      <c r="B44" s="342" t="s">
        <v>36</v>
      </c>
      <c r="C44" s="348">
        <v>31248</v>
      </c>
      <c r="D44" s="348">
        <v>33686</v>
      </c>
      <c r="E44" s="348"/>
      <c r="F44" s="348">
        <v>33686</v>
      </c>
    </row>
    <row r="45" spans="1:6">
      <c r="A45" s="336" t="s">
        <v>63</v>
      </c>
      <c r="B45" s="337" t="s">
        <v>106</v>
      </c>
      <c r="C45" s="360">
        <v>8343</v>
      </c>
      <c r="D45" s="360">
        <v>8982</v>
      </c>
      <c r="E45" s="360"/>
      <c r="F45" s="360">
        <v>8982</v>
      </c>
    </row>
    <row r="46" spans="1:6">
      <c r="A46" s="336" t="s">
        <v>64</v>
      </c>
      <c r="B46" s="337" t="s">
        <v>81</v>
      </c>
      <c r="C46" s="360">
        <v>23571</v>
      </c>
      <c r="D46" s="360">
        <v>33199</v>
      </c>
      <c r="E46" s="360">
        <f>'3.4.1 Város- és Műv.kp.kötelező'!E45</f>
        <v>2943</v>
      </c>
      <c r="F46" s="360">
        <f>D46+E46</f>
        <v>36142</v>
      </c>
    </row>
    <row r="47" spans="1:6">
      <c r="A47" s="336" t="s">
        <v>65</v>
      </c>
      <c r="B47" s="337" t="s">
        <v>107</v>
      </c>
      <c r="C47" s="360"/>
      <c r="D47" s="360"/>
      <c r="E47" s="360"/>
      <c r="F47" s="360"/>
    </row>
    <row r="48" spans="1:6" ht="13.5" thickBot="1">
      <c r="A48" s="336" t="s">
        <v>82</v>
      </c>
      <c r="B48" s="337" t="s">
        <v>108</v>
      </c>
      <c r="C48" s="360">
        <v>7264</v>
      </c>
      <c r="D48" s="360">
        <v>7264</v>
      </c>
      <c r="E48" s="360"/>
      <c r="F48" s="360">
        <v>7264</v>
      </c>
    </row>
    <row r="49" spans="1:6" ht="13.5" thickBot="1">
      <c r="A49" s="343" t="s">
        <v>7</v>
      </c>
      <c r="B49" s="344" t="s">
        <v>355</v>
      </c>
      <c r="C49" s="332">
        <f>SUM(C50:C52)</f>
        <v>674</v>
      </c>
      <c r="D49" s="332">
        <f>SUM(D50:D52)</f>
        <v>674</v>
      </c>
      <c r="E49" s="332">
        <f>'3.4.1 Város- és Műv.kp.kötelező'!E48</f>
        <v>339</v>
      </c>
      <c r="F49" s="332">
        <f>SUM(F50:F52)</f>
        <v>1013</v>
      </c>
    </row>
    <row r="50" spans="1:6">
      <c r="A50" s="336" t="s">
        <v>68</v>
      </c>
      <c r="B50" s="342" t="s">
        <v>126</v>
      </c>
      <c r="C50" s="348">
        <v>674</v>
      </c>
      <c r="D50" s="348">
        <v>674</v>
      </c>
      <c r="E50" s="348">
        <f>'3.4.1 Város- és Műv.kp.kötelező'!E49</f>
        <v>339</v>
      </c>
      <c r="F50" s="348">
        <f>D50+E50</f>
        <v>1013</v>
      </c>
    </row>
    <row r="51" spans="1:6">
      <c r="A51" s="336" t="s">
        <v>69</v>
      </c>
      <c r="B51" s="337" t="s">
        <v>110</v>
      </c>
      <c r="C51" s="360"/>
      <c r="D51" s="360"/>
      <c r="E51" s="360"/>
      <c r="F51" s="360"/>
    </row>
    <row r="52" spans="1:6">
      <c r="A52" s="336" t="s">
        <v>70</v>
      </c>
      <c r="B52" s="337" t="s">
        <v>43</v>
      </c>
      <c r="C52" s="360"/>
      <c r="D52" s="360"/>
      <c r="E52" s="360"/>
      <c r="F52" s="360"/>
    </row>
    <row r="53" spans="1:6" ht="17.2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71100</v>
      </c>
      <c r="D54" s="362">
        <v>83805</v>
      </c>
      <c r="E54" s="362">
        <f>'3.4.1 Város- és Műv.kp.kötelező'!E53</f>
        <v>3282</v>
      </c>
      <c r="F54" s="362">
        <f>+F43+F49</f>
        <v>87087</v>
      </c>
    </row>
    <row r="55" spans="1:6" ht="13.5" thickBot="1">
      <c r="A55" s="374"/>
      <c r="B55" s="375"/>
      <c r="C55" s="376"/>
      <c r="D55" s="376"/>
      <c r="E55" s="376"/>
      <c r="F55" s="376"/>
    </row>
    <row r="56" spans="1:6" ht="13.5" thickBot="1">
      <c r="A56" s="366" t="s">
        <v>121</v>
      </c>
      <c r="B56" s="367"/>
      <c r="C56" s="368">
        <v>16</v>
      </c>
      <c r="D56" s="368">
        <v>16</v>
      </c>
      <c r="E56" s="368"/>
      <c r="F56" s="368">
        <v>16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A42:D42"/>
    <mergeCell ref="C2:F2"/>
    <mergeCell ref="C3:F3"/>
    <mergeCell ref="C4:F4"/>
    <mergeCell ref="A7:F7"/>
    <mergeCell ref="C1:F1"/>
  </mergeCells>
  <pageMargins left="0.22" right="0.43" top="0.28000000000000003" bottom="0.16" header="0.16" footer="0.16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</sheetPr>
  <dimension ref="A1:F56"/>
  <sheetViews>
    <sheetView workbookViewId="0">
      <selection activeCell="C1" sqref="C1:F1"/>
    </sheetView>
  </sheetViews>
  <sheetFormatPr defaultRowHeight="12.75"/>
  <cols>
    <col min="1" max="1" width="8.83203125" style="317" bestFit="1" customWidth="1"/>
    <col min="2" max="2" width="37.5" style="317" bestFit="1" customWidth="1"/>
    <col min="3" max="3" width="8.6640625" style="317" bestFit="1" customWidth="1"/>
    <col min="4" max="4" width="14.33203125" style="317" customWidth="1"/>
    <col min="5" max="5" width="14.1640625" style="317" customWidth="1"/>
    <col min="6" max="6" width="20.6640625" style="317" customWidth="1"/>
    <col min="7" max="16384" width="9.33203125" style="317"/>
  </cols>
  <sheetData>
    <row r="1" spans="1:6" ht="13.5" thickBot="1">
      <c r="A1" s="318"/>
      <c r="B1" s="319"/>
      <c r="C1" s="417" t="s">
        <v>433</v>
      </c>
      <c r="D1" s="417"/>
      <c r="E1" s="417"/>
      <c r="F1" s="417"/>
    </row>
    <row r="2" spans="1:6" ht="18.75" customHeight="1">
      <c r="A2" s="320" t="s">
        <v>411</v>
      </c>
      <c r="B2" s="321" t="s">
        <v>418</v>
      </c>
      <c r="C2" s="407" t="s">
        <v>417</v>
      </c>
      <c r="D2" s="408"/>
      <c r="E2" s="408"/>
      <c r="F2" s="409"/>
    </row>
    <row r="3" spans="1:6" ht="12" customHeight="1" thickBot="1">
      <c r="A3" s="322" t="s">
        <v>119</v>
      </c>
      <c r="B3" s="323" t="s">
        <v>403</v>
      </c>
      <c r="C3" s="410" t="s">
        <v>38</v>
      </c>
      <c r="D3" s="411"/>
      <c r="E3" s="411"/>
      <c r="F3" s="412"/>
    </row>
    <row r="4" spans="1:6" ht="13.5" thickBot="1">
      <c r="A4" s="324"/>
      <c r="B4" s="324"/>
      <c r="C4" s="413" t="s">
        <v>39</v>
      </c>
      <c r="D4" s="413"/>
      <c r="E4" s="413"/>
      <c r="F4" s="413"/>
    </row>
    <row r="5" spans="1:6" ht="30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14" t="s">
        <v>41</v>
      </c>
      <c r="B7" s="415"/>
      <c r="C7" s="415"/>
      <c r="D7" s="415"/>
      <c r="E7" s="415"/>
      <c r="F7" s="416"/>
    </row>
    <row r="8" spans="1:6" ht="13.5" thickBot="1">
      <c r="A8" s="328" t="s">
        <v>6</v>
      </c>
      <c r="B8" s="331" t="s">
        <v>337</v>
      </c>
      <c r="C8" s="332">
        <f>SUM(C9:C18)</f>
        <v>4314</v>
      </c>
      <c r="D8" s="332">
        <f>SUM(D9:D18)</f>
        <v>4314</v>
      </c>
      <c r="E8" s="332"/>
      <c r="F8" s="332">
        <f>SUM(F9:F18)</f>
        <v>4314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4033</v>
      </c>
      <c r="D10" s="338">
        <v>4033</v>
      </c>
      <c r="E10" s="338"/>
      <c r="F10" s="338">
        <v>4033</v>
      </c>
    </row>
    <row r="11" spans="1:6">
      <c r="A11" s="336" t="s">
        <v>64</v>
      </c>
      <c r="B11" s="337" t="s">
        <v>181</v>
      </c>
      <c r="C11" s="338"/>
      <c r="D11" s="338"/>
      <c r="E11" s="338"/>
      <c r="F11" s="338"/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281</v>
      </c>
      <c r="D14" s="338">
        <v>281</v>
      </c>
      <c r="E14" s="338"/>
      <c r="F14" s="338">
        <v>281</v>
      </c>
    </row>
    <row r="15" spans="1:6">
      <c r="A15" s="336" t="s">
        <v>67</v>
      </c>
      <c r="B15" s="339" t="s">
        <v>339</v>
      </c>
      <c r="C15" s="338"/>
      <c r="D15" s="338"/>
      <c r="E15" s="338"/>
      <c r="F15" s="338"/>
    </row>
    <row r="16" spans="1:6">
      <c r="A16" s="336" t="s">
        <v>74</v>
      </c>
      <c r="B16" s="337" t="s">
        <v>186</v>
      </c>
      <c r="C16" s="340"/>
      <c r="D16" s="340"/>
      <c r="E16" s="340"/>
      <c r="F16" s="340"/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9462</v>
      </c>
      <c r="D19" s="332">
        <f>SUM(D20:D22)</f>
        <v>9462</v>
      </c>
      <c r="E19" s="332">
        <f>SUM(E20:E22)</f>
        <v>2000</v>
      </c>
      <c r="F19" s="332">
        <f>SUM(F20:F22)</f>
        <v>11462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 ht="16.5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>
        <v>9462</v>
      </c>
      <c r="D22" s="338">
        <v>9462</v>
      </c>
      <c r="E22" s="338">
        <v>2000</v>
      </c>
      <c r="F22" s="338">
        <f>D22+E22</f>
        <v>11462</v>
      </c>
    </row>
    <row r="23" spans="1:6" ht="13.5" thickBot="1">
      <c r="A23" s="336" t="s">
        <v>71</v>
      </c>
      <c r="B23" s="337" t="s">
        <v>0</v>
      </c>
      <c r="C23" s="338">
        <v>9462</v>
      </c>
      <c r="D23" s="338">
        <v>9462</v>
      </c>
      <c r="E23" s="338"/>
      <c r="F23" s="338">
        <v>9462</v>
      </c>
    </row>
    <row r="24" spans="1:6" ht="13.5" thickBot="1">
      <c r="A24" s="343" t="s">
        <v>8</v>
      </c>
      <c r="B24" s="344" t="s">
        <v>97</v>
      </c>
      <c r="C24" s="345"/>
      <c r="D24" s="345"/>
      <c r="E24" s="345"/>
      <c r="F24" s="345"/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0</v>
      </c>
    </row>
    <row r="26" spans="1:6" ht="16.5">
      <c r="A26" s="346" t="s">
        <v>164</v>
      </c>
      <c r="B26" s="347" t="s">
        <v>341</v>
      </c>
      <c r="C26" s="348"/>
      <c r="D26" s="348"/>
      <c r="E26" s="348"/>
      <c r="F26" s="348"/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13776</v>
      </c>
      <c r="D35" s="355">
        <f>+D8+D19+D24+D25+D29+D33+D34</f>
        <v>13776</v>
      </c>
      <c r="E35" s="355">
        <f>E8+E19+E24+E25+E29+E33+E34</f>
        <v>2000</v>
      </c>
      <c r="F35" s="355">
        <f>+F8+F19+F24+F25+F29+F33+F34</f>
        <v>15776</v>
      </c>
    </row>
    <row r="36" spans="1:6" ht="13.5" thickBot="1">
      <c r="A36" s="356" t="s">
        <v>14</v>
      </c>
      <c r="B36" s="344" t="s">
        <v>348</v>
      </c>
      <c r="C36" s="355">
        <f>+C37+C38+C39</f>
        <v>57324</v>
      </c>
      <c r="D36" s="355">
        <v>70029</v>
      </c>
      <c r="E36" s="355">
        <f>SUM(E37:E39)</f>
        <v>1282</v>
      </c>
      <c r="F36" s="355">
        <f>D36+E36</f>
        <v>71311</v>
      </c>
    </row>
    <row r="37" spans="1:6">
      <c r="A37" s="346" t="s">
        <v>349</v>
      </c>
      <c r="B37" s="347" t="s">
        <v>135</v>
      </c>
      <c r="C37" s="348"/>
      <c r="D37" s="348">
        <v>9103</v>
      </c>
      <c r="E37" s="348"/>
      <c r="F37" s="348">
        <v>9103</v>
      </c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7.25" thickBot="1">
      <c r="A39" s="336" t="s">
        <v>351</v>
      </c>
      <c r="B39" s="353" t="s">
        <v>352</v>
      </c>
      <c r="C39" s="352">
        <v>57324</v>
      </c>
      <c r="D39" s="352">
        <v>60926</v>
      </c>
      <c r="E39" s="352">
        <v>1282</v>
      </c>
      <c r="F39" s="352">
        <v>60926</v>
      </c>
    </row>
    <row r="40" spans="1:6" ht="13.5" thickBot="1">
      <c r="A40" s="356" t="s">
        <v>15</v>
      </c>
      <c r="B40" s="357" t="s">
        <v>353</v>
      </c>
      <c r="C40" s="358">
        <f>+C35+C36</f>
        <v>71100</v>
      </c>
      <c r="D40" s="358">
        <v>83805</v>
      </c>
      <c r="E40" s="358">
        <f>E35+E36</f>
        <v>3282</v>
      </c>
      <c r="F40" s="358">
        <f>+F35+F36</f>
        <v>87087</v>
      </c>
    </row>
    <row r="41" spans="1:6" ht="13.5" thickBot="1">
      <c r="A41" s="414" t="s">
        <v>42</v>
      </c>
      <c r="B41" s="415"/>
      <c r="C41" s="415"/>
      <c r="D41" s="416"/>
      <c r="E41" s="359"/>
      <c r="F41" s="359"/>
    </row>
    <row r="42" spans="1:6" ht="13.5" thickBot="1">
      <c r="A42" s="343" t="s">
        <v>6</v>
      </c>
      <c r="B42" s="344" t="s">
        <v>354</v>
      </c>
      <c r="C42" s="332">
        <f>SUM(C43:C47)</f>
        <v>70426</v>
      </c>
      <c r="D42" s="332">
        <f>SUM(D43:D47)</f>
        <v>83131</v>
      </c>
      <c r="E42" s="332">
        <f>SUM(E43:E47)</f>
        <v>2943</v>
      </c>
      <c r="F42" s="332">
        <f>SUM(F43:F47)</f>
        <v>86074</v>
      </c>
    </row>
    <row r="43" spans="1:6">
      <c r="A43" s="336" t="s">
        <v>62</v>
      </c>
      <c r="B43" s="342" t="s">
        <v>36</v>
      </c>
      <c r="C43" s="348">
        <v>31248</v>
      </c>
      <c r="D43" s="348">
        <v>33686</v>
      </c>
      <c r="E43" s="348"/>
      <c r="F43" s="348">
        <v>33686</v>
      </c>
    </row>
    <row r="44" spans="1:6">
      <c r="A44" s="336" t="s">
        <v>63</v>
      </c>
      <c r="B44" s="337" t="s">
        <v>106</v>
      </c>
      <c r="C44" s="360">
        <v>8343</v>
      </c>
      <c r="D44" s="360">
        <v>8982</v>
      </c>
      <c r="E44" s="360"/>
      <c r="F44" s="360">
        <v>8982</v>
      </c>
    </row>
    <row r="45" spans="1:6">
      <c r="A45" s="336" t="s">
        <v>64</v>
      </c>
      <c r="B45" s="337" t="s">
        <v>81</v>
      </c>
      <c r="C45" s="360">
        <v>23571</v>
      </c>
      <c r="D45" s="360">
        <v>33199</v>
      </c>
      <c r="E45" s="360">
        <f>1282-339+2000</f>
        <v>2943</v>
      </c>
      <c r="F45" s="360">
        <f>D45+E45</f>
        <v>36142</v>
      </c>
    </row>
    <row r="46" spans="1:6">
      <c r="A46" s="336" t="s">
        <v>65</v>
      </c>
      <c r="B46" s="337" t="s">
        <v>107</v>
      </c>
      <c r="C46" s="360"/>
      <c r="D46" s="360"/>
      <c r="E46" s="360"/>
      <c r="F46" s="360"/>
    </row>
    <row r="47" spans="1:6" ht="13.5" thickBot="1">
      <c r="A47" s="336" t="s">
        <v>82</v>
      </c>
      <c r="B47" s="337" t="s">
        <v>108</v>
      </c>
      <c r="C47" s="360">
        <v>7264</v>
      </c>
      <c r="D47" s="360">
        <v>7264</v>
      </c>
      <c r="E47" s="360"/>
      <c r="F47" s="360">
        <v>7264</v>
      </c>
    </row>
    <row r="48" spans="1:6" ht="13.5" thickBot="1">
      <c r="A48" s="343" t="s">
        <v>7</v>
      </c>
      <c r="B48" s="344" t="s">
        <v>355</v>
      </c>
      <c r="C48" s="332">
        <f>SUM(C49:C51)</f>
        <v>674</v>
      </c>
      <c r="D48" s="332">
        <f>SUM(D49:D51)</f>
        <v>674</v>
      </c>
      <c r="E48" s="332">
        <f>SUM(E49:E51)</f>
        <v>339</v>
      </c>
      <c r="F48" s="332">
        <f>SUM(F49:F51)</f>
        <v>1013</v>
      </c>
    </row>
    <row r="49" spans="1:6">
      <c r="A49" s="336" t="s">
        <v>68</v>
      </c>
      <c r="B49" s="342" t="s">
        <v>126</v>
      </c>
      <c r="C49" s="348">
        <v>674</v>
      </c>
      <c r="D49" s="348">
        <v>674</v>
      </c>
      <c r="E49" s="348">
        <v>339</v>
      </c>
      <c r="F49" s="348">
        <f>D49+E49</f>
        <v>1013</v>
      </c>
    </row>
    <row r="50" spans="1:6">
      <c r="A50" s="336" t="s">
        <v>69</v>
      </c>
      <c r="B50" s="337" t="s">
        <v>110</v>
      </c>
      <c r="C50" s="360"/>
      <c r="D50" s="360"/>
      <c r="E50" s="360"/>
      <c r="F50" s="360"/>
    </row>
    <row r="51" spans="1:6">
      <c r="A51" s="336" t="s">
        <v>70</v>
      </c>
      <c r="B51" s="337" t="s">
        <v>43</v>
      </c>
      <c r="C51" s="360"/>
      <c r="D51" s="360"/>
      <c r="E51" s="360"/>
      <c r="F51" s="360"/>
    </row>
    <row r="52" spans="1:6" ht="17.25" thickBot="1">
      <c r="A52" s="336" t="s">
        <v>71</v>
      </c>
      <c r="B52" s="337" t="s">
        <v>2</v>
      </c>
      <c r="C52" s="360"/>
      <c r="D52" s="360"/>
      <c r="E52" s="360"/>
      <c r="F52" s="360"/>
    </row>
    <row r="53" spans="1:6" ht="13.5" thickBot="1">
      <c r="A53" s="343" t="s">
        <v>8</v>
      </c>
      <c r="B53" s="361" t="s">
        <v>356</v>
      </c>
      <c r="C53" s="362">
        <f>+C42+C48</f>
        <v>71100</v>
      </c>
      <c r="D53" s="362">
        <f>+D42+D48</f>
        <v>83805</v>
      </c>
      <c r="E53" s="362">
        <f>+E42+E48</f>
        <v>3282</v>
      </c>
      <c r="F53" s="362">
        <f>+F42+F48</f>
        <v>87087</v>
      </c>
    </row>
    <row r="54" spans="1:6" ht="13.5" thickBot="1">
      <c r="A54" s="374"/>
      <c r="B54" s="375"/>
      <c r="C54" s="376"/>
      <c r="D54" s="376"/>
      <c r="E54" s="376"/>
      <c r="F54" s="376"/>
    </row>
    <row r="55" spans="1:6" ht="13.5" thickBot="1">
      <c r="A55" s="366" t="s">
        <v>121</v>
      </c>
      <c r="B55" s="367"/>
      <c r="C55" s="368">
        <v>16</v>
      </c>
      <c r="D55" s="368">
        <v>16</v>
      </c>
      <c r="E55" s="368"/>
      <c r="F55" s="368">
        <v>16</v>
      </c>
    </row>
    <row r="56" spans="1:6" ht="13.5" thickBot="1">
      <c r="A56" s="366" t="s">
        <v>122</v>
      </c>
      <c r="B56" s="367"/>
      <c r="C56" s="368"/>
      <c r="D56" s="368"/>
      <c r="E56" s="368"/>
      <c r="F56" s="368"/>
    </row>
  </sheetData>
  <mergeCells count="6">
    <mergeCell ref="A41:D41"/>
    <mergeCell ref="C2:F2"/>
    <mergeCell ref="C3:F3"/>
    <mergeCell ref="C4:F4"/>
    <mergeCell ref="A7:F7"/>
    <mergeCell ref="C1:F1"/>
  </mergeCells>
  <pageMargins left="0.4" right="0.28999999999999998" top="0.36" bottom="0.16" header="0.3" footer="0.16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F0"/>
  </sheetPr>
  <dimension ref="A1:G37"/>
  <sheetViews>
    <sheetView tabSelected="1" zoomScaleNormal="100" zoomScaleSheetLayoutView="100" workbookViewId="0">
      <selection sqref="A1:G1"/>
    </sheetView>
  </sheetViews>
  <sheetFormatPr defaultColWidth="10.6640625" defaultRowHeight="15"/>
  <cols>
    <col min="1" max="1" width="53.83203125" style="231" customWidth="1"/>
    <col min="2" max="4" width="17.83203125" style="231" customWidth="1"/>
    <col min="5" max="7" width="10.6640625" style="231" hidden="1" customWidth="1"/>
    <col min="8" max="16384" width="10.6640625" style="231"/>
  </cols>
  <sheetData>
    <row r="1" spans="1:7">
      <c r="A1" s="425" t="s">
        <v>434</v>
      </c>
      <c r="B1" s="426"/>
      <c r="C1" s="426"/>
      <c r="D1" s="426"/>
      <c r="E1" s="426"/>
      <c r="F1" s="426"/>
      <c r="G1" s="426"/>
    </row>
    <row r="2" spans="1:7">
      <c r="A2" s="427" t="s">
        <v>389</v>
      </c>
      <c r="B2" s="428"/>
      <c r="C2" s="428"/>
      <c r="D2" s="428"/>
      <c r="E2" s="428"/>
      <c r="F2" s="428"/>
      <c r="G2" s="428"/>
    </row>
    <row r="3" spans="1:7">
      <c r="A3" s="232"/>
      <c r="B3" s="233"/>
      <c r="C3" s="233"/>
      <c r="D3" s="233"/>
      <c r="E3" s="233"/>
      <c r="F3" s="233"/>
      <c r="G3" s="233"/>
    </row>
    <row r="4" spans="1:7" ht="15.75" thickBot="1">
      <c r="A4" s="232"/>
      <c r="B4" s="233"/>
      <c r="C4" s="233"/>
      <c r="D4" s="234" t="s">
        <v>370</v>
      </c>
      <c r="E4" s="233"/>
      <c r="F4" s="233"/>
      <c r="G4" s="233"/>
    </row>
    <row r="5" spans="1:7">
      <c r="A5" s="431" t="s">
        <v>371</v>
      </c>
      <c r="B5" s="433" t="s">
        <v>407</v>
      </c>
      <c r="C5" s="429" t="s">
        <v>45</v>
      </c>
      <c r="D5" s="430"/>
      <c r="E5" s="235"/>
      <c r="F5" s="235"/>
      <c r="G5" s="235"/>
    </row>
    <row r="6" spans="1:7" ht="15.75" thickBot="1">
      <c r="A6" s="432"/>
      <c r="B6" s="434"/>
      <c r="C6" s="236" t="s">
        <v>372</v>
      </c>
      <c r="D6" s="237" t="s">
        <v>373</v>
      </c>
      <c r="E6" s="235"/>
      <c r="F6" s="235"/>
      <c r="G6" s="235"/>
    </row>
    <row r="7" spans="1:7">
      <c r="A7" s="273" t="s">
        <v>374</v>
      </c>
      <c r="B7" s="238">
        <v>0</v>
      </c>
      <c r="C7" s="238">
        <f>SUM(C8)</f>
        <v>0</v>
      </c>
      <c r="D7" s="238">
        <f>SUM(D8)</f>
        <v>2200</v>
      </c>
      <c r="E7" s="235"/>
      <c r="F7" s="235"/>
      <c r="G7" s="235"/>
    </row>
    <row r="8" spans="1:7" ht="15.95" customHeight="1">
      <c r="A8" s="239" t="s">
        <v>375</v>
      </c>
      <c r="B8" s="240"/>
      <c r="C8" s="240"/>
      <c r="D8" s="241">
        <v>2200</v>
      </c>
      <c r="E8" s="242"/>
      <c r="F8" s="242"/>
      <c r="G8" s="242"/>
    </row>
    <row r="9" spans="1:7" s="245" customFormat="1" ht="15.95" customHeight="1">
      <c r="A9" s="274" t="s">
        <v>376</v>
      </c>
      <c r="B9" s="244">
        <f>SUM(B10)</f>
        <v>0</v>
      </c>
      <c r="C9" s="244">
        <f>SUM(C10)</f>
        <v>0</v>
      </c>
      <c r="D9" s="244">
        <f>SUM(D10)</f>
        <v>15000</v>
      </c>
      <c r="E9" s="235"/>
      <c r="F9" s="235"/>
      <c r="G9" s="235"/>
    </row>
    <row r="10" spans="1:7" ht="15.95" customHeight="1">
      <c r="A10" s="246" t="s">
        <v>377</v>
      </c>
      <c r="B10" s="240"/>
      <c r="C10" s="240"/>
      <c r="D10" s="241">
        <v>15000</v>
      </c>
      <c r="E10" s="242"/>
      <c r="F10" s="242"/>
      <c r="G10" s="242"/>
    </row>
    <row r="11" spans="1:7" ht="15.95" customHeight="1">
      <c r="A11" s="243" t="s">
        <v>395</v>
      </c>
      <c r="B11" s="244">
        <f>SUM(B12)</f>
        <v>0</v>
      </c>
      <c r="C11" s="240"/>
      <c r="D11" s="244">
        <f>SUM(D12)</f>
        <v>0</v>
      </c>
      <c r="E11" s="242"/>
      <c r="F11" s="242"/>
      <c r="G11" s="242"/>
    </row>
    <row r="12" spans="1:7" ht="15.95" customHeight="1">
      <c r="A12" s="246" t="s">
        <v>396</v>
      </c>
      <c r="B12" s="241">
        <v>0</v>
      </c>
      <c r="C12" s="240"/>
      <c r="D12" s="241">
        <v>0</v>
      </c>
      <c r="E12" s="242"/>
      <c r="F12" s="242"/>
      <c r="G12" s="242"/>
    </row>
    <row r="13" spans="1:7" ht="15.75">
      <c r="A13" s="275" t="s">
        <v>378</v>
      </c>
      <c r="B13" s="247">
        <v>0</v>
      </c>
      <c r="C13" s="247">
        <f>SUM(C14)</f>
        <v>3344</v>
      </c>
      <c r="D13" s="247">
        <v>0</v>
      </c>
      <c r="E13" s="248">
        <v>0</v>
      </c>
      <c r="F13" s="249">
        <v>0</v>
      </c>
      <c r="G13" s="249">
        <v>0</v>
      </c>
    </row>
    <row r="14" spans="1:7" ht="15.75">
      <c r="A14" s="276" t="s">
        <v>379</v>
      </c>
      <c r="B14" s="249"/>
      <c r="C14" s="250">
        <v>3344</v>
      </c>
      <c r="D14" s="250"/>
      <c r="E14" s="251"/>
      <c r="F14" s="252"/>
      <c r="G14" s="252"/>
    </row>
    <row r="15" spans="1:7" s="255" customFormat="1" ht="29.25">
      <c r="A15" s="243" t="s">
        <v>380</v>
      </c>
      <c r="B15" s="253">
        <v>0</v>
      </c>
      <c r="C15" s="253">
        <f>SUM(C16+C17+C18+C19)</f>
        <v>5384</v>
      </c>
      <c r="D15" s="253">
        <f>SUM(D16:D20)</f>
        <v>543</v>
      </c>
      <c r="E15" s="254"/>
      <c r="F15" s="254"/>
      <c r="G15" s="254"/>
    </row>
    <row r="16" spans="1:7" s="255" customFormat="1" ht="15.75">
      <c r="A16" s="246" t="s">
        <v>400</v>
      </c>
      <c r="B16" s="253"/>
      <c r="C16" s="266">
        <v>464</v>
      </c>
      <c r="D16" s="253"/>
      <c r="E16" s="254"/>
      <c r="F16" s="254"/>
      <c r="G16" s="254"/>
    </row>
    <row r="17" spans="1:7" ht="15.75">
      <c r="A17" s="276" t="s">
        <v>392</v>
      </c>
      <c r="B17" s="249"/>
      <c r="C17" s="250">
        <v>1700</v>
      </c>
      <c r="D17" s="250"/>
      <c r="E17" s="251"/>
      <c r="F17" s="252"/>
      <c r="G17" s="252"/>
    </row>
    <row r="18" spans="1:7" ht="15.75">
      <c r="A18" s="276" t="s">
        <v>393</v>
      </c>
      <c r="B18" s="249"/>
      <c r="C18" s="250">
        <v>1950</v>
      </c>
      <c r="D18" s="250"/>
      <c r="E18" s="251"/>
      <c r="F18" s="252"/>
      <c r="G18" s="252"/>
    </row>
    <row r="19" spans="1:7" ht="15.75">
      <c r="A19" s="276" t="s">
        <v>394</v>
      </c>
      <c r="B19" s="249"/>
      <c r="C19" s="250">
        <v>1270</v>
      </c>
      <c r="D19" s="250"/>
      <c r="E19" s="251"/>
      <c r="F19" s="252"/>
      <c r="G19" s="252"/>
    </row>
    <row r="20" spans="1:7" ht="15.75">
      <c r="A20" s="276" t="s">
        <v>404</v>
      </c>
      <c r="B20" s="249"/>
      <c r="C20" s="250"/>
      <c r="D20" s="250">
        <v>543</v>
      </c>
      <c r="E20" s="251"/>
      <c r="F20" s="252"/>
      <c r="G20" s="252"/>
    </row>
    <row r="21" spans="1:7" ht="29.25">
      <c r="A21" s="277" t="s">
        <v>381</v>
      </c>
      <c r="B21" s="256">
        <f>SUM(B22:B27)</f>
        <v>51615</v>
      </c>
      <c r="C21" s="256">
        <f>SUM(C22:C27)</f>
        <v>7951</v>
      </c>
      <c r="D21" s="256">
        <f>SUM(D22:D28)</f>
        <v>224305</v>
      </c>
      <c r="E21" s="257">
        <v>0</v>
      </c>
      <c r="F21" s="256">
        <v>0</v>
      </c>
      <c r="G21" s="256">
        <v>0</v>
      </c>
    </row>
    <row r="22" spans="1:7" ht="15.75">
      <c r="A22" s="276" t="s">
        <v>44</v>
      </c>
      <c r="B22" s="258">
        <f>65079-13464</f>
        <v>51615</v>
      </c>
      <c r="C22" s="250"/>
      <c r="D22" s="250"/>
      <c r="E22" s="251"/>
      <c r="F22" s="252"/>
      <c r="G22" s="252"/>
    </row>
    <row r="23" spans="1:7" ht="15.75">
      <c r="A23" s="276" t="s">
        <v>391</v>
      </c>
      <c r="B23" s="258"/>
      <c r="C23" s="250">
        <v>492</v>
      </c>
      <c r="D23" s="250"/>
      <c r="E23" s="251"/>
      <c r="F23" s="252"/>
      <c r="G23" s="252"/>
    </row>
    <row r="24" spans="1:7" ht="15.75">
      <c r="A24" s="276" t="s">
        <v>379</v>
      </c>
      <c r="B24" s="258"/>
      <c r="C24" s="250">
        <f>7936-477</f>
        <v>7459</v>
      </c>
      <c r="D24" s="250"/>
      <c r="E24" s="251"/>
      <c r="F24" s="252"/>
      <c r="G24" s="252"/>
    </row>
    <row r="25" spans="1:7" ht="15.75">
      <c r="A25" s="276" t="s">
        <v>382</v>
      </c>
      <c r="B25" s="258"/>
      <c r="D25" s="250">
        <v>810</v>
      </c>
      <c r="E25" s="251"/>
      <c r="F25" s="252"/>
      <c r="G25" s="252"/>
    </row>
    <row r="26" spans="1:7" ht="15.75">
      <c r="A26" s="276" t="s">
        <v>383</v>
      </c>
      <c r="B26" s="258"/>
      <c r="C26" s="250"/>
      <c r="D26" s="250">
        <v>30000</v>
      </c>
      <c r="E26" s="251"/>
      <c r="F26" s="252"/>
      <c r="G26" s="252"/>
    </row>
    <row r="27" spans="1:7" ht="15.75">
      <c r="A27" s="276" t="s">
        <v>384</v>
      </c>
      <c r="B27" s="249"/>
      <c r="C27" s="249"/>
      <c r="D27" s="249">
        <v>143495</v>
      </c>
      <c r="E27" s="248"/>
      <c r="F27" s="249"/>
      <c r="G27" s="249"/>
    </row>
    <row r="28" spans="1:7" ht="15.75">
      <c r="A28" s="278" t="s">
        <v>390</v>
      </c>
      <c r="B28" s="249"/>
      <c r="C28" s="249"/>
      <c r="D28" s="249">
        <v>50000</v>
      </c>
      <c r="E28" s="261"/>
      <c r="F28" s="262"/>
      <c r="G28" s="262"/>
    </row>
    <row r="29" spans="1:7" ht="15.75">
      <c r="A29" s="279" t="s">
        <v>385</v>
      </c>
      <c r="B29" s="247">
        <v>0</v>
      </c>
      <c r="C29" s="247">
        <f>SUM(C30:C30)</f>
        <v>0</v>
      </c>
      <c r="D29" s="247">
        <v>0</v>
      </c>
      <c r="E29" s="259"/>
      <c r="F29" s="260"/>
      <c r="G29" s="260"/>
    </row>
    <row r="30" spans="1:7" ht="15.75">
      <c r="A30" s="278" t="s">
        <v>399</v>
      </c>
      <c r="B30" s="249"/>
      <c r="C30" s="249"/>
      <c r="D30" s="249"/>
      <c r="E30" s="261"/>
      <c r="F30" s="262"/>
      <c r="G30" s="262"/>
    </row>
    <row r="31" spans="1:7" ht="15.75">
      <c r="A31" s="279" t="s">
        <v>386</v>
      </c>
      <c r="B31" s="247">
        <f>SUM(B32)</f>
        <v>0</v>
      </c>
      <c r="C31" s="247">
        <f>SUM(C32)</f>
        <v>0</v>
      </c>
      <c r="D31" s="247">
        <f>SUM(D32)</f>
        <v>0</v>
      </c>
      <c r="E31" s="261"/>
      <c r="F31" s="262"/>
      <c r="G31" s="262"/>
    </row>
    <row r="32" spans="1:7" ht="15.75">
      <c r="A32" s="278" t="s">
        <v>387</v>
      </c>
      <c r="B32" s="249"/>
      <c r="C32" s="249">
        <v>0</v>
      </c>
      <c r="D32" s="249"/>
      <c r="E32" s="261"/>
      <c r="F32" s="262"/>
      <c r="G32" s="262"/>
    </row>
    <row r="33" spans="1:7" ht="15.75">
      <c r="A33" s="279" t="s">
        <v>397</v>
      </c>
      <c r="B33" s="262"/>
      <c r="C33" s="262"/>
      <c r="D33" s="260">
        <f>SUM(D34)</f>
        <v>0</v>
      </c>
      <c r="E33" s="261"/>
      <c r="F33" s="262"/>
      <c r="G33" s="262"/>
    </row>
    <row r="34" spans="1:7" ht="15.75">
      <c r="A34" s="278" t="s">
        <v>398</v>
      </c>
      <c r="B34" s="262"/>
      <c r="C34" s="262"/>
      <c r="D34" s="262"/>
      <c r="E34" s="261"/>
      <c r="F34" s="262"/>
      <c r="G34" s="262"/>
    </row>
    <row r="35" spans="1:7" ht="16.5" thickBot="1">
      <c r="A35" s="263" t="s">
        <v>388</v>
      </c>
      <c r="B35" s="264">
        <f>SUM(+B29+B21+B15+B13+B9+B7+B31+B33+B11+B31)</f>
        <v>51615</v>
      </c>
      <c r="C35" s="264">
        <f>SUM(+C29+C21+C15+C13+C9+C7+C31+C33+C11)</f>
        <v>16679</v>
      </c>
      <c r="D35" s="264">
        <f>SUM(+D29+D21+D15+D13+D9+D7+D31+D33+D11+D31)</f>
        <v>242048</v>
      </c>
      <c r="E35" s="265" t="e">
        <v>#REF!</v>
      </c>
      <c r="F35" s="264" t="e">
        <v>#REF!</v>
      </c>
      <c r="G35" s="264" t="e">
        <v>#REF!</v>
      </c>
    </row>
    <row r="37" spans="1:7">
      <c r="D37" s="281"/>
    </row>
  </sheetData>
  <mergeCells count="5">
    <mergeCell ref="A1:G1"/>
    <mergeCell ref="A2:G2"/>
    <mergeCell ref="C5:D5"/>
    <mergeCell ref="A5:A6"/>
    <mergeCell ref="B5:B6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149"/>
  <sheetViews>
    <sheetView view="pageLayout" zoomScaleNormal="120" zoomScaleSheetLayoutView="100" workbookViewId="0">
      <selection activeCell="C8" sqref="C8"/>
    </sheetView>
  </sheetViews>
  <sheetFormatPr defaultRowHeight="15.75"/>
  <cols>
    <col min="1" max="1" width="9.5" style="154" customWidth="1"/>
    <col min="2" max="2" width="72.8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85" t="s">
        <v>4</v>
      </c>
      <c r="B1" s="385"/>
      <c r="C1" s="385"/>
      <c r="D1" s="385"/>
    </row>
    <row r="2" spans="1:4" ht="15.95" customHeight="1" thickBot="1">
      <c r="A2" s="386" t="s">
        <v>85</v>
      </c>
      <c r="B2" s="386"/>
      <c r="C2" s="388" t="s">
        <v>127</v>
      </c>
      <c r="D2" s="388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454969</v>
      </c>
      <c r="D5" s="87">
        <f>+D6+D7+D8+D9+D10+D11</f>
        <v>507173</v>
      </c>
    </row>
    <row r="6" spans="1:4" s="175" customFormat="1" ht="12" customHeight="1">
      <c r="A6" s="13" t="s">
        <v>62</v>
      </c>
      <c r="B6" s="176" t="s">
        <v>147</v>
      </c>
      <c r="C6" s="90">
        <v>125345</v>
      </c>
      <c r="D6" s="90">
        <v>125345</v>
      </c>
    </row>
    <row r="7" spans="1:4" s="175" customFormat="1" ht="12" customHeight="1">
      <c r="A7" s="12" t="s">
        <v>63</v>
      </c>
      <c r="B7" s="177" t="s">
        <v>148</v>
      </c>
      <c r="C7" s="89">
        <v>106440</v>
      </c>
      <c r="D7" s="89">
        <v>106763</v>
      </c>
    </row>
    <row r="8" spans="1:4" s="175" customFormat="1" ht="12" customHeight="1">
      <c r="A8" s="12" t="s">
        <v>64</v>
      </c>
      <c r="B8" s="177" t="s">
        <v>149</v>
      </c>
      <c r="C8" s="89">
        <v>152266</v>
      </c>
      <c r="D8" s="89">
        <v>152566</v>
      </c>
    </row>
    <row r="9" spans="1:4" s="175" customFormat="1" ht="12" customHeight="1">
      <c r="A9" s="12" t="s">
        <v>65</v>
      </c>
      <c r="B9" s="177" t="s">
        <v>150</v>
      </c>
      <c r="C9" s="89">
        <v>18738</v>
      </c>
      <c r="D9" s="89">
        <v>19738</v>
      </c>
    </row>
    <row r="10" spans="1:4" s="175" customFormat="1" ht="12" customHeight="1">
      <c r="A10" s="12" t="s">
        <v>82</v>
      </c>
      <c r="B10" s="177" t="s">
        <v>151</v>
      </c>
      <c r="C10" s="89">
        <v>2180</v>
      </c>
      <c r="D10" s="89">
        <v>26300</v>
      </c>
    </row>
    <row r="11" spans="1:4" s="175" customFormat="1" ht="12" customHeight="1" thickBot="1">
      <c r="A11" s="14" t="s">
        <v>66</v>
      </c>
      <c r="B11" s="178" t="s">
        <v>152</v>
      </c>
      <c r="C11" s="89">
        <v>50000</v>
      </c>
      <c r="D11" s="89">
        <v>76461</v>
      </c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76036</v>
      </c>
      <c r="D12" s="87">
        <f>+D13+D14+D15+D16+D17</f>
        <v>79628</v>
      </c>
    </row>
    <row r="13" spans="1:4" s="175" customFormat="1" ht="12" customHeight="1">
      <c r="A13" s="13" t="s">
        <v>68</v>
      </c>
      <c r="B13" s="176" t="s">
        <v>154</v>
      </c>
      <c r="C13" s="90"/>
      <c r="D13" s="90">
        <v>888</v>
      </c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>
        <v>76036</v>
      </c>
      <c r="D17" s="89">
        <v>78740</v>
      </c>
    </row>
    <row r="18" spans="1:4" s="175" customFormat="1" ht="12" customHeight="1" thickBot="1">
      <c r="A18" s="14" t="s">
        <v>78</v>
      </c>
      <c r="B18" s="178" t="s">
        <v>157</v>
      </c>
      <c r="C18" s="91">
        <v>9462</v>
      </c>
      <c r="D18" s="91">
        <v>9462</v>
      </c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90505</v>
      </c>
      <c r="D19" s="87">
        <f>+D20+D21+D22+D23+D24</f>
        <v>105505</v>
      </c>
    </row>
    <row r="20" spans="1:4" s="175" customFormat="1" ht="12" customHeight="1">
      <c r="A20" s="13" t="s">
        <v>51</v>
      </c>
      <c r="B20" s="176" t="s">
        <v>159</v>
      </c>
      <c r="C20" s="90"/>
      <c r="D20" s="90">
        <v>15000</v>
      </c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>
        <v>90505</v>
      </c>
      <c r="D24" s="89">
        <v>90505</v>
      </c>
    </row>
    <row r="25" spans="1:4" s="175" customFormat="1" ht="12" customHeight="1" thickBot="1">
      <c r="A25" s="14" t="s">
        <v>95</v>
      </c>
      <c r="B25" s="178" t="s">
        <v>162</v>
      </c>
      <c r="C25" s="91">
        <v>79054</v>
      </c>
      <c r="D25" s="91">
        <v>79054</v>
      </c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413920</v>
      </c>
      <c r="D26" s="93">
        <f>+D27+D30+D31+D32</f>
        <v>413920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380800</v>
      </c>
      <c r="D27" s="171">
        <f>+D28+D29</f>
        <v>380800</v>
      </c>
    </row>
    <row r="28" spans="1:4" s="175" customFormat="1" ht="12" customHeight="1">
      <c r="A28" s="12" t="s">
        <v>165</v>
      </c>
      <c r="B28" s="177" t="s">
        <v>171</v>
      </c>
      <c r="C28" s="89">
        <v>40000</v>
      </c>
      <c r="D28" s="89">
        <v>40000</v>
      </c>
    </row>
    <row r="29" spans="1:4" s="175" customFormat="1" ht="12" customHeight="1">
      <c r="A29" s="12" t="s">
        <v>166</v>
      </c>
      <c r="B29" s="177" t="s">
        <v>172</v>
      </c>
      <c r="C29" s="89">
        <v>340800</v>
      </c>
      <c r="D29" s="89">
        <v>340800</v>
      </c>
    </row>
    <row r="30" spans="1:4" s="175" customFormat="1" ht="12" customHeight="1">
      <c r="A30" s="12" t="s">
        <v>167</v>
      </c>
      <c r="B30" s="177" t="s">
        <v>173</v>
      </c>
      <c r="C30" s="89">
        <v>31000</v>
      </c>
      <c r="D30" s="89">
        <v>31000</v>
      </c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>
        <v>2120</v>
      </c>
      <c r="D32" s="91">
        <v>2120</v>
      </c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138073</v>
      </c>
      <c r="D33" s="87">
        <f>SUM(D34:D43)</f>
        <v>140396</v>
      </c>
    </row>
    <row r="34" spans="1:4" s="175" customFormat="1" ht="12" customHeight="1">
      <c r="A34" s="13" t="s">
        <v>55</v>
      </c>
      <c r="B34" s="176" t="s">
        <v>179</v>
      </c>
      <c r="C34" s="90">
        <v>200</v>
      </c>
      <c r="D34" s="90">
        <v>200</v>
      </c>
    </row>
    <row r="35" spans="1:4" s="175" customFormat="1" ht="12" customHeight="1">
      <c r="A35" s="12" t="s">
        <v>56</v>
      </c>
      <c r="B35" s="177" t="s">
        <v>180</v>
      </c>
      <c r="C35" s="89">
        <v>54893</v>
      </c>
      <c r="D35" s="89">
        <v>54893</v>
      </c>
    </row>
    <row r="36" spans="1:4" s="175" customFormat="1" ht="12" customHeight="1">
      <c r="A36" s="12" t="s">
        <v>57</v>
      </c>
      <c r="B36" s="177" t="s">
        <v>181</v>
      </c>
      <c r="C36" s="89">
        <v>4863</v>
      </c>
      <c r="D36" s="89">
        <v>4863</v>
      </c>
    </row>
    <row r="37" spans="1:4" s="175" customFormat="1" ht="12" customHeight="1">
      <c r="A37" s="12" t="s">
        <v>98</v>
      </c>
      <c r="B37" s="177" t="s">
        <v>182</v>
      </c>
      <c r="C37" s="89">
        <v>10431</v>
      </c>
      <c r="D37" s="89">
        <v>10431</v>
      </c>
    </row>
    <row r="38" spans="1:4" s="175" customFormat="1" ht="12" customHeight="1">
      <c r="A38" s="12" t="s">
        <v>99</v>
      </c>
      <c r="B38" s="177" t="s">
        <v>183</v>
      </c>
      <c r="C38" s="89">
        <v>34132</v>
      </c>
      <c r="D38" s="89">
        <v>34132</v>
      </c>
    </row>
    <row r="39" spans="1:4" s="175" customFormat="1" ht="12" customHeight="1">
      <c r="A39" s="12" t="s">
        <v>100</v>
      </c>
      <c r="B39" s="177" t="s">
        <v>184</v>
      </c>
      <c r="C39" s="89">
        <v>25486</v>
      </c>
      <c r="D39" s="89">
        <v>25486</v>
      </c>
    </row>
    <row r="40" spans="1:4" s="175" customFormat="1" ht="12" customHeight="1">
      <c r="A40" s="12" t="s">
        <v>101</v>
      </c>
      <c r="B40" s="177" t="s">
        <v>185</v>
      </c>
      <c r="C40" s="89">
        <v>5918</v>
      </c>
      <c r="D40" s="89">
        <v>5918</v>
      </c>
    </row>
    <row r="41" spans="1:4" s="175" customFormat="1" ht="12" customHeight="1">
      <c r="A41" s="12" t="s">
        <v>102</v>
      </c>
      <c r="B41" s="177" t="s">
        <v>186</v>
      </c>
      <c r="C41" s="89">
        <v>2150</v>
      </c>
      <c r="D41" s="89">
        <v>2150</v>
      </c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>
        <v>2323</v>
      </c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81876</v>
      </c>
      <c r="D44" s="87">
        <f>SUM(D45:D49)</f>
        <v>81876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>
        <v>81876</v>
      </c>
      <c r="D46" s="92">
        <v>81876</v>
      </c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3079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200</v>
      </c>
      <c r="C52" s="89"/>
      <c r="D52" s="89">
        <v>300</v>
      </c>
    </row>
    <row r="53" spans="1:4" s="175" customFormat="1" ht="12" customHeight="1">
      <c r="A53" s="12" t="s">
        <v>203</v>
      </c>
      <c r="B53" s="177" t="s">
        <v>201</v>
      </c>
      <c r="C53" s="89"/>
      <c r="D53" s="89">
        <v>2779</v>
      </c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28965</v>
      </c>
      <c r="D55" s="87">
        <f>SUM(D56:D58)</f>
        <v>28965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>
        <v>28857</v>
      </c>
      <c r="D57" s="92">
        <v>28857</v>
      </c>
    </row>
    <row r="58" spans="1:4" s="175" customFormat="1" ht="12" customHeight="1">
      <c r="A58" s="12" t="s">
        <v>128</v>
      </c>
      <c r="B58" s="177" t="s">
        <v>208</v>
      </c>
      <c r="C58" s="92">
        <v>108</v>
      </c>
      <c r="D58" s="92">
        <v>108</v>
      </c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1284344</v>
      </c>
      <c r="D60" s="93">
        <f>+D5+D12+D19+D26+D33+D44+D50+D55</f>
        <v>1360542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501181</v>
      </c>
      <c r="D70" s="87">
        <f>SUM(D71:D72)</f>
        <v>593487</v>
      </c>
    </row>
    <row r="71" spans="1:4" s="175" customFormat="1" ht="12" customHeight="1">
      <c r="A71" s="13" t="s">
        <v>248</v>
      </c>
      <c r="B71" s="176" t="s">
        <v>224</v>
      </c>
      <c r="C71" s="92">
        <v>501181</v>
      </c>
      <c r="D71" s="92">
        <v>593487</v>
      </c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501181</v>
      </c>
      <c r="D83" s="93">
        <f>+D61+D65+D70+D73+D77+D82</f>
        <v>593487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1785525</v>
      </c>
      <c r="D84" s="93">
        <f>+D60+D83</f>
        <v>1954029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85" t="s">
        <v>34</v>
      </c>
      <c r="B86" s="385"/>
      <c r="C86" s="385"/>
      <c r="D86" s="385"/>
    </row>
    <row r="87" spans="1:4" s="187" customFormat="1" ht="16.5" customHeight="1" thickBot="1">
      <c r="A87" s="387" t="s">
        <v>86</v>
      </c>
      <c r="B87" s="387"/>
      <c r="C87" s="389" t="s">
        <v>127</v>
      </c>
      <c r="D87" s="389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1046427</v>
      </c>
      <c r="D90" s="86">
        <f>SUM(D91:D95)</f>
        <v>1129238</v>
      </c>
    </row>
    <row r="91" spans="1:4" ht="12" customHeight="1">
      <c r="A91" s="15" t="s">
        <v>62</v>
      </c>
      <c r="B91" s="8" t="s">
        <v>36</v>
      </c>
      <c r="C91" s="88">
        <v>211317</v>
      </c>
      <c r="D91" s="88">
        <v>218515</v>
      </c>
    </row>
    <row r="92" spans="1:4" ht="12" customHeight="1">
      <c r="A92" s="12" t="s">
        <v>63</v>
      </c>
      <c r="B92" s="6" t="s">
        <v>106</v>
      </c>
      <c r="C92" s="89">
        <v>56168</v>
      </c>
      <c r="D92" s="89">
        <v>58083</v>
      </c>
    </row>
    <row r="93" spans="1:4" ht="12" customHeight="1">
      <c r="A93" s="12" t="s">
        <v>64</v>
      </c>
      <c r="B93" s="6" t="s">
        <v>81</v>
      </c>
      <c r="C93" s="91">
        <v>567796</v>
      </c>
      <c r="D93" s="91">
        <f>599167+2779</f>
        <v>601946</v>
      </c>
    </row>
    <row r="94" spans="1:4" ht="12" customHeight="1">
      <c r="A94" s="12" t="s">
        <v>65</v>
      </c>
      <c r="B94" s="9" t="s">
        <v>107</v>
      </c>
      <c r="C94" s="91"/>
      <c r="D94" s="91"/>
    </row>
    <row r="95" spans="1:4" ht="12" customHeight="1">
      <c r="A95" s="12" t="s">
        <v>73</v>
      </c>
      <c r="B95" s="17" t="s">
        <v>108</v>
      </c>
      <c r="C95" s="91">
        <f>SUM(C96:C105)</f>
        <v>211146</v>
      </c>
      <c r="D95" s="91">
        <v>250694</v>
      </c>
    </row>
    <row r="96" spans="1:4" ht="12" customHeight="1">
      <c r="A96" s="12" t="s">
        <v>66</v>
      </c>
      <c r="B96" s="6" t="s">
        <v>260</v>
      </c>
      <c r="C96" s="91">
        <v>9100</v>
      </c>
      <c r="D96" s="91">
        <v>20548</v>
      </c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>
        <v>156764</v>
      </c>
      <c r="D100" s="91">
        <v>179356</v>
      </c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>
        <v>45282</v>
      </c>
      <c r="D105" s="95">
        <v>52245</v>
      </c>
    </row>
    <row r="106" spans="1:4" ht="12" customHeight="1" thickBot="1">
      <c r="A106" s="18" t="s">
        <v>7</v>
      </c>
      <c r="B106" s="23" t="s">
        <v>270</v>
      </c>
      <c r="C106" s="87">
        <f>+C107+C109+C111</f>
        <v>151013</v>
      </c>
      <c r="D106" s="87">
        <f>+D107+D109+D111</f>
        <v>230738</v>
      </c>
    </row>
    <row r="107" spans="1:4" ht="12" customHeight="1">
      <c r="A107" s="13" t="s">
        <v>68</v>
      </c>
      <c r="B107" s="6" t="s">
        <v>126</v>
      </c>
      <c r="C107" s="90">
        <v>129436</v>
      </c>
      <c r="D107" s="90">
        <v>208861</v>
      </c>
    </row>
    <row r="108" spans="1:4" ht="12" customHeight="1">
      <c r="A108" s="13" t="s">
        <v>69</v>
      </c>
      <c r="B108" s="10" t="s">
        <v>274</v>
      </c>
      <c r="C108" s="90">
        <v>79054</v>
      </c>
      <c r="D108" s="90">
        <v>79054</v>
      </c>
    </row>
    <row r="109" spans="1:4" ht="12" customHeight="1">
      <c r="A109" s="13" t="s">
        <v>70</v>
      </c>
      <c r="B109" s="10" t="s">
        <v>110</v>
      </c>
      <c r="C109" s="89">
        <v>7760</v>
      </c>
      <c r="D109" s="89">
        <v>7760</v>
      </c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>
        <f>SUM(C112:C119)</f>
        <v>13817</v>
      </c>
      <c r="D111" s="80">
        <v>14117</v>
      </c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>
        <v>10000</v>
      </c>
      <c r="D115" s="80">
        <v>10000</v>
      </c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>
        <v>3817</v>
      </c>
      <c r="D119" s="81">
        <v>3817</v>
      </c>
    </row>
    <row r="120" spans="1:4" ht="12" customHeight="1" thickBot="1">
      <c r="A120" s="18" t="s">
        <v>8</v>
      </c>
      <c r="B120" s="44" t="s">
        <v>281</v>
      </c>
      <c r="C120" s="87">
        <f>+C121+C122</f>
        <v>329969</v>
      </c>
      <c r="D120" s="87">
        <f>+D121+D122</f>
        <v>317883</v>
      </c>
    </row>
    <row r="121" spans="1:4" ht="12" customHeight="1">
      <c r="A121" s="13" t="s">
        <v>51</v>
      </c>
      <c r="B121" s="7" t="s">
        <v>44</v>
      </c>
      <c r="C121" s="90">
        <v>5000</v>
      </c>
      <c r="D121" s="90">
        <v>65079</v>
      </c>
    </row>
    <row r="122" spans="1:4" ht="12" customHeight="1" thickBot="1">
      <c r="A122" s="14" t="s">
        <v>52</v>
      </c>
      <c r="B122" s="10" t="s">
        <v>45</v>
      </c>
      <c r="C122" s="91">
        <v>324969</v>
      </c>
      <c r="D122" s="90">
        <v>252804</v>
      </c>
    </row>
    <row r="123" spans="1:4" ht="12" customHeight="1" thickBot="1">
      <c r="A123" s="18" t="s">
        <v>9</v>
      </c>
      <c r="B123" s="44" t="s">
        <v>282</v>
      </c>
      <c r="C123" s="87">
        <f>+C90+C106+C120</f>
        <v>1527409</v>
      </c>
      <c r="D123" s="87">
        <f>+D90+D106+D120</f>
        <v>1677859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1527409</v>
      </c>
      <c r="D144" s="188">
        <f>+D123+D143</f>
        <v>1677859</v>
      </c>
    </row>
    <row r="145" spans="1:5" ht="15" customHeight="1"/>
    <row r="146" spans="1:5">
      <c r="A146" s="390" t="s">
        <v>303</v>
      </c>
      <c r="B146" s="390"/>
      <c r="C146" s="390"/>
      <c r="D146" s="390"/>
    </row>
    <row r="147" spans="1:5" ht="15" customHeight="1" thickBot="1">
      <c r="A147" s="386" t="s">
        <v>87</v>
      </c>
      <c r="B147" s="386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-243065</v>
      </c>
      <c r="D148" s="87">
        <f>+D60-D123</f>
        <v>-317317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501181</v>
      </c>
      <c r="D149" s="87">
        <f>+D83-D143</f>
        <v>593487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KÖTELEZŐ FELADATAINAK MÉRLEGE &amp;R&amp;"Times New Roman CE,Félkövér dőlt"&amp;11 1.2. melléklet a 7/2015. (II. 18.) önkormányzati rendelethez</oddHeader>
  </headerFooter>
  <rowBreaks count="1" manualBreakCount="1">
    <brk id="85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0"/>
  </sheetPr>
  <dimension ref="A1:J149"/>
  <sheetViews>
    <sheetView view="pageLayout" topLeftCell="A7" zoomScaleNormal="100" zoomScaleSheetLayoutView="100" workbookViewId="0">
      <selection activeCell="D106" sqref="D106"/>
    </sheetView>
  </sheetViews>
  <sheetFormatPr defaultRowHeight="15.75"/>
  <cols>
    <col min="1" max="1" width="9.5" style="154" customWidth="1"/>
    <col min="2" max="2" width="65.16406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85" t="s">
        <v>4</v>
      </c>
      <c r="B1" s="385"/>
      <c r="C1" s="385"/>
      <c r="D1" s="385"/>
    </row>
    <row r="2" spans="1:4" ht="15.95" customHeight="1" thickBot="1">
      <c r="A2" s="386" t="s">
        <v>85</v>
      </c>
      <c r="B2" s="386"/>
      <c r="C2" s="388" t="s">
        <v>127</v>
      </c>
      <c r="D2" s="388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0</v>
      </c>
      <c r="D5" s="87">
        <f>+D6+D7+D8+D9+D10+D11</f>
        <v>0</v>
      </c>
    </row>
    <row r="6" spans="1:4" s="175" customFormat="1" ht="12" customHeight="1">
      <c r="A6" s="13" t="s">
        <v>62</v>
      </c>
      <c r="B6" s="176" t="s">
        <v>147</v>
      </c>
      <c r="C6" s="90"/>
      <c r="D6" s="90"/>
    </row>
    <row r="7" spans="1:4" s="175" customFormat="1" ht="12" customHeight="1">
      <c r="A7" s="12" t="s">
        <v>63</v>
      </c>
      <c r="B7" s="177" t="s">
        <v>148</v>
      </c>
      <c r="C7" s="89"/>
      <c r="D7" s="89"/>
    </row>
    <row r="8" spans="1:4" s="175" customFormat="1" ht="12" customHeight="1">
      <c r="A8" s="12" t="s">
        <v>64</v>
      </c>
      <c r="B8" s="177" t="s">
        <v>149</v>
      </c>
      <c r="C8" s="89"/>
      <c r="D8" s="89"/>
    </row>
    <row r="9" spans="1:4" s="175" customFormat="1" ht="12" customHeight="1">
      <c r="A9" s="12" t="s">
        <v>65</v>
      </c>
      <c r="B9" s="177" t="s">
        <v>150</v>
      </c>
      <c r="C9" s="89"/>
      <c r="D9" s="89"/>
    </row>
    <row r="10" spans="1:4" s="175" customFormat="1" ht="12" customHeight="1">
      <c r="A10" s="12" t="s">
        <v>82</v>
      </c>
      <c r="B10" s="177" t="s">
        <v>151</v>
      </c>
      <c r="C10" s="89"/>
      <c r="D10" s="89"/>
    </row>
    <row r="11" spans="1:4" s="175" customFormat="1" ht="12" customHeight="1" thickBot="1">
      <c r="A11" s="14" t="s">
        <v>66</v>
      </c>
      <c r="B11" s="178" t="s">
        <v>152</v>
      </c>
      <c r="C11" s="89"/>
      <c r="D11" s="89"/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0</v>
      </c>
      <c r="D12" s="87">
        <f>+D13+D14+D15+D16+D17</f>
        <v>0</v>
      </c>
    </row>
    <row r="13" spans="1:4" s="175" customFormat="1" ht="12" customHeight="1">
      <c r="A13" s="13" t="s">
        <v>68</v>
      </c>
      <c r="B13" s="176" t="s">
        <v>154</v>
      </c>
      <c r="C13" s="90"/>
      <c r="D13" s="90"/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/>
      <c r="D17" s="89"/>
    </row>
    <row r="18" spans="1:4" s="175" customFormat="1" ht="12" customHeight="1" thickBot="1">
      <c r="A18" s="14" t="s">
        <v>78</v>
      </c>
      <c r="B18" s="178" t="s">
        <v>157</v>
      </c>
      <c r="C18" s="91"/>
      <c r="D18" s="91"/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0</v>
      </c>
      <c r="D19" s="87">
        <f>+D20+D21+D22+D23+D24</f>
        <v>0</v>
      </c>
    </row>
    <row r="20" spans="1:4" s="175" customFormat="1" ht="12" customHeight="1">
      <c r="A20" s="13" t="s">
        <v>51</v>
      </c>
      <c r="B20" s="176" t="s">
        <v>159</v>
      </c>
      <c r="C20" s="90"/>
      <c r="D20" s="90"/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/>
      <c r="D24" s="89"/>
    </row>
    <row r="25" spans="1:4" s="175" customFormat="1" ht="12" customHeight="1" thickBot="1">
      <c r="A25" s="14" t="s">
        <v>95</v>
      </c>
      <c r="B25" s="178" t="s">
        <v>162</v>
      </c>
      <c r="C25" s="91"/>
      <c r="D25" s="91"/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0</v>
      </c>
      <c r="D26" s="93">
        <f>+D27+D30+D31+D32</f>
        <v>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0</v>
      </c>
      <c r="D27" s="171">
        <f>+D28+D29</f>
        <v>0</v>
      </c>
    </row>
    <row r="28" spans="1:4" s="175" customFormat="1" ht="12" customHeight="1">
      <c r="A28" s="12" t="s">
        <v>165</v>
      </c>
      <c r="B28" s="177" t="s">
        <v>171</v>
      </c>
      <c r="C28" s="89"/>
      <c r="D28" s="89"/>
    </row>
    <row r="29" spans="1:4" s="175" customFormat="1" ht="12" customHeight="1">
      <c r="A29" s="12" t="s">
        <v>166</v>
      </c>
      <c r="B29" s="177" t="s">
        <v>172</v>
      </c>
      <c r="C29" s="89"/>
      <c r="D29" s="89"/>
    </row>
    <row r="30" spans="1:4" s="175" customFormat="1" ht="12" customHeight="1">
      <c r="A30" s="12" t="s">
        <v>167</v>
      </c>
      <c r="B30" s="177" t="s">
        <v>173</v>
      </c>
      <c r="C30" s="89"/>
      <c r="D30" s="89"/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/>
      <c r="D32" s="91"/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3278</v>
      </c>
      <c r="D33" s="87">
        <f>SUM(D34:D43)</f>
        <v>3278</v>
      </c>
    </row>
    <row r="34" spans="1:4" s="175" customFormat="1" ht="12" customHeight="1">
      <c r="A34" s="13" t="s">
        <v>55</v>
      </c>
      <c r="B34" s="176" t="s">
        <v>179</v>
      </c>
      <c r="C34" s="90"/>
      <c r="D34" s="90"/>
    </row>
    <row r="35" spans="1:4" s="175" customFormat="1" ht="12" customHeight="1">
      <c r="A35" s="12" t="s">
        <v>56</v>
      </c>
      <c r="B35" s="177" t="s">
        <v>180</v>
      </c>
      <c r="C35" s="89">
        <v>86</v>
      </c>
      <c r="D35" s="89">
        <v>86</v>
      </c>
    </row>
    <row r="36" spans="1:4" s="175" customFormat="1" ht="12" customHeight="1">
      <c r="A36" s="12" t="s">
        <v>57</v>
      </c>
      <c r="B36" s="177" t="s">
        <v>181</v>
      </c>
      <c r="C36" s="89">
        <v>2226</v>
      </c>
      <c r="D36" s="89">
        <v>2226</v>
      </c>
    </row>
    <row r="37" spans="1:4" s="175" customFormat="1" ht="12" customHeight="1">
      <c r="A37" s="12" t="s">
        <v>98</v>
      </c>
      <c r="B37" s="177" t="s">
        <v>182</v>
      </c>
      <c r="C37" s="89">
        <v>120</v>
      </c>
      <c r="D37" s="89">
        <v>120</v>
      </c>
    </row>
    <row r="38" spans="1:4" s="175" customFormat="1" ht="12" customHeight="1">
      <c r="A38" s="12" t="s">
        <v>99</v>
      </c>
      <c r="B38" s="177" t="s">
        <v>183</v>
      </c>
      <c r="C38" s="89"/>
      <c r="D38" s="89"/>
    </row>
    <row r="39" spans="1:4" s="175" customFormat="1" ht="12" customHeight="1">
      <c r="A39" s="12" t="s">
        <v>100</v>
      </c>
      <c r="B39" s="177" t="s">
        <v>184</v>
      </c>
      <c r="C39" s="89">
        <v>657</v>
      </c>
      <c r="D39" s="89">
        <v>657</v>
      </c>
    </row>
    <row r="40" spans="1:4" s="175" customFormat="1" ht="12" customHeight="1">
      <c r="A40" s="12" t="s">
        <v>101</v>
      </c>
      <c r="B40" s="177" t="s">
        <v>185</v>
      </c>
      <c r="C40" s="89">
        <v>189</v>
      </c>
      <c r="D40" s="89">
        <v>189</v>
      </c>
    </row>
    <row r="41" spans="1:4" s="175" customFormat="1" ht="12" customHeight="1">
      <c r="A41" s="12" t="s">
        <v>102</v>
      </c>
      <c r="B41" s="177" t="s">
        <v>186</v>
      </c>
      <c r="C41" s="89"/>
      <c r="D41" s="89"/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/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0</v>
      </c>
      <c r="D44" s="87">
        <f>SUM(D45:D49)</f>
        <v>0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/>
      <c r="D46" s="92"/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362</v>
      </c>
      <c r="C52" s="89"/>
      <c r="D52" s="89"/>
    </row>
    <row r="53" spans="1:4" s="175" customFormat="1" ht="12" customHeight="1">
      <c r="A53" s="12" t="s">
        <v>203</v>
      </c>
      <c r="B53" s="177" t="s">
        <v>201</v>
      </c>
      <c r="C53" s="89"/>
      <c r="D53" s="89"/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0</v>
      </c>
      <c r="D55" s="87">
        <f>SUM(D56:D58)</f>
        <v>0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/>
      <c r="D57" s="92"/>
    </row>
    <row r="58" spans="1:4" s="175" customFormat="1" ht="12" customHeight="1">
      <c r="A58" s="12" t="s">
        <v>128</v>
      </c>
      <c r="B58" s="177" t="s">
        <v>208</v>
      </c>
      <c r="C58" s="92"/>
      <c r="D58" s="92"/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3278</v>
      </c>
      <c r="D60" s="93">
        <f>+D5+D12+D19+D26+D33+D44+D50+D55</f>
        <v>3278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0</v>
      </c>
      <c r="D70" s="87">
        <f>SUM(D71:D72)</f>
        <v>0</v>
      </c>
    </row>
    <row r="71" spans="1:4" s="175" customFormat="1" ht="12" customHeight="1">
      <c r="A71" s="13" t="s">
        <v>248</v>
      </c>
      <c r="B71" s="176" t="s">
        <v>224</v>
      </c>
      <c r="C71" s="92"/>
      <c r="D71" s="92"/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0</v>
      </c>
      <c r="D83" s="93">
        <f>+D61+D65+D70+D73+D77+D82</f>
        <v>0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3278</v>
      </c>
      <c r="D84" s="93">
        <f>+D60+D83</f>
        <v>3278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85" t="s">
        <v>34</v>
      </c>
      <c r="B86" s="385"/>
      <c r="C86" s="385"/>
      <c r="D86" s="385"/>
    </row>
    <row r="87" spans="1:4" s="187" customFormat="1" ht="16.5" customHeight="1" thickBot="1">
      <c r="A87" s="387" t="s">
        <v>86</v>
      </c>
      <c r="B87" s="387"/>
      <c r="C87" s="389" t="s">
        <v>127</v>
      </c>
      <c r="D87" s="389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57671</v>
      </c>
      <c r="D90" s="86">
        <f>SUM(D91:D95)</f>
        <v>65960</v>
      </c>
    </row>
    <row r="91" spans="1:4" ht="12" customHeight="1">
      <c r="A91" s="15" t="s">
        <v>62</v>
      </c>
      <c r="B91" s="8" t="s">
        <v>36</v>
      </c>
      <c r="C91" s="88">
        <v>3183</v>
      </c>
      <c r="D91" s="88">
        <v>3183</v>
      </c>
    </row>
    <row r="92" spans="1:4" ht="12" customHeight="1">
      <c r="A92" s="12" t="s">
        <v>63</v>
      </c>
      <c r="B92" s="6" t="s">
        <v>106</v>
      </c>
      <c r="C92" s="89">
        <v>1013</v>
      </c>
      <c r="D92" s="89">
        <v>1013</v>
      </c>
    </row>
    <row r="93" spans="1:4" ht="12" customHeight="1">
      <c r="A93" s="12" t="s">
        <v>64</v>
      </c>
      <c r="B93" s="6" t="s">
        <v>81</v>
      </c>
      <c r="C93" s="91">
        <v>17261</v>
      </c>
      <c r="D93" s="91">
        <v>18261</v>
      </c>
    </row>
    <row r="94" spans="1:4" ht="12" customHeight="1">
      <c r="A94" s="12" t="s">
        <v>65</v>
      </c>
      <c r="B94" s="9" t="s">
        <v>107</v>
      </c>
      <c r="C94" s="91">
        <v>8875</v>
      </c>
      <c r="D94" s="91">
        <v>10330</v>
      </c>
    </row>
    <row r="95" spans="1:4" ht="12" customHeight="1">
      <c r="A95" s="12" t="s">
        <v>73</v>
      </c>
      <c r="B95" s="17" t="s">
        <v>108</v>
      </c>
      <c r="C95" s="91">
        <f>SUM(C96:C105)</f>
        <v>27339</v>
      </c>
      <c r="D95" s="91">
        <f>SUM(D96:D105)</f>
        <v>33173</v>
      </c>
    </row>
    <row r="96" spans="1:4" ht="12" customHeight="1">
      <c r="A96" s="12" t="s">
        <v>66</v>
      </c>
      <c r="B96" s="6" t="s">
        <v>260</v>
      </c>
      <c r="C96" s="91"/>
      <c r="D96" s="91"/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>
        <v>1455</v>
      </c>
      <c r="D100" s="91"/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>
        <v>25884</v>
      </c>
      <c r="D105" s="95">
        <v>33173</v>
      </c>
    </row>
    <row r="106" spans="1:4" ht="12" customHeight="1" thickBot="1">
      <c r="A106" s="18" t="s">
        <v>7</v>
      </c>
      <c r="B106" s="23" t="s">
        <v>270</v>
      </c>
      <c r="C106" s="87">
        <f>+C107+C109+C111</f>
        <v>0</v>
      </c>
      <c r="D106" s="87">
        <f>+D107+D109+D111</f>
        <v>4200</v>
      </c>
    </row>
    <row r="107" spans="1:4" ht="12" customHeight="1">
      <c r="A107" s="13" t="s">
        <v>68</v>
      </c>
      <c r="B107" s="6" t="s">
        <v>126</v>
      </c>
      <c r="C107" s="90"/>
      <c r="D107" s="90"/>
    </row>
    <row r="108" spans="1:4" ht="12" customHeight="1">
      <c r="A108" s="13" t="s">
        <v>69</v>
      </c>
      <c r="B108" s="10" t="s">
        <v>274</v>
      </c>
      <c r="C108" s="90"/>
      <c r="D108" s="90"/>
    </row>
    <row r="109" spans="1:4" ht="12" customHeight="1">
      <c r="A109" s="13" t="s">
        <v>70</v>
      </c>
      <c r="B109" s="10" t="s">
        <v>110</v>
      </c>
      <c r="C109" s="89"/>
      <c r="D109" s="89"/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/>
      <c r="D111" s="80">
        <v>4200</v>
      </c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/>
      <c r="D115" s="80"/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/>
      <c r="D119" s="81">
        <v>4200</v>
      </c>
    </row>
    <row r="120" spans="1:4" ht="12" customHeight="1" thickBot="1">
      <c r="A120" s="18" t="s">
        <v>8</v>
      </c>
      <c r="B120" s="44" t="s">
        <v>281</v>
      </c>
      <c r="C120" s="87">
        <f>+C121+C122</f>
        <v>6400</v>
      </c>
      <c r="D120" s="87">
        <f>+D121+D122</f>
        <v>6400</v>
      </c>
    </row>
    <row r="121" spans="1:4" ht="12" customHeight="1">
      <c r="A121" s="13" t="s">
        <v>51</v>
      </c>
      <c r="B121" s="7" t="s">
        <v>44</v>
      </c>
      <c r="C121" s="90"/>
      <c r="D121" s="90"/>
    </row>
    <row r="122" spans="1:4" ht="12" customHeight="1" thickBot="1">
      <c r="A122" s="14" t="s">
        <v>52</v>
      </c>
      <c r="B122" s="10" t="s">
        <v>45</v>
      </c>
      <c r="C122" s="91">
        <v>6400</v>
      </c>
      <c r="D122" s="91">
        <v>6400</v>
      </c>
    </row>
    <row r="123" spans="1:4" ht="12" customHeight="1" thickBot="1">
      <c r="A123" s="18" t="s">
        <v>9</v>
      </c>
      <c r="B123" s="44" t="s">
        <v>282</v>
      </c>
      <c r="C123" s="87">
        <f>+C90+C106+C120</f>
        <v>64071</v>
      </c>
      <c r="D123" s="87">
        <f>+D90+D106+D120</f>
        <v>76560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64071</v>
      </c>
      <c r="D144" s="188">
        <f>+D123+D143</f>
        <v>76560</v>
      </c>
    </row>
    <row r="145" spans="1:5" ht="7.5" customHeight="1"/>
    <row r="146" spans="1:5">
      <c r="A146" s="390" t="s">
        <v>303</v>
      </c>
      <c r="B146" s="390"/>
      <c r="C146" s="390"/>
      <c r="D146" s="390"/>
    </row>
    <row r="147" spans="1:5" ht="15" customHeight="1" thickBot="1">
      <c r="A147" s="386" t="s">
        <v>87</v>
      </c>
      <c r="B147" s="386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-60793</v>
      </c>
      <c r="D148" s="87">
        <f>+D60-D123</f>
        <v>-73282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0</v>
      </c>
      <c r="D149" s="87">
        <f>+D83-D143</f>
        <v>0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ÖNKÉNT VÁLLALT FELADATAINAK MÉRLEGE
&amp;R&amp;"Times New Roman CE,Félkövér dőlt"&amp;11 1.3. melléklet a 23/2015. (X. 28.)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J149"/>
  <sheetViews>
    <sheetView view="pageLayout" topLeftCell="A97" zoomScaleNormal="100" zoomScaleSheetLayoutView="100" workbookViewId="0">
      <selection activeCell="B85" sqref="B85"/>
    </sheetView>
  </sheetViews>
  <sheetFormatPr defaultRowHeight="15.75"/>
  <cols>
    <col min="1" max="1" width="9.5" style="154" customWidth="1"/>
    <col min="2" max="2" width="76.3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85" t="s">
        <v>4</v>
      </c>
      <c r="B1" s="385"/>
      <c r="C1" s="385"/>
      <c r="D1" s="385"/>
    </row>
    <row r="2" spans="1:4" ht="15.95" customHeight="1" thickBot="1">
      <c r="A2" s="386" t="s">
        <v>85</v>
      </c>
      <c r="B2" s="386"/>
      <c r="C2" s="388" t="s">
        <v>127</v>
      </c>
      <c r="D2" s="388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0</v>
      </c>
      <c r="D5" s="87">
        <f>+D6+D7+D8+D9+D10+D11</f>
        <v>0</v>
      </c>
    </row>
    <row r="6" spans="1:4" s="175" customFormat="1" ht="12" customHeight="1">
      <c r="A6" s="13" t="s">
        <v>62</v>
      </c>
      <c r="B6" s="176" t="s">
        <v>147</v>
      </c>
      <c r="C6" s="90"/>
      <c r="D6" s="90"/>
    </row>
    <row r="7" spans="1:4" s="175" customFormat="1" ht="12" customHeight="1">
      <c r="A7" s="12" t="s">
        <v>63</v>
      </c>
      <c r="B7" s="177" t="s">
        <v>148</v>
      </c>
      <c r="C7" s="89"/>
      <c r="D7" s="89"/>
    </row>
    <row r="8" spans="1:4" s="175" customFormat="1" ht="12" customHeight="1">
      <c r="A8" s="12" t="s">
        <v>64</v>
      </c>
      <c r="B8" s="177" t="s">
        <v>149</v>
      </c>
      <c r="C8" s="89"/>
      <c r="D8" s="89"/>
    </row>
    <row r="9" spans="1:4" s="175" customFormat="1" ht="12" customHeight="1">
      <c r="A9" s="12" t="s">
        <v>65</v>
      </c>
      <c r="B9" s="177" t="s">
        <v>150</v>
      </c>
      <c r="C9" s="89"/>
      <c r="D9" s="89"/>
    </row>
    <row r="10" spans="1:4" s="175" customFormat="1" ht="12" customHeight="1">
      <c r="A10" s="12" t="s">
        <v>82</v>
      </c>
      <c r="B10" s="177" t="s">
        <v>151</v>
      </c>
      <c r="C10" s="89"/>
      <c r="D10" s="89"/>
    </row>
    <row r="11" spans="1:4" s="175" customFormat="1" ht="12" customHeight="1" thickBot="1">
      <c r="A11" s="14" t="s">
        <v>66</v>
      </c>
      <c r="B11" s="178" t="s">
        <v>152</v>
      </c>
      <c r="C11" s="89"/>
      <c r="D11" s="89"/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2238</v>
      </c>
      <c r="D12" s="87">
        <f>+D13+D14+D15+D16+D17</f>
        <v>2238</v>
      </c>
    </row>
    <row r="13" spans="1:4" s="175" customFormat="1" ht="12" customHeight="1">
      <c r="A13" s="13" t="s">
        <v>68</v>
      </c>
      <c r="B13" s="176" t="s">
        <v>154</v>
      </c>
      <c r="C13" s="90"/>
      <c r="D13" s="90"/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>
        <v>2238</v>
      </c>
      <c r="D17" s="89">
        <v>2238</v>
      </c>
    </row>
    <row r="18" spans="1:4" s="175" customFormat="1" ht="12" customHeight="1" thickBot="1">
      <c r="A18" s="14" t="s">
        <v>78</v>
      </c>
      <c r="B18" s="178" t="s">
        <v>157</v>
      </c>
      <c r="C18" s="91"/>
      <c r="D18" s="91"/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0</v>
      </c>
      <c r="D19" s="87">
        <f>+D20+D21+D22+D23+D24</f>
        <v>0</v>
      </c>
    </row>
    <row r="20" spans="1:4" s="175" customFormat="1" ht="12" customHeight="1">
      <c r="A20" s="13" t="s">
        <v>51</v>
      </c>
      <c r="B20" s="176" t="s">
        <v>159</v>
      </c>
      <c r="C20" s="90"/>
      <c r="D20" s="90"/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/>
      <c r="D24" s="89"/>
    </row>
    <row r="25" spans="1:4" s="175" customFormat="1" ht="12" customHeight="1" thickBot="1">
      <c r="A25" s="14" t="s">
        <v>95</v>
      </c>
      <c r="B25" s="178" t="s">
        <v>162</v>
      </c>
      <c r="C25" s="91"/>
      <c r="D25" s="91"/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700</v>
      </c>
      <c r="D26" s="93">
        <f>+D27+D30+D31+D32</f>
        <v>700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0</v>
      </c>
      <c r="D27" s="171">
        <f>+D28+D29</f>
        <v>0</v>
      </c>
    </row>
    <row r="28" spans="1:4" s="175" customFormat="1" ht="12" customHeight="1">
      <c r="A28" s="12" t="s">
        <v>165</v>
      </c>
      <c r="B28" s="177" t="s">
        <v>171</v>
      </c>
      <c r="C28" s="89"/>
      <c r="D28" s="89"/>
    </row>
    <row r="29" spans="1:4" s="175" customFormat="1" ht="12" customHeight="1">
      <c r="A29" s="12" t="s">
        <v>166</v>
      </c>
      <c r="B29" s="177" t="s">
        <v>172</v>
      </c>
      <c r="C29" s="89"/>
      <c r="D29" s="89"/>
    </row>
    <row r="30" spans="1:4" s="175" customFormat="1" ht="12" customHeight="1">
      <c r="A30" s="12" t="s">
        <v>167</v>
      </c>
      <c r="B30" s="177" t="s">
        <v>173</v>
      </c>
      <c r="C30" s="89"/>
      <c r="D30" s="89"/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>
        <v>700</v>
      </c>
      <c r="D32" s="91">
        <v>700</v>
      </c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5583</v>
      </c>
      <c r="D33" s="87">
        <f>SUM(D34:D43)</f>
        <v>5583</v>
      </c>
    </row>
    <row r="34" spans="1:4" s="175" customFormat="1" ht="12" customHeight="1">
      <c r="A34" s="13" t="s">
        <v>55</v>
      </c>
      <c r="B34" s="176" t="s">
        <v>179</v>
      </c>
      <c r="C34" s="90"/>
      <c r="D34" s="90"/>
    </row>
    <row r="35" spans="1:4" s="175" customFormat="1" ht="12" customHeight="1">
      <c r="A35" s="12" t="s">
        <v>56</v>
      </c>
      <c r="B35" s="177" t="s">
        <v>180</v>
      </c>
      <c r="C35" s="89">
        <v>505</v>
      </c>
      <c r="D35" s="89">
        <v>505</v>
      </c>
    </row>
    <row r="36" spans="1:4" s="175" customFormat="1" ht="12" customHeight="1">
      <c r="A36" s="12" t="s">
        <v>57</v>
      </c>
      <c r="B36" s="177" t="s">
        <v>181</v>
      </c>
      <c r="C36" s="89">
        <v>4088</v>
      </c>
      <c r="D36" s="89">
        <v>4088</v>
      </c>
    </row>
    <row r="37" spans="1:4" s="175" customFormat="1" ht="12" customHeight="1">
      <c r="A37" s="12" t="s">
        <v>98</v>
      </c>
      <c r="B37" s="177" t="s">
        <v>182</v>
      </c>
      <c r="C37" s="89"/>
      <c r="D37" s="89"/>
    </row>
    <row r="38" spans="1:4" s="175" customFormat="1" ht="12" customHeight="1">
      <c r="A38" s="12" t="s">
        <v>99</v>
      </c>
      <c r="B38" s="177" t="s">
        <v>183</v>
      </c>
      <c r="C38" s="89"/>
      <c r="D38" s="89"/>
    </row>
    <row r="39" spans="1:4" s="175" customFormat="1" ht="12" customHeight="1">
      <c r="A39" s="12" t="s">
        <v>100</v>
      </c>
      <c r="B39" s="177" t="s">
        <v>184</v>
      </c>
      <c r="C39" s="89">
        <v>654</v>
      </c>
      <c r="D39" s="89">
        <v>654</v>
      </c>
    </row>
    <row r="40" spans="1:4" s="175" customFormat="1" ht="12" customHeight="1">
      <c r="A40" s="12" t="s">
        <v>101</v>
      </c>
      <c r="B40" s="177" t="s">
        <v>185</v>
      </c>
      <c r="C40" s="89">
        <v>251</v>
      </c>
      <c r="D40" s="89">
        <v>251</v>
      </c>
    </row>
    <row r="41" spans="1:4" s="175" customFormat="1" ht="12" customHeight="1">
      <c r="A41" s="12" t="s">
        <v>102</v>
      </c>
      <c r="B41" s="177" t="s">
        <v>186</v>
      </c>
      <c r="C41" s="89">
        <v>85</v>
      </c>
      <c r="D41" s="89">
        <v>85</v>
      </c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/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0</v>
      </c>
      <c r="D44" s="87">
        <f>SUM(D45:D49)</f>
        <v>0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/>
      <c r="D46" s="92"/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362</v>
      </c>
      <c r="C52" s="89"/>
      <c r="D52" s="89"/>
    </row>
    <row r="53" spans="1:4" s="175" customFormat="1" ht="12" customHeight="1">
      <c r="A53" s="12" t="s">
        <v>203</v>
      </c>
      <c r="B53" s="177" t="s">
        <v>201</v>
      </c>
      <c r="C53" s="89"/>
      <c r="D53" s="89"/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0</v>
      </c>
      <c r="D55" s="87">
        <f>SUM(D56:D58)</f>
        <v>0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/>
      <c r="D57" s="92"/>
    </row>
    <row r="58" spans="1:4" s="175" customFormat="1" ht="12" customHeight="1">
      <c r="A58" s="12" t="s">
        <v>128</v>
      </c>
      <c r="B58" s="177" t="s">
        <v>208</v>
      </c>
      <c r="C58" s="92"/>
      <c r="D58" s="92"/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8521</v>
      </c>
      <c r="D60" s="93">
        <f>+D5+D12+D19+D26+D33+D44+D50+D55</f>
        <v>8521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0</v>
      </c>
      <c r="D70" s="87">
        <f>SUM(D71:D72)</f>
        <v>5956</v>
      </c>
    </row>
    <row r="71" spans="1:4" s="175" customFormat="1" ht="12" customHeight="1">
      <c r="A71" s="13" t="s">
        <v>248</v>
      </c>
      <c r="B71" s="176" t="s">
        <v>224</v>
      </c>
      <c r="C71" s="92"/>
      <c r="D71" s="92">
        <v>5956</v>
      </c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0</v>
      </c>
      <c r="D83" s="93">
        <f>+D61+D65+D70+D73+D77+D82</f>
        <v>5956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8521</v>
      </c>
      <c r="D84" s="93">
        <f>+D60+D83</f>
        <v>14477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85" t="s">
        <v>34</v>
      </c>
      <c r="B86" s="385"/>
      <c r="C86" s="385"/>
      <c r="D86" s="385"/>
    </row>
    <row r="87" spans="1:4" s="187" customFormat="1" ht="16.5" customHeight="1" thickBot="1">
      <c r="A87" s="387" t="s">
        <v>86</v>
      </c>
      <c r="B87" s="387"/>
      <c r="C87" s="389" t="s">
        <v>127</v>
      </c>
      <c r="D87" s="389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188374</v>
      </c>
      <c r="D90" s="86">
        <f>SUM(D91:D95)</f>
        <v>199895</v>
      </c>
    </row>
    <row r="91" spans="1:4" ht="12" customHeight="1">
      <c r="A91" s="15" t="s">
        <v>62</v>
      </c>
      <c r="B91" s="8" t="s">
        <v>36</v>
      </c>
      <c r="C91" s="88">
        <v>117860</v>
      </c>
      <c r="D91" s="88">
        <v>124872</v>
      </c>
    </row>
    <row r="92" spans="1:4" ht="12" customHeight="1">
      <c r="A92" s="12" t="s">
        <v>63</v>
      </c>
      <c r="B92" s="6" t="s">
        <v>106</v>
      </c>
      <c r="C92" s="89">
        <v>32416</v>
      </c>
      <c r="D92" s="89">
        <v>34308</v>
      </c>
    </row>
    <row r="93" spans="1:4" ht="12" customHeight="1">
      <c r="A93" s="12" t="s">
        <v>64</v>
      </c>
      <c r="B93" s="6" t="s">
        <v>81</v>
      </c>
      <c r="C93" s="91">
        <v>33812</v>
      </c>
      <c r="D93" s="91">
        <v>36429</v>
      </c>
    </row>
    <row r="94" spans="1:4" ht="12" customHeight="1">
      <c r="A94" s="12" t="s">
        <v>65</v>
      </c>
      <c r="B94" s="9" t="s">
        <v>107</v>
      </c>
      <c r="C94" s="91">
        <v>4286</v>
      </c>
      <c r="D94" s="91">
        <v>4286</v>
      </c>
    </row>
    <row r="95" spans="1:4" ht="12" customHeight="1">
      <c r="A95" s="12" t="s">
        <v>73</v>
      </c>
      <c r="B95" s="17" t="s">
        <v>108</v>
      </c>
      <c r="C95" s="91"/>
      <c r="D95" s="91"/>
    </row>
    <row r="96" spans="1:4" ht="12" customHeight="1">
      <c r="A96" s="12" t="s">
        <v>66</v>
      </c>
      <c r="B96" s="6" t="s">
        <v>260</v>
      </c>
      <c r="C96" s="91"/>
      <c r="D96" s="91"/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/>
      <c r="D100" s="91"/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/>
      <c r="D105" s="95"/>
    </row>
    <row r="106" spans="1:4" ht="12" customHeight="1" thickBot="1">
      <c r="A106" s="18" t="s">
        <v>7</v>
      </c>
      <c r="B106" s="23" t="s">
        <v>270</v>
      </c>
      <c r="C106" s="87">
        <f>+C107+C109+C111</f>
        <v>17470</v>
      </c>
      <c r="D106" s="87">
        <f>+D107+D109+D111</f>
        <v>17470</v>
      </c>
    </row>
    <row r="107" spans="1:4" ht="12" customHeight="1">
      <c r="A107" s="13" t="s">
        <v>68</v>
      </c>
      <c r="B107" s="6" t="s">
        <v>126</v>
      </c>
      <c r="C107" s="90">
        <v>8580</v>
      </c>
      <c r="D107" s="90">
        <v>8580</v>
      </c>
    </row>
    <row r="108" spans="1:4" ht="12" customHeight="1">
      <c r="A108" s="13" t="s">
        <v>69</v>
      </c>
      <c r="B108" s="10" t="s">
        <v>274</v>
      </c>
      <c r="C108" s="90"/>
      <c r="D108" s="90"/>
    </row>
    <row r="109" spans="1:4" ht="12" customHeight="1">
      <c r="A109" s="13" t="s">
        <v>70</v>
      </c>
      <c r="B109" s="10" t="s">
        <v>110</v>
      </c>
      <c r="C109" s="89">
        <v>8890</v>
      </c>
      <c r="D109" s="89">
        <v>8890</v>
      </c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/>
      <c r="D111" s="80"/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/>
      <c r="D115" s="80"/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/>
      <c r="D119" s="81"/>
    </row>
    <row r="120" spans="1:4" ht="12" customHeight="1" thickBot="1">
      <c r="A120" s="18" t="s">
        <v>8</v>
      </c>
      <c r="B120" s="44" t="s">
        <v>281</v>
      </c>
      <c r="C120" s="87">
        <f>+C121+C122</f>
        <v>0</v>
      </c>
      <c r="D120" s="87">
        <f>+D121+D122</f>
        <v>0</v>
      </c>
    </row>
    <row r="121" spans="1:4" ht="12" customHeight="1">
      <c r="A121" s="13" t="s">
        <v>51</v>
      </c>
      <c r="B121" s="7" t="s">
        <v>44</v>
      </c>
      <c r="C121" s="90"/>
      <c r="D121" s="90"/>
    </row>
    <row r="122" spans="1:4" ht="12" customHeight="1" thickBot="1">
      <c r="A122" s="14" t="s">
        <v>52</v>
      </c>
      <c r="B122" s="10" t="s">
        <v>45</v>
      </c>
      <c r="C122" s="91"/>
      <c r="D122" s="91"/>
    </row>
    <row r="123" spans="1:4" ht="12" customHeight="1" thickBot="1">
      <c r="A123" s="18" t="s">
        <v>9</v>
      </c>
      <c r="B123" s="44" t="s">
        <v>282</v>
      </c>
      <c r="C123" s="87">
        <f>+C90+C106+C120</f>
        <v>205844</v>
      </c>
      <c r="D123" s="87">
        <f>+D90+D106+D120</f>
        <v>217365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205844</v>
      </c>
      <c r="D144" s="188">
        <f>+D123+D143</f>
        <v>217365</v>
      </c>
    </row>
    <row r="145" spans="1:5" ht="7.5" customHeight="1"/>
    <row r="146" spans="1:5">
      <c r="A146" s="390" t="s">
        <v>303</v>
      </c>
      <c r="B146" s="390"/>
      <c r="C146" s="390"/>
      <c r="D146" s="390"/>
    </row>
    <row r="147" spans="1:5" ht="15" customHeight="1" thickBot="1">
      <c r="A147" s="386" t="s">
        <v>87</v>
      </c>
      <c r="B147" s="386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-197323</v>
      </c>
      <c r="D148" s="87">
        <f>+D60-D123</f>
        <v>-208844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0</v>
      </c>
      <c r="D149" s="87">
        <f>+D83-D143</f>
        <v>5956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ÁLLAMI (ÁLLAMIGAZGATÁSI) FELADATOK MÉRLEGE
&amp;R&amp;"Times New Roman CE,Félkövér dőlt"&amp;11 1.4. melléklet a 23/2015. (X. 28.)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G31"/>
  <sheetViews>
    <sheetView view="pageLayout" zoomScaleNormal="115" zoomScaleSheetLayoutView="100" workbookViewId="0">
      <selection activeCell="C8" sqref="C8"/>
    </sheetView>
  </sheetViews>
  <sheetFormatPr defaultRowHeight="12.75"/>
  <cols>
    <col min="1" max="1" width="6.83203125" style="30" customWidth="1"/>
    <col min="2" max="2" width="52.5" style="51" customWidth="1"/>
    <col min="3" max="3" width="16.1640625" style="30" customWidth="1"/>
    <col min="4" max="4" width="13.6640625" style="30" customWidth="1"/>
    <col min="5" max="5" width="54" style="30" customWidth="1"/>
    <col min="6" max="6" width="14.5" style="30" customWidth="1"/>
    <col min="7" max="7" width="13.6640625" style="30" customWidth="1"/>
    <col min="8" max="16384" width="9.33203125" style="30"/>
  </cols>
  <sheetData>
    <row r="1" spans="1:7" ht="39.75" customHeight="1">
      <c r="B1" s="108" t="s">
        <v>90</v>
      </c>
      <c r="C1" s="109"/>
      <c r="D1" s="109"/>
      <c r="E1" s="109"/>
      <c r="F1" s="109"/>
      <c r="G1" s="109"/>
    </row>
    <row r="2" spans="1:7" ht="14.25" thickBot="1">
      <c r="F2" s="394" t="s">
        <v>47</v>
      </c>
      <c r="G2" s="394"/>
    </row>
    <row r="3" spans="1:7" ht="18" customHeight="1" thickBot="1">
      <c r="A3" s="391" t="s">
        <v>50</v>
      </c>
      <c r="B3" s="110" t="s">
        <v>41</v>
      </c>
      <c r="C3" s="111"/>
      <c r="D3" s="111"/>
      <c r="E3" s="110" t="s">
        <v>42</v>
      </c>
      <c r="F3" s="112"/>
      <c r="G3" s="112"/>
    </row>
    <row r="4" spans="1:7" s="113" customFormat="1" ht="35.25" customHeight="1" thickBot="1">
      <c r="A4" s="392"/>
      <c r="B4" s="52" t="s">
        <v>48</v>
      </c>
      <c r="C4" s="53" t="s">
        <v>368</v>
      </c>
      <c r="D4" s="53" t="s">
        <v>368</v>
      </c>
      <c r="E4" s="52" t="s">
        <v>48</v>
      </c>
      <c r="F4" s="53" t="s">
        <v>368</v>
      </c>
      <c r="G4" s="301" t="s">
        <v>368</v>
      </c>
    </row>
    <row r="5" spans="1:7" s="117" customFormat="1" ht="12" customHeight="1" thickBot="1">
      <c r="A5" s="114">
        <v>1</v>
      </c>
      <c r="B5" s="115">
        <v>2</v>
      </c>
      <c r="C5" s="116" t="s">
        <v>8</v>
      </c>
      <c r="D5" s="116" t="s">
        <v>9</v>
      </c>
      <c r="E5" s="115" t="s">
        <v>10</v>
      </c>
      <c r="F5" s="116" t="s">
        <v>11</v>
      </c>
      <c r="G5" s="302" t="s">
        <v>12</v>
      </c>
    </row>
    <row r="6" spans="1:7" ht="12.95" customHeight="1">
      <c r="A6" s="118" t="s">
        <v>6</v>
      </c>
      <c r="B6" s="119" t="s">
        <v>306</v>
      </c>
      <c r="C6" s="98">
        <v>454969</v>
      </c>
      <c r="D6" s="98">
        <v>507173</v>
      </c>
      <c r="E6" s="119" t="s">
        <v>49</v>
      </c>
      <c r="F6" s="98">
        <v>332360</v>
      </c>
      <c r="G6" s="303">
        <v>346570</v>
      </c>
    </row>
    <row r="7" spans="1:7" ht="12.95" customHeight="1">
      <c r="A7" s="120" t="s">
        <v>7</v>
      </c>
      <c r="B7" s="121" t="s">
        <v>307</v>
      </c>
      <c r="C7" s="99">
        <v>78274</v>
      </c>
      <c r="D7" s="99">
        <f>81866+2779</f>
        <v>84645</v>
      </c>
      <c r="E7" s="121" t="s">
        <v>106</v>
      </c>
      <c r="F7" s="99">
        <v>89597</v>
      </c>
      <c r="G7" s="304">
        <v>93404</v>
      </c>
    </row>
    <row r="8" spans="1:7" ht="12.95" customHeight="1">
      <c r="A8" s="120" t="s">
        <v>8</v>
      </c>
      <c r="B8" s="121" t="s">
        <v>333</v>
      </c>
      <c r="C8" s="99">
        <v>9462</v>
      </c>
      <c r="D8" s="99">
        <v>9462</v>
      </c>
      <c r="E8" s="121" t="s">
        <v>131</v>
      </c>
      <c r="F8" s="99">
        <v>618869</v>
      </c>
      <c r="G8" s="304">
        <f>653857+2779</f>
        <v>656636</v>
      </c>
    </row>
    <row r="9" spans="1:7" ht="12.95" customHeight="1">
      <c r="A9" s="120" t="s">
        <v>9</v>
      </c>
      <c r="B9" s="121" t="s">
        <v>97</v>
      </c>
      <c r="C9" s="99">
        <v>414620</v>
      </c>
      <c r="D9" s="99">
        <v>414620</v>
      </c>
      <c r="E9" s="121" t="s">
        <v>107</v>
      </c>
      <c r="F9" s="99">
        <v>13161</v>
      </c>
      <c r="G9" s="304">
        <v>14616</v>
      </c>
    </row>
    <row r="10" spans="1:7" ht="12.95" customHeight="1">
      <c r="A10" s="120" t="s">
        <v>10</v>
      </c>
      <c r="B10" s="122" t="s">
        <v>308</v>
      </c>
      <c r="C10" s="99"/>
      <c r="D10" s="99"/>
      <c r="E10" s="121" t="s">
        <v>108</v>
      </c>
      <c r="F10" s="99">
        <v>238485</v>
      </c>
      <c r="G10" s="304">
        <v>283867</v>
      </c>
    </row>
    <row r="11" spans="1:7" ht="12.95" customHeight="1">
      <c r="A11" s="120" t="s">
        <v>11</v>
      </c>
      <c r="B11" s="121" t="s">
        <v>309</v>
      </c>
      <c r="C11" s="100"/>
      <c r="D11" s="100"/>
      <c r="E11" s="121" t="s">
        <v>37</v>
      </c>
      <c r="F11" s="99">
        <v>27674</v>
      </c>
      <c r="G11" s="304">
        <v>65079</v>
      </c>
    </row>
    <row r="12" spans="1:7" ht="12.95" customHeight="1">
      <c r="A12" s="120" t="s">
        <v>12</v>
      </c>
      <c r="B12" s="121" t="s">
        <v>421</v>
      </c>
      <c r="C12" s="99">
        <v>146934</v>
      </c>
      <c r="D12" s="99">
        <v>149257</v>
      </c>
      <c r="E12" s="29"/>
      <c r="F12" s="99"/>
      <c r="G12" s="304"/>
    </row>
    <row r="13" spans="1:7" ht="12.95" customHeight="1">
      <c r="A13" s="120" t="s">
        <v>13</v>
      </c>
      <c r="B13" s="29" t="s">
        <v>422</v>
      </c>
      <c r="C13" s="99"/>
      <c r="D13" s="99">
        <v>300</v>
      </c>
      <c r="E13" s="29"/>
      <c r="F13" s="99"/>
      <c r="G13" s="304"/>
    </row>
    <row r="14" spans="1:7" ht="12.95" customHeight="1">
      <c r="A14" s="120" t="s">
        <v>14</v>
      </c>
      <c r="B14" s="192"/>
      <c r="C14" s="100"/>
      <c r="D14" s="100"/>
      <c r="E14" s="29"/>
      <c r="F14" s="99"/>
      <c r="G14" s="304"/>
    </row>
    <row r="15" spans="1:7" ht="12.95" customHeight="1">
      <c r="A15" s="120" t="s">
        <v>15</v>
      </c>
      <c r="B15" s="29"/>
      <c r="C15" s="99"/>
      <c r="D15" s="99"/>
      <c r="E15" s="29"/>
      <c r="F15" s="99"/>
      <c r="G15" s="304"/>
    </row>
    <row r="16" spans="1:7" ht="12.95" customHeight="1">
      <c r="A16" s="120" t="s">
        <v>16</v>
      </c>
      <c r="B16" s="29"/>
      <c r="C16" s="99"/>
      <c r="D16" s="99"/>
      <c r="E16" s="29"/>
      <c r="F16" s="99"/>
      <c r="G16" s="304"/>
    </row>
    <row r="17" spans="1:7" ht="12.95" customHeight="1" thickBot="1">
      <c r="A17" s="120" t="s">
        <v>17</v>
      </c>
      <c r="B17" s="31"/>
      <c r="C17" s="101"/>
      <c r="D17" s="101"/>
      <c r="E17" s="29"/>
      <c r="F17" s="101"/>
      <c r="G17" s="311"/>
    </row>
    <row r="18" spans="1:7" ht="15.95" customHeight="1" thickBot="1">
      <c r="A18" s="123" t="s">
        <v>18</v>
      </c>
      <c r="B18" s="45" t="s">
        <v>334</v>
      </c>
      <c r="C18" s="102">
        <f>+C6+C7+C9+C10+C12+C13+C14+C15+C16+C17</f>
        <v>1094797</v>
      </c>
      <c r="D18" s="102">
        <f>+D6+D7+D9+D10+D12+D13+D14+D15+D16+D17</f>
        <v>1155995</v>
      </c>
      <c r="E18" s="45" t="s">
        <v>317</v>
      </c>
      <c r="F18" s="102">
        <f>SUM(F6:F17)</f>
        <v>1320146</v>
      </c>
      <c r="G18" s="146">
        <f>SUM(G6:G17)</f>
        <v>1460172</v>
      </c>
    </row>
    <row r="19" spans="1:7" ht="12.95" customHeight="1">
      <c r="A19" s="124" t="s">
        <v>19</v>
      </c>
      <c r="B19" s="125" t="s">
        <v>312</v>
      </c>
      <c r="C19" s="224">
        <f>+C20+C21+C22+C23</f>
        <v>101161</v>
      </c>
      <c r="D19" s="224">
        <f>+D20+D21+D22+D23</f>
        <v>199073</v>
      </c>
      <c r="E19" s="126" t="s">
        <v>114</v>
      </c>
      <c r="F19" s="103"/>
      <c r="G19" s="312"/>
    </row>
    <row r="20" spans="1:7" ht="12.95" customHeight="1">
      <c r="A20" s="127" t="s">
        <v>20</v>
      </c>
      <c r="B20" s="126" t="s">
        <v>124</v>
      </c>
      <c r="C20" s="34">
        <v>101161</v>
      </c>
      <c r="D20" s="34">
        <v>199073</v>
      </c>
      <c r="E20" s="126" t="s">
        <v>316</v>
      </c>
      <c r="F20" s="34"/>
      <c r="G20" s="307"/>
    </row>
    <row r="21" spans="1:7" ht="12.95" customHeight="1">
      <c r="A21" s="127" t="s">
        <v>21</v>
      </c>
      <c r="B21" s="126" t="s">
        <v>125</v>
      </c>
      <c r="C21" s="34"/>
      <c r="D21" s="34"/>
      <c r="E21" s="126" t="s">
        <v>88</v>
      </c>
      <c r="F21" s="34"/>
      <c r="G21" s="307"/>
    </row>
    <row r="22" spans="1:7" ht="12.95" customHeight="1">
      <c r="A22" s="127" t="s">
        <v>22</v>
      </c>
      <c r="B22" s="126">
        <v>89436</v>
      </c>
      <c r="C22" s="34"/>
      <c r="D22" s="34"/>
      <c r="E22" s="126" t="s">
        <v>89</v>
      </c>
      <c r="F22" s="34"/>
      <c r="G22" s="307"/>
    </row>
    <row r="23" spans="1:7" ht="12.95" customHeight="1">
      <c r="A23" s="127" t="s">
        <v>23</v>
      </c>
      <c r="B23" s="126" t="s">
        <v>130</v>
      </c>
      <c r="C23" s="34"/>
      <c r="D23" s="34"/>
      <c r="E23" s="125" t="s">
        <v>132</v>
      </c>
      <c r="F23" s="34"/>
      <c r="G23" s="307"/>
    </row>
    <row r="24" spans="1:7" ht="12.95" customHeight="1">
      <c r="A24" s="127" t="s">
        <v>24</v>
      </c>
      <c r="B24" s="126" t="s">
        <v>313</v>
      </c>
      <c r="C24" s="128">
        <f>+C25+C26</f>
        <v>0</v>
      </c>
      <c r="D24" s="128">
        <f>+D25+D26</f>
        <v>0</v>
      </c>
      <c r="E24" s="126" t="s">
        <v>115</v>
      </c>
      <c r="F24" s="34"/>
      <c r="G24" s="307"/>
    </row>
    <row r="25" spans="1:7" ht="12.95" customHeight="1">
      <c r="A25" s="124" t="s">
        <v>25</v>
      </c>
      <c r="B25" s="125" t="s">
        <v>310</v>
      </c>
      <c r="C25" s="103"/>
      <c r="D25" s="103"/>
      <c r="E25" s="119" t="s">
        <v>116</v>
      </c>
      <c r="F25" s="103"/>
      <c r="G25" s="312"/>
    </row>
    <row r="26" spans="1:7" ht="12.95" customHeight="1" thickBot="1">
      <c r="A26" s="127" t="s">
        <v>26</v>
      </c>
      <c r="B26" s="126" t="s">
        <v>311</v>
      </c>
      <c r="C26" s="34"/>
      <c r="D26" s="34"/>
      <c r="E26" s="29"/>
      <c r="F26" s="34"/>
      <c r="G26" s="307"/>
    </row>
    <row r="27" spans="1:7" ht="30" customHeight="1" thickBot="1">
      <c r="A27" s="123" t="s">
        <v>27</v>
      </c>
      <c r="B27" s="45" t="s">
        <v>314</v>
      </c>
      <c r="C27" s="102">
        <f>+C19+C24</f>
        <v>101161</v>
      </c>
      <c r="D27" s="102">
        <f>+D19+D24</f>
        <v>199073</v>
      </c>
      <c r="E27" s="45" t="s">
        <v>318</v>
      </c>
      <c r="F27" s="102">
        <f>SUM(F19:F26)</f>
        <v>0</v>
      </c>
      <c r="G27" s="146">
        <f>SUM(G19:G26)</f>
        <v>0</v>
      </c>
    </row>
    <row r="28" spans="1:7" ht="13.5" thickBot="1">
      <c r="A28" s="123" t="s">
        <v>28</v>
      </c>
      <c r="B28" s="129" t="s">
        <v>315</v>
      </c>
      <c r="C28" s="130">
        <f>+C18+C27</f>
        <v>1195958</v>
      </c>
      <c r="D28" s="130">
        <f>+D18+D27</f>
        <v>1355068</v>
      </c>
      <c r="E28" s="129" t="s">
        <v>319</v>
      </c>
      <c r="F28" s="310">
        <f>+F18+F27</f>
        <v>1320146</v>
      </c>
      <c r="G28" s="130">
        <f>+G18+G27</f>
        <v>1460172</v>
      </c>
    </row>
    <row r="29" spans="1:7" ht="13.5" thickBot="1">
      <c r="A29" s="123" t="s">
        <v>29</v>
      </c>
      <c r="B29" s="129" t="s">
        <v>92</v>
      </c>
      <c r="C29" s="130">
        <f>IF(C18-F18&lt;0,F18-C18,"-")</f>
        <v>225349</v>
      </c>
      <c r="D29" s="130">
        <f>IF(D18-G18&lt;0,G18-D18,"-")</f>
        <v>304177</v>
      </c>
      <c r="E29" s="129" t="s">
        <v>93</v>
      </c>
      <c r="F29" s="310" t="str">
        <f>IF(C18-F18&gt;0,C18-F18,"-")</f>
        <v>-</v>
      </c>
      <c r="G29" s="130" t="str">
        <f>IF(D18-G18&gt;0,D18-G18,"-")</f>
        <v>-</v>
      </c>
    </row>
    <row r="30" spans="1:7" ht="13.5" thickBot="1">
      <c r="A30" s="123" t="s">
        <v>30</v>
      </c>
      <c r="B30" s="129" t="s">
        <v>133</v>
      </c>
      <c r="C30" s="130">
        <f>IF(C18+C19-F28&lt;0,F28-(C18+C19),"-")</f>
        <v>124188</v>
      </c>
      <c r="D30" s="130">
        <f>IF(D18+D19-G28&lt;0,G28-(D18+D19),"-")</f>
        <v>105104</v>
      </c>
      <c r="E30" s="129" t="s">
        <v>134</v>
      </c>
      <c r="F30" s="310" t="str">
        <f>IF(C18+C19-F28&gt;0,C18+C19-F28,"-")</f>
        <v>-</v>
      </c>
      <c r="G30" s="130" t="str">
        <f>IF(D18+D19-G28&gt;0,D18+D19-G28,"-")</f>
        <v>-</v>
      </c>
    </row>
    <row r="31" spans="1:7" ht="18.75">
      <c r="B31" s="393"/>
      <c r="C31" s="393"/>
      <c r="D31" s="393"/>
      <c r="E31" s="393"/>
    </row>
  </sheetData>
  <mergeCells count="3">
    <mergeCell ref="A3:A4"/>
    <mergeCell ref="B31:E31"/>
    <mergeCell ref="F2:G2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0" orientation="landscape" verticalDpi="300" r:id="rId1"/>
  <headerFooter alignWithMargins="0">
    <oddHeader>&amp;R&amp;"Times New Roman CE,Félkövér dőlt"&amp;11 2.1 melléklet  a 7/2015. (II. 18.)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G33"/>
  <sheetViews>
    <sheetView view="pageLayout" zoomScaleNormal="100" zoomScaleSheetLayoutView="115" workbookViewId="0">
      <selection activeCell="C8" sqref="C8"/>
    </sheetView>
  </sheetViews>
  <sheetFormatPr defaultRowHeight="12.75"/>
  <cols>
    <col min="1" max="1" width="6.83203125" style="30" customWidth="1"/>
    <col min="2" max="2" width="49.6640625" style="51" customWidth="1"/>
    <col min="3" max="3" width="14" style="30" customWidth="1"/>
    <col min="4" max="4" width="14.5" style="30" customWidth="1"/>
    <col min="5" max="5" width="41.6640625" style="30" customWidth="1"/>
    <col min="6" max="7" width="13.5" style="30" customWidth="1"/>
    <col min="8" max="16384" width="9.33203125" style="30"/>
  </cols>
  <sheetData>
    <row r="1" spans="1:7" ht="31.5">
      <c r="B1" s="108" t="s">
        <v>91</v>
      </c>
      <c r="C1" s="109"/>
      <c r="D1" s="109"/>
      <c r="E1" s="109"/>
      <c r="F1" s="109"/>
      <c r="G1" s="109"/>
    </row>
    <row r="2" spans="1:7" ht="14.25" thickBot="1">
      <c r="F2" s="394" t="s">
        <v>47</v>
      </c>
      <c r="G2" s="394"/>
    </row>
    <row r="3" spans="1:7" ht="13.5" thickBot="1">
      <c r="A3" s="395" t="s">
        <v>50</v>
      </c>
      <c r="B3" s="110" t="s">
        <v>41</v>
      </c>
      <c r="C3" s="111"/>
      <c r="D3" s="111"/>
      <c r="E3" s="110" t="s">
        <v>42</v>
      </c>
      <c r="F3" s="112"/>
      <c r="G3" s="112"/>
    </row>
    <row r="4" spans="1:7" s="113" customFormat="1" ht="36.75" thickBot="1">
      <c r="A4" s="396"/>
      <c r="B4" s="52" t="s">
        <v>48</v>
      </c>
      <c r="C4" s="53" t="s">
        <v>402</v>
      </c>
      <c r="D4" s="53" t="s">
        <v>401</v>
      </c>
      <c r="E4" s="52" t="s">
        <v>48</v>
      </c>
      <c r="F4" s="53" t="s">
        <v>402</v>
      </c>
      <c r="G4" s="301" t="s">
        <v>401</v>
      </c>
    </row>
    <row r="5" spans="1:7" s="113" customFormat="1" ht="13.5" thickBot="1">
      <c r="A5" s="114">
        <v>1</v>
      </c>
      <c r="B5" s="115">
        <v>2</v>
      </c>
      <c r="C5" s="116">
        <v>3</v>
      </c>
      <c r="D5" s="116">
        <v>4</v>
      </c>
      <c r="E5" s="115">
        <v>5</v>
      </c>
      <c r="F5" s="116">
        <v>6</v>
      </c>
      <c r="G5" s="302">
        <v>7</v>
      </c>
    </row>
    <row r="6" spans="1:7" ht="12.95" customHeight="1">
      <c r="A6" s="118" t="s">
        <v>6</v>
      </c>
      <c r="B6" s="119" t="s">
        <v>320</v>
      </c>
      <c r="C6" s="98">
        <v>90505</v>
      </c>
      <c r="D6" s="98">
        <v>105505</v>
      </c>
      <c r="E6" s="119" t="s">
        <v>126</v>
      </c>
      <c r="F6" s="98">
        <v>138016</v>
      </c>
      <c r="G6" s="303">
        <f>217441+6985</f>
        <v>224426</v>
      </c>
    </row>
    <row r="7" spans="1:7">
      <c r="A7" s="120" t="s">
        <v>7</v>
      </c>
      <c r="B7" s="121" t="s">
        <v>321</v>
      </c>
      <c r="C7" s="99">
        <v>79054</v>
      </c>
      <c r="D7" s="99">
        <v>79054</v>
      </c>
      <c r="E7" s="121" t="s">
        <v>326</v>
      </c>
      <c r="F7" s="99">
        <v>79054</v>
      </c>
      <c r="G7" s="304">
        <v>79054</v>
      </c>
    </row>
    <row r="8" spans="1:7" ht="12.95" customHeight="1">
      <c r="A8" s="120" t="s">
        <v>8</v>
      </c>
      <c r="B8" s="121" t="s">
        <v>3</v>
      </c>
      <c r="C8" s="99">
        <v>81876</v>
      </c>
      <c r="D8" s="99">
        <v>81876</v>
      </c>
      <c r="E8" s="121" t="s">
        <v>110</v>
      </c>
      <c r="F8" s="99">
        <v>16650</v>
      </c>
      <c r="G8" s="304">
        <v>16650</v>
      </c>
    </row>
    <row r="9" spans="1:7" ht="12.95" customHeight="1">
      <c r="A9" s="120" t="s">
        <v>9</v>
      </c>
      <c r="B9" s="121" t="s">
        <v>322</v>
      </c>
      <c r="C9" s="99">
        <v>28965</v>
      </c>
      <c r="D9" s="99">
        <v>28965</v>
      </c>
      <c r="E9" s="121" t="s">
        <v>327</v>
      </c>
      <c r="F9" s="99"/>
      <c r="G9" s="304"/>
    </row>
    <row r="10" spans="1:7" ht="12.75" customHeight="1">
      <c r="A10" s="120" t="s">
        <v>10</v>
      </c>
      <c r="B10" s="121" t="s">
        <v>323</v>
      </c>
      <c r="C10" s="99"/>
      <c r="D10" s="99"/>
      <c r="E10" s="121" t="s">
        <v>129</v>
      </c>
      <c r="F10" s="99">
        <v>13817</v>
      </c>
      <c r="G10" s="304">
        <v>18317</v>
      </c>
    </row>
    <row r="11" spans="1:7" ht="12.95" customHeight="1">
      <c r="A11" s="120" t="s">
        <v>11</v>
      </c>
      <c r="B11" s="121" t="s">
        <v>324</v>
      </c>
      <c r="C11" s="100"/>
      <c r="D11" s="100"/>
      <c r="E11" s="29"/>
      <c r="F11" s="99"/>
      <c r="G11" s="304"/>
    </row>
    <row r="12" spans="1:7" ht="12.95" customHeight="1">
      <c r="A12" s="120" t="s">
        <v>12</v>
      </c>
      <c r="B12" s="29">
        <v>0</v>
      </c>
      <c r="C12" s="99"/>
      <c r="D12" s="99"/>
      <c r="E12" s="29"/>
      <c r="F12" s="99"/>
      <c r="G12" s="304"/>
    </row>
    <row r="13" spans="1:7" ht="12.95" customHeight="1">
      <c r="A13" s="120" t="s">
        <v>13</v>
      </c>
      <c r="B13" s="29"/>
      <c r="C13" s="99"/>
      <c r="D13" s="99"/>
      <c r="E13" s="29"/>
      <c r="F13" s="99"/>
      <c r="G13" s="304"/>
    </row>
    <row r="14" spans="1:7" ht="12.95" customHeight="1">
      <c r="A14" s="120" t="s">
        <v>14</v>
      </c>
      <c r="B14" s="29"/>
      <c r="C14" s="100"/>
      <c r="D14" s="100"/>
      <c r="E14" s="29"/>
      <c r="F14" s="99"/>
      <c r="G14" s="304"/>
    </row>
    <row r="15" spans="1:7">
      <c r="A15" s="120" t="s">
        <v>15</v>
      </c>
      <c r="B15" s="29"/>
      <c r="C15" s="100"/>
      <c r="D15" s="100"/>
      <c r="E15" s="29"/>
      <c r="F15" s="99"/>
      <c r="G15" s="304"/>
    </row>
    <row r="16" spans="1:7" ht="12.95" customHeight="1" thickBot="1">
      <c r="A16" s="162" t="s">
        <v>16</v>
      </c>
      <c r="B16" s="193"/>
      <c r="C16" s="164"/>
      <c r="D16" s="164"/>
      <c r="E16" s="163" t="s">
        <v>37</v>
      </c>
      <c r="F16" s="308">
        <v>308695</v>
      </c>
      <c r="G16" s="305">
        <v>259204</v>
      </c>
    </row>
    <row r="17" spans="1:7" ht="15.95" customHeight="1" thickBot="1">
      <c r="A17" s="123" t="s">
        <v>17</v>
      </c>
      <c r="B17" s="45" t="s">
        <v>335</v>
      </c>
      <c r="C17" s="102">
        <f>+C6+C8+C9+C11+C12+C13+C14+C15+C16</f>
        <v>201346</v>
      </c>
      <c r="D17" s="102">
        <f>+D6+D8+D9+D11+D12+D13+D14+D15+D16</f>
        <v>216346</v>
      </c>
      <c r="E17" s="45" t="s">
        <v>408</v>
      </c>
      <c r="F17" s="102">
        <f>+F6+F8+F10+F11+F12+F13+F14+F15+F16</f>
        <v>477178</v>
      </c>
      <c r="G17" s="146">
        <f>+G6+G8+G10+G11+G12+G13+G14+G15+G16</f>
        <v>518597</v>
      </c>
    </row>
    <row r="18" spans="1:7" ht="12.95" customHeight="1">
      <c r="A18" s="118" t="s">
        <v>18</v>
      </c>
      <c r="B18" s="133" t="s">
        <v>145</v>
      </c>
      <c r="C18" s="140">
        <f>+C19+C20+C21+C22+C23</f>
        <v>400020</v>
      </c>
      <c r="D18" s="140">
        <f>+D19+D20+D21+D22+D23</f>
        <v>400370</v>
      </c>
      <c r="E18" s="126" t="s">
        <v>114</v>
      </c>
      <c r="F18" s="309"/>
      <c r="G18" s="306"/>
    </row>
    <row r="19" spans="1:7" ht="12.95" customHeight="1">
      <c r="A19" s="120" t="s">
        <v>19</v>
      </c>
      <c r="B19" s="134" t="s">
        <v>135</v>
      </c>
      <c r="C19" s="34">
        <v>400020</v>
      </c>
      <c r="D19" s="34">
        <v>400370</v>
      </c>
      <c r="E19" s="126" t="s">
        <v>117</v>
      </c>
      <c r="F19" s="34"/>
      <c r="G19" s="307"/>
    </row>
    <row r="20" spans="1:7" ht="12.95" customHeight="1">
      <c r="A20" s="118" t="s">
        <v>20</v>
      </c>
      <c r="B20" s="134" t="s">
        <v>136</v>
      </c>
      <c r="C20" s="34"/>
      <c r="D20" s="34"/>
      <c r="E20" s="126" t="s">
        <v>88</v>
      </c>
      <c r="F20" s="34"/>
      <c r="G20" s="307"/>
    </row>
    <row r="21" spans="1:7" ht="12.95" customHeight="1">
      <c r="A21" s="120" t="s">
        <v>21</v>
      </c>
      <c r="B21" s="134" t="s">
        <v>137</v>
      </c>
      <c r="C21" s="34"/>
      <c r="D21" s="34"/>
      <c r="E21" s="126" t="s">
        <v>89</v>
      </c>
      <c r="F21" s="34"/>
      <c r="G21" s="307"/>
    </row>
    <row r="22" spans="1:7" ht="12.95" customHeight="1">
      <c r="A22" s="118" t="s">
        <v>22</v>
      </c>
      <c r="B22" s="134">
        <v>89436</v>
      </c>
      <c r="C22" s="34"/>
      <c r="D22" s="34"/>
      <c r="E22" s="125" t="s">
        <v>132</v>
      </c>
      <c r="F22" s="34"/>
      <c r="G22" s="307"/>
    </row>
    <row r="23" spans="1:7" ht="12.95" customHeight="1">
      <c r="A23" s="120" t="s">
        <v>23</v>
      </c>
      <c r="B23" s="135" t="s">
        <v>138</v>
      </c>
      <c r="C23" s="34"/>
      <c r="D23" s="34"/>
      <c r="E23" s="126" t="s">
        <v>118</v>
      </c>
      <c r="F23" s="34"/>
      <c r="G23" s="307"/>
    </row>
    <row r="24" spans="1:7" ht="12.95" customHeight="1">
      <c r="A24" s="118" t="s">
        <v>24</v>
      </c>
      <c r="B24" s="136" t="s">
        <v>139</v>
      </c>
      <c r="C24" s="128">
        <f>+C25+C26+C27+C28+C29</f>
        <v>0</v>
      </c>
      <c r="D24" s="128">
        <f>+D25+D26+D27+D28+D29</f>
        <v>0</v>
      </c>
      <c r="E24" s="137" t="s">
        <v>116</v>
      </c>
      <c r="F24" s="34"/>
      <c r="G24" s="307"/>
    </row>
    <row r="25" spans="1:7" ht="12.95" customHeight="1">
      <c r="A25" s="120" t="s">
        <v>25</v>
      </c>
      <c r="B25" s="135" t="s">
        <v>140</v>
      </c>
      <c r="C25" s="34"/>
      <c r="D25" s="34"/>
      <c r="E25" s="137" t="s">
        <v>328</v>
      </c>
      <c r="F25" s="34"/>
      <c r="G25" s="307"/>
    </row>
    <row r="26" spans="1:7" ht="12.95" customHeight="1">
      <c r="A26" s="118" t="s">
        <v>26</v>
      </c>
      <c r="B26" s="135" t="s">
        <v>141</v>
      </c>
      <c r="C26" s="34"/>
      <c r="D26" s="34"/>
      <c r="E26" s="132"/>
      <c r="F26" s="34"/>
      <c r="G26" s="307"/>
    </row>
    <row r="27" spans="1:7" ht="12.95" customHeight="1">
      <c r="A27" s="120" t="s">
        <v>27</v>
      </c>
      <c r="B27" s="134" t="s">
        <v>142</v>
      </c>
      <c r="C27" s="34"/>
      <c r="D27" s="34"/>
      <c r="E27" s="43"/>
      <c r="F27" s="34"/>
      <c r="G27" s="307"/>
    </row>
    <row r="28" spans="1:7" ht="12.95" customHeight="1">
      <c r="A28" s="118" t="s">
        <v>28</v>
      </c>
      <c r="B28" s="138" t="s">
        <v>143</v>
      </c>
      <c r="C28" s="34"/>
      <c r="D28" s="34"/>
      <c r="E28" s="29"/>
      <c r="F28" s="34"/>
      <c r="G28" s="307"/>
    </row>
    <row r="29" spans="1:7" ht="12.95" customHeight="1" thickBot="1">
      <c r="A29" s="120" t="s">
        <v>29</v>
      </c>
      <c r="B29" s="139" t="s">
        <v>144</v>
      </c>
      <c r="C29" s="34"/>
      <c r="D29" s="34"/>
      <c r="E29" s="43"/>
      <c r="F29" s="34"/>
      <c r="G29" s="307"/>
    </row>
    <row r="30" spans="1:7" ht="21.75" customHeight="1" thickBot="1">
      <c r="A30" s="123" t="s">
        <v>30</v>
      </c>
      <c r="B30" s="45" t="s">
        <v>325</v>
      </c>
      <c r="C30" s="102">
        <f>+C18+C24</f>
        <v>400020</v>
      </c>
      <c r="D30" s="102">
        <f>+D18+D24</f>
        <v>400370</v>
      </c>
      <c r="E30" s="45" t="s">
        <v>409</v>
      </c>
      <c r="F30" s="102">
        <f>SUM(F18:F29)</f>
        <v>0</v>
      </c>
      <c r="G30" s="146">
        <f>SUM(G18:G29)</f>
        <v>0</v>
      </c>
    </row>
    <row r="31" spans="1:7" ht="13.5" thickBot="1">
      <c r="A31" s="123" t="s">
        <v>31</v>
      </c>
      <c r="B31" s="129" t="s">
        <v>329</v>
      </c>
      <c r="C31" s="130">
        <f>+C17+C30</f>
        <v>601366</v>
      </c>
      <c r="D31" s="130">
        <f>+D17+D30</f>
        <v>616716</v>
      </c>
      <c r="E31" s="129" t="s">
        <v>330</v>
      </c>
      <c r="F31" s="310">
        <f>+F17+F30</f>
        <v>477178</v>
      </c>
      <c r="G31" s="130">
        <f>+G17+G30</f>
        <v>518597</v>
      </c>
    </row>
    <row r="32" spans="1:7" ht="13.5" thickBot="1">
      <c r="A32" s="123" t="s">
        <v>32</v>
      </c>
      <c r="B32" s="129" t="s">
        <v>92</v>
      </c>
      <c r="C32" s="130">
        <f>IF(C17-F17&lt;0,F17-C17,"-")</f>
        <v>275832</v>
      </c>
      <c r="D32" s="130">
        <f>IF(D17-G17&lt;0,G17-D17,"-")</f>
        <v>302251</v>
      </c>
      <c r="E32" s="129" t="s">
        <v>93</v>
      </c>
      <c r="F32" s="310" t="str">
        <f>IF(C17-F17&gt;0,C17-F17,"-")</f>
        <v>-</v>
      </c>
      <c r="G32" s="130" t="str">
        <f>IF(D17-G17&gt;0,D17-G17,"-")</f>
        <v>-</v>
      </c>
    </row>
    <row r="33" spans="1:7" ht="13.5" thickBot="1">
      <c r="A33" s="123" t="s">
        <v>33</v>
      </c>
      <c r="B33" s="129" t="s">
        <v>133</v>
      </c>
      <c r="C33" s="130" t="str">
        <f>IF(C17+C18-F31&lt;0,F31-(C17+C18),"-")</f>
        <v>-</v>
      </c>
      <c r="D33" s="130" t="str">
        <f>IF(D17+D18-G31&lt;0,G31-(D17+D18),"-")</f>
        <v>-</v>
      </c>
      <c r="E33" s="129" t="s">
        <v>134</v>
      </c>
      <c r="F33" s="310">
        <f>IF(C17+C18-F31&gt;0,C17+C18-F31,"-")</f>
        <v>124188</v>
      </c>
      <c r="G33" s="130">
        <f>IF(D17+D18-G31&gt;0,D17+D18-G31,"-")</f>
        <v>98119</v>
      </c>
    </row>
  </sheetData>
  <mergeCells count="2">
    <mergeCell ref="A3:A4"/>
    <mergeCell ref="F2:G2"/>
  </mergeCells>
  <phoneticPr fontId="0" type="noConversion"/>
  <printOptions horizontalCentered="1"/>
  <pageMargins left="0.78740157480314965" right="0.78740157480314965" top="0.63" bottom="0.78740157480314965" header="0.47244094488188981" footer="0.78740157480314965"/>
  <pageSetup paperSize="9" scale="92" orientation="landscape" verticalDpi="300" r:id="rId1"/>
  <headerFooter alignWithMargins="0">
    <oddHeader>&amp;R2.2. melléklet a 7/2015. (II. 18.)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N148"/>
  <sheetViews>
    <sheetView view="pageLayout" zoomScaleNormal="100" zoomScaleSheetLayoutView="100" workbookViewId="0">
      <selection activeCell="F1" sqref="F1"/>
    </sheetView>
  </sheetViews>
  <sheetFormatPr defaultRowHeight="12.75"/>
  <cols>
    <col min="1" max="1" width="14.33203125" style="298" customWidth="1"/>
    <col min="2" max="2" width="67.83203125" style="299" customWidth="1"/>
    <col min="3" max="6" width="11.83203125" style="300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426</v>
      </c>
    </row>
    <row r="2" spans="1:6" s="37" customFormat="1" ht="25.5" customHeight="1">
      <c r="A2" s="166" t="s">
        <v>406</v>
      </c>
      <c r="B2" s="291" t="s">
        <v>123</v>
      </c>
      <c r="C2" s="400" t="s">
        <v>38</v>
      </c>
      <c r="D2" s="401"/>
      <c r="E2" s="401"/>
      <c r="F2" s="402"/>
    </row>
    <row r="3" spans="1:6" s="37" customFormat="1" ht="25.5" customHeight="1" thickBot="1">
      <c r="A3" s="207" t="s">
        <v>119</v>
      </c>
      <c r="B3" s="141" t="s">
        <v>336</v>
      </c>
      <c r="C3" s="403">
        <v>1</v>
      </c>
      <c r="D3" s="404"/>
      <c r="E3" s="404"/>
      <c r="F3" s="405"/>
    </row>
    <row r="4" spans="1:6" s="38" customFormat="1" ht="15.95" customHeight="1" thickBot="1">
      <c r="A4" s="61"/>
      <c r="B4" s="61"/>
      <c r="C4" s="406" t="s">
        <v>39</v>
      </c>
      <c r="D4" s="406"/>
      <c r="E4" s="406"/>
      <c r="F4" s="406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397" t="s">
        <v>41</v>
      </c>
      <c r="B7" s="398"/>
      <c r="C7" s="398"/>
      <c r="D7" s="398"/>
      <c r="E7" s="398"/>
      <c r="F7" s="399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454969</v>
      </c>
      <c r="D8" s="87">
        <f>+D9+D10+D11+D12+D13+D14</f>
        <v>507173</v>
      </c>
      <c r="E8" s="87">
        <f>SUM(E9:E14)</f>
        <v>0</v>
      </c>
      <c r="F8" s="87">
        <f>+F9+F10+F11+F12+F13+F14</f>
        <v>507173</v>
      </c>
    </row>
    <row r="9" spans="1:6" s="39" customFormat="1" ht="12" customHeight="1">
      <c r="A9" s="194" t="s">
        <v>62</v>
      </c>
      <c r="B9" s="176" t="s">
        <v>147</v>
      </c>
      <c r="C9" s="90">
        <f>'3.1.1. sz. mell Önk.kötelező '!C9+'3.1.2. sz. mell Önk.önként.  '!C9+'3.1.3. sz. mell Önk.áll.ig.'!C9</f>
        <v>125345</v>
      </c>
      <c r="D9" s="90">
        <f>'3.1.1. sz. mell Önk.kötelező '!D9+'3.1.2. sz. mell Önk.önként.  '!D9+'3.1.3. sz. mell Önk.áll.ig.'!D9</f>
        <v>125345</v>
      </c>
      <c r="E9" s="90">
        <f>'3.1.1. sz. mell Önk.kötelező '!E9+'3.1.2. sz. mell Önk.önként.  '!E9+'3.1.3. sz. mell Önk.áll.ig.'!E9</f>
        <v>0</v>
      </c>
      <c r="F9" s="90">
        <f>'3.1.1. sz. mell Önk.kötelező '!F9+'3.1.2. sz. mell Önk.önként.  '!F9+'3.1.3. sz. mell Önk.áll.ig.'!F9</f>
        <v>125345</v>
      </c>
    </row>
    <row r="10" spans="1:6" s="40" customFormat="1" ht="12" customHeight="1">
      <c r="A10" s="195" t="s">
        <v>63</v>
      </c>
      <c r="B10" s="177" t="s">
        <v>148</v>
      </c>
      <c r="C10" s="90">
        <f>'3.1.1. sz. mell Önk.kötelező '!C10+'3.1.2. sz. mell Önk.önként.  '!C10+'3.1.3. sz. mell Önk.áll.ig.'!C10</f>
        <v>106440</v>
      </c>
      <c r="D10" s="90">
        <f>'3.1.1. sz. mell Önk.kötelező '!D10+'3.1.2. sz. mell Önk.önként.  '!D10+'3.1.3. sz. mell Önk.áll.ig.'!D10</f>
        <v>106763</v>
      </c>
      <c r="E10" s="90"/>
      <c r="F10" s="90">
        <v>106763</v>
      </c>
    </row>
    <row r="11" spans="1:6" s="40" customFormat="1" ht="12" customHeight="1">
      <c r="A11" s="195" t="s">
        <v>64</v>
      </c>
      <c r="B11" s="177" t="s">
        <v>149</v>
      </c>
      <c r="C11" s="90">
        <f>'3.1.1. sz. mell Önk.kötelező '!C11+'3.1.2. sz. mell Önk.önként.  '!C11+'3.1.3. sz. mell Önk.áll.ig.'!C11</f>
        <v>152266</v>
      </c>
      <c r="D11" s="90">
        <f>'3.1.1. sz. mell Önk.kötelező '!D11+'3.1.2. sz. mell Önk.önként.  '!D11+'3.1.3. sz. mell Önk.áll.ig.'!D11</f>
        <v>152566</v>
      </c>
      <c r="E11" s="90"/>
      <c r="F11" s="90">
        <v>152566</v>
      </c>
    </row>
    <row r="12" spans="1:6" s="40" customFormat="1" ht="12" customHeight="1">
      <c r="A12" s="195" t="s">
        <v>65</v>
      </c>
      <c r="B12" s="177">
        <v>0</v>
      </c>
      <c r="C12" s="90">
        <f>'3.1.1. sz. mell Önk.kötelező '!C12+'3.1.2. sz. mell Önk.önként.  '!C12+'3.1.3. sz. mell Önk.áll.ig.'!C12</f>
        <v>18738</v>
      </c>
      <c r="D12" s="90">
        <f>'3.1.1. sz. mell Önk.kötelező '!D12+'3.1.2. sz. mell Önk.önként.  '!D12+'3.1.3. sz. mell Önk.áll.ig.'!D12</f>
        <v>19738</v>
      </c>
      <c r="E12" s="90"/>
      <c r="F12" s="90">
        <v>19738</v>
      </c>
    </row>
    <row r="13" spans="1:6" s="40" customFormat="1" ht="12" customHeight="1">
      <c r="A13" s="195" t="s">
        <v>82</v>
      </c>
      <c r="B13" s="177" t="s">
        <v>151</v>
      </c>
      <c r="C13" s="90">
        <f>'3.1.1. sz. mell Önk.kötelező '!C13+'3.1.2. sz. mell Önk.önként.  '!C13+'3.1.3. sz. mell Önk.áll.ig.'!C13</f>
        <v>2180</v>
      </c>
      <c r="D13" s="90">
        <f>'3.1.1. sz. mell Önk.kötelező '!D13+'3.1.2. sz. mell Önk.önként.  '!D13+'3.1.3. sz. mell Önk.áll.ig.'!D13</f>
        <v>26300</v>
      </c>
      <c r="E13" s="90"/>
      <c r="F13" s="90">
        <v>26300</v>
      </c>
    </row>
    <row r="14" spans="1:6" s="39" customFormat="1" ht="12" customHeight="1" thickBot="1">
      <c r="A14" s="196" t="s">
        <v>66</v>
      </c>
      <c r="B14" s="178" t="s">
        <v>152</v>
      </c>
      <c r="C14" s="90">
        <f>'3.1.1. sz. mell Önk.kötelező '!C14+'3.1.2. sz. mell Önk.önként.  '!C14+'3.1.3. sz. mell Önk.áll.ig.'!C14</f>
        <v>50000</v>
      </c>
      <c r="D14" s="90">
        <f>'3.1.1. sz. mell Önk.kötelező '!D14+'3.1.2. sz. mell Önk.önként.  '!D14+'3.1.3. sz. mell Önk.áll.ig.'!D14</f>
        <v>76461</v>
      </c>
      <c r="E14" s="90"/>
      <c r="F14" s="90">
        <v>76461</v>
      </c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65478</v>
      </c>
      <c r="D15" s="87">
        <f>+D16+D17+D18+D19+D20</f>
        <v>69070</v>
      </c>
      <c r="E15" s="87"/>
      <c r="F15" s="87">
        <f>+F16+F17+F18+F19+F20</f>
        <v>69070</v>
      </c>
    </row>
    <row r="16" spans="1:6" s="39" customFormat="1" ht="12" customHeight="1">
      <c r="A16" s="194" t="s">
        <v>68</v>
      </c>
      <c r="B16" s="176" t="s">
        <v>154</v>
      </c>
      <c r="C16" s="90">
        <f>'3.1.1. sz. mell Önk.kötelező '!C16+'3.1.2. sz. mell Önk.önként.  '!C16+'3.1.3. sz. mell Önk.áll.ig.'!C16</f>
        <v>0</v>
      </c>
      <c r="D16" s="90">
        <f>'3.1.1. sz. mell Önk.kötelező '!D16+'3.1.2. sz. mell Önk.önként.  '!D16+'3.1.3. sz. mell Önk.áll.ig.'!D16</f>
        <v>888</v>
      </c>
      <c r="E16" s="90"/>
      <c r="F16" s="90">
        <f>'3.1.1. sz. mell Önk.kötelező '!F16+'3.1.2. sz. mell Önk.önként.  '!F16+'3.1.3. sz. mell Önk.áll.ig.'!F16</f>
        <v>888</v>
      </c>
    </row>
    <row r="17" spans="1:6" s="39" customFormat="1" ht="12" customHeight="1">
      <c r="A17" s="195" t="s">
        <v>69</v>
      </c>
      <c r="B17" s="177" t="s">
        <v>155</v>
      </c>
      <c r="C17" s="90">
        <f>'3.1.1. sz. mell Önk.kötelező '!C17+'3.1.2. sz. mell Önk.önként.  '!C17+'3.1.3. sz. mell Önk.áll.ig.'!C17</f>
        <v>0</v>
      </c>
      <c r="D17" s="90">
        <f>'3.1.1. sz. mell Önk.kötelező '!D17+'3.1.2. sz. mell Önk.önként.  '!D17+'3.1.3. sz. mell Önk.áll.ig.'!D17</f>
        <v>0</v>
      </c>
      <c r="E17" s="90">
        <f>'3.1.1. sz. mell Önk.kötelező '!E17+'3.1.2. sz. mell Önk.önként.  '!E17+'3.1.3. sz. mell Önk.áll.ig.'!E17</f>
        <v>0</v>
      </c>
      <c r="F17" s="90">
        <f>'3.1.1. sz. mell Önk.kötelező '!F17+'3.1.2. sz. mell Önk.önként.  '!F17+'3.1.3. sz. mell Önk.áll.ig.'!F17</f>
        <v>0</v>
      </c>
    </row>
    <row r="18" spans="1:6" s="39" customFormat="1" ht="12" customHeight="1">
      <c r="A18" s="195" t="s">
        <v>70</v>
      </c>
      <c r="B18" s="177" t="s">
        <v>358</v>
      </c>
      <c r="C18" s="90">
        <f>'3.1.1. sz. mell Önk.kötelező '!C18+'3.1.2. sz. mell Önk.önként.  '!C18+'3.1.3. sz. mell Önk.áll.ig.'!C18</f>
        <v>0</v>
      </c>
      <c r="D18" s="90">
        <f>'3.1.1. sz. mell Önk.kötelező '!D18+'3.1.2. sz. mell Önk.önként.  '!D18+'3.1.3. sz. mell Önk.áll.ig.'!D18</f>
        <v>0</v>
      </c>
      <c r="E18" s="90">
        <f>'3.1.1. sz. mell Önk.kötelező '!E18+'3.1.2. sz. mell Önk.önként.  '!E18+'3.1.3. sz. mell Önk.áll.ig.'!E18</f>
        <v>0</v>
      </c>
      <c r="F18" s="90">
        <f>'3.1.1. sz. mell Önk.kötelező '!F18+'3.1.2. sz. mell Önk.önként.  '!F18+'3.1.3. sz. mell Önk.áll.ig.'!F18</f>
        <v>0</v>
      </c>
    </row>
    <row r="19" spans="1:6" s="39" customFormat="1" ht="12" customHeight="1">
      <c r="A19" s="195" t="s">
        <v>71</v>
      </c>
      <c r="B19" s="177" t="s">
        <v>359</v>
      </c>
      <c r="C19" s="90">
        <f>'3.1.1. sz. mell Önk.kötelező '!C19+'3.1.2. sz. mell Önk.önként.  '!C19+'3.1.3. sz. mell Önk.áll.ig.'!C19</f>
        <v>0</v>
      </c>
      <c r="D19" s="90">
        <f>'3.1.1. sz. mell Önk.kötelező '!D19+'3.1.2. sz. mell Önk.önként.  '!D19+'3.1.3. sz. mell Önk.áll.ig.'!D19</f>
        <v>0</v>
      </c>
      <c r="E19" s="90">
        <f>'3.1.1. sz. mell Önk.kötelező '!E19+'3.1.2. sz. mell Önk.önként.  '!E19+'3.1.3. sz. mell Önk.áll.ig.'!E19</f>
        <v>0</v>
      </c>
      <c r="F19" s="90">
        <f>'3.1.1. sz. mell Önk.kötelező '!F19+'3.1.2. sz. mell Önk.önként.  '!F19+'3.1.3. sz. mell Önk.áll.ig.'!F19</f>
        <v>0</v>
      </c>
    </row>
    <row r="20" spans="1:6" s="39" customFormat="1" ht="12" customHeight="1">
      <c r="A20" s="195" t="s">
        <v>72</v>
      </c>
      <c r="B20" s="177" t="s">
        <v>156</v>
      </c>
      <c r="C20" s="90">
        <f>'3.1.1. sz. mell Önk.kötelező '!C20+'3.1.2. sz. mell Önk.önként.  '!C20+'3.1.3. sz. mell Önk.áll.ig.'!C20</f>
        <v>65478</v>
      </c>
      <c r="D20" s="90">
        <f>'3.1.1. sz. mell Önk.kötelező '!D20+'3.1.2. sz. mell Önk.önként.  '!D20+'3.1.3. sz. mell Önk.áll.ig.'!D20</f>
        <v>68182</v>
      </c>
      <c r="E20" s="90"/>
      <c r="F20" s="90">
        <v>68182</v>
      </c>
    </row>
    <row r="21" spans="1:6" s="40" customFormat="1" ht="12" customHeight="1" thickBot="1">
      <c r="A21" s="196" t="s">
        <v>78</v>
      </c>
      <c r="B21" s="178" t="s">
        <v>157</v>
      </c>
      <c r="C21" s="90">
        <f>'3.1.1. sz. mell Önk.kötelező '!C21+'3.1.2. sz. mell Önk.önként.  '!C21+'3.1.3. sz. mell Önk.áll.ig.'!C21</f>
        <v>0</v>
      </c>
      <c r="D21" s="90">
        <f>'3.1.1. sz. mell Önk.kötelező '!D21+'3.1.2. sz. mell Önk.önként.  '!D21+'3.1.3. sz. mell Önk.áll.ig.'!D21</f>
        <v>0</v>
      </c>
      <c r="E21" s="90">
        <f>'3.1.1. sz. mell Önk.kötelező '!E21+'3.1.2. sz. mell Önk.önként.  '!E21+'3.1.3. sz. mell Önk.áll.ig.'!E21</f>
        <v>0</v>
      </c>
      <c r="F21" s="90">
        <f>'3.1.1. sz. mell Önk.kötelező '!F21+'3.1.2. sz. mell Önk.önként.  '!F21+'3.1.3. sz. mell Önk.áll.ig.'!F21</f>
        <v>0</v>
      </c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90505</v>
      </c>
      <c r="D22" s="87">
        <f>+D23+D24+D25+D26+D27</f>
        <v>105505</v>
      </c>
      <c r="E22" s="87"/>
      <c r="F22" s="87">
        <f>+F23+F24+F25+F26+F27</f>
        <v>105505</v>
      </c>
    </row>
    <row r="23" spans="1:6" s="40" customFormat="1" ht="12" customHeight="1">
      <c r="A23" s="194" t="s">
        <v>51</v>
      </c>
      <c r="B23" s="176" t="s">
        <v>159</v>
      </c>
      <c r="C23" s="90">
        <f>'3.1.1. sz. mell Önk.kötelező '!C23+'3.1.2. sz. mell Önk.önként.  '!C23+'3.1.3. sz. mell Önk.áll.ig.'!C23</f>
        <v>0</v>
      </c>
      <c r="D23" s="90">
        <f>'3.1.1. sz. mell Önk.kötelező '!D23+'3.1.2. sz. mell Önk.önként.  '!D23+'3.1.3. sz. mell Önk.áll.ig.'!D23</f>
        <v>15000</v>
      </c>
      <c r="E23" s="90"/>
      <c r="F23" s="90">
        <v>15000</v>
      </c>
    </row>
    <row r="24" spans="1:6" s="39" customFormat="1" ht="12" customHeight="1">
      <c r="A24" s="195" t="s">
        <v>52</v>
      </c>
      <c r="B24" s="177" t="s">
        <v>160</v>
      </c>
      <c r="C24" s="90">
        <f>'3.1.1. sz. mell Önk.kötelező '!C24+'3.1.2. sz. mell Önk.önként.  '!C24+'3.1.3. sz. mell Önk.áll.ig.'!C24</f>
        <v>0</v>
      </c>
      <c r="D24" s="90">
        <f>'3.1.1. sz. mell Önk.kötelező '!D24+'3.1.2. sz. mell Önk.önként.  '!D24+'3.1.3. sz. mell Önk.áll.ig.'!D24</f>
        <v>0</v>
      </c>
      <c r="E24" s="90">
        <f>'3.1.1. sz. mell Önk.kötelező '!E24+'3.1.2. sz. mell Önk.önként.  '!E24+'3.1.3. sz. mell Önk.áll.ig.'!E24</f>
        <v>0</v>
      </c>
      <c r="F24" s="90">
        <f>'3.1.1. sz. mell Önk.kötelező '!F24+'3.1.2. sz. mell Önk.önként.  '!F24+'3.1.3. sz. mell Önk.áll.ig.'!F24</f>
        <v>0</v>
      </c>
    </row>
    <row r="25" spans="1:6" s="40" customFormat="1" ht="12" customHeight="1">
      <c r="A25" s="195" t="s">
        <v>53</v>
      </c>
      <c r="B25" s="177" t="s">
        <v>360</v>
      </c>
      <c r="C25" s="90">
        <f>'3.1.1. sz. mell Önk.kötelező '!C25+'3.1.2. sz. mell Önk.önként.  '!C25+'3.1.3. sz. mell Önk.áll.ig.'!C25</f>
        <v>0</v>
      </c>
      <c r="D25" s="90">
        <f>'3.1.1. sz. mell Önk.kötelező '!D25+'3.1.2. sz. mell Önk.önként.  '!D25+'3.1.3. sz. mell Önk.áll.ig.'!D25</f>
        <v>0</v>
      </c>
      <c r="E25" s="90">
        <f>'3.1.1. sz. mell Önk.kötelező '!E25+'3.1.2. sz. mell Önk.önként.  '!E25+'3.1.3. sz. mell Önk.áll.ig.'!E25</f>
        <v>0</v>
      </c>
      <c r="F25" s="90">
        <f>'3.1.1. sz. mell Önk.kötelező '!F25+'3.1.2. sz. mell Önk.önként.  '!F25+'3.1.3. sz. mell Önk.áll.ig.'!F25</f>
        <v>0</v>
      </c>
    </row>
    <row r="26" spans="1:6" s="40" customFormat="1" ht="12" customHeight="1">
      <c r="A26" s="195" t="s">
        <v>54</v>
      </c>
      <c r="B26" s="177" t="s">
        <v>361</v>
      </c>
      <c r="C26" s="90">
        <f>'3.1.1. sz. mell Önk.kötelező '!C26+'3.1.2. sz. mell Önk.önként.  '!C26+'3.1.3. sz. mell Önk.áll.ig.'!C26</f>
        <v>0</v>
      </c>
      <c r="D26" s="90">
        <f>'3.1.1. sz. mell Önk.kötelező '!D26+'3.1.2. sz. mell Önk.önként.  '!D26+'3.1.3. sz. mell Önk.áll.ig.'!D26</f>
        <v>0</v>
      </c>
      <c r="E26" s="90">
        <f>'3.1.1. sz. mell Önk.kötelező '!E26+'3.1.2. sz. mell Önk.önként.  '!E26+'3.1.3. sz. mell Önk.áll.ig.'!E26</f>
        <v>0</v>
      </c>
      <c r="F26" s="90">
        <f>'3.1.1. sz. mell Önk.kötelező '!F26+'3.1.2. sz. mell Önk.önként.  '!F26+'3.1.3. sz. mell Önk.áll.ig.'!F26</f>
        <v>0</v>
      </c>
    </row>
    <row r="27" spans="1:6" s="40" customFormat="1" ht="12" customHeight="1">
      <c r="A27" s="195" t="s">
        <v>94</v>
      </c>
      <c r="B27" s="177" t="s">
        <v>161</v>
      </c>
      <c r="C27" s="90">
        <f>'3.1.1. sz. mell Önk.kötelező '!C27+'3.1.2. sz. mell Önk.önként.  '!C27+'3.1.3. sz. mell Önk.áll.ig.'!C27</f>
        <v>90505</v>
      </c>
      <c r="D27" s="90">
        <f>'3.1.1. sz. mell Önk.kötelező '!D27+'3.1.2. sz. mell Önk.önként.  '!D27+'3.1.3. sz. mell Önk.áll.ig.'!D27</f>
        <v>90505</v>
      </c>
      <c r="E27" s="90">
        <f>'3.1.1. sz. mell Önk.kötelező '!E27+'3.1.2. sz. mell Önk.önként.  '!E27+'3.1.3. sz. mell Önk.áll.ig.'!E27</f>
        <v>0</v>
      </c>
      <c r="F27" s="90">
        <f>'3.1.1. sz. mell Önk.kötelező '!F27+'3.1.2. sz. mell Önk.önként.  '!F27+'3.1.3. sz. mell Önk.áll.ig.'!F27</f>
        <v>90505</v>
      </c>
    </row>
    <row r="28" spans="1:6" s="40" customFormat="1" ht="12" customHeight="1" thickBot="1">
      <c r="A28" s="196" t="s">
        <v>95</v>
      </c>
      <c r="B28" s="178" t="s">
        <v>162</v>
      </c>
      <c r="C28" s="90">
        <f>'3.1.1. sz. mell Önk.kötelező '!C28+'3.1.2. sz. mell Önk.önként.  '!C28+'3.1.3. sz. mell Önk.áll.ig.'!C28</f>
        <v>79054</v>
      </c>
      <c r="D28" s="90">
        <f>'3.1.1. sz. mell Önk.kötelező '!D28+'3.1.2. sz. mell Önk.önként.  '!D28+'3.1.3. sz. mell Önk.áll.ig.'!D28</f>
        <v>79054</v>
      </c>
      <c r="E28" s="90">
        <f>'3.1.1. sz. mell Önk.kötelező '!E28+'3.1.2. sz. mell Önk.önként.  '!E28+'3.1.3. sz. mell Önk.áll.ig.'!E28</f>
        <v>0</v>
      </c>
      <c r="F28" s="90">
        <f>'3.1.1. sz. mell Önk.kötelező '!F28+'3.1.2. sz. mell Önk.önként.  '!F28+'3.1.3. sz. mell Önk.áll.ig.'!F28</f>
        <v>79054</v>
      </c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413920</v>
      </c>
      <c r="D29" s="93">
        <f>+D30+D33+D34+D35</f>
        <v>413920</v>
      </c>
      <c r="E29" s="93"/>
      <c r="F29" s="93">
        <f>+F30+F33+F34+F35</f>
        <v>413920</v>
      </c>
    </row>
    <row r="30" spans="1:6" s="40" customFormat="1" ht="12" customHeight="1">
      <c r="A30" s="194" t="s">
        <v>164</v>
      </c>
      <c r="B30" s="176" t="s">
        <v>170</v>
      </c>
      <c r="C30" s="90">
        <f>'3.1.1. sz. mell Önk.kötelező '!C30+'3.1.2. sz. mell Önk.önként.  '!C30+'3.1.3. sz. mell Önk.áll.ig.'!C30</f>
        <v>380800</v>
      </c>
      <c r="D30" s="90">
        <f>'3.1.1. sz. mell Önk.kötelező '!D30+'3.1.2. sz. mell Önk.önként.  '!D30+'3.1.3. sz. mell Önk.áll.ig.'!D30</f>
        <v>380800</v>
      </c>
      <c r="E30" s="90">
        <f>'3.1.1. sz. mell Önk.kötelező '!E30+'3.1.2. sz. mell Önk.önként.  '!E30+'3.1.3. sz. mell Önk.áll.ig.'!E30</f>
        <v>0</v>
      </c>
      <c r="F30" s="90">
        <f>'3.1.1. sz. mell Önk.kötelező '!F30+'3.1.2. sz. mell Önk.önként.  '!F30+'3.1.3. sz. mell Önk.áll.ig.'!F30</f>
        <v>380800</v>
      </c>
    </row>
    <row r="31" spans="1:6" s="40" customFormat="1" ht="12" customHeight="1">
      <c r="A31" s="195" t="s">
        <v>165</v>
      </c>
      <c r="B31" s="177" t="s">
        <v>171</v>
      </c>
      <c r="C31" s="90">
        <f>'3.1.1. sz. mell Önk.kötelező '!C31+'3.1.2. sz. mell Önk.önként.  '!C31+'3.1.3. sz. mell Önk.áll.ig.'!C31</f>
        <v>40000</v>
      </c>
      <c r="D31" s="90">
        <f>'3.1.1. sz. mell Önk.kötelező '!D31+'3.1.2. sz. mell Önk.önként.  '!D31+'3.1.3. sz. mell Önk.áll.ig.'!D31</f>
        <v>40000</v>
      </c>
      <c r="E31" s="90">
        <f>'3.1.1. sz. mell Önk.kötelező '!E31+'3.1.2. sz. mell Önk.önként.  '!E31+'3.1.3. sz. mell Önk.áll.ig.'!E31</f>
        <v>0</v>
      </c>
      <c r="F31" s="90">
        <f>'3.1.1. sz. mell Önk.kötelező '!F31+'3.1.2. sz. mell Önk.önként.  '!F31+'3.1.3. sz. mell Önk.áll.ig.'!F31</f>
        <v>40000</v>
      </c>
    </row>
    <row r="32" spans="1:6" s="40" customFormat="1" ht="12" customHeight="1">
      <c r="A32" s="195" t="s">
        <v>166</v>
      </c>
      <c r="B32" s="177" t="s">
        <v>172</v>
      </c>
      <c r="C32" s="90">
        <f>'3.1.1. sz. mell Önk.kötelező '!C32+'3.1.2. sz. mell Önk.önként.  '!C32+'3.1.3. sz. mell Önk.áll.ig.'!C32</f>
        <v>340800</v>
      </c>
      <c r="D32" s="90">
        <f>'3.1.1. sz. mell Önk.kötelező '!D32+'3.1.2. sz. mell Önk.önként.  '!D32+'3.1.3. sz. mell Önk.áll.ig.'!D32</f>
        <v>340800</v>
      </c>
      <c r="E32" s="90">
        <f>'3.1.1. sz. mell Önk.kötelező '!E32+'3.1.2. sz. mell Önk.önként.  '!E32+'3.1.3. sz. mell Önk.áll.ig.'!E32</f>
        <v>0</v>
      </c>
      <c r="F32" s="90">
        <f>'3.1.1. sz. mell Önk.kötelező '!F32+'3.1.2. sz. mell Önk.önként.  '!F32+'3.1.3. sz. mell Önk.áll.ig.'!F32</f>
        <v>340800</v>
      </c>
    </row>
    <row r="33" spans="1:6" s="40" customFormat="1" ht="12" customHeight="1">
      <c r="A33" s="195" t="s">
        <v>167</v>
      </c>
      <c r="B33" s="177" t="s">
        <v>173</v>
      </c>
      <c r="C33" s="90">
        <f>'3.1.1. sz. mell Önk.kötelező '!C33+'3.1.2. sz. mell Önk.önként.  '!C33+'3.1.3. sz. mell Önk.áll.ig.'!C33</f>
        <v>31000</v>
      </c>
      <c r="D33" s="90">
        <f>'3.1.1. sz. mell Önk.kötelező '!D33+'3.1.2. sz. mell Önk.önként.  '!D33+'3.1.3. sz. mell Önk.áll.ig.'!D33</f>
        <v>31000</v>
      </c>
      <c r="E33" s="90">
        <f>'3.1.1. sz. mell Önk.kötelező '!E33+'3.1.2. sz. mell Önk.önként.  '!E33+'3.1.3. sz. mell Önk.áll.ig.'!E33</f>
        <v>0</v>
      </c>
      <c r="F33" s="90">
        <f>'3.1.1. sz. mell Önk.kötelező '!F33+'3.1.2. sz. mell Önk.önként.  '!F33+'3.1.3. sz. mell Önk.áll.ig.'!F33</f>
        <v>31000</v>
      </c>
    </row>
    <row r="34" spans="1:6" s="40" customFormat="1" ht="12" customHeight="1">
      <c r="A34" s="195" t="s">
        <v>168</v>
      </c>
      <c r="B34" s="177" t="s">
        <v>174</v>
      </c>
      <c r="C34" s="90">
        <f>'3.1.1. sz. mell Önk.kötelező '!C34+'3.1.2. sz. mell Önk.önként.  '!C34+'3.1.3. sz. mell Önk.áll.ig.'!C34</f>
        <v>0</v>
      </c>
      <c r="D34" s="90">
        <f>'3.1.1. sz. mell Önk.kötelező '!D34+'3.1.2. sz. mell Önk.önként.  '!D34+'3.1.3. sz. mell Önk.áll.ig.'!D34</f>
        <v>0</v>
      </c>
      <c r="E34" s="90">
        <f>'3.1.1. sz. mell Önk.kötelező '!E34+'3.1.2. sz. mell Önk.önként.  '!E34+'3.1.3. sz. mell Önk.áll.ig.'!E34</f>
        <v>0</v>
      </c>
      <c r="F34" s="90">
        <f>'3.1.1. sz. mell Önk.kötelező '!F34+'3.1.2. sz. mell Önk.önként.  '!F34+'3.1.3. sz. mell Önk.áll.ig.'!F34</f>
        <v>0</v>
      </c>
    </row>
    <row r="35" spans="1:6" s="40" customFormat="1" ht="12" customHeight="1" thickBot="1">
      <c r="A35" s="196" t="s">
        <v>169</v>
      </c>
      <c r="B35" s="178" t="s">
        <v>175</v>
      </c>
      <c r="C35" s="90">
        <f>'3.1.1. sz. mell Önk.kötelező '!C35+'3.1.2. sz. mell Önk.önként.  '!C35+'3.1.3. sz. mell Önk.áll.ig.'!C35</f>
        <v>2120</v>
      </c>
      <c r="D35" s="90">
        <f>'3.1.1. sz. mell Önk.kötelező '!D35+'3.1.2. sz. mell Önk.önként.  '!D35+'3.1.3. sz. mell Önk.áll.ig.'!D35</f>
        <v>2120</v>
      </c>
      <c r="E35" s="90">
        <f>'3.1.1. sz. mell Önk.kötelező '!E35+'3.1.2. sz. mell Önk.önként.  '!E35+'3.1.3. sz. mell Önk.áll.ig.'!E35</f>
        <v>0</v>
      </c>
      <c r="F35" s="90">
        <f>'3.1.1. sz. mell Önk.kötelező '!F35+'3.1.2. sz. mell Önk.önként.  '!F35+'3.1.3. sz. mell Önk.áll.ig.'!F35</f>
        <v>2120</v>
      </c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84504</v>
      </c>
      <c r="D36" s="87">
        <f>SUM(D37:D46)</f>
        <v>86827</v>
      </c>
      <c r="E36" s="87"/>
      <c r="F36" s="87">
        <f>SUM(F37:F46)</f>
        <v>86827</v>
      </c>
    </row>
    <row r="37" spans="1:6" s="40" customFormat="1" ht="12" customHeight="1">
      <c r="A37" s="194" t="s">
        <v>55</v>
      </c>
      <c r="B37" s="176" t="s">
        <v>179</v>
      </c>
      <c r="C37" s="90">
        <f>'3.1.1. sz. mell Önk.kötelező '!C37+'3.1.2. sz. mell Önk.önként.  '!C37+'3.1.3. sz. mell Önk.áll.ig.'!C37</f>
        <v>200</v>
      </c>
      <c r="D37" s="90">
        <f>'3.1.1. sz. mell Önk.kötelező '!D37+'3.1.2. sz. mell Önk.önként.  '!D37+'3.1.3. sz. mell Önk.áll.ig.'!D37</f>
        <v>200</v>
      </c>
      <c r="E37" s="90">
        <f>'3.1.1. sz. mell Önk.kötelező '!E37+'3.1.2. sz. mell Önk.önként.  '!E37+'3.1.3. sz. mell Önk.áll.ig.'!E37</f>
        <v>0</v>
      </c>
      <c r="F37" s="90">
        <f>'3.1.1. sz. mell Önk.kötelező '!F37+'3.1.2. sz. mell Önk.önként.  '!F37+'3.1.3. sz. mell Önk.áll.ig.'!F37</f>
        <v>200</v>
      </c>
    </row>
    <row r="38" spans="1:6" s="40" customFormat="1" ht="12" customHeight="1">
      <c r="A38" s="195" t="s">
        <v>56</v>
      </c>
      <c r="B38" s="177" t="s">
        <v>180</v>
      </c>
      <c r="C38" s="90">
        <f>'3.1.1. sz. mell Önk.kötelező '!C38+'3.1.2. sz. mell Önk.önként.  '!C38+'3.1.3. sz. mell Önk.áll.ig.'!C38</f>
        <v>50412</v>
      </c>
      <c r="D38" s="90">
        <f>'3.1.1. sz. mell Önk.kötelező '!D38+'3.1.2. sz. mell Önk.önként.  '!D38+'3.1.3. sz. mell Önk.áll.ig.'!D38</f>
        <v>50412</v>
      </c>
      <c r="E38" s="90">
        <f>'3.1.1. sz. mell Önk.kötelező '!E38+'3.1.2. sz. mell Önk.önként.  '!E38+'3.1.3. sz. mell Önk.áll.ig.'!E38</f>
        <v>0</v>
      </c>
      <c r="F38" s="90">
        <f>'3.1.1. sz. mell Önk.kötelező '!F38+'3.1.2. sz. mell Önk.önként.  '!F38+'3.1.3. sz. mell Önk.áll.ig.'!F38</f>
        <v>50412</v>
      </c>
    </row>
    <row r="39" spans="1:6" s="40" customFormat="1" ht="12" customHeight="1">
      <c r="A39" s="195" t="s">
        <v>57</v>
      </c>
      <c r="B39" s="177" t="s">
        <v>181</v>
      </c>
      <c r="C39" s="90">
        <f>'3.1.1. sz. mell Önk.kötelező '!C39+'3.1.2. sz. mell Önk.önként.  '!C39+'3.1.3. sz. mell Önk.áll.ig.'!C39</f>
        <v>4937</v>
      </c>
      <c r="D39" s="90">
        <f>'3.1.1. sz. mell Önk.kötelező '!D39+'3.1.2. sz. mell Önk.önként.  '!D39+'3.1.3. sz. mell Önk.áll.ig.'!D39</f>
        <v>4937</v>
      </c>
      <c r="E39" s="90">
        <f>'3.1.1. sz. mell Önk.kötelező '!E39+'3.1.2. sz. mell Önk.önként.  '!E39+'3.1.3. sz. mell Önk.áll.ig.'!E39</f>
        <v>0</v>
      </c>
      <c r="F39" s="90">
        <f>'3.1.1. sz. mell Önk.kötelező '!F39+'3.1.2. sz. mell Önk.önként.  '!F39+'3.1.3. sz. mell Önk.áll.ig.'!F39</f>
        <v>4937</v>
      </c>
    </row>
    <row r="40" spans="1:6" s="40" customFormat="1" ht="12" customHeight="1">
      <c r="A40" s="195" t="s">
        <v>98</v>
      </c>
      <c r="B40" s="177" t="s">
        <v>182</v>
      </c>
      <c r="C40" s="90">
        <f>'3.1.1. sz. mell Önk.kötelező '!C40+'3.1.2. sz. mell Önk.önként.  '!C40+'3.1.3. sz. mell Önk.áll.ig.'!C40</f>
        <v>10551</v>
      </c>
      <c r="D40" s="90">
        <f>'3.1.1. sz. mell Önk.kötelező '!D40+'3.1.2. sz. mell Önk.önként.  '!D40+'3.1.3. sz. mell Önk.áll.ig.'!D40</f>
        <v>10551</v>
      </c>
      <c r="E40" s="90">
        <f>'3.1.1. sz. mell Önk.kötelező '!E40+'3.1.2. sz. mell Önk.önként.  '!E40+'3.1.3. sz. mell Önk.áll.ig.'!E40</f>
        <v>0</v>
      </c>
      <c r="F40" s="90">
        <f>'3.1.1. sz. mell Önk.kötelező '!F40+'3.1.2. sz. mell Önk.önként.  '!F40+'3.1.3. sz. mell Önk.áll.ig.'!F40</f>
        <v>10551</v>
      </c>
    </row>
    <row r="41" spans="1:6" s="40" customFormat="1" ht="12" customHeight="1">
      <c r="A41" s="195" t="s">
        <v>99</v>
      </c>
      <c r="B41" s="177" t="s">
        <v>183</v>
      </c>
      <c r="C41" s="90">
        <f>'3.1.1. sz. mell Önk.kötelező '!C41+'3.1.2. sz. mell Önk.önként.  '!C41+'3.1.3. sz. mell Önk.áll.ig.'!C41</f>
        <v>0</v>
      </c>
      <c r="D41" s="90">
        <f>'3.1.1. sz. mell Önk.kötelező '!D41+'3.1.2. sz. mell Önk.önként.  '!D41+'3.1.3. sz. mell Önk.áll.ig.'!D41</f>
        <v>0</v>
      </c>
      <c r="E41" s="90">
        <f>'3.1.1. sz. mell Önk.kötelező '!E41+'3.1.2. sz. mell Önk.önként.  '!E41+'3.1.3. sz. mell Önk.áll.ig.'!E41</f>
        <v>0</v>
      </c>
      <c r="F41" s="90">
        <f>'3.1.1. sz. mell Önk.kötelező '!F41+'3.1.2. sz. mell Önk.önként.  '!F41+'3.1.3. sz. mell Önk.áll.ig.'!F41</f>
        <v>0</v>
      </c>
    </row>
    <row r="42" spans="1:6" s="40" customFormat="1" ht="12" customHeight="1">
      <c r="A42" s="195" t="s">
        <v>100</v>
      </c>
      <c r="B42" s="177" t="s">
        <v>184</v>
      </c>
      <c r="C42" s="90">
        <f>'3.1.1. sz. mell Önk.kötelező '!C42+'3.1.2. sz. mell Önk.önként.  '!C42+'3.1.3. sz. mell Önk.áll.ig.'!C42</f>
        <v>16065</v>
      </c>
      <c r="D42" s="90">
        <f>'3.1.1. sz. mell Önk.kötelező '!D42+'3.1.2. sz. mell Önk.önként.  '!D42+'3.1.3. sz. mell Önk.áll.ig.'!D42</f>
        <v>16065</v>
      </c>
      <c r="E42" s="90">
        <f>'3.1.1. sz. mell Önk.kötelező '!E42+'3.1.2. sz. mell Önk.önként.  '!E42+'3.1.3. sz. mell Önk.áll.ig.'!E42</f>
        <v>0</v>
      </c>
      <c r="F42" s="90">
        <f>'3.1.1. sz. mell Önk.kötelező '!F42+'3.1.2. sz. mell Önk.önként.  '!F42+'3.1.3. sz. mell Önk.áll.ig.'!F42</f>
        <v>16065</v>
      </c>
    </row>
    <row r="43" spans="1:6" s="40" customFormat="1" ht="12" customHeight="1">
      <c r="A43" s="195" t="s">
        <v>101</v>
      </c>
      <c r="B43" s="177" t="s">
        <v>185</v>
      </c>
      <c r="C43" s="90">
        <f>'3.1.1. sz. mell Önk.kötelező '!C43+'3.1.2. sz. mell Önk.önként.  '!C43+'3.1.3. sz. mell Önk.áll.ig.'!C43</f>
        <v>189</v>
      </c>
      <c r="D43" s="90">
        <f>'3.1.1. sz. mell Önk.kötelező '!D43+'3.1.2. sz. mell Önk.önként.  '!D43+'3.1.3. sz. mell Önk.áll.ig.'!D43</f>
        <v>189</v>
      </c>
      <c r="E43" s="90">
        <f>'3.1.1. sz. mell Önk.kötelező '!E43+'3.1.2. sz. mell Önk.önként.  '!E43+'3.1.3. sz. mell Önk.áll.ig.'!E43</f>
        <v>0</v>
      </c>
      <c r="F43" s="90">
        <f>'3.1.1. sz. mell Önk.kötelező '!F43+'3.1.2. sz. mell Önk.önként.  '!F43+'3.1.3. sz. mell Önk.áll.ig.'!F43</f>
        <v>189</v>
      </c>
    </row>
    <row r="44" spans="1:6" s="40" customFormat="1" ht="12" customHeight="1">
      <c r="A44" s="195" t="s">
        <v>102</v>
      </c>
      <c r="B44" s="177" t="s">
        <v>186</v>
      </c>
      <c r="C44" s="90">
        <f>'3.1.1. sz. mell Önk.kötelező '!C44+'3.1.2. sz. mell Önk.önként.  '!C44+'3.1.3. sz. mell Önk.áll.ig.'!C44</f>
        <v>2150</v>
      </c>
      <c r="D44" s="90">
        <f>'3.1.1. sz. mell Önk.kötelező '!D44+'3.1.2. sz. mell Önk.önként.  '!D44+'3.1.3. sz. mell Önk.áll.ig.'!D44</f>
        <v>2150</v>
      </c>
      <c r="E44" s="90">
        <f>'3.1.1. sz. mell Önk.kötelező '!E44+'3.1.2. sz. mell Önk.önként.  '!E44+'3.1.3. sz. mell Önk.áll.ig.'!E44</f>
        <v>0</v>
      </c>
      <c r="F44" s="90">
        <f>'3.1.1. sz. mell Önk.kötelező '!F44+'3.1.2. sz. mell Önk.önként.  '!F44+'3.1.3. sz. mell Önk.áll.ig.'!F44</f>
        <v>2150</v>
      </c>
    </row>
    <row r="45" spans="1:6" s="40" customFormat="1" ht="12" customHeight="1">
      <c r="A45" s="195" t="s">
        <v>177</v>
      </c>
      <c r="B45" s="177" t="s">
        <v>187</v>
      </c>
      <c r="C45" s="90">
        <f>'3.1.1. sz. mell Önk.kötelező '!C45+'3.1.2. sz. mell Önk.önként.  '!C45+'3.1.3. sz. mell Önk.áll.ig.'!C45</f>
        <v>0</v>
      </c>
      <c r="D45" s="90">
        <f>'3.1.1. sz. mell Önk.kötelező '!D45+'3.1.2. sz. mell Önk.önként.  '!D45+'3.1.3. sz. mell Önk.áll.ig.'!D45</f>
        <v>0</v>
      </c>
      <c r="E45" s="90">
        <f>'3.1.1. sz. mell Önk.kötelező '!E45+'3.1.2. sz. mell Önk.önként.  '!E45+'3.1.3. sz. mell Önk.áll.ig.'!E45</f>
        <v>0</v>
      </c>
      <c r="F45" s="90">
        <f>'3.1.1. sz. mell Önk.kötelező '!F45+'3.1.2. sz. mell Önk.önként.  '!F45+'3.1.3. sz. mell Önk.áll.ig.'!F45</f>
        <v>0</v>
      </c>
    </row>
    <row r="46" spans="1:6" s="40" customFormat="1" ht="12" customHeight="1" thickBot="1">
      <c r="A46" s="196" t="s">
        <v>178</v>
      </c>
      <c r="B46" s="178" t="s">
        <v>188</v>
      </c>
      <c r="C46" s="90">
        <f>'3.1.1. sz. mell Önk.kötelező '!C46+'3.1.2. sz. mell Önk.önként.  '!C46+'3.1.3. sz. mell Önk.áll.ig.'!C46</f>
        <v>0</v>
      </c>
      <c r="D46" s="90">
        <f>'3.1.1. sz. mell Önk.kötelező '!D46+'3.1.2. sz. mell Önk.önként.  '!D46+'3.1.3. sz. mell Önk.áll.ig.'!D46</f>
        <v>2323</v>
      </c>
      <c r="E46" s="90"/>
      <c r="F46" s="90">
        <v>2323</v>
      </c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81876</v>
      </c>
      <c r="D47" s="87">
        <f>SUM(D48:D52)</f>
        <v>81876</v>
      </c>
      <c r="E47" s="87"/>
      <c r="F47" s="87">
        <f>SUM(F48:F52)</f>
        <v>81876</v>
      </c>
    </row>
    <row r="48" spans="1:6" s="40" customFormat="1" ht="12" customHeight="1">
      <c r="A48" s="194" t="s">
        <v>58</v>
      </c>
      <c r="B48" s="176" t="s">
        <v>193</v>
      </c>
      <c r="C48" s="90">
        <f>'3.1.1. sz. mell Önk.kötelező '!C48+'3.1.2. sz. mell Önk.önként.  '!C48+'3.1.3. sz. mell Önk.áll.ig.'!C48</f>
        <v>0</v>
      </c>
      <c r="D48" s="90">
        <f>'3.1.1. sz. mell Önk.kötelező '!D48+'3.1.2. sz. mell Önk.önként.  '!D48+'3.1.3. sz. mell Önk.áll.ig.'!D48</f>
        <v>0</v>
      </c>
      <c r="E48" s="90">
        <f>'3.1.1. sz. mell Önk.kötelező '!E48+'3.1.2. sz. mell Önk.önként.  '!E48+'3.1.3. sz. mell Önk.áll.ig.'!E48</f>
        <v>0</v>
      </c>
      <c r="F48" s="90">
        <f>'3.1.1. sz. mell Önk.kötelező '!F48+'3.1.2. sz. mell Önk.önként.  '!F48+'3.1.3. sz. mell Önk.áll.ig.'!F48</f>
        <v>0</v>
      </c>
    </row>
    <row r="49" spans="1:6" s="40" customFormat="1" ht="12" customHeight="1">
      <c r="A49" s="195" t="s">
        <v>59</v>
      </c>
      <c r="B49" s="177" t="s">
        <v>194</v>
      </c>
      <c r="C49" s="90">
        <f>'3.1.1. sz. mell Önk.kötelező '!C49+'3.1.2. sz. mell Önk.önként.  '!C49+'3.1.3. sz. mell Önk.áll.ig.'!C49</f>
        <v>81876</v>
      </c>
      <c r="D49" s="90">
        <f>'3.1.1. sz. mell Önk.kötelező '!D49+'3.1.2. sz. mell Önk.önként.  '!D49+'3.1.3. sz. mell Önk.áll.ig.'!D49</f>
        <v>81876</v>
      </c>
      <c r="E49" s="90">
        <f>'3.1.1. sz. mell Önk.kötelező '!E49+'3.1.2. sz. mell Önk.önként.  '!E49+'3.1.3. sz. mell Önk.áll.ig.'!E49</f>
        <v>0</v>
      </c>
      <c r="F49" s="90">
        <f>'3.1.1. sz. mell Önk.kötelező '!F49+'3.1.2. sz. mell Önk.önként.  '!F49+'3.1.3. sz. mell Önk.áll.ig.'!F49</f>
        <v>81876</v>
      </c>
    </row>
    <row r="50" spans="1:6" s="40" customFormat="1" ht="12" customHeight="1">
      <c r="A50" s="195" t="s">
        <v>190</v>
      </c>
      <c r="B50" s="177" t="s">
        <v>195</v>
      </c>
      <c r="C50" s="90">
        <f>'3.1.1. sz. mell Önk.kötelező '!C50+'3.1.2. sz. mell Önk.önként.  '!C50+'3.1.3. sz. mell Önk.áll.ig.'!C50</f>
        <v>0</v>
      </c>
      <c r="D50" s="90">
        <f>'3.1.1. sz. mell Önk.kötelező '!D50+'3.1.2. sz. mell Önk.önként.  '!D50+'3.1.3. sz. mell Önk.áll.ig.'!D50</f>
        <v>0</v>
      </c>
      <c r="E50" s="90">
        <f>'3.1.1. sz. mell Önk.kötelező '!E50+'3.1.2. sz. mell Önk.önként.  '!E50+'3.1.3. sz. mell Önk.áll.ig.'!E50</f>
        <v>0</v>
      </c>
      <c r="F50" s="90">
        <f>'3.1.1. sz. mell Önk.kötelező '!F50+'3.1.2. sz. mell Önk.önként.  '!F50+'3.1.3. sz. mell Önk.áll.ig.'!F50</f>
        <v>0</v>
      </c>
    </row>
    <row r="51" spans="1:6" s="40" customFormat="1" ht="12" customHeight="1">
      <c r="A51" s="195" t="s">
        <v>191</v>
      </c>
      <c r="B51" s="177" t="s">
        <v>196</v>
      </c>
      <c r="C51" s="90">
        <f>'3.1.1. sz. mell Önk.kötelező '!C51+'3.1.2. sz. mell Önk.önként.  '!C51+'3.1.3. sz. mell Önk.áll.ig.'!C51</f>
        <v>0</v>
      </c>
      <c r="D51" s="90">
        <f>'3.1.1. sz. mell Önk.kötelező '!D51+'3.1.2. sz. mell Önk.önként.  '!D51+'3.1.3. sz. mell Önk.áll.ig.'!D51</f>
        <v>0</v>
      </c>
      <c r="E51" s="90">
        <f>'3.1.1. sz. mell Önk.kötelező '!E51+'3.1.2. sz. mell Önk.önként.  '!E51+'3.1.3. sz. mell Önk.áll.ig.'!E51</f>
        <v>0</v>
      </c>
      <c r="F51" s="90">
        <f>'3.1.1. sz. mell Önk.kötelező '!F51+'3.1.2. sz. mell Önk.önként.  '!F51+'3.1.3. sz. mell Önk.áll.ig.'!F51</f>
        <v>0</v>
      </c>
    </row>
    <row r="52" spans="1:6" s="40" customFormat="1" ht="12" customHeight="1" thickBot="1">
      <c r="A52" s="196" t="s">
        <v>192</v>
      </c>
      <c r="B52" s="178" t="s">
        <v>197</v>
      </c>
      <c r="C52" s="90">
        <f>'3.1.1. sz. mell Önk.kötelező '!C52+'3.1.2. sz. mell Önk.önként.  '!C52+'3.1.3. sz. mell Önk.áll.ig.'!C52</f>
        <v>0</v>
      </c>
      <c r="D52" s="90">
        <f>'3.1.1. sz. mell Önk.kötelező '!D52+'3.1.2. sz. mell Önk.önként.  '!D52+'3.1.3. sz. mell Önk.áll.ig.'!D52</f>
        <v>0</v>
      </c>
      <c r="E52" s="90">
        <f>'3.1.1. sz. mell Önk.kötelező '!E52+'3.1.2. sz. mell Önk.önként.  '!E52+'3.1.3. sz. mell Önk.áll.ig.'!E52</f>
        <v>0</v>
      </c>
      <c r="F52" s="90">
        <f>'3.1.1. sz. mell Önk.kötelező '!F52+'3.1.2. sz. mell Önk.önként.  '!F52+'3.1.3. sz. mell Önk.áll.ig.'!F52</f>
        <v>0</v>
      </c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>
        <f>'3.1.1. sz. mell Önk.kötelező '!C54+'3.1.2. sz. mell Önk.önként.  '!C54+'3.1.3. sz. mell Önk.áll.ig.'!C54</f>
        <v>0</v>
      </c>
      <c r="D54" s="90">
        <f>'3.1.1. sz. mell Önk.kötelező '!D54+'3.1.2. sz. mell Önk.önként.  '!D54+'3.1.3. sz. mell Önk.áll.ig.'!D54</f>
        <v>0</v>
      </c>
      <c r="E54" s="90">
        <f>'3.1.1. sz. mell Önk.kötelező '!E54+'3.1.2. sz. mell Önk.önként.  '!E54+'3.1.3. sz. mell Önk.áll.ig.'!E54</f>
        <v>0</v>
      </c>
      <c r="F54" s="90">
        <f>'3.1.1. sz. mell Önk.kötelező '!F54+'3.1.2. sz. mell Önk.önként.  '!F54+'3.1.3. sz. mell Önk.áll.ig.'!F54</f>
        <v>0</v>
      </c>
    </row>
    <row r="55" spans="1:6" s="40" customFormat="1" ht="12" customHeight="1">
      <c r="A55" s="195" t="s">
        <v>61</v>
      </c>
      <c r="B55" s="177" t="s">
        <v>362</v>
      </c>
      <c r="C55" s="90">
        <f>'3.1.1. sz. mell Önk.kötelező '!C55+'3.1.2. sz. mell Önk.önként.  '!C55+'3.1.3. sz. mell Önk.áll.ig.'!C55</f>
        <v>0</v>
      </c>
      <c r="D55" s="90">
        <f>'3.1.1. sz. mell Önk.kötelező '!D55+'3.1.2. sz. mell Önk.önként.  '!D55+'3.1.3. sz. mell Önk.áll.ig.'!D55</f>
        <v>0</v>
      </c>
      <c r="E55" s="90">
        <f>'3.1.1. sz. mell Önk.kötelező '!E55+'3.1.2. sz. mell Önk.önként.  '!E55+'3.1.3. sz. mell Önk.áll.ig.'!E55</f>
        <v>0</v>
      </c>
      <c r="F55" s="90">
        <f>'3.1.1. sz. mell Önk.kötelező '!F55+'3.1.2. sz. mell Önk.önként.  '!F55+'3.1.3. sz. mell Önk.áll.ig.'!F55</f>
        <v>0</v>
      </c>
    </row>
    <row r="56" spans="1:6" s="40" customFormat="1" ht="12" customHeight="1">
      <c r="A56" s="195" t="s">
        <v>203</v>
      </c>
      <c r="B56" s="177" t="s">
        <v>201</v>
      </c>
      <c r="C56" s="90">
        <f>'3.1.1. sz. mell Önk.kötelező '!C56+'3.1.2. sz. mell Önk.önként.  '!C56+'3.1.3. sz. mell Önk.áll.ig.'!C56</f>
        <v>0</v>
      </c>
      <c r="D56" s="90">
        <f>'3.1.1. sz. mell Önk.kötelező '!D56+'3.1.2. sz. mell Önk.önként.  '!D56+'3.1.3. sz. mell Önk.áll.ig.'!D56</f>
        <v>0</v>
      </c>
      <c r="E56" s="90">
        <f>'3.1.1. sz. mell Önk.kötelező '!E56+'3.1.2. sz. mell Önk.önként.  '!E56+'3.1.3. sz. mell Önk.áll.ig.'!E56</f>
        <v>0</v>
      </c>
      <c r="F56" s="90">
        <f>'3.1.1. sz. mell Önk.kötelező '!F56+'3.1.2. sz. mell Önk.önként.  '!F56+'3.1.3. sz. mell Önk.áll.ig.'!F56</f>
        <v>0</v>
      </c>
    </row>
    <row r="57" spans="1:6" s="40" customFormat="1" ht="12" customHeight="1" thickBot="1">
      <c r="A57" s="196" t="s">
        <v>204</v>
      </c>
      <c r="B57" s="178" t="s">
        <v>202</v>
      </c>
      <c r="C57" s="90">
        <f>'3.1.1. sz. mell Önk.kötelező '!C57+'3.1.2. sz. mell Önk.önként.  '!C57+'3.1.3. sz. mell Önk.áll.ig.'!C57</f>
        <v>0</v>
      </c>
      <c r="D57" s="90">
        <f>'3.1.1. sz. mell Önk.kötelező '!D57+'3.1.2. sz. mell Önk.önként.  '!D57+'3.1.3. sz. mell Önk.áll.ig.'!D57</f>
        <v>0</v>
      </c>
      <c r="E57" s="90">
        <f>'3.1.1. sz. mell Önk.kötelező '!E57+'3.1.2. sz. mell Önk.önként.  '!E57+'3.1.3. sz. mell Önk.áll.ig.'!E57</f>
        <v>0</v>
      </c>
      <c r="F57" s="90">
        <f>'3.1.1. sz. mell Önk.kötelező '!F57+'3.1.2. sz. mell Önk.önként.  '!F57+'3.1.3. sz. mell Önk.áll.ig.'!F57</f>
        <v>0</v>
      </c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28965</v>
      </c>
      <c r="D58" s="87">
        <f>SUM(D59:D61)</f>
        <v>28965</v>
      </c>
      <c r="E58" s="87"/>
      <c r="F58" s="87">
        <f>SUM(F59:F61)</f>
        <v>28965</v>
      </c>
    </row>
    <row r="59" spans="1:6" s="40" customFormat="1" ht="12" customHeight="1">
      <c r="A59" s="194" t="s">
        <v>104</v>
      </c>
      <c r="B59" s="176" t="s">
        <v>207</v>
      </c>
      <c r="C59" s="90">
        <f>'3.1.1. sz. mell Önk.kötelező '!C59+'3.1.2. sz. mell Önk.önként.  '!C59+'3.1.3. sz. mell Önk.áll.ig.'!C59</f>
        <v>0</v>
      </c>
      <c r="D59" s="90">
        <f>'3.1.1. sz. mell Önk.kötelező '!D59+'3.1.2. sz. mell Önk.önként.  '!D59+'3.1.3. sz. mell Önk.áll.ig.'!D59</f>
        <v>0</v>
      </c>
      <c r="E59" s="90">
        <f>'3.1.1. sz. mell Önk.kötelező '!E59+'3.1.2. sz. mell Önk.önként.  '!E59+'3.1.3. sz. mell Önk.áll.ig.'!E59</f>
        <v>0</v>
      </c>
      <c r="F59" s="90">
        <f>'3.1.1. sz. mell Önk.kötelező '!F59+'3.1.2. sz. mell Önk.önként.  '!F59+'3.1.3. sz. mell Önk.áll.ig.'!F59</f>
        <v>0</v>
      </c>
    </row>
    <row r="60" spans="1:6" s="40" customFormat="1" ht="12" customHeight="1">
      <c r="A60" s="195" t="s">
        <v>105</v>
      </c>
      <c r="B60" s="177" t="s">
        <v>363</v>
      </c>
      <c r="C60" s="90">
        <f>'3.1.1. sz. mell Önk.kötelező '!C60+'3.1.2. sz. mell Önk.önként.  '!C60+'3.1.3. sz. mell Önk.áll.ig.'!C60</f>
        <v>28857</v>
      </c>
      <c r="D60" s="90">
        <f>'3.1.1. sz. mell Önk.kötelező '!D60+'3.1.2. sz. mell Önk.önként.  '!D60+'3.1.3. sz. mell Önk.áll.ig.'!D60</f>
        <v>28857</v>
      </c>
      <c r="E60" s="90">
        <f>'3.1.1. sz. mell Önk.kötelező '!E60+'3.1.2. sz. mell Önk.önként.  '!E60+'3.1.3. sz. mell Önk.áll.ig.'!E60</f>
        <v>0</v>
      </c>
      <c r="F60" s="90">
        <f>'3.1.1. sz. mell Önk.kötelező '!F60+'3.1.2. sz. mell Önk.önként.  '!F60+'3.1.3. sz. mell Önk.áll.ig.'!F60</f>
        <v>28857</v>
      </c>
    </row>
    <row r="61" spans="1:6" s="40" customFormat="1" ht="12" customHeight="1">
      <c r="A61" s="195" t="s">
        <v>128</v>
      </c>
      <c r="B61" s="177" t="s">
        <v>208</v>
      </c>
      <c r="C61" s="90">
        <f>'3.1.1. sz. mell Önk.kötelező '!C61+'3.1.2. sz. mell Önk.önként.  '!C61+'3.1.3. sz. mell Önk.áll.ig.'!C61</f>
        <v>108</v>
      </c>
      <c r="D61" s="90">
        <f>'3.1.1. sz. mell Önk.kötelező '!D61+'3.1.2. sz. mell Önk.önként.  '!D61+'3.1.3. sz. mell Önk.áll.ig.'!D61</f>
        <v>108</v>
      </c>
      <c r="E61" s="90">
        <f>'3.1.1. sz. mell Önk.kötelező '!E61+'3.1.2. sz. mell Önk.önként.  '!E61+'3.1.3. sz. mell Önk.áll.ig.'!E61</f>
        <v>0</v>
      </c>
      <c r="F61" s="90">
        <f>'3.1.1. sz. mell Önk.kötelező '!F61+'3.1.2. sz. mell Önk.önként.  '!F61+'3.1.3. sz. mell Önk.áll.ig.'!F61</f>
        <v>108</v>
      </c>
    </row>
    <row r="62" spans="1:6" s="40" customFormat="1" ht="12" customHeight="1" thickBot="1">
      <c r="A62" s="196" t="s">
        <v>206</v>
      </c>
      <c r="B62" s="178" t="s">
        <v>209</v>
      </c>
      <c r="C62" s="90">
        <f>'3.1.1. sz. mell Önk.kötelező '!C62+'3.1.2. sz. mell Önk.önként.  '!C62+'3.1.3. sz. mell Önk.áll.ig.'!C62</f>
        <v>0</v>
      </c>
      <c r="D62" s="90">
        <f>'3.1.1. sz. mell Önk.kötelező '!D62+'3.1.2. sz. mell Önk.önként.  '!D62+'3.1.3. sz. mell Önk.áll.ig.'!D62</f>
        <v>0</v>
      </c>
      <c r="E62" s="90">
        <f>'3.1.1. sz. mell Önk.kötelező '!E62+'3.1.2. sz. mell Önk.önként.  '!E62+'3.1.3. sz. mell Önk.áll.ig.'!E62</f>
        <v>0</v>
      </c>
      <c r="F62" s="90">
        <f>'3.1.1. sz. mell Önk.kötelező '!F62+'3.1.2. sz. mell Önk.önként.  '!F62+'3.1.3. sz. mell Önk.áll.ig.'!F62</f>
        <v>0</v>
      </c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1220217</v>
      </c>
      <c r="D63" s="93">
        <f>+D8+D15+D22+D29+D36+D47+D53+D58</f>
        <v>1293336</v>
      </c>
      <c r="E63" s="93"/>
      <c r="F63" s="93">
        <f>+F8+F15+F22+F29+F36+F47+F53+F58</f>
        <v>1293336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0">
        <f>'3.1.1. sz. mell Önk.kötelező '!C65+'3.1.2. sz. mell Önk.önként.  '!C65+'3.1.3. sz. mell Önk.áll.ig.'!C65</f>
        <v>0</v>
      </c>
      <c r="D65" s="90">
        <f>'3.1.1. sz. mell Önk.kötelező '!D65+'3.1.2. sz. mell Önk.önként.  '!D65+'3.1.3. sz. mell Önk.áll.ig.'!D65</f>
        <v>0</v>
      </c>
      <c r="E65" s="90">
        <f>'3.1.1. sz. mell Önk.kötelező '!E65+'3.1.2. sz. mell Önk.önként.  '!E65+'3.1.3. sz. mell Önk.áll.ig.'!E65</f>
        <v>0</v>
      </c>
      <c r="F65" s="90">
        <f>'3.1.1. sz. mell Önk.kötelező '!F65+'3.1.2. sz. mell Önk.önként.  '!F65+'3.1.3. sz. mell Önk.áll.ig.'!F65</f>
        <v>0</v>
      </c>
    </row>
    <row r="66" spans="1:6" s="40" customFormat="1" ht="12" customHeight="1">
      <c r="A66" s="195" t="s">
        <v>254</v>
      </c>
      <c r="B66" s="177" t="s">
        <v>214</v>
      </c>
      <c r="C66" s="90">
        <f>'3.1.1. sz. mell Önk.kötelező '!C66+'3.1.2. sz. mell Önk.önként.  '!C66+'3.1.3. sz. mell Önk.áll.ig.'!C66</f>
        <v>0</v>
      </c>
      <c r="D66" s="90">
        <f>'3.1.1. sz. mell Önk.kötelező '!D66+'3.1.2. sz. mell Önk.önként.  '!D66+'3.1.3. sz. mell Önk.áll.ig.'!D66</f>
        <v>0</v>
      </c>
      <c r="E66" s="90">
        <f>'3.1.1. sz. mell Önk.kötelező '!E66+'3.1.2. sz. mell Önk.önként.  '!E66+'3.1.3. sz. mell Önk.áll.ig.'!E66</f>
        <v>0</v>
      </c>
      <c r="F66" s="90">
        <f>'3.1.1. sz. mell Önk.kötelező '!F66+'3.1.2. sz. mell Önk.önként.  '!F66+'3.1.3. sz. mell Önk.áll.ig.'!F66</f>
        <v>0</v>
      </c>
    </row>
    <row r="67" spans="1:6" s="40" customFormat="1" ht="12" customHeight="1" thickBot="1">
      <c r="A67" s="196" t="s">
        <v>255</v>
      </c>
      <c r="B67" s="180" t="s">
        <v>215</v>
      </c>
      <c r="C67" s="90">
        <f>'3.1.1. sz. mell Önk.kötelező '!C67+'3.1.2. sz. mell Önk.önként.  '!C67+'3.1.3. sz. mell Önk.áll.ig.'!C67</f>
        <v>0</v>
      </c>
      <c r="D67" s="90">
        <f>'3.1.1. sz. mell Önk.kötelező '!D67+'3.1.2. sz. mell Önk.önként.  '!D67+'3.1.3. sz. mell Önk.áll.ig.'!D67</f>
        <v>0</v>
      </c>
      <c r="E67" s="90">
        <f>'3.1.1. sz. mell Önk.kötelező '!E67+'3.1.2. sz. mell Önk.önként.  '!E67+'3.1.3. sz. mell Önk.áll.ig.'!E67</f>
        <v>0</v>
      </c>
      <c r="F67" s="90">
        <f>'3.1.1. sz. mell Önk.kötelező '!F67+'3.1.2. sz. mell Önk.önként.  '!F67+'3.1.3. sz. mell Önk.áll.ig.'!F67</f>
        <v>0</v>
      </c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0">
        <f>'3.1.1. sz. mell Önk.kötelező '!C69+'3.1.2. sz. mell Önk.önként.  '!C69+'3.1.3. sz. mell Önk.áll.ig.'!C69</f>
        <v>0</v>
      </c>
      <c r="D69" s="90">
        <f>'3.1.1. sz. mell Önk.kötelező '!D69+'3.1.2. sz. mell Önk.önként.  '!D69+'3.1.3. sz. mell Önk.áll.ig.'!D69</f>
        <v>0</v>
      </c>
      <c r="E69" s="90">
        <f>'3.1.1. sz. mell Önk.kötelező '!E69+'3.1.2. sz. mell Önk.önként.  '!E69+'3.1.3. sz. mell Önk.áll.ig.'!E69</f>
        <v>0</v>
      </c>
      <c r="F69" s="90">
        <f>'3.1.1. sz. mell Önk.kötelező '!F69+'3.1.2. sz. mell Önk.önként.  '!F69+'3.1.3. sz. mell Önk.áll.ig.'!F69</f>
        <v>0</v>
      </c>
    </row>
    <row r="70" spans="1:6" s="40" customFormat="1" ht="12" customHeight="1">
      <c r="A70" s="195" t="s">
        <v>84</v>
      </c>
      <c r="B70" s="177" t="s">
        <v>219</v>
      </c>
      <c r="C70" s="90">
        <f>'3.1.1. sz. mell Önk.kötelező '!C70+'3.1.2. sz. mell Önk.önként.  '!C70+'3.1.3. sz. mell Önk.áll.ig.'!C70</f>
        <v>0</v>
      </c>
      <c r="D70" s="90">
        <f>'3.1.1. sz. mell Önk.kötelező '!D70+'3.1.2. sz. mell Önk.önként.  '!D70+'3.1.3. sz. mell Önk.áll.ig.'!D70</f>
        <v>0</v>
      </c>
      <c r="E70" s="90">
        <f>'3.1.1. sz. mell Önk.kötelező '!E70+'3.1.2. sz. mell Önk.önként.  '!E70+'3.1.3. sz. mell Önk.áll.ig.'!E70</f>
        <v>0</v>
      </c>
      <c r="F70" s="90">
        <f>'3.1.1. sz. mell Önk.kötelező '!F70+'3.1.2. sz. mell Önk.önként.  '!F70+'3.1.3. sz. mell Önk.áll.ig.'!F70</f>
        <v>0</v>
      </c>
    </row>
    <row r="71" spans="1:6" s="40" customFormat="1" ht="12" customHeight="1">
      <c r="A71" s="195" t="s">
        <v>246</v>
      </c>
      <c r="B71" s="177" t="s">
        <v>220</v>
      </c>
      <c r="C71" s="90">
        <f>'3.1.1. sz. mell Önk.kötelező '!C71+'3.1.2. sz. mell Önk.önként.  '!C71+'3.1.3. sz. mell Önk.áll.ig.'!C71</f>
        <v>0</v>
      </c>
      <c r="D71" s="90">
        <f>'3.1.1. sz. mell Önk.kötelező '!D71+'3.1.2. sz. mell Önk.önként.  '!D71+'3.1.3. sz. mell Önk.áll.ig.'!D71</f>
        <v>0</v>
      </c>
      <c r="E71" s="90">
        <f>'3.1.1. sz. mell Önk.kötelező '!E71+'3.1.2. sz. mell Önk.önként.  '!E71+'3.1.3. sz. mell Önk.áll.ig.'!E71</f>
        <v>0</v>
      </c>
      <c r="F71" s="90">
        <f>'3.1.1. sz. mell Önk.kötelező '!F71+'3.1.2. sz. mell Önk.önként.  '!F71+'3.1.3. sz. mell Önk.áll.ig.'!F71</f>
        <v>0</v>
      </c>
    </row>
    <row r="72" spans="1:6" s="40" customFormat="1" ht="12" customHeight="1" thickBot="1">
      <c r="A72" s="196" t="s">
        <v>247</v>
      </c>
      <c r="B72" s="178" t="s">
        <v>221</v>
      </c>
      <c r="C72" s="90">
        <f>'3.1.1. sz. mell Önk.kötelező '!C72+'3.1.2. sz. mell Önk.önként.  '!C72+'3.1.3. sz. mell Önk.áll.ig.'!C72</f>
        <v>0</v>
      </c>
      <c r="D72" s="90">
        <f>'3.1.1. sz. mell Önk.kötelező '!D72+'3.1.2. sz. mell Önk.önként.  '!D72+'3.1.3. sz. mell Önk.áll.ig.'!D72</f>
        <v>0</v>
      </c>
      <c r="E72" s="90">
        <f>'3.1.1. sz. mell Önk.kötelező '!E72+'3.1.2. sz. mell Önk.önként.  '!E72+'3.1.3. sz. mell Önk.áll.ig.'!E72</f>
        <v>0</v>
      </c>
      <c r="F72" s="90">
        <f>'3.1.1. sz. mell Önk.kötelező '!F72+'3.1.2. sz. mell Önk.önként.  '!F72+'3.1.3. sz. mell Önk.áll.ig.'!F72</f>
        <v>0</v>
      </c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501181</v>
      </c>
      <c r="D73" s="87">
        <f>SUM(D74:D75)</f>
        <v>644538</v>
      </c>
      <c r="E73" s="87"/>
      <c r="F73" s="87">
        <v>644538</v>
      </c>
    </row>
    <row r="74" spans="1:6" s="40" customFormat="1" ht="12" customHeight="1">
      <c r="A74" s="194" t="s">
        <v>248</v>
      </c>
      <c r="B74" s="176" t="s">
        <v>224</v>
      </c>
      <c r="C74" s="90">
        <f>'3.1.1. sz. mell Önk.kötelező '!C74+'3.1.2. sz. mell Önk.önként.  '!C74+'3.1.3. sz. mell Önk.áll.ig.'!C74</f>
        <v>501181</v>
      </c>
      <c r="D74" s="90">
        <f>'3.1.1. sz. mell Önk.kötelező '!D74+'3.1.2. sz. mell Önk.önként.  '!D74+'3.1.3. sz. mell Önk.áll.ig.'!D74</f>
        <v>644538</v>
      </c>
      <c r="E74" s="90">
        <f>'3.1.1. sz. mell Önk.kötelező '!E74+'3.1.2. sz. mell Önk.önként.  '!E74+'3.1.3. sz. mell Önk.áll.ig.'!E74</f>
        <v>0</v>
      </c>
      <c r="F74" s="90">
        <f>'3.1.1. sz. mell Önk.kötelező '!F74+'3.1.2. sz. mell Önk.önként.  '!F74+'3.1.3. sz. mell Önk.áll.ig.'!F74</f>
        <v>644538</v>
      </c>
    </row>
    <row r="75" spans="1:6" s="40" customFormat="1" ht="12" customHeight="1" thickBot="1">
      <c r="A75" s="205" t="s">
        <v>249</v>
      </c>
      <c r="B75" s="271" t="s">
        <v>225</v>
      </c>
      <c r="C75" s="90">
        <f>'3.1.1. sz. mell Önk.kötelező '!C75+'3.1.2. sz. mell Önk.önként.  '!C75+'3.1.3. sz. mell Önk.áll.ig.'!C75</f>
        <v>0</v>
      </c>
      <c r="D75" s="90">
        <f>'3.1.1. sz. mell Önk.kötelező '!D75+'3.1.2. sz. mell Önk.önként.  '!D75+'3.1.3. sz. mell Önk.áll.ig.'!D75</f>
        <v>0</v>
      </c>
      <c r="E75" s="90">
        <f>'3.1.1. sz. mell Önk.kötelező '!E75+'3.1.2. sz. mell Önk.önként.  '!E75+'3.1.3. sz. mell Önk.áll.ig.'!E75</f>
        <v>0</v>
      </c>
      <c r="F75" s="90">
        <f>'3.1.1. sz. mell Önk.kötelező '!F75+'3.1.2. sz. mell Önk.önként.  '!F75+'3.1.3. sz. mell Önk.áll.ig.'!F75</f>
        <v>0</v>
      </c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0">
        <f>'3.1.1. sz. mell Önk.kötelező '!C77+'3.1.2. sz. mell Önk.önként.  '!C77+'3.1.3. sz. mell Önk.áll.ig.'!C77</f>
        <v>0</v>
      </c>
      <c r="D77" s="90">
        <f>'3.1.1. sz. mell Önk.kötelező '!D77+'3.1.2. sz. mell Önk.önként.  '!D77+'3.1.3. sz. mell Önk.áll.ig.'!D77</f>
        <v>0</v>
      </c>
      <c r="E77" s="90">
        <f>'3.1.1. sz. mell Önk.kötelező '!E77+'3.1.2. sz. mell Önk.önként.  '!E77+'3.1.3. sz. mell Önk.áll.ig.'!E77</f>
        <v>0</v>
      </c>
      <c r="F77" s="90">
        <f>'3.1.1. sz. mell Önk.kötelező '!F77+'3.1.2. sz. mell Önk.önként.  '!F77+'3.1.3. sz. mell Önk.áll.ig.'!F77</f>
        <v>0</v>
      </c>
    </row>
    <row r="78" spans="1:6" s="40" customFormat="1" ht="12" customHeight="1">
      <c r="A78" s="195" t="s">
        <v>251</v>
      </c>
      <c r="B78" s="177" t="s">
        <v>229</v>
      </c>
      <c r="C78" s="90">
        <f>'3.1.1. sz. mell Önk.kötelező '!C78+'3.1.2. sz. mell Önk.önként.  '!C78+'3.1.3. sz. mell Önk.áll.ig.'!C78</f>
        <v>0</v>
      </c>
      <c r="D78" s="90">
        <f>'3.1.1. sz. mell Önk.kötelező '!D78+'3.1.2. sz. mell Önk.önként.  '!D78+'3.1.3. sz. mell Önk.áll.ig.'!D78</f>
        <v>0</v>
      </c>
      <c r="E78" s="90">
        <f>'3.1.1. sz. mell Önk.kötelező '!E78+'3.1.2. sz. mell Önk.önként.  '!E78+'3.1.3. sz. mell Önk.áll.ig.'!E78</f>
        <v>0</v>
      </c>
      <c r="F78" s="90">
        <f>'3.1.1. sz. mell Önk.kötelező '!F78+'3.1.2. sz. mell Önk.önként.  '!F78+'3.1.3. sz. mell Önk.áll.ig.'!F78</f>
        <v>0</v>
      </c>
    </row>
    <row r="79" spans="1:6" s="40" customFormat="1" ht="12" customHeight="1" thickBot="1">
      <c r="A79" s="196" t="s">
        <v>252</v>
      </c>
      <c r="B79" s="178" t="s">
        <v>230</v>
      </c>
      <c r="C79" s="90">
        <f>'3.1.1. sz. mell Önk.kötelező '!C79+'3.1.2. sz. mell Önk.önként.  '!C79+'3.1.3. sz. mell Önk.áll.ig.'!C79</f>
        <v>0</v>
      </c>
      <c r="D79" s="90">
        <f>'3.1.1. sz. mell Önk.kötelező '!D79+'3.1.2. sz. mell Önk.önként.  '!D79+'3.1.3. sz. mell Önk.áll.ig.'!D79</f>
        <v>0</v>
      </c>
      <c r="E79" s="90">
        <f>'3.1.1. sz. mell Önk.kötelező '!E79+'3.1.2. sz. mell Önk.önként.  '!E79+'3.1.3. sz. mell Önk.áll.ig.'!E79</f>
        <v>0</v>
      </c>
      <c r="F79" s="90">
        <f>'3.1.1. sz. mell Önk.kötelező '!F79+'3.1.2. sz. mell Önk.önként.  '!F79+'3.1.3. sz. mell Önk.áll.ig.'!F79</f>
        <v>0</v>
      </c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0">
        <f>'3.1.1. sz. mell Önk.kötelező '!C81+'3.1.2. sz. mell Önk.önként.  '!C81+'3.1.3. sz. mell Önk.áll.ig.'!C81</f>
        <v>0</v>
      </c>
      <c r="D81" s="90">
        <f>'3.1.1. sz. mell Önk.kötelező '!D81+'3.1.2. sz. mell Önk.önként.  '!D81+'3.1.3. sz. mell Önk.áll.ig.'!D81</f>
        <v>0</v>
      </c>
      <c r="E81" s="90">
        <f>'3.1.1. sz. mell Önk.kötelező '!E81+'3.1.2. sz. mell Önk.önként.  '!E81+'3.1.3. sz. mell Önk.áll.ig.'!E81</f>
        <v>0</v>
      </c>
      <c r="F81" s="90">
        <f>'3.1.1. sz. mell Önk.kötelező '!F81+'3.1.2. sz. mell Önk.önként.  '!F81+'3.1.3. sz. mell Önk.áll.ig.'!F81</f>
        <v>0</v>
      </c>
    </row>
    <row r="82" spans="1:6" s="40" customFormat="1" ht="12" customHeight="1">
      <c r="A82" s="199" t="s">
        <v>234</v>
      </c>
      <c r="B82" s="177" t="s">
        <v>235</v>
      </c>
      <c r="C82" s="90">
        <f>'3.1.1. sz. mell Önk.kötelező '!C82+'3.1.2. sz. mell Önk.önként.  '!C82+'3.1.3. sz. mell Önk.áll.ig.'!C82</f>
        <v>0</v>
      </c>
      <c r="D82" s="90">
        <f>'3.1.1. sz. mell Önk.kötelező '!D82+'3.1.2. sz. mell Önk.önként.  '!D82+'3.1.3. sz. mell Önk.áll.ig.'!D82</f>
        <v>0</v>
      </c>
      <c r="E82" s="90">
        <f>'3.1.1. sz. mell Önk.kötelező '!E82+'3.1.2. sz. mell Önk.önként.  '!E82+'3.1.3. sz. mell Önk.áll.ig.'!E82</f>
        <v>0</v>
      </c>
      <c r="F82" s="90">
        <f>'3.1.1. sz. mell Önk.kötelező '!F82+'3.1.2. sz. mell Önk.önként.  '!F82+'3.1.3. sz. mell Önk.áll.ig.'!F82</f>
        <v>0</v>
      </c>
    </row>
    <row r="83" spans="1:6" s="40" customFormat="1" ht="12" customHeight="1">
      <c r="A83" s="199" t="s">
        <v>236</v>
      </c>
      <c r="B83" s="177" t="s">
        <v>237</v>
      </c>
      <c r="C83" s="90">
        <f>'3.1.1. sz. mell Önk.kötelező '!C83+'3.1.2. sz. mell Önk.önként.  '!C83+'3.1.3. sz. mell Önk.áll.ig.'!C83</f>
        <v>0</v>
      </c>
      <c r="D83" s="90">
        <f>'3.1.1. sz. mell Önk.kötelező '!D83+'3.1.2. sz. mell Önk.önként.  '!D83+'3.1.3. sz. mell Önk.áll.ig.'!D83</f>
        <v>0</v>
      </c>
      <c r="E83" s="90">
        <f>'3.1.1. sz. mell Önk.kötelező '!E83+'3.1.2. sz. mell Önk.önként.  '!E83+'3.1.3. sz. mell Önk.áll.ig.'!E83</f>
        <v>0</v>
      </c>
      <c r="F83" s="90">
        <f>'3.1.1. sz. mell Önk.kötelező '!F83+'3.1.2. sz. mell Önk.önként.  '!F83+'3.1.3. sz. mell Önk.áll.ig.'!F83</f>
        <v>0</v>
      </c>
    </row>
    <row r="84" spans="1:6" s="39" customFormat="1" ht="12" customHeight="1" thickBot="1">
      <c r="A84" s="200" t="s">
        <v>238</v>
      </c>
      <c r="B84" s="178" t="s">
        <v>239</v>
      </c>
      <c r="C84" s="90">
        <f>'3.1.1. sz. mell Önk.kötelező '!C84+'3.1.2. sz. mell Önk.önként.  '!C84+'3.1.3. sz. mell Önk.áll.ig.'!C84</f>
        <v>0</v>
      </c>
      <c r="D84" s="90">
        <f>'3.1.1. sz. mell Önk.kötelező '!D84+'3.1.2. sz. mell Önk.önként.  '!D84+'3.1.3. sz. mell Önk.áll.ig.'!D84</f>
        <v>0</v>
      </c>
      <c r="E84" s="90">
        <f>'3.1.1. sz. mell Önk.kötelező '!E84+'3.1.2. sz. mell Önk.önként.  '!E84+'3.1.3. sz. mell Önk.áll.ig.'!E84</f>
        <v>0</v>
      </c>
      <c r="F84" s="90">
        <f>'3.1.1. sz. mell Önk.kötelező '!F84+'3.1.2. sz. mell Önk.önként.  '!F84+'3.1.3. sz. mell Önk.áll.ig.'!F84</f>
        <v>0</v>
      </c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501181</v>
      </c>
      <c r="D86" s="93">
        <f>+D64+D68+D73+D76+D80+D85</f>
        <v>644538</v>
      </c>
      <c r="E86" s="93"/>
      <c r="F86" s="93">
        <f>+F64+F68+F73+F76+F80+F85</f>
        <v>644538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1721398</v>
      </c>
      <c r="D87" s="93">
        <f>+D63+D86</f>
        <v>1937874</v>
      </c>
      <c r="E87" s="93"/>
      <c r="F87" s="93">
        <f>+F63+F86</f>
        <v>1937874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397" t="s">
        <v>42</v>
      </c>
      <c r="B90" s="398"/>
      <c r="C90" s="398"/>
      <c r="D90" s="398"/>
      <c r="E90" s="398"/>
      <c r="F90" s="399"/>
    </row>
    <row r="91" spans="1:6" s="41" customFormat="1" ht="12" customHeight="1" thickBot="1">
      <c r="A91" s="168" t="s">
        <v>6</v>
      </c>
      <c r="B91" s="24" t="s">
        <v>259</v>
      </c>
      <c r="C91" s="87">
        <f>SUM(C92:C96)</f>
        <v>709321</v>
      </c>
      <c r="D91" s="87">
        <f>SUM(D92:D96)</f>
        <v>799017</v>
      </c>
      <c r="E91" s="87">
        <f>SUM(E92:E96)</f>
        <v>20926</v>
      </c>
      <c r="F91" s="285">
        <f>SUM(F92:F96)</f>
        <v>819943</v>
      </c>
    </row>
    <row r="92" spans="1:6" ht="12" customHeight="1">
      <c r="A92" s="203" t="s">
        <v>62</v>
      </c>
      <c r="B92" s="8" t="s">
        <v>36</v>
      </c>
      <c r="C92" s="90">
        <f>'3.1.1. sz. mell Önk.kötelező '!C92+'3.1.2. sz. mell Önk.önként.  '!C92+'3.1.3. sz. mell Önk.áll.ig.'!C92</f>
        <v>78827</v>
      </c>
      <c r="D92" s="90">
        <v>81963</v>
      </c>
      <c r="E92" s="90"/>
      <c r="F92" s="90">
        <f>SUM(D92+E92)</f>
        <v>81963</v>
      </c>
    </row>
    <row r="93" spans="1:6" ht="12" customHeight="1">
      <c r="A93" s="195" t="s">
        <v>63</v>
      </c>
      <c r="B93" s="6" t="s">
        <v>106</v>
      </c>
      <c r="C93" s="90">
        <f>'3.1.1. sz. mell Önk.kötelező '!C93+'3.1.2. sz. mell Önk.önként.  '!C93+'3.1.3. sz. mell Önk.áll.ig.'!C93</f>
        <v>20849</v>
      </c>
      <c r="D93" s="90">
        <v>21689</v>
      </c>
      <c r="E93" s="90"/>
      <c r="F93" s="90">
        <f t="shared" ref="F93:F148" si="0">SUM(D93+E93)</f>
        <v>21689</v>
      </c>
    </row>
    <row r="94" spans="1:6" ht="12" customHeight="1">
      <c r="A94" s="195" t="s">
        <v>64</v>
      </c>
      <c r="B94" s="6" t="s">
        <v>81</v>
      </c>
      <c r="C94" s="90">
        <f>'3.1.1. sz. mell Önk.kötelező '!C94+'3.1.2. sz. mell Önk.önként.  '!C94+'3.1.3. sz. mell Önk.áll.ig.'!C94</f>
        <v>369384</v>
      </c>
      <c r="D94" s="90">
        <v>406812</v>
      </c>
      <c r="E94" s="90"/>
      <c r="F94" s="90">
        <f t="shared" si="0"/>
        <v>406812</v>
      </c>
    </row>
    <row r="95" spans="1:6" ht="12" customHeight="1">
      <c r="A95" s="195" t="s">
        <v>65</v>
      </c>
      <c r="B95" s="9" t="s">
        <v>107</v>
      </c>
      <c r="C95" s="90">
        <f>'3.1.1. sz. mell Önk.kötelező '!C95+'3.1.2. sz. mell Önk.önként.  '!C95+'3.1.3. sz. mell Önk.áll.ig.'!C95</f>
        <v>9040</v>
      </c>
      <c r="D95" s="90">
        <v>11950</v>
      </c>
      <c r="E95" s="90"/>
      <c r="F95" s="90">
        <f t="shared" si="0"/>
        <v>11950</v>
      </c>
    </row>
    <row r="96" spans="1:6" ht="12" customHeight="1">
      <c r="A96" s="195" t="s">
        <v>73</v>
      </c>
      <c r="B96" s="17" t="s">
        <v>108</v>
      </c>
      <c r="C96" s="90">
        <f>'3.1.1. sz. mell Önk.kötelező '!C96+'3.1.2. sz. mell Önk.önként.  '!C96+'3.1.3. sz. mell Önk.áll.ig.'!C96</f>
        <v>231221</v>
      </c>
      <c r="D96" s="90">
        <v>276603</v>
      </c>
      <c r="E96" s="90">
        <f>'3.1.1. sz. mell Önk.kötelező '!E96+'3.1.2. sz. mell Önk.önként.  '!E96+'3.1.3. sz. mell Önk.áll.ig.'!E96</f>
        <v>20926</v>
      </c>
      <c r="F96" s="90">
        <f t="shared" si="0"/>
        <v>297529</v>
      </c>
    </row>
    <row r="97" spans="1:6" ht="12" customHeight="1">
      <c r="A97" s="195" t="s">
        <v>66</v>
      </c>
      <c r="B97" s="6" t="s">
        <v>260</v>
      </c>
      <c r="C97" s="90">
        <f>'3.1.1. sz. mell Önk.kötelező '!C97+'3.1.2. sz. mell Önk.önként.  '!C97+'3.1.3. sz. mell Önk.áll.ig.'!C97</f>
        <v>9100</v>
      </c>
      <c r="D97" s="90">
        <v>31996</v>
      </c>
      <c r="E97" s="90"/>
      <c r="F97" s="90">
        <f t="shared" si="0"/>
        <v>31996</v>
      </c>
    </row>
    <row r="98" spans="1:6" ht="12" customHeight="1">
      <c r="A98" s="195" t="s">
        <v>67</v>
      </c>
      <c r="B98" s="47" t="s">
        <v>261</v>
      </c>
      <c r="C98" s="90">
        <f>'3.1.1. sz. mell Önk.kötelező '!C98+'3.1.2. sz. mell Önk.önként.  '!C98+'3.1.3. sz. mell Önk.áll.ig.'!C98</f>
        <v>0</v>
      </c>
      <c r="D98" s="90">
        <f>'3.1.1. sz. mell Önk.kötelező '!D98+'3.1.2. sz. mell Önk.önként.  '!D98+'3.1.3. sz. mell Önk.áll.ig.'!D98</f>
        <v>0</v>
      </c>
      <c r="E98" s="90"/>
      <c r="F98" s="90">
        <f t="shared" si="0"/>
        <v>0</v>
      </c>
    </row>
    <row r="99" spans="1:6" ht="12" customHeight="1">
      <c r="A99" s="195" t="s">
        <v>74</v>
      </c>
      <c r="B99" s="48" t="s">
        <v>262</v>
      </c>
      <c r="C99" s="90">
        <f>'3.1.1. sz. mell Önk.kötelező '!C99+'3.1.2. sz. mell Önk.önként.  '!C99+'3.1.3. sz. mell Önk.áll.ig.'!C99</f>
        <v>0</v>
      </c>
      <c r="D99" s="90">
        <f>'3.1.1. sz. mell Önk.kötelező '!D99+'3.1.2. sz. mell Önk.önként.  '!D99+'3.1.3. sz. mell Önk.áll.ig.'!D99</f>
        <v>0</v>
      </c>
      <c r="E99" s="90"/>
      <c r="F99" s="90">
        <f t="shared" si="0"/>
        <v>0</v>
      </c>
    </row>
    <row r="100" spans="1:6" ht="12" customHeight="1">
      <c r="A100" s="195" t="s">
        <v>75</v>
      </c>
      <c r="B100" s="48" t="s">
        <v>263</v>
      </c>
      <c r="C100" s="90">
        <f>'3.1.1. sz. mell Önk.kötelező '!C100+'3.1.2. sz. mell Önk.önként.  '!C100+'3.1.3. sz. mell Önk.áll.ig.'!C100</f>
        <v>0</v>
      </c>
      <c r="D100" s="90">
        <f>'3.1.1. sz. mell Önk.kötelező '!D100+'3.1.2. sz. mell Önk.önként.  '!D100+'3.1.3. sz. mell Önk.áll.ig.'!D100</f>
        <v>0</v>
      </c>
      <c r="E100" s="90"/>
      <c r="F100" s="90">
        <f t="shared" si="0"/>
        <v>0</v>
      </c>
    </row>
    <row r="101" spans="1:6" ht="12" customHeight="1">
      <c r="A101" s="195" t="s">
        <v>76</v>
      </c>
      <c r="B101" s="47" t="s">
        <v>264</v>
      </c>
      <c r="C101" s="90">
        <f>'3.1.1. sz. mell Önk.kötelező '!C101+'3.1.2. sz. mell Önk.önként.  '!C101+'3.1.3. sz. mell Önk.áll.ig.'!C101</f>
        <v>150955</v>
      </c>
      <c r="D101" s="90">
        <v>172092</v>
      </c>
      <c r="E101" s="90">
        <v>25456</v>
      </c>
      <c r="F101" s="90">
        <f t="shared" si="0"/>
        <v>197548</v>
      </c>
    </row>
    <row r="102" spans="1:6" ht="12" customHeight="1">
      <c r="A102" s="195" t="s">
        <v>77</v>
      </c>
      <c r="B102" s="47" t="s">
        <v>265</v>
      </c>
      <c r="C102" s="90">
        <f>'3.1.1. sz. mell Önk.kötelező '!C102+'3.1.2. sz. mell Önk.önként.  '!C102+'3.1.3. sz. mell Önk.áll.ig.'!C102</f>
        <v>0</v>
      </c>
      <c r="D102" s="90">
        <f>'3.1.1. sz. mell Önk.kötelező '!D102+'3.1.2. sz. mell Önk.önként.  '!D102+'3.1.3. sz. mell Önk.áll.ig.'!D102</f>
        <v>0</v>
      </c>
      <c r="E102" s="90"/>
      <c r="F102" s="90">
        <f t="shared" si="0"/>
        <v>0</v>
      </c>
    </row>
    <row r="103" spans="1:6" ht="12" customHeight="1">
      <c r="A103" s="195" t="s">
        <v>79</v>
      </c>
      <c r="B103" s="48" t="s">
        <v>266</v>
      </c>
      <c r="C103" s="90">
        <f>'3.1.1. sz. mell Önk.kötelező '!C103+'3.1.2. sz. mell Önk.önként.  '!C103+'3.1.3. sz. mell Önk.áll.ig.'!C103</f>
        <v>0</v>
      </c>
      <c r="D103" s="90">
        <f>'3.1.1. sz. mell Önk.kötelező '!D103+'3.1.2. sz. mell Önk.önként.  '!D103+'3.1.3. sz. mell Önk.áll.ig.'!D103</f>
        <v>0</v>
      </c>
      <c r="E103" s="90"/>
      <c r="F103" s="90">
        <f t="shared" si="0"/>
        <v>0</v>
      </c>
    </row>
    <row r="104" spans="1:6" ht="12" customHeight="1">
      <c r="A104" s="204" t="s">
        <v>109</v>
      </c>
      <c r="B104" s="49" t="s">
        <v>267</v>
      </c>
      <c r="C104" s="90">
        <f>'3.1.1. sz. mell Önk.kötelező '!C104+'3.1.2. sz. mell Önk.önként.  '!C104+'3.1.3. sz. mell Önk.áll.ig.'!C104</f>
        <v>0</v>
      </c>
      <c r="D104" s="90">
        <f>'3.1.1. sz. mell Önk.kötelező '!D104+'3.1.2. sz. mell Önk.önként.  '!D104+'3.1.3. sz. mell Önk.áll.ig.'!D104</f>
        <v>0</v>
      </c>
      <c r="E104" s="90"/>
      <c r="F104" s="90">
        <f t="shared" si="0"/>
        <v>0</v>
      </c>
    </row>
    <row r="105" spans="1:6" ht="12" customHeight="1">
      <c r="A105" s="195" t="s">
        <v>257</v>
      </c>
      <c r="B105" s="49" t="s">
        <v>268</v>
      </c>
      <c r="C105" s="90">
        <f>'3.1.1. sz. mell Önk.kötelező '!C105+'3.1.2. sz. mell Önk.önként.  '!C105+'3.1.3. sz. mell Önk.áll.ig.'!C105</f>
        <v>0</v>
      </c>
      <c r="D105" s="90">
        <f>'3.1.1. sz. mell Önk.kötelező '!D105+'3.1.2. sz. mell Önk.önként.  '!D105+'3.1.3. sz. mell Önk.áll.ig.'!D105</f>
        <v>0</v>
      </c>
      <c r="E105" s="90"/>
      <c r="F105" s="90">
        <f t="shared" si="0"/>
        <v>0</v>
      </c>
    </row>
    <row r="106" spans="1:6" ht="12" customHeight="1" thickBot="1">
      <c r="A106" s="205" t="s">
        <v>258</v>
      </c>
      <c r="B106" s="50" t="s">
        <v>269</v>
      </c>
      <c r="C106" s="90">
        <f>'3.1.1. sz. mell Önk.kötelező '!C106+'3.1.2. sz. mell Önk.önként.  '!C106+'3.1.3. sz. mell Önk.áll.ig.'!C106</f>
        <v>71166</v>
      </c>
      <c r="D106" s="90">
        <v>83963</v>
      </c>
      <c r="E106" s="90"/>
      <c r="F106" s="90">
        <f t="shared" si="0"/>
        <v>83963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149306</v>
      </c>
      <c r="D107" s="87">
        <v>150856</v>
      </c>
      <c r="E107" s="87"/>
      <c r="F107" s="90">
        <v>232931</v>
      </c>
    </row>
    <row r="108" spans="1:6" ht="12" customHeight="1">
      <c r="A108" s="194" t="s">
        <v>68</v>
      </c>
      <c r="B108" s="6" t="s">
        <v>126</v>
      </c>
      <c r="C108" s="90">
        <f>'3.1.1. sz. mell Önk.kötelező '!C108+'3.1.2. sz. mell Önk.önként.  '!C108+'3.1.3. sz. mell Önk.áll.ig.'!C108</f>
        <v>127729</v>
      </c>
      <c r="D108" s="90">
        <f>'3.1.1. sz. mell Önk.kötelező '!D108+'3.1.2. sz. mell Önk.önként.  '!D108+'3.1.3. sz. mell Önk.áll.ig.'!D108</f>
        <v>207154</v>
      </c>
      <c r="E108" s="90"/>
      <c r="F108" s="90">
        <f t="shared" si="0"/>
        <v>207154</v>
      </c>
    </row>
    <row r="109" spans="1:6" ht="12" customHeight="1">
      <c r="A109" s="194" t="s">
        <v>69</v>
      </c>
      <c r="B109" s="10" t="s">
        <v>274</v>
      </c>
      <c r="C109" s="90">
        <f>'3.1.1. sz. mell Önk.kötelező '!C109+'3.1.2. sz. mell Önk.önként.  '!C109+'3.1.3. sz. mell Önk.áll.ig.'!C109</f>
        <v>79054</v>
      </c>
      <c r="D109" s="90">
        <f>'3.1.1. sz. mell Önk.kötelező '!D109+'3.1.2. sz. mell Önk.önként.  '!D109+'3.1.3. sz. mell Önk.áll.ig.'!D109</f>
        <v>79054</v>
      </c>
      <c r="E109" s="90"/>
      <c r="F109" s="90">
        <f t="shared" si="0"/>
        <v>79054</v>
      </c>
    </row>
    <row r="110" spans="1:6" ht="12" customHeight="1">
      <c r="A110" s="194" t="s">
        <v>70</v>
      </c>
      <c r="B110" s="10" t="s">
        <v>110</v>
      </c>
      <c r="C110" s="90">
        <f>'3.1.1. sz. mell Önk.kötelező '!C110+'3.1.2. sz. mell Önk.önként.  '!C110+'3.1.3. sz. mell Önk.áll.ig.'!C110</f>
        <v>7760</v>
      </c>
      <c r="D110" s="90">
        <f>'3.1.1. sz. mell Önk.kötelező '!D110+'3.1.2. sz. mell Önk.önként.  '!D110+'3.1.3. sz. mell Önk.áll.ig.'!D110</f>
        <v>7760</v>
      </c>
      <c r="E110" s="90"/>
      <c r="F110" s="90">
        <f t="shared" si="0"/>
        <v>7760</v>
      </c>
    </row>
    <row r="111" spans="1:6" ht="12" customHeight="1">
      <c r="A111" s="194" t="s">
        <v>71</v>
      </c>
      <c r="B111" s="10" t="s">
        <v>275</v>
      </c>
      <c r="C111" s="90">
        <f>'3.1.1. sz. mell Önk.kötelező '!C111+'3.1.2. sz. mell Önk.önként.  '!C111+'3.1.3. sz. mell Önk.áll.ig.'!C111</f>
        <v>0</v>
      </c>
      <c r="D111" s="90">
        <f>'3.1.1. sz. mell Önk.kötelező '!D111+'3.1.2. sz. mell Önk.önként.  '!D111+'3.1.3. sz. mell Önk.áll.ig.'!D111</f>
        <v>0</v>
      </c>
      <c r="E111" s="90"/>
      <c r="F111" s="90">
        <f t="shared" si="0"/>
        <v>0</v>
      </c>
    </row>
    <row r="112" spans="1:6" ht="12" customHeight="1">
      <c r="A112" s="194" t="s">
        <v>72</v>
      </c>
      <c r="B112" s="84" t="s">
        <v>129</v>
      </c>
      <c r="C112" s="90">
        <f>'3.1.1. sz. mell Önk.kötelező '!C112+'3.1.2. sz. mell Önk.önként.  '!C112+'3.1.3. sz. mell Önk.áll.ig.'!C112</f>
        <v>13817</v>
      </c>
      <c r="D112" s="90">
        <v>15017</v>
      </c>
      <c r="E112" s="90"/>
      <c r="F112" s="90">
        <f t="shared" si="0"/>
        <v>15017</v>
      </c>
    </row>
    <row r="113" spans="1:6" ht="12" customHeight="1">
      <c r="A113" s="194" t="s">
        <v>78</v>
      </c>
      <c r="B113" s="83" t="s">
        <v>364</v>
      </c>
      <c r="C113" s="90">
        <f>'3.1.1. sz. mell Önk.kötelező '!C113+'3.1.2. sz. mell Önk.önként.  '!C113+'3.1.3. sz. mell Önk.áll.ig.'!C113</f>
        <v>0</v>
      </c>
      <c r="D113" s="90">
        <f>'3.1.1. sz. mell Önk.kötelező '!D113+'3.1.2. sz. mell Önk.önként.  '!D113+'3.1.3. sz. mell Önk.áll.ig.'!D113</f>
        <v>0</v>
      </c>
      <c r="E113" s="90"/>
      <c r="F113" s="90">
        <f t="shared" si="0"/>
        <v>0</v>
      </c>
    </row>
    <row r="114" spans="1:6" ht="12" customHeight="1">
      <c r="A114" s="194" t="s">
        <v>80</v>
      </c>
      <c r="B114" s="172" t="s">
        <v>280</v>
      </c>
      <c r="C114" s="90">
        <f>'3.1.1. sz. mell Önk.kötelező '!C114+'3.1.2. sz. mell Önk.önként.  '!C114+'3.1.3. sz. mell Önk.áll.ig.'!C114</f>
        <v>0</v>
      </c>
      <c r="D114" s="90">
        <f>'3.1.1. sz. mell Önk.kötelező '!D114+'3.1.2. sz. mell Önk.önként.  '!D114+'3.1.3. sz. mell Önk.áll.ig.'!D114</f>
        <v>0</v>
      </c>
      <c r="E114" s="90"/>
      <c r="F114" s="90">
        <f t="shared" si="0"/>
        <v>0</v>
      </c>
    </row>
    <row r="115" spans="1:6" ht="12" customHeight="1">
      <c r="A115" s="194" t="s">
        <v>111</v>
      </c>
      <c r="B115" s="48" t="s">
        <v>263</v>
      </c>
      <c r="C115" s="90">
        <f>'3.1.1. sz. mell Önk.kötelező '!C115+'3.1.2. sz. mell Önk.önként.  '!C115+'3.1.3. sz. mell Önk.áll.ig.'!C115</f>
        <v>0</v>
      </c>
      <c r="D115" s="90">
        <f>'3.1.1. sz. mell Önk.kötelező '!D115+'3.1.2. sz. mell Önk.önként.  '!D115+'3.1.3. sz. mell Önk.áll.ig.'!D115</f>
        <v>0</v>
      </c>
      <c r="E115" s="90"/>
      <c r="F115" s="90">
        <f t="shared" si="0"/>
        <v>0</v>
      </c>
    </row>
    <row r="116" spans="1:6" ht="12" customHeight="1">
      <c r="A116" s="194" t="s">
        <v>112</v>
      </c>
      <c r="B116" s="48" t="s">
        <v>279</v>
      </c>
      <c r="C116" s="90">
        <f>'3.1.1. sz. mell Önk.kötelező '!C116+'3.1.2. sz. mell Önk.önként.  '!C116+'3.1.3. sz. mell Önk.áll.ig.'!C116</f>
        <v>10000</v>
      </c>
      <c r="D116" s="90">
        <f>'3.1.1. sz. mell Önk.kötelező '!D116+'3.1.2. sz. mell Önk.önként.  '!D116+'3.1.3. sz. mell Önk.áll.ig.'!D116</f>
        <v>10000</v>
      </c>
      <c r="E116" s="90"/>
      <c r="F116" s="90">
        <f t="shared" si="0"/>
        <v>10000</v>
      </c>
    </row>
    <row r="117" spans="1:6" ht="12" customHeight="1">
      <c r="A117" s="194" t="s">
        <v>113</v>
      </c>
      <c r="B117" s="48" t="s">
        <v>278</v>
      </c>
      <c r="C117" s="90">
        <f>'3.1.1. sz. mell Önk.kötelező '!C117+'3.1.2. sz. mell Önk.önként.  '!C117+'3.1.3. sz. mell Önk.áll.ig.'!C117</f>
        <v>0</v>
      </c>
      <c r="D117" s="90">
        <f>'3.1.1. sz. mell Önk.kötelező '!D117+'3.1.2. sz. mell Önk.önként.  '!D117+'3.1.3. sz. mell Önk.áll.ig.'!D117</f>
        <v>0</v>
      </c>
      <c r="E117" s="90"/>
      <c r="F117" s="90">
        <f t="shared" si="0"/>
        <v>0</v>
      </c>
    </row>
    <row r="118" spans="1:6" ht="12" customHeight="1">
      <c r="A118" s="194" t="s">
        <v>271</v>
      </c>
      <c r="B118" s="48" t="s">
        <v>266</v>
      </c>
      <c r="C118" s="90">
        <f>'3.1.1. sz. mell Önk.kötelező '!C118+'3.1.2. sz. mell Önk.önként.  '!C118+'3.1.3. sz. mell Önk.áll.ig.'!C118</f>
        <v>0</v>
      </c>
      <c r="D118" s="90">
        <f>'3.1.1. sz. mell Önk.kötelező '!D118+'3.1.2. sz. mell Önk.önként.  '!D118+'3.1.3. sz. mell Önk.áll.ig.'!D118</f>
        <v>0</v>
      </c>
      <c r="E118" s="90"/>
      <c r="F118" s="90">
        <f t="shared" si="0"/>
        <v>0</v>
      </c>
    </row>
    <row r="119" spans="1:6" ht="12" customHeight="1">
      <c r="A119" s="194" t="s">
        <v>272</v>
      </c>
      <c r="B119" s="48" t="s">
        <v>277</v>
      </c>
      <c r="C119" s="90">
        <f>'3.1.1. sz. mell Önk.kötelező '!C119+'3.1.2. sz. mell Önk.önként.  '!C119+'3.1.3. sz. mell Önk.áll.ig.'!C119</f>
        <v>0</v>
      </c>
      <c r="D119" s="90">
        <f>'3.1.1. sz. mell Önk.kötelező '!D119+'3.1.2. sz. mell Önk.önként.  '!D119+'3.1.3. sz. mell Önk.áll.ig.'!D119</f>
        <v>0</v>
      </c>
      <c r="E119" s="90"/>
      <c r="F119" s="90">
        <f t="shared" si="0"/>
        <v>0</v>
      </c>
    </row>
    <row r="120" spans="1:6" ht="12" customHeight="1" thickBot="1">
      <c r="A120" s="204" t="s">
        <v>273</v>
      </c>
      <c r="B120" s="48" t="s">
        <v>276</v>
      </c>
      <c r="C120" s="90">
        <f>'3.1.1. sz. mell Önk.kötelező '!C120+'3.1.2. sz. mell Önk.önként.  '!C120+'3.1.3. sz. mell Önk.áll.ig.'!C120</f>
        <v>3817</v>
      </c>
      <c r="D120" s="90">
        <v>8017</v>
      </c>
      <c r="E120" s="90"/>
      <c r="F120" s="90">
        <f t="shared" si="0"/>
        <v>8017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336369</v>
      </c>
      <c r="D121" s="87">
        <f>+D122+D123</f>
        <v>324283</v>
      </c>
      <c r="E121" s="87">
        <f>+E122+E123</f>
        <v>-13941</v>
      </c>
      <c r="F121" s="90">
        <f t="shared" si="0"/>
        <v>310342</v>
      </c>
    </row>
    <row r="122" spans="1:6" ht="12" customHeight="1">
      <c r="A122" s="194" t="s">
        <v>51</v>
      </c>
      <c r="B122" s="7" t="s">
        <v>44</v>
      </c>
      <c r="C122" s="90">
        <f>'3.1.1. sz. mell Önk.kötelező '!C122+'3.1.2. sz. mell Önk.önként.  '!C122+'3.1.3. sz. mell Önk.áll.ig.'!C122</f>
        <v>5000</v>
      </c>
      <c r="D122" s="90">
        <f>'3.1.1. sz. mell Önk.kötelező '!D122+'3.1.2. sz. mell Önk.önként.  '!D122+'3.1.3. sz. mell Önk.áll.ig.'!D122</f>
        <v>65079</v>
      </c>
      <c r="E122" s="90">
        <v>-13464</v>
      </c>
      <c r="F122" s="90">
        <f t="shared" si="0"/>
        <v>51615</v>
      </c>
    </row>
    <row r="123" spans="1:6" ht="12" customHeight="1" thickBot="1">
      <c r="A123" s="196" t="s">
        <v>52</v>
      </c>
      <c r="B123" s="10" t="s">
        <v>45</v>
      </c>
      <c r="C123" s="90">
        <f>'3.1.1. sz. mell Önk.kötelező '!C123+'3.1.2. sz. mell Önk.önként.  '!C123+'3.1.3. sz. mell Önk.áll.ig.'!C123</f>
        <v>331369</v>
      </c>
      <c r="D123" s="90">
        <f>'3.1.1. sz. mell Önk.kötelező '!D123+'3.1.2. sz. mell Önk.önként.  '!D123+'3.1.3. sz. mell Önk.áll.ig.'!D123</f>
        <v>259204</v>
      </c>
      <c r="E123" s="90">
        <f>'3.1.1. sz. mell Önk.kötelező '!E123+'3.1.2. sz. mell Önk.önként.  '!E123</f>
        <v>-477</v>
      </c>
      <c r="F123" s="90">
        <f t="shared" si="0"/>
        <v>258727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1194996</v>
      </c>
      <c r="D124" s="87">
        <f>+D91+D107+D121</f>
        <v>1274156</v>
      </c>
      <c r="E124" s="87">
        <f>+E91+E107+E121</f>
        <v>6985</v>
      </c>
      <c r="F124" s="90">
        <f t="shared" si="0"/>
        <v>1281141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87"/>
      <c r="F125" s="90">
        <f t="shared" si="0"/>
        <v>0</v>
      </c>
    </row>
    <row r="126" spans="1:6" s="41" customFormat="1" ht="12" customHeight="1">
      <c r="A126" s="194" t="s">
        <v>55</v>
      </c>
      <c r="B126" s="7" t="s">
        <v>284</v>
      </c>
      <c r="C126" s="90">
        <f>'3.1.1. sz. mell Önk.kötelező '!C126+'3.1.2. sz. mell Önk.önként.  '!C126+'3.1.3. sz. mell Önk.áll.ig.'!C126</f>
        <v>0</v>
      </c>
      <c r="D126" s="90">
        <f>'3.1.1. sz. mell Önk.kötelező '!D126+'3.1.2. sz. mell Önk.önként.  '!D126+'3.1.3. sz. mell Önk.áll.ig.'!D126</f>
        <v>0</v>
      </c>
      <c r="E126" s="90">
        <f>'3.1.1. sz. mell Önk.kötelező '!E126+'3.1.2. sz. mell Önk.önként.  '!E126+'3.1.3. sz. mell Önk.áll.ig.'!E126</f>
        <v>0</v>
      </c>
      <c r="F126" s="90">
        <f t="shared" si="0"/>
        <v>0</v>
      </c>
    </row>
    <row r="127" spans="1:6" ht="12" customHeight="1">
      <c r="A127" s="194" t="s">
        <v>56</v>
      </c>
      <c r="B127" s="7" t="s">
        <v>285</v>
      </c>
      <c r="C127" s="90">
        <f>'3.1.1. sz. mell Önk.kötelező '!C127+'3.1.2. sz. mell Önk.önként.  '!C127+'3.1.3. sz. mell Önk.áll.ig.'!C127</f>
        <v>0</v>
      </c>
      <c r="D127" s="90">
        <f>'3.1.1. sz. mell Önk.kötelező '!D127+'3.1.2. sz. mell Önk.önként.  '!D127+'3.1.3. sz. mell Önk.áll.ig.'!D127</f>
        <v>0</v>
      </c>
      <c r="E127" s="90">
        <f>'3.1.1. sz. mell Önk.kötelező '!E127+'3.1.2. sz. mell Önk.önként.  '!E127+'3.1.3. sz. mell Önk.áll.ig.'!E127</f>
        <v>0</v>
      </c>
      <c r="F127" s="90">
        <f t="shared" si="0"/>
        <v>0</v>
      </c>
    </row>
    <row r="128" spans="1:6" ht="12" customHeight="1" thickBot="1">
      <c r="A128" s="204" t="s">
        <v>57</v>
      </c>
      <c r="B128" s="5" t="s">
        <v>286</v>
      </c>
      <c r="C128" s="90">
        <f>'3.1.1. sz. mell Önk.kötelező '!C128+'3.1.2. sz. mell Önk.önként.  '!C128+'3.1.3. sz. mell Önk.áll.ig.'!C128</f>
        <v>0</v>
      </c>
      <c r="D128" s="90">
        <f>'3.1.1. sz. mell Önk.kötelező '!D128+'3.1.2. sz. mell Önk.önként.  '!D128+'3.1.3. sz. mell Önk.áll.ig.'!D128</f>
        <v>0</v>
      </c>
      <c r="E128" s="90">
        <f>'3.1.1. sz. mell Önk.kötelező '!E128+'3.1.2. sz. mell Önk.önként.  '!E128+'3.1.3. sz. mell Önk.áll.ig.'!E128</f>
        <v>0</v>
      </c>
      <c r="F128" s="90">
        <f t="shared" si="0"/>
        <v>0</v>
      </c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/>
      <c r="F129" s="90">
        <f t="shared" si="0"/>
        <v>0</v>
      </c>
    </row>
    <row r="130" spans="1:14" ht="12" customHeight="1">
      <c r="A130" s="194" t="s">
        <v>58</v>
      </c>
      <c r="B130" s="7" t="s">
        <v>287</v>
      </c>
      <c r="C130" s="90">
        <f>'3.1.1. sz. mell Önk.kötelező '!C130+'3.1.2. sz. mell Önk.önként.  '!C130+'3.1.3. sz. mell Önk.áll.ig.'!C130</f>
        <v>0</v>
      </c>
      <c r="D130" s="90">
        <f>'3.1.1. sz. mell Önk.kötelező '!D130+'3.1.2. sz. mell Önk.önként.  '!D130+'3.1.3. sz. mell Önk.áll.ig.'!D130</f>
        <v>0</v>
      </c>
      <c r="E130" s="90">
        <f>'3.1.1. sz. mell Önk.kötelező '!E130+'3.1.2. sz. mell Önk.önként.  '!E130+'3.1.3. sz. mell Önk.áll.ig.'!E130</f>
        <v>0</v>
      </c>
      <c r="F130" s="90">
        <f t="shared" si="0"/>
        <v>0</v>
      </c>
    </row>
    <row r="131" spans="1:14" ht="12" customHeight="1">
      <c r="A131" s="194" t="s">
        <v>59</v>
      </c>
      <c r="B131" s="7" t="s">
        <v>288</v>
      </c>
      <c r="C131" s="90">
        <f>'3.1.1. sz. mell Önk.kötelező '!C131+'3.1.2. sz. mell Önk.önként.  '!C131+'3.1.3. sz. mell Önk.áll.ig.'!C131</f>
        <v>0</v>
      </c>
      <c r="D131" s="90">
        <f>'3.1.1. sz. mell Önk.kötelező '!D131+'3.1.2. sz. mell Önk.önként.  '!D131+'3.1.3. sz. mell Önk.áll.ig.'!D131</f>
        <v>0</v>
      </c>
      <c r="E131" s="90">
        <f>'3.1.1. sz. mell Önk.kötelező '!E131+'3.1.2. sz. mell Önk.önként.  '!E131+'3.1.3. sz. mell Önk.áll.ig.'!E131</f>
        <v>0</v>
      </c>
      <c r="F131" s="90">
        <f t="shared" si="0"/>
        <v>0</v>
      </c>
    </row>
    <row r="132" spans="1:14" ht="12" customHeight="1">
      <c r="A132" s="194" t="s">
        <v>190</v>
      </c>
      <c r="B132" s="7" t="s">
        <v>289</v>
      </c>
      <c r="C132" s="90">
        <f>'3.1.1. sz. mell Önk.kötelező '!C132+'3.1.2. sz. mell Önk.önként.  '!C132+'3.1.3. sz. mell Önk.áll.ig.'!C132</f>
        <v>0</v>
      </c>
      <c r="D132" s="90">
        <f>'3.1.1. sz. mell Önk.kötelező '!D132+'3.1.2. sz. mell Önk.önként.  '!D132+'3.1.3. sz. mell Önk.áll.ig.'!D132</f>
        <v>0</v>
      </c>
      <c r="E132" s="90">
        <f>'3.1.1. sz. mell Önk.kötelező '!E132+'3.1.2. sz. mell Önk.önként.  '!E132+'3.1.3. sz. mell Önk.áll.ig.'!E132</f>
        <v>0</v>
      </c>
      <c r="F132" s="90">
        <f t="shared" si="0"/>
        <v>0</v>
      </c>
    </row>
    <row r="133" spans="1:14" s="41" customFormat="1" ht="12" customHeight="1" thickBot="1">
      <c r="A133" s="204" t="s">
        <v>191</v>
      </c>
      <c r="B133" s="5" t="s">
        <v>290</v>
      </c>
      <c r="C133" s="90">
        <f>'3.1.1. sz. mell Önk.kötelező '!C133+'3.1.2. sz. mell Önk.önként.  '!C133+'3.1.3. sz. mell Önk.áll.ig.'!C133</f>
        <v>0</v>
      </c>
      <c r="D133" s="90">
        <f>'3.1.1. sz. mell Önk.kötelező '!D133+'3.1.2. sz. mell Önk.önként.  '!D133+'3.1.3. sz. mell Önk.áll.ig.'!D133</f>
        <v>0</v>
      </c>
      <c r="E133" s="90">
        <f>'3.1.1. sz. mell Önk.kötelező '!E133+'3.1.2. sz. mell Önk.önként.  '!E133+'3.1.3. sz. mell Önk.áll.ig.'!E133</f>
        <v>0</v>
      </c>
      <c r="F133" s="90">
        <f t="shared" si="0"/>
        <v>0</v>
      </c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  <c r="E134" s="93"/>
      <c r="F134" s="90">
        <f t="shared" si="0"/>
        <v>0</v>
      </c>
      <c r="N134" s="79"/>
    </row>
    <row r="135" spans="1:14">
      <c r="A135" s="194" t="s">
        <v>60</v>
      </c>
      <c r="B135" s="7" t="s">
        <v>292</v>
      </c>
      <c r="C135" s="90">
        <f>'3.1.1. sz. mell Önk.kötelező '!C135+'3.1.2. sz. mell Önk.önként.  '!C135+'3.1.3. sz. mell Önk.áll.ig.'!C135</f>
        <v>0</v>
      </c>
      <c r="D135" s="90">
        <f>'3.1.1. sz. mell Önk.kötelező '!D135+'3.1.2. sz. mell Önk.önként.  '!D135+'3.1.3. sz. mell Önk.áll.ig.'!D135</f>
        <v>0</v>
      </c>
      <c r="E135" s="90">
        <f>'3.1.1. sz. mell Önk.kötelező '!E135+'3.1.2. sz. mell Önk.önként.  '!E135+'3.1.3. sz. mell Önk.áll.ig.'!E135</f>
        <v>0</v>
      </c>
      <c r="F135" s="90">
        <f t="shared" si="0"/>
        <v>0</v>
      </c>
    </row>
    <row r="136" spans="1:14" ht="12" customHeight="1">
      <c r="A136" s="194" t="s">
        <v>61</v>
      </c>
      <c r="B136" s="7" t="s">
        <v>302</v>
      </c>
      <c r="C136" s="90">
        <f>'3.1.1. sz. mell Önk.kötelező '!C136+'3.1.2. sz. mell Önk.önként.  '!C136+'3.1.3. sz. mell Önk.áll.ig.'!C136</f>
        <v>0</v>
      </c>
      <c r="D136" s="90">
        <f>'3.1.1. sz. mell Önk.kötelező '!D136+'3.1.2. sz. mell Önk.önként.  '!D136+'3.1.3. sz. mell Önk.áll.ig.'!D136</f>
        <v>0</v>
      </c>
      <c r="E136" s="90">
        <f>'3.1.1. sz. mell Önk.kötelező '!E136+'3.1.2. sz. mell Önk.önként.  '!E136+'3.1.3. sz. mell Önk.áll.ig.'!E136</f>
        <v>0</v>
      </c>
      <c r="F136" s="90">
        <f t="shared" si="0"/>
        <v>0</v>
      </c>
    </row>
    <row r="137" spans="1:14" s="41" customFormat="1" ht="12" customHeight="1">
      <c r="A137" s="194" t="s">
        <v>203</v>
      </c>
      <c r="B137" s="7" t="s">
        <v>293</v>
      </c>
      <c r="C137" s="90">
        <f>'3.1.1. sz. mell Önk.kötelező '!C137+'3.1.2. sz. mell Önk.önként.  '!C137+'3.1.3. sz. mell Önk.áll.ig.'!C137</f>
        <v>0</v>
      </c>
      <c r="D137" s="90">
        <f>'3.1.1. sz. mell Önk.kötelező '!D137+'3.1.2. sz. mell Önk.önként.  '!D137+'3.1.3. sz. mell Önk.áll.ig.'!D137</f>
        <v>0</v>
      </c>
      <c r="E137" s="90">
        <f>'3.1.1. sz. mell Önk.kötelező '!E137+'3.1.2. sz. mell Önk.önként.  '!E137+'3.1.3. sz. mell Önk.áll.ig.'!E137</f>
        <v>0</v>
      </c>
      <c r="F137" s="90">
        <f t="shared" si="0"/>
        <v>0</v>
      </c>
    </row>
    <row r="138" spans="1:14" s="41" customFormat="1" ht="12" customHeight="1" thickBot="1">
      <c r="A138" s="204" t="s">
        <v>204</v>
      </c>
      <c r="B138" s="5" t="s">
        <v>294</v>
      </c>
      <c r="C138" s="90">
        <f>'3.1.1. sz. mell Önk.kötelező '!C138+'3.1.2. sz. mell Önk.önként.  '!C138+'3.1.3. sz. mell Önk.áll.ig.'!C138</f>
        <v>0</v>
      </c>
      <c r="D138" s="90">
        <f>'3.1.1. sz. mell Önk.kötelező '!D138+'3.1.2. sz. mell Önk.önként.  '!D138+'3.1.3. sz. mell Önk.áll.ig.'!D138</f>
        <v>0</v>
      </c>
      <c r="E138" s="90">
        <f>'3.1.1. sz. mell Önk.kötelező '!E138+'3.1.2. sz. mell Önk.önként.  '!E138+'3.1.3. sz. mell Önk.áll.ig.'!E138</f>
        <v>0</v>
      </c>
      <c r="F138" s="90">
        <f t="shared" si="0"/>
        <v>0</v>
      </c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  <c r="E139" s="96"/>
      <c r="F139" s="90">
        <f t="shared" si="0"/>
        <v>0</v>
      </c>
    </row>
    <row r="140" spans="1:14" s="41" customFormat="1" ht="12" customHeight="1">
      <c r="A140" s="194" t="s">
        <v>104</v>
      </c>
      <c r="B140" s="7" t="s">
        <v>296</v>
      </c>
      <c r="C140" s="90">
        <f>'3.1.1. sz. mell Önk.kötelező '!C140+'3.1.2. sz. mell Önk.önként.  '!C140+'3.1.3. sz. mell Önk.áll.ig.'!C140</f>
        <v>0</v>
      </c>
      <c r="D140" s="90">
        <f>'3.1.1. sz. mell Önk.kötelező '!D140+'3.1.2. sz. mell Önk.önként.  '!D140+'3.1.3. sz. mell Önk.áll.ig.'!D140</f>
        <v>0</v>
      </c>
      <c r="E140" s="90">
        <f>'3.1.1. sz. mell Önk.kötelező '!E140+'3.1.2. sz. mell Önk.önként.  '!E140+'3.1.3. sz. mell Önk.áll.ig.'!E140</f>
        <v>0</v>
      </c>
      <c r="F140" s="90">
        <f t="shared" si="0"/>
        <v>0</v>
      </c>
    </row>
    <row r="141" spans="1:14" s="41" customFormat="1" ht="12" customHeight="1">
      <c r="A141" s="194" t="s">
        <v>105</v>
      </c>
      <c r="B141" s="7" t="s">
        <v>297</v>
      </c>
      <c r="C141" s="90">
        <f>'3.1.1. sz. mell Önk.kötelező '!C141+'3.1.2. sz. mell Önk.önként.  '!C141+'3.1.3. sz. mell Önk.áll.ig.'!C141</f>
        <v>0</v>
      </c>
      <c r="D141" s="90">
        <f>'3.1.1. sz. mell Önk.kötelező '!D141+'3.1.2. sz. mell Önk.önként.  '!D141+'3.1.3. sz. mell Önk.áll.ig.'!D141</f>
        <v>0</v>
      </c>
      <c r="E141" s="90">
        <f>'3.1.1. sz. mell Önk.kötelező '!E141+'3.1.2. sz. mell Önk.önként.  '!E141+'3.1.3. sz. mell Önk.áll.ig.'!E141</f>
        <v>0</v>
      </c>
      <c r="F141" s="90">
        <f t="shared" si="0"/>
        <v>0</v>
      </c>
    </row>
    <row r="142" spans="1:14" s="41" customFormat="1" ht="12" customHeight="1">
      <c r="A142" s="194" t="s">
        <v>128</v>
      </c>
      <c r="B142" s="7" t="s">
        <v>298</v>
      </c>
      <c r="C142" s="90">
        <f>'3.1.1. sz. mell Önk.kötelező '!C142+'3.1.2. sz. mell Önk.önként.  '!C142+'3.1.3. sz. mell Önk.áll.ig.'!C142</f>
        <v>0</v>
      </c>
      <c r="D142" s="90">
        <f>'3.1.1. sz. mell Önk.kötelező '!D142+'3.1.2. sz. mell Önk.önként.  '!D142+'3.1.3. sz. mell Önk.áll.ig.'!D142</f>
        <v>0</v>
      </c>
      <c r="E142" s="90">
        <f>'3.1.1. sz. mell Önk.kötelező '!E142+'3.1.2. sz. mell Önk.önként.  '!E142+'3.1.3. sz. mell Önk.áll.ig.'!E142</f>
        <v>0</v>
      </c>
      <c r="F142" s="90">
        <f t="shared" si="0"/>
        <v>0</v>
      </c>
    </row>
    <row r="143" spans="1:14" ht="12.75" customHeight="1" thickBot="1">
      <c r="A143" s="194" t="s">
        <v>206</v>
      </c>
      <c r="B143" s="7" t="s">
        <v>299</v>
      </c>
      <c r="C143" s="90">
        <f>'3.1.1. sz. mell Önk.kötelező '!C143+'3.1.2. sz. mell Önk.önként.  '!C143+'3.1.3. sz. mell Önk.áll.ig.'!C143</f>
        <v>0</v>
      </c>
      <c r="D143" s="90">
        <f>'3.1.1. sz. mell Önk.kötelező '!D143+'3.1.2. sz. mell Önk.önként.  '!D143+'3.1.3. sz. mell Önk.áll.ig.'!D143</f>
        <v>0</v>
      </c>
      <c r="E143" s="90">
        <f>'3.1.1. sz. mell Önk.kötelező '!E143+'3.1.2. sz. mell Önk.önként.  '!E143+'3.1.3. sz. mell Önk.áll.ig.'!E143</f>
        <v>0</v>
      </c>
      <c r="F143" s="90">
        <f t="shared" si="0"/>
        <v>0</v>
      </c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E144" s="188"/>
      <c r="F144" s="90">
        <f t="shared" si="0"/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1194996</v>
      </c>
      <c r="D145" s="188">
        <f>+D124+D144</f>
        <v>1274156</v>
      </c>
      <c r="E145" s="188">
        <f>+E124+E144</f>
        <v>6985</v>
      </c>
      <c r="F145" s="90">
        <f t="shared" si="0"/>
        <v>1281141</v>
      </c>
    </row>
    <row r="146" spans="1:6" ht="13.5" thickBot="1">
      <c r="F146" s="90">
        <f t="shared" si="0"/>
        <v>0</v>
      </c>
    </row>
    <row r="147" spans="1:6" ht="15" customHeight="1" thickBot="1">
      <c r="A147" s="76" t="s">
        <v>121</v>
      </c>
      <c r="B147" s="77"/>
      <c r="C147" s="42">
        <v>12</v>
      </c>
      <c r="D147" s="42">
        <v>12</v>
      </c>
      <c r="E147" s="42"/>
      <c r="F147" s="90">
        <f t="shared" si="0"/>
        <v>12</v>
      </c>
    </row>
    <row r="148" spans="1:6" ht="14.25" customHeight="1" thickBot="1">
      <c r="A148" s="76" t="s">
        <v>122</v>
      </c>
      <c r="B148" s="77"/>
      <c r="C148" s="42"/>
      <c r="D148" s="42"/>
      <c r="E148" s="42"/>
      <c r="F148" s="90">
        <f t="shared" si="0"/>
        <v>0</v>
      </c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N148"/>
  <sheetViews>
    <sheetView view="pageLayout" zoomScaleNormal="100" zoomScaleSheetLayoutView="100" workbookViewId="0">
      <selection activeCell="F1" sqref="F1"/>
    </sheetView>
  </sheetViews>
  <sheetFormatPr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427</v>
      </c>
    </row>
    <row r="2" spans="1:6" s="37" customFormat="1" ht="25.5" customHeight="1">
      <c r="A2" s="166" t="s">
        <v>406</v>
      </c>
      <c r="B2" s="291" t="s">
        <v>123</v>
      </c>
      <c r="C2" s="400" t="s">
        <v>38</v>
      </c>
      <c r="D2" s="401"/>
      <c r="E2" s="401"/>
      <c r="F2" s="402"/>
    </row>
    <row r="3" spans="1:6" s="37" customFormat="1" ht="25.5" customHeight="1" thickBot="1">
      <c r="A3" s="207" t="s">
        <v>119</v>
      </c>
      <c r="B3" s="141" t="s">
        <v>365</v>
      </c>
      <c r="C3" s="403">
        <v>2</v>
      </c>
      <c r="D3" s="404"/>
      <c r="E3" s="404"/>
      <c r="F3" s="405"/>
    </row>
    <row r="4" spans="1:6" s="38" customFormat="1" ht="15.95" customHeight="1" thickBot="1">
      <c r="A4" s="61"/>
      <c r="B4" s="61"/>
      <c r="C4" s="406" t="s">
        <v>39</v>
      </c>
      <c r="D4" s="406"/>
      <c r="E4" s="406"/>
      <c r="F4" s="406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397" t="s">
        <v>41</v>
      </c>
      <c r="B7" s="398"/>
      <c r="C7" s="398"/>
      <c r="D7" s="398"/>
      <c r="E7" s="398"/>
      <c r="F7" s="399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454969</v>
      </c>
      <c r="D8" s="87">
        <f>+D9+D10+D11+D12+D13+D14</f>
        <v>507173</v>
      </c>
      <c r="E8" s="87"/>
      <c r="F8" s="87">
        <f>+F9+F10+F11+F12+F13+F14</f>
        <v>507173</v>
      </c>
    </row>
    <row r="9" spans="1:6" s="39" customFormat="1" ht="12" customHeight="1">
      <c r="A9" s="194" t="s">
        <v>62</v>
      </c>
      <c r="B9" s="176" t="s">
        <v>147</v>
      </c>
      <c r="C9" s="90">
        <v>125345</v>
      </c>
      <c r="D9" s="90">
        <v>125345</v>
      </c>
      <c r="E9" s="90"/>
      <c r="F9" s="90">
        <f t="shared" ref="F9:F14" si="0">D9+E9</f>
        <v>125345</v>
      </c>
    </row>
    <row r="10" spans="1:6" s="40" customFormat="1" ht="12" customHeight="1">
      <c r="A10" s="195" t="s">
        <v>63</v>
      </c>
      <c r="B10" s="177" t="s">
        <v>148</v>
      </c>
      <c r="C10" s="89">
        <v>106440</v>
      </c>
      <c r="D10" s="89">
        <v>106763</v>
      </c>
      <c r="E10" s="89"/>
      <c r="F10" s="90">
        <f t="shared" si="0"/>
        <v>106763</v>
      </c>
    </row>
    <row r="11" spans="1:6" s="40" customFormat="1" ht="12" customHeight="1">
      <c r="A11" s="195" t="s">
        <v>64</v>
      </c>
      <c r="B11" s="177" t="s">
        <v>149</v>
      </c>
      <c r="C11" s="89">
        <v>152266</v>
      </c>
      <c r="D11" s="89">
        <v>152566</v>
      </c>
      <c r="E11" s="89"/>
      <c r="F11" s="90">
        <f t="shared" si="0"/>
        <v>152566</v>
      </c>
    </row>
    <row r="12" spans="1:6" s="40" customFormat="1" ht="12" customHeight="1">
      <c r="A12" s="195" t="s">
        <v>65</v>
      </c>
      <c r="B12" s="177">
        <v>0</v>
      </c>
      <c r="C12" s="89">
        <v>18738</v>
      </c>
      <c r="D12" s="89">
        <v>19738</v>
      </c>
      <c r="E12" s="89"/>
      <c r="F12" s="90">
        <f t="shared" si="0"/>
        <v>19738</v>
      </c>
    </row>
    <row r="13" spans="1:6" s="40" customFormat="1" ht="12" customHeight="1">
      <c r="A13" s="195" t="s">
        <v>82</v>
      </c>
      <c r="B13" s="177" t="s">
        <v>151</v>
      </c>
      <c r="C13" s="230">
        <v>2180</v>
      </c>
      <c r="D13" s="230">
        <v>26300</v>
      </c>
      <c r="E13" s="230"/>
      <c r="F13" s="90">
        <f t="shared" si="0"/>
        <v>26300</v>
      </c>
    </row>
    <row r="14" spans="1:6" s="39" customFormat="1" ht="12" customHeight="1" thickBot="1">
      <c r="A14" s="196" t="s">
        <v>66</v>
      </c>
      <c r="B14" s="178" t="s">
        <v>152</v>
      </c>
      <c r="C14" s="229">
        <v>50000</v>
      </c>
      <c r="D14" s="229">
        <v>76461</v>
      </c>
      <c r="E14" s="229"/>
      <c r="F14" s="90">
        <f t="shared" si="0"/>
        <v>76461</v>
      </c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63240</v>
      </c>
      <c r="D15" s="87">
        <f>+D16+D17+D18+D19+D20</f>
        <v>66832</v>
      </c>
      <c r="E15" s="87"/>
      <c r="F15" s="87">
        <f>+F16+F17+F18+F19+F20</f>
        <v>66832</v>
      </c>
    </row>
    <row r="16" spans="1:6" s="39" customFormat="1" ht="12" customHeight="1">
      <c r="A16" s="194" t="s">
        <v>68</v>
      </c>
      <c r="B16" s="176" t="s">
        <v>154</v>
      </c>
      <c r="C16" s="90"/>
      <c r="D16" s="90">
        <v>888</v>
      </c>
      <c r="E16" s="90"/>
      <c r="F16" s="90">
        <v>888</v>
      </c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>
        <v>63240</v>
      </c>
      <c r="D20" s="89">
        <v>65944</v>
      </c>
      <c r="E20" s="89"/>
      <c r="F20" s="90">
        <f>D20+E20</f>
        <v>65944</v>
      </c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90505</v>
      </c>
      <c r="D22" s="87">
        <f>+D23+D24+D25+D26+D27</f>
        <v>105505</v>
      </c>
      <c r="E22" s="87"/>
      <c r="F22" s="87">
        <f>+F23+F24+F25+F26+F27</f>
        <v>105505</v>
      </c>
    </row>
    <row r="23" spans="1:6" s="40" customFormat="1" ht="12" customHeight="1">
      <c r="A23" s="194" t="s">
        <v>51</v>
      </c>
      <c r="B23" s="176" t="s">
        <v>159</v>
      </c>
      <c r="C23" s="90"/>
      <c r="D23" s="90">
        <v>15000</v>
      </c>
      <c r="E23" s="90"/>
      <c r="F23" s="90">
        <v>15000</v>
      </c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>
        <v>90505</v>
      </c>
      <c r="D27" s="89">
        <v>90505</v>
      </c>
      <c r="E27" s="89"/>
      <c r="F27" s="90">
        <f>D27+E27</f>
        <v>90505</v>
      </c>
    </row>
    <row r="28" spans="1:6" s="40" customFormat="1" ht="12" customHeight="1" thickBot="1">
      <c r="A28" s="196" t="s">
        <v>95</v>
      </c>
      <c r="B28" s="178" t="s">
        <v>162</v>
      </c>
      <c r="C28" s="91">
        <v>79054</v>
      </c>
      <c r="D28" s="91">
        <v>79054</v>
      </c>
      <c r="E28" s="91"/>
      <c r="F28" s="90">
        <f>D28+E28</f>
        <v>79054</v>
      </c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413920</v>
      </c>
      <c r="D29" s="93">
        <f>+D30+D33+D34+D35</f>
        <v>413920</v>
      </c>
      <c r="E29" s="93"/>
      <c r="F29" s="93">
        <f>+F30+F33+F34+F35</f>
        <v>413920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380800</v>
      </c>
      <c r="D30" s="171">
        <f>+D31+D32</f>
        <v>380800</v>
      </c>
      <c r="E30" s="171"/>
      <c r="F30" s="90">
        <f t="shared" ref="F30:F35" si="1">D30+E30</f>
        <v>380800</v>
      </c>
    </row>
    <row r="31" spans="1:6" s="40" customFormat="1" ht="12" customHeight="1">
      <c r="A31" s="195" t="s">
        <v>165</v>
      </c>
      <c r="B31" s="177" t="s">
        <v>171</v>
      </c>
      <c r="C31" s="89">
        <v>40000</v>
      </c>
      <c r="D31" s="89">
        <v>40000</v>
      </c>
      <c r="E31" s="89"/>
      <c r="F31" s="90">
        <f t="shared" si="1"/>
        <v>40000</v>
      </c>
    </row>
    <row r="32" spans="1:6" s="40" customFormat="1" ht="12" customHeight="1">
      <c r="A32" s="195" t="s">
        <v>166</v>
      </c>
      <c r="B32" s="177" t="s">
        <v>172</v>
      </c>
      <c r="C32" s="89">
        <v>340800</v>
      </c>
      <c r="D32" s="89">
        <v>340800</v>
      </c>
      <c r="E32" s="89"/>
      <c r="F32" s="90">
        <f t="shared" si="1"/>
        <v>340800</v>
      </c>
    </row>
    <row r="33" spans="1:6" s="40" customFormat="1" ht="12" customHeight="1">
      <c r="A33" s="195" t="s">
        <v>167</v>
      </c>
      <c r="B33" s="177" t="s">
        <v>173</v>
      </c>
      <c r="C33" s="89">
        <v>31000</v>
      </c>
      <c r="D33" s="89">
        <v>31000</v>
      </c>
      <c r="E33" s="89"/>
      <c r="F33" s="90">
        <f t="shared" si="1"/>
        <v>31000</v>
      </c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90">
        <f t="shared" si="1"/>
        <v>0</v>
      </c>
    </row>
    <row r="35" spans="1:6" s="40" customFormat="1" ht="12" customHeight="1" thickBot="1">
      <c r="A35" s="196" t="s">
        <v>169</v>
      </c>
      <c r="B35" s="178" t="s">
        <v>175</v>
      </c>
      <c r="C35" s="91">
        <v>2120</v>
      </c>
      <c r="D35" s="91">
        <v>2120</v>
      </c>
      <c r="E35" s="91"/>
      <c r="F35" s="90">
        <f t="shared" si="1"/>
        <v>2120</v>
      </c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81226</v>
      </c>
      <c r="D36" s="87">
        <f>SUM(D37:D46)</f>
        <v>83549</v>
      </c>
      <c r="E36" s="87"/>
      <c r="F36" s="87">
        <f>SUM(F37:F46)</f>
        <v>83549</v>
      </c>
    </row>
    <row r="37" spans="1:6" s="40" customFormat="1" ht="12" customHeight="1">
      <c r="A37" s="194" t="s">
        <v>55</v>
      </c>
      <c r="B37" s="176" t="s">
        <v>179</v>
      </c>
      <c r="C37" s="90">
        <v>200</v>
      </c>
      <c r="D37" s="90">
        <v>200</v>
      </c>
      <c r="E37" s="90"/>
      <c r="F37" s="90">
        <f t="shared" ref="F37:F46" si="2">D37+E37</f>
        <v>200</v>
      </c>
    </row>
    <row r="38" spans="1:6" s="40" customFormat="1" ht="12" customHeight="1">
      <c r="A38" s="195" t="s">
        <v>56</v>
      </c>
      <c r="B38" s="177" t="s">
        <v>180</v>
      </c>
      <c r="C38" s="89">
        <v>50326</v>
      </c>
      <c r="D38" s="89">
        <v>50326</v>
      </c>
      <c r="E38" s="89"/>
      <c r="F38" s="90">
        <f t="shared" si="2"/>
        <v>50326</v>
      </c>
    </row>
    <row r="39" spans="1:6" s="40" customFormat="1" ht="12" customHeight="1">
      <c r="A39" s="195" t="s">
        <v>57</v>
      </c>
      <c r="B39" s="177" t="s">
        <v>181</v>
      </c>
      <c r="C39" s="89">
        <v>2711</v>
      </c>
      <c r="D39" s="89">
        <v>2711</v>
      </c>
      <c r="E39" s="89"/>
      <c r="F39" s="90">
        <f t="shared" si="2"/>
        <v>2711</v>
      </c>
    </row>
    <row r="40" spans="1:6" s="40" customFormat="1" ht="12" customHeight="1">
      <c r="A40" s="195" t="s">
        <v>98</v>
      </c>
      <c r="B40" s="177" t="s">
        <v>182</v>
      </c>
      <c r="C40" s="89">
        <v>10431</v>
      </c>
      <c r="D40" s="89">
        <v>10431</v>
      </c>
      <c r="E40" s="89"/>
      <c r="F40" s="90">
        <f t="shared" si="2"/>
        <v>10431</v>
      </c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90">
        <f t="shared" si="2"/>
        <v>0</v>
      </c>
    </row>
    <row r="42" spans="1:6" s="40" customFormat="1" ht="12" customHeight="1">
      <c r="A42" s="195" t="s">
        <v>100</v>
      </c>
      <c r="B42" s="177" t="s">
        <v>184</v>
      </c>
      <c r="C42" s="89">
        <v>15408</v>
      </c>
      <c r="D42" s="89">
        <v>15408</v>
      </c>
      <c r="E42" s="89"/>
      <c r="F42" s="90">
        <f t="shared" si="2"/>
        <v>15408</v>
      </c>
    </row>
    <row r="43" spans="1:6" s="40" customFormat="1" ht="12" customHeight="1">
      <c r="A43" s="195" t="s">
        <v>101</v>
      </c>
      <c r="B43" s="177" t="s">
        <v>185</v>
      </c>
      <c r="C43" s="89"/>
      <c r="D43" s="89"/>
      <c r="E43" s="89"/>
      <c r="F43" s="90">
        <f t="shared" si="2"/>
        <v>0</v>
      </c>
    </row>
    <row r="44" spans="1:6" s="40" customFormat="1" ht="12" customHeight="1">
      <c r="A44" s="195" t="s">
        <v>102</v>
      </c>
      <c r="B44" s="177" t="s">
        <v>186</v>
      </c>
      <c r="C44" s="89">
        <v>2150</v>
      </c>
      <c r="D44" s="89">
        <v>2150</v>
      </c>
      <c r="E44" s="89"/>
      <c r="F44" s="90">
        <f t="shared" si="2"/>
        <v>2150</v>
      </c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0">
        <f t="shared" si="2"/>
        <v>0</v>
      </c>
    </row>
    <row r="46" spans="1:6" s="40" customFormat="1" ht="12" customHeight="1" thickBot="1">
      <c r="A46" s="196" t="s">
        <v>178</v>
      </c>
      <c r="B46" s="178" t="s">
        <v>188</v>
      </c>
      <c r="C46" s="165"/>
      <c r="D46" s="165">
        <v>2323</v>
      </c>
      <c r="E46" s="165"/>
      <c r="F46" s="90">
        <f t="shared" si="2"/>
        <v>2323</v>
      </c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81876</v>
      </c>
      <c r="D47" s="87">
        <f>SUM(D48:D52)</f>
        <v>81876</v>
      </c>
      <c r="E47" s="87"/>
      <c r="F47" s="87">
        <f>SUM(F48:F52)</f>
        <v>81876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>
        <v>81876</v>
      </c>
      <c r="D49" s="92">
        <v>81876</v>
      </c>
      <c r="E49" s="92"/>
      <c r="F49" s="90">
        <f>D49+E49</f>
        <v>81876</v>
      </c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28965</v>
      </c>
      <c r="D58" s="87">
        <f>SUM(D59:D61)</f>
        <v>28965</v>
      </c>
      <c r="E58" s="87"/>
      <c r="F58" s="87">
        <f>SUM(F59:F61)</f>
        <v>28965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>
        <v>28857</v>
      </c>
      <c r="D60" s="92">
        <v>28857</v>
      </c>
      <c r="E60" s="92"/>
      <c r="F60" s="90">
        <f>D60+E60</f>
        <v>28857</v>
      </c>
    </row>
    <row r="61" spans="1:6" s="40" customFormat="1" ht="12" customHeight="1">
      <c r="A61" s="195" t="s">
        <v>128</v>
      </c>
      <c r="B61" s="177" t="s">
        <v>208</v>
      </c>
      <c r="C61" s="92">
        <v>108</v>
      </c>
      <c r="D61" s="92">
        <v>108</v>
      </c>
      <c r="E61" s="92"/>
      <c r="F61" s="90">
        <f>D61+E61</f>
        <v>108</v>
      </c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1214701</v>
      </c>
      <c r="D63" s="93">
        <f>+D8+D15+D22+D29+D36+D47+D53+D58</f>
        <v>1287820</v>
      </c>
      <c r="E63" s="93"/>
      <c r="F63" s="93">
        <f>+F8+F15+F22+F29+F36+F47+F53+F58</f>
        <v>1287820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501181</v>
      </c>
      <c r="D73" s="87">
        <f>SUM(D74:D75)</f>
        <v>644538</v>
      </c>
      <c r="E73" s="87"/>
      <c r="F73" s="87">
        <f>SUM(F74:F75)</f>
        <v>644538</v>
      </c>
    </row>
    <row r="74" spans="1:6" s="40" customFormat="1" ht="12" customHeight="1">
      <c r="A74" s="194" t="s">
        <v>248</v>
      </c>
      <c r="B74" s="176" t="s">
        <v>224</v>
      </c>
      <c r="C74" s="92">
        <v>501181</v>
      </c>
      <c r="D74" s="92">
        <v>644538</v>
      </c>
      <c r="E74" s="92"/>
      <c r="F74" s="90">
        <f>D74+E74</f>
        <v>644538</v>
      </c>
    </row>
    <row r="75" spans="1:6" s="40" customFormat="1" ht="12" customHeight="1" thickBot="1">
      <c r="A75" s="205" t="s">
        <v>249</v>
      </c>
      <c r="B75" s="271" t="s">
        <v>225</v>
      </c>
      <c r="C75" s="272"/>
      <c r="D75" s="272"/>
      <c r="E75" s="272"/>
      <c r="F75" s="27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501181</v>
      </c>
      <c r="D86" s="93">
        <f>+D64+D68+D73+D76+D80+D85</f>
        <v>644538</v>
      </c>
      <c r="E86" s="93"/>
      <c r="F86" s="93">
        <f>+F64+F68+F73+F76+F80+F85</f>
        <v>644538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1715882</v>
      </c>
      <c r="D87" s="93">
        <f>+D63+D86</f>
        <v>1932358</v>
      </c>
      <c r="E87" s="93"/>
      <c r="F87" s="93">
        <f>+F63+F86</f>
        <v>1932358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397" t="s">
        <v>42</v>
      </c>
      <c r="B90" s="398"/>
      <c r="C90" s="398"/>
      <c r="D90" s="398"/>
      <c r="E90" s="398"/>
      <c r="F90" s="399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651291</v>
      </c>
      <c r="D91" s="86">
        <f>SUM(D92:D96)</f>
        <v>715835</v>
      </c>
      <c r="E91" s="86">
        <f>SUM(E92:E96)</f>
        <v>20926</v>
      </c>
      <c r="F91" s="285">
        <f>SUM(F92:F96)</f>
        <v>736761</v>
      </c>
    </row>
    <row r="92" spans="1:6" ht="12" customHeight="1">
      <c r="A92" s="203" t="s">
        <v>62</v>
      </c>
      <c r="B92" s="8" t="s">
        <v>36</v>
      </c>
      <c r="C92" s="88">
        <v>75644</v>
      </c>
      <c r="D92" s="88">
        <v>78780</v>
      </c>
      <c r="E92" s="88"/>
      <c r="F92" s="90">
        <f t="shared" ref="F92:F106" si="3">D92+E92</f>
        <v>78780</v>
      </c>
    </row>
    <row r="93" spans="1:6" ht="12" customHeight="1">
      <c r="A93" s="195" t="s">
        <v>63</v>
      </c>
      <c r="B93" s="6" t="s">
        <v>106</v>
      </c>
      <c r="C93" s="89">
        <v>19836</v>
      </c>
      <c r="D93" s="89">
        <v>20676</v>
      </c>
      <c r="E93" s="89"/>
      <c r="F93" s="90">
        <f t="shared" si="3"/>
        <v>20676</v>
      </c>
    </row>
    <row r="94" spans="1:6" ht="12" customHeight="1">
      <c r="A94" s="195" t="s">
        <v>64</v>
      </c>
      <c r="B94" s="6" t="s">
        <v>81</v>
      </c>
      <c r="C94" s="91">
        <v>351929</v>
      </c>
      <c r="D94" s="91">
        <v>372949</v>
      </c>
      <c r="E94" s="91"/>
      <c r="F94" s="90">
        <f t="shared" si="3"/>
        <v>372949</v>
      </c>
    </row>
    <row r="95" spans="1:6" ht="12" customHeight="1">
      <c r="A95" s="195" t="s">
        <v>65</v>
      </c>
      <c r="B95" s="9" t="s">
        <v>107</v>
      </c>
      <c r="C95" s="91"/>
      <c r="D95" s="91"/>
      <c r="E95" s="91"/>
      <c r="F95" s="90">
        <f t="shared" si="3"/>
        <v>0</v>
      </c>
    </row>
    <row r="96" spans="1:6" ht="12" customHeight="1">
      <c r="A96" s="195" t="s">
        <v>73</v>
      </c>
      <c r="B96" s="17" t="s">
        <v>108</v>
      </c>
      <c r="C96" s="91">
        <f>SUM(C97:C106)</f>
        <v>203882</v>
      </c>
      <c r="D96" s="91">
        <v>243430</v>
      </c>
      <c r="E96" s="91">
        <f>SUM(E97:E106)</f>
        <v>20926</v>
      </c>
      <c r="F96" s="90">
        <f>D96+E96</f>
        <v>264356</v>
      </c>
    </row>
    <row r="97" spans="1:6" ht="12" customHeight="1">
      <c r="A97" s="195" t="s">
        <v>66</v>
      </c>
      <c r="B97" s="6" t="s">
        <v>260</v>
      </c>
      <c r="C97" s="91">
        <v>9100</v>
      </c>
      <c r="D97" s="91">
        <v>20548</v>
      </c>
      <c r="E97" s="91"/>
      <c r="F97" s="90">
        <f t="shared" si="3"/>
        <v>20548</v>
      </c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0">
        <f t="shared" si="3"/>
        <v>0</v>
      </c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0">
        <f t="shared" si="3"/>
        <v>0</v>
      </c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0">
        <f t="shared" si="3"/>
        <v>0</v>
      </c>
    </row>
    <row r="101" spans="1:6" ht="12" customHeight="1">
      <c r="A101" s="195" t="s">
        <v>76</v>
      </c>
      <c r="B101" s="47" t="s">
        <v>264</v>
      </c>
      <c r="C101" s="91">
        <v>149500</v>
      </c>
      <c r="D101" s="91">
        <v>170637</v>
      </c>
      <c r="E101" s="91">
        <f>'3.4 Város- és Műv.kp. összes'!E39+'3.3. sz. mell Óvoda össz.'!E36+'3.2 Polgármesteri Hivatal össz.'!E36</f>
        <v>20926</v>
      </c>
      <c r="F101" s="90">
        <f>D101+E101</f>
        <v>191563</v>
      </c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0">
        <f t="shared" si="3"/>
        <v>0</v>
      </c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0">
        <f t="shared" si="3"/>
        <v>0</v>
      </c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0">
        <f t="shared" si="3"/>
        <v>0</v>
      </c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0">
        <f t="shared" si="3"/>
        <v>0</v>
      </c>
    </row>
    <row r="106" spans="1:6" ht="12" customHeight="1" thickBot="1">
      <c r="A106" s="205" t="s">
        <v>258</v>
      </c>
      <c r="B106" s="50" t="s">
        <v>269</v>
      </c>
      <c r="C106" s="95">
        <v>45282</v>
      </c>
      <c r="D106" s="95">
        <v>52245</v>
      </c>
      <c r="E106" s="95"/>
      <c r="F106" s="90">
        <f t="shared" si="3"/>
        <v>52245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149306</v>
      </c>
      <c r="D107" s="87">
        <f>+D108+D110+D112</f>
        <v>228731</v>
      </c>
      <c r="E107" s="87"/>
      <c r="F107" s="87">
        <f>+F108+F110+F112</f>
        <v>228731</v>
      </c>
    </row>
    <row r="108" spans="1:6" ht="12" customHeight="1">
      <c r="A108" s="194" t="s">
        <v>68</v>
      </c>
      <c r="B108" s="6" t="s">
        <v>126</v>
      </c>
      <c r="C108" s="90">
        <v>127729</v>
      </c>
      <c r="D108" s="90">
        <v>207154</v>
      </c>
      <c r="E108" s="90"/>
      <c r="F108" s="90">
        <f t="shared" ref="F108:F120" si="4">D108+E108</f>
        <v>207154</v>
      </c>
    </row>
    <row r="109" spans="1:6" ht="12" customHeight="1">
      <c r="A109" s="194" t="s">
        <v>69</v>
      </c>
      <c r="B109" s="10" t="s">
        <v>274</v>
      </c>
      <c r="C109" s="90">
        <v>79054</v>
      </c>
      <c r="D109" s="90">
        <v>79054</v>
      </c>
      <c r="E109" s="90"/>
      <c r="F109" s="90">
        <f t="shared" si="4"/>
        <v>79054</v>
      </c>
    </row>
    <row r="110" spans="1:6" ht="12" customHeight="1">
      <c r="A110" s="194" t="s">
        <v>70</v>
      </c>
      <c r="B110" s="10" t="s">
        <v>110</v>
      </c>
      <c r="C110" s="89">
        <v>7760</v>
      </c>
      <c r="D110" s="89">
        <v>7760</v>
      </c>
      <c r="E110" s="89"/>
      <c r="F110" s="90">
        <f t="shared" si="4"/>
        <v>7760</v>
      </c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90">
        <f t="shared" si="4"/>
        <v>0</v>
      </c>
    </row>
    <row r="112" spans="1:6" ht="12" customHeight="1">
      <c r="A112" s="194" t="s">
        <v>72</v>
      </c>
      <c r="B112" s="84" t="s">
        <v>129</v>
      </c>
      <c r="C112" s="80">
        <v>13817</v>
      </c>
      <c r="D112" s="80">
        <v>13817</v>
      </c>
      <c r="E112" s="80"/>
      <c r="F112" s="90">
        <f t="shared" si="4"/>
        <v>13817</v>
      </c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90">
        <f t="shared" si="4"/>
        <v>0</v>
      </c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90">
        <f t="shared" si="4"/>
        <v>0</v>
      </c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90">
        <f t="shared" si="4"/>
        <v>0</v>
      </c>
    </row>
    <row r="116" spans="1:6" ht="12" customHeight="1">
      <c r="A116" s="194" t="s">
        <v>112</v>
      </c>
      <c r="B116" s="48" t="s">
        <v>279</v>
      </c>
      <c r="C116" s="80">
        <v>10000</v>
      </c>
      <c r="D116" s="80">
        <v>10000</v>
      </c>
      <c r="E116" s="80"/>
      <c r="F116" s="90">
        <f t="shared" si="4"/>
        <v>10000</v>
      </c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90">
        <f t="shared" si="4"/>
        <v>0</v>
      </c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90">
        <f t="shared" si="4"/>
        <v>0</v>
      </c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90">
        <f t="shared" si="4"/>
        <v>0</v>
      </c>
    </row>
    <row r="120" spans="1:6" ht="12" customHeight="1" thickBot="1">
      <c r="A120" s="204" t="s">
        <v>273</v>
      </c>
      <c r="B120" s="48" t="s">
        <v>276</v>
      </c>
      <c r="C120" s="81">
        <v>3817</v>
      </c>
      <c r="D120" s="81">
        <v>3817</v>
      </c>
      <c r="E120" s="81"/>
      <c r="F120" s="90">
        <f t="shared" si="4"/>
        <v>3817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329969</v>
      </c>
      <c r="D121" s="87">
        <v>396535</v>
      </c>
      <c r="E121" s="87">
        <f>E122+E123</f>
        <v>-13941</v>
      </c>
      <c r="F121" s="87">
        <f>+F122+F123</f>
        <v>303942</v>
      </c>
    </row>
    <row r="122" spans="1:6" ht="12" customHeight="1">
      <c r="A122" s="194" t="s">
        <v>51</v>
      </c>
      <c r="B122" s="7" t="s">
        <v>44</v>
      </c>
      <c r="C122" s="90">
        <v>5000</v>
      </c>
      <c r="D122" s="90">
        <v>65079</v>
      </c>
      <c r="E122" s="90">
        <v>-13464</v>
      </c>
      <c r="F122" s="90">
        <f>D122+E122</f>
        <v>51615</v>
      </c>
    </row>
    <row r="123" spans="1:6" ht="12" customHeight="1" thickBot="1">
      <c r="A123" s="196" t="s">
        <v>52</v>
      </c>
      <c r="B123" s="10" t="s">
        <v>45</v>
      </c>
      <c r="C123" s="91">
        <v>324969</v>
      </c>
      <c r="D123" s="91">
        <v>252804</v>
      </c>
      <c r="E123" s="91">
        <v>-477</v>
      </c>
      <c r="F123" s="90">
        <f>D123+E123</f>
        <v>252327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1130566</v>
      </c>
      <c r="D124" s="87">
        <v>1262449</v>
      </c>
      <c r="E124" s="87">
        <f>+E91+E107+E121</f>
        <v>6985</v>
      </c>
      <c r="F124" s="87">
        <f>+F91+F107+F121</f>
        <v>1269434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1130566</v>
      </c>
      <c r="D145" s="188">
        <f>+D124+D144</f>
        <v>1262449</v>
      </c>
      <c r="E145" s="188">
        <f>+E124+E144</f>
        <v>6985</v>
      </c>
      <c r="F145" s="188">
        <v>1262449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>
        <v>12</v>
      </c>
      <c r="D147" s="42">
        <v>12</v>
      </c>
      <c r="E147" s="42"/>
      <c r="F147" s="42">
        <v>12</v>
      </c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topLeftCell="A157" zoomScaleNormal="100" zoomScaleSheetLayoutView="100" workbookViewId="0">
      <selection activeCell="F149" sqref="F149:F151"/>
    </sheetView>
  </sheetViews>
  <sheetFormatPr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423</v>
      </c>
    </row>
    <row r="2" spans="1:6" s="37" customFormat="1" ht="25.5" customHeight="1">
      <c r="A2" s="166" t="s">
        <v>406</v>
      </c>
      <c r="B2" s="291" t="s">
        <v>123</v>
      </c>
      <c r="C2" s="400" t="s">
        <v>38</v>
      </c>
      <c r="D2" s="401"/>
      <c r="E2" s="401"/>
      <c r="F2" s="402"/>
    </row>
    <row r="3" spans="1:6" s="37" customFormat="1" ht="25.5" customHeight="1" thickBot="1">
      <c r="A3" s="207" t="s">
        <v>119</v>
      </c>
      <c r="B3" s="141" t="s">
        <v>366</v>
      </c>
      <c r="C3" s="403">
        <v>3</v>
      </c>
      <c r="D3" s="404"/>
      <c r="E3" s="404"/>
      <c r="F3" s="405"/>
    </row>
    <row r="4" spans="1:6" s="38" customFormat="1" ht="15.95" customHeight="1" thickBot="1">
      <c r="A4" s="61"/>
      <c r="B4" s="61"/>
      <c r="C4" s="406" t="s">
        <v>39</v>
      </c>
      <c r="D4" s="406"/>
      <c r="E4" s="406"/>
      <c r="F4" s="406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397" t="s">
        <v>41</v>
      </c>
      <c r="B7" s="398"/>
      <c r="C7" s="398"/>
      <c r="D7" s="398"/>
      <c r="E7" s="398"/>
      <c r="F7" s="399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/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89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89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89"/>
    </row>
    <row r="13" spans="1:6" s="40" customFormat="1" ht="12" customHeight="1">
      <c r="A13" s="195" t="s">
        <v>82</v>
      </c>
      <c r="B13" s="177" t="s">
        <v>151</v>
      </c>
      <c r="C13" s="220"/>
      <c r="D13" s="220"/>
      <c r="E13" s="220"/>
      <c r="F13" s="220"/>
    </row>
    <row r="14" spans="1:6" s="39" customFormat="1" ht="12" customHeight="1" thickBot="1">
      <c r="A14" s="196" t="s">
        <v>66</v>
      </c>
      <c r="B14" s="178" t="s">
        <v>152</v>
      </c>
      <c r="C14" s="221"/>
      <c r="D14" s="221"/>
      <c r="E14" s="221"/>
      <c r="F14" s="221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0</v>
      </c>
      <c r="D15" s="87"/>
      <c r="E15" s="87"/>
      <c r="F15" s="87">
        <f>+F16+F17+F18+F19+F20</f>
        <v>0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/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/>
      <c r="D20" s="89"/>
      <c r="E20" s="89"/>
      <c r="F20" s="89"/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0</v>
      </c>
      <c r="D22" s="87"/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159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89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1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/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0</v>
      </c>
      <c r="D30" s="171"/>
      <c r="E30" s="171"/>
      <c r="F30" s="171">
        <f>+F31+F32</f>
        <v>0</v>
      </c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89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89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89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89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1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3278</v>
      </c>
      <c r="D36" s="87">
        <f>SUM(D37:D46)</f>
        <v>3278</v>
      </c>
      <c r="E36" s="87"/>
      <c r="F36" s="87">
        <f>SUM(F37:F46)</f>
        <v>3278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>
        <v>86</v>
      </c>
      <c r="D38" s="89">
        <v>86</v>
      </c>
      <c r="E38" s="89"/>
      <c r="F38" s="89">
        <f t="shared" ref="F38:F43" si="0">D38+E38</f>
        <v>86</v>
      </c>
    </row>
    <row r="39" spans="1:6" s="40" customFormat="1" ht="12" customHeight="1">
      <c r="A39" s="195" t="s">
        <v>57</v>
      </c>
      <c r="B39" s="177" t="s">
        <v>181</v>
      </c>
      <c r="C39" s="89">
        <v>2226</v>
      </c>
      <c r="D39" s="89">
        <v>2226</v>
      </c>
      <c r="E39" s="89"/>
      <c r="F39" s="89">
        <f t="shared" si="0"/>
        <v>2226</v>
      </c>
    </row>
    <row r="40" spans="1:6" s="40" customFormat="1" ht="12" customHeight="1">
      <c r="A40" s="195" t="s">
        <v>98</v>
      </c>
      <c r="B40" s="177" t="s">
        <v>182</v>
      </c>
      <c r="C40" s="89">
        <v>120</v>
      </c>
      <c r="D40" s="89">
        <v>120</v>
      </c>
      <c r="E40" s="89"/>
      <c r="F40" s="89">
        <f t="shared" si="0"/>
        <v>120</v>
      </c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89">
        <f t="shared" si="0"/>
        <v>0</v>
      </c>
    </row>
    <row r="42" spans="1:6" s="40" customFormat="1" ht="12" customHeight="1">
      <c r="A42" s="195" t="s">
        <v>100</v>
      </c>
      <c r="B42" s="177" t="s">
        <v>184</v>
      </c>
      <c r="C42" s="89">
        <v>657</v>
      </c>
      <c r="D42" s="89">
        <v>657</v>
      </c>
      <c r="E42" s="89"/>
      <c r="F42" s="89">
        <f t="shared" si="0"/>
        <v>657</v>
      </c>
    </row>
    <row r="43" spans="1:6" s="40" customFormat="1" ht="12" customHeight="1">
      <c r="A43" s="195" t="s">
        <v>101</v>
      </c>
      <c r="B43" s="177" t="s">
        <v>185</v>
      </c>
      <c r="C43" s="89">
        <v>189</v>
      </c>
      <c r="D43" s="89">
        <v>189</v>
      </c>
      <c r="E43" s="89"/>
      <c r="F43" s="89">
        <f t="shared" si="0"/>
        <v>189</v>
      </c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89"/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2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/>
      <c r="F46" s="165"/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/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2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/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/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2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2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3278</v>
      </c>
      <c r="D63" s="93">
        <f>+D8+D15+D22+D29+D36+D47+D53+D58</f>
        <v>3278</v>
      </c>
      <c r="E63" s="93"/>
      <c r="F63" s="93">
        <f>+F8+F15+F22+F29+F36+F47+F53+F58</f>
        <v>3278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/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/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/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2"/>
    </row>
    <row r="75" spans="1:6" s="40" customFormat="1" ht="12" customHeight="1" thickBot="1">
      <c r="A75" s="196" t="s">
        <v>249</v>
      </c>
      <c r="B75" s="178" t="s">
        <v>225</v>
      </c>
      <c r="C75" s="92"/>
      <c r="D75" s="92"/>
      <c r="E75" s="92"/>
      <c r="F75" s="9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/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/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/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3278</v>
      </c>
      <c r="D87" s="93">
        <f>+D63+D86</f>
        <v>3278</v>
      </c>
      <c r="E87" s="93"/>
      <c r="F87" s="93">
        <f>+F63+F86</f>
        <v>3278</v>
      </c>
    </row>
    <row r="88" spans="1:6" s="40" customFormat="1" ht="15" customHeight="1">
      <c r="A88" s="69"/>
      <c r="B88" s="70"/>
      <c r="C88" s="147"/>
      <c r="D88" s="147"/>
      <c r="E88" s="147"/>
      <c r="F88" s="147"/>
    </row>
    <row r="89" spans="1:6" ht="13.5" thickBot="1">
      <c r="A89" s="202"/>
      <c r="B89" s="72"/>
      <c r="C89" s="148"/>
      <c r="D89" s="148"/>
      <c r="E89" s="148"/>
      <c r="F89" s="148"/>
    </row>
    <row r="90" spans="1:6" s="32" customFormat="1" ht="16.5" customHeight="1" thickBot="1">
      <c r="A90" s="397" t="s">
        <v>42</v>
      </c>
      <c r="B90" s="398"/>
      <c r="C90" s="398"/>
      <c r="D90" s="398"/>
      <c r="E90" s="398"/>
      <c r="F90" s="399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57671</v>
      </c>
      <c r="D91" s="86">
        <f>SUM(D92:D96)</f>
        <v>64960</v>
      </c>
      <c r="E91" s="86">
        <f>SUM(E92:E96)</f>
        <v>0</v>
      </c>
      <c r="F91" s="86">
        <f>SUM(F92:F96)</f>
        <v>64960</v>
      </c>
    </row>
    <row r="92" spans="1:6" ht="12" customHeight="1">
      <c r="A92" s="203" t="s">
        <v>62</v>
      </c>
      <c r="B92" s="8" t="s">
        <v>36</v>
      </c>
      <c r="C92" s="88">
        <v>3183</v>
      </c>
      <c r="D92" s="88">
        <v>3183</v>
      </c>
      <c r="E92" s="88"/>
      <c r="F92" s="89">
        <f t="shared" ref="F92:F106" si="1">D92+E92</f>
        <v>3183</v>
      </c>
    </row>
    <row r="93" spans="1:6" ht="12" customHeight="1">
      <c r="A93" s="195" t="s">
        <v>63</v>
      </c>
      <c r="B93" s="6" t="s">
        <v>106</v>
      </c>
      <c r="C93" s="89">
        <v>1013</v>
      </c>
      <c r="D93" s="89">
        <v>1013</v>
      </c>
      <c r="E93" s="89"/>
      <c r="F93" s="89">
        <f t="shared" si="1"/>
        <v>1013</v>
      </c>
    </row>
    <row r="94" spans="1:6" ht="12" customHeight="1">
      <c r="A94" s="195" t="s">
        <v>64</v>
      </c>
      <c r="B94" s="6" t="s">
        <v>81</v>
      </c>
      <c r="C94" s="91">
        <v>17261</v>
      </c>
      <c r="D94" s="91">
        <v>17261</v>
      </c>
      <c r="E94" s="91"/>
      <c r="F94" s="89">
        <f t="shared" si="1"/>
        <v>17261</v>
      </c>
    </row>
    <row r="95" spans="1:6" ht="12" customHeight="1">
      <c r="A95" s="195" t="s">
        <v>65</v>
      </c>
      <c r="B95" s="9" t="s">
        <v>107</v>
      </c>
      <c r="C95" s="91">
        <v>8875</v>
      </c>
      <c r="D95" s="91">
        <v>10330</v>
      </c>
      <c r="E95" s="91"/>
      <c r="F95" s="89">
        <f t="shared" si="1"/>
        <v>10330</v>
      </c>
    </row>
    <row r="96" spans="1:6" ht="12" customHeight="1">
      <c r="A96" s="195" t="s">
        <v>73</v>
      </c>
      <c r="B96" s="17" t="s">
        <v>108</v>
      </c>
      <c r="C96" s="91">
        <f>SUM(C97:C106)</f>
        <v>27339</v>
      </c>
      <c r="D96" s="91">
        <v>33173</v>
      </c>
      <c r="E96" s="91"/>
      <c r="F96" s="89">
        <f t="shared" si="1"/>
        <v>33173</v>
      </c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89">
        <f t="shared" si="1"/>
        <v>0</v>
      </c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89">
        <f t="shared" si="1"/>
        <v>0</v>
      </c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89">
        <f t="shared" si="1"/>
        <v>0</v>
      </c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89">
        <f t="shared" si="1"/>
        <v>0</v>
      </c>
    </row>
    <row r="101" spans="1:6" ht="12" customHeight="1">
      <c r="A101" s="195" t="s">
        <v>76</v>
      </c>
      <c r="B101" s="47" t="s">
        <v>264</v>
      </c>
      <c r="C101" s="91">
        <v>1455</v>
      </c>
      <c r="D101" s="91">
        <v>0</v>
      </c>
      <c r="E101" s="91"/>
      <c r="F101" s="89">
        <f t="shared" si="1"/>
        <v>0</v>
      </c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89">
        <f t="shared" si="1"/>
        <v>0</v>
      </c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89">
        <f t="shared" si="1"/>
        <v>0</v>
      </c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89">
        <f t="shared" si="1"/>
        <v>0</v>
      </c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89">
        <f t="shared" si="1"/>
        <v>0</v>
      </c>
    </row>
    <row r="106" spans="1:6" ht="12" customHeight="1" thickBot="1">
      <c r="A106" s="205" t="s">
        <v>258</v>
      </c>
      <c r="B106" s="50" t="s">
        <v>269</v>
      </c>
      <c r="C106" s="95">
        <v>25884</v>
      </c>
      <c r="D106" s="95">
        <v>31718</v>
      </c>
      <c r="E106" s="95"/>
      <c r="F106" s="89">
        <f t="shared" si="1"/>
        <v>31718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>
        <v>4200</v>
      </c>
      <c r="E107" s="87"/>
      <c r="F107" s="87">
        <f>D107+E107</f>
        <v>4200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/>
      <c r="F108" s="90"/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89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80"/>
    </row>
    <row r="112" spans="1:6" ht="12" customHeight="1">
      <c r="A112" s="194" t="s">
        <v>72</v>
      </c>
      <c r="B112" s="84" t="s">
        <v>129</v>
      </c>
      <c r="C112" s="80"/>
      <c r="D112" s="80">
        <v>4200</v>
      </c>
      <c r="E112" s="80"/>
      <c r="F112" s="80">
        <f>D112+E112</f>
        <v>4200</v>
      </c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8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8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8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8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8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8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80"/>
    </row>
    <row r="120" spans="1:6" ht="12" customHeight="1" thickBot="1">
      <c r="A120" s="204" t="s">
        <v>273</v>
      </c>
      <c r="B120" s="48" t="s">
        <v>276</v>
      </c>
      <c r="C120" s="81"/>
      <c r="D120" s="81">
        <v>4200</v>
      </c>
      <c r="E120" s="81"/>
      <c r="F120" s="81">
        <v>4200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6400</v>
      </c>
      <c r="D121" s="87">
        <f>+D122+D123</f>
        <v>6400</v>
      </c>
      <c r="E121" s="87">
        <f>+E122+E123</f>
        <v>0</v>
      </c>
      <c r="F121" s="87">
        <f>+F122+F123</f>
        <v>6400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>
        <v>6400</v>
      </c>
      <c r="D123" s="91">
        <v>6400</v>
      </c>
      <c r="E123" s="91"/>
      <c r="F123" s="91">
        <v>6400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64071</v>
      </c>
      <c r="D124" s="87">
        <f>+D91+D107+D121</f>
        <v>75560</v>
      </c>
      <c r="E124" s="87">
        <f>+E91+E107+E121</f>
        <v>0</v>
      </c>
      <c r="F124" s="87">
        <f>+F91+F107+F121</f>
        <v>75560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/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/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/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/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/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64071</v>
      </c>
      <c r="D145" s="188">
        <f>+D124+D144</f>
        <v>75560</v>
      </c>
      <c r="E145" s="188">
        <f>+E124+E144</f>
        <v>0</v>
      </c>
      <c r="F145" s="188">
        <f>+F124+F144</f>
        <v>75560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12</vt:i4>
      </vt:variant>
    </vt:vector>
  </HeadingPairs>
  <TitlesOfParts>
    <vt:vector size="30" baseType="lpstr">
      <vt:lpstr>1.1.sz.mell.összesen</vt:lpstr>
      <vt:lpstr>1.2.sz.mell kötelező össz.</vt:lpstr>
      <vt:lpstr>1.3.sz.mell önként.össz.</vt:lpstr>
      <vt:lpstr>1.4.sz.mell áll.ig.össz.</vt:lpstr>
      <vt:lpstr>2.1.sz.mell műk.mérleg </vt:lpstr>
      <vt:lpstr>2.2.sz.mell felhalm.mérleg  </vt:lpstr>
      <vt:lpstr>3.1. sz. mell Önk.össz.</vt:lpstr>
      <vt:lpstr>3.1.1. sz. mell Önk.kötelező </vt:lpstr>
      <vt:lpstr>3.1.2. sz. mell Önk.önként.  </vt:lpstr>
      <vt:lpstr>3.1.3. sz. mell Önk.áll.ig.</vt:lpstr>
      <vt:lpstr>3.2 Polgármesteri Hivatal össz.</vt:lpstr>
      <vt:lpstr>3.2.1Polgármesteri Hiv.kötelező</vt:lpstr>
      <vt:lpstr>3.2.2 Polg.Hiv.államig.fel.</vt:lpstr>
      <vt:lpstr>3.3. sz. mell Óvoda össz.</vt:lpstr>
      <vt:lpstr>3.3.1 sz. mell Óvoda köt.</vt:lpstr>
      <vt:lpstr>3.4 Város- és Műv.kp. összes</vt:lpstr>
      <vt:lpstr>3.4.1 Város- és Műv.kp.kötelező</vt:lpstr>
      <vt:lpstr>4.sz.mell - tartalék</vt:lpstr>
      <vt:lpstr>'3.1. sz. mell Önk.össz.'!Nyomtatási_cím</vt:lpstr>
      <vt:lpstr>'3.1.1. sz. mell Önk.kötelező '!Nyomtatási_cím</vt:lpstr>
      <vt:lpstr>'3.1.2. sz. mell Önk.önként.  '!Nyomtatási_cím</vt:lpstr>
      <vt:lpstr>'3.1.3. sz. mell Önk.áll.ig.'!Nyomtatási_cím</vt:lpstr>
      <vt:lpstr>'3.3. sz. mell Óvoda össz.'!Nyomtatási_cím</vt:lpstr>
      <vt:lpstr>'3.3.1 sz. mell Óvoda köt.'!Nyomtatási_cím</vt:lpstr>
      <vt:lpstr>'1.1.sz.mell.összesen'!Nyomtatási_terület</vt:lpstr>
      <vt:lpstr>'1.2.sz.mell kötelező össz.'!Nyomtatási_terület</vt:lpstr>
      <vt:lpstr>'1.3.sz.mell önként.össz.'!Nyomtatási_terület</vt:lpstr>
      <vt:lpstr>'1.4.sz.mell áll.ig.össz.'!Nyomtatási_terület</vt:lpstr>
      <vt:lpstr>'2.1.sz.mell műk.mérleg '!Nyomtatási_terület</vt:lpstr>
      <vt:lpstr>'2.2.sz.mell felhalm.mérleg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Karsay Anita</cp:lastModifiedBy>
  <cp:lastPrinted>2015-12-21T08:23:52Z</cp:lastPrinted>
  <dcterms:created xsi:type="dcterms:W3CDTF">1999-10-30T10:30:45Z</dcterms:created>
  <dcterms:modified xsi:type="dcterms:W3CDTF">2016-01-04T10:42:50Z</dcterms:modified>
</cp:coreProperties>
</file>