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1.1.sz.mell." sheetId="1" r:id="rId1"/>
    <sheet name="1.2.sz.mell." sheetId="2" r:id="rId2"/>
    <sheet name="1.3.sz.mell." sheetId="3" r:id="rId3"/>
    <sheet name="2.1.sz.mell  " sheetId="4" r:id="rId4"/>
    <sheet name="2.2.sz.mell  " sheetId="5" r:id="rId5"/>
    <sheet name="3.sz.mell." sheetId="6" r:id="rId6"/>
    <sheet name="4.sz.mell." sheetId="7" r:id="rId7"/>
    <sheet name="5.1. sz. mell" sheetId="8" r:id="rId8"/>
    <sheet name="5.2. sz. mell" sheetId="9" r:id="rId9"/>
    <sheet name="6.1. sz. mell" sheetId="10" r:id="rId10"/>
    <sheet name="7.1. sz. mell." sheetId="11" r:id="rId11"/>
    <sheet name="8. sz. mell" sheetId="12" r:id="rId12"/>
    <sheet name="1.tájékoztató" sheetId="13" r:id="rId13"/>
    <sheet name="7.1. tájékoztató tábla" sheetId="14" r:id="rId14"/>
    <sheet name="7.2. tájékoztató tábla" sheetId="15" r:id="rId15"/>
  </sheets>
  <externalReferences>
    <externalReference r:id="rId16"/>
  </externalReferences>
  <definedNames>
    <definedName name="_xlnm.Print_Titles" localSheetId="7">'5.1. sz. mell'!$1:$6</definedName>
    <definedName name="_xlnm.Print_Titles" localSheetId="8">'5.2. sz. mell'!$1:$6</definedName>
    <definedName name="_xlnm.Print_Titles" localSheetId="9">'6.1. sz. mell'!$1:$6</definedName>
    <definedName name="_xlnm.Print_Titles" localSheetId="10">'7.1. sz. mell.'!$1:$6</definedName>
    <definedName name="_xlnm.Print_Titles" localSheetId="13">'7.1. tájékoztató tábla'!$2:$6</definedName>
    <definedName name="_xlnm.Print_Area" localSheetId="0">'1.1.sz.mell.'!$A$1:$E$146</definedName>
    <definedName name="_xlnm.Print_Area" localSheetId="1">'1.2.sz.mell.'!$A$1:$E$146</definedName>
    <definedName name="_xlnm.Print_Area" localSheetId="2">'1.3.sz.mell.'!$A$1:$E$146</definedName>
    <definedName name="_xlnm.Print_Area" localSheetId="12">'1.tájékoztató'!$A$1:$E$145</definedName>
    <definedName name="_xlnm.Print_Area" localSheetId="3">'2.1.sz.mell  '!$A$1:$J$32</definedName>
  </definedNames>
  <calcPr calcId="145621"/>
</workbook>
</file>

<file path=xl/calcChain.xml><?xml version="1.0" encoding="utf-8"?>
<calcChain xmlns="http://schemas.openxmlformats.org/spreadsheetml/2006/main">
  <c r="E1" i="11" l="1"/>
  <c r="E1" i="10"/>
  <c r="E1" i="9"/>
  <c r="E1" i="8"/>
  <c r="C18" i="15"/>
  <c r="C14" i="15"/>
  <c r="C21" i="15" s="1"/>
  <c r="A2" i="15"/>
  <c r="E66" i="14"/>
  <c r="D66" i="14"/>
  <c r="C66" i="14"/>
  <c r="E63" i="14"/>
  <c r="D63" i="14"/>
  <c r="C63" i="14"/>
  <c r="E59" i="14"/>
  <c r="D59" i="14"/>
  <c r="C59" i="14"/>
  <c r="E54" i="14"/>
  <c r="D54" i="14"/>
  <c r="C54" i="14"/>
  <c r="E45" i="14"/>
  <c r="D45" i="14"/>
  <c r="C45" i="14"/>
  <c r="E40" i="14"/>
  <c r="D40" i="14"/>
  <c r="C40" i="14"/>
  <c r="E35" i="14"/>
  <c r="D35" i="14"/>
  <c r="C35" i="14"/>
  <c r="E34" i="14"/>
  <c r="D34" i="14"/>
  <c r="C34" i="14"/>
  <c r="E29" i="14"/>
  <c r="D29" i="14"/>
  <c r="C29" i="14"/>
  <c r="E24" i="14"/>
  <c r="D24" i="14"/>
  <c r="C24" i="14"/>
  <c r="E19" i="14"/>
  <c r="D19" i="14"/>
  <c r="C19" i="14"/>
  <c r="E14" i="14"/>
  <c r="D14" i="14"/>
  <c r="C14" i="14"/>
  <c r="E9" i="14"/>
  <c r="D9" i="14"/>
  <c r="C9" i="14"/>
  <c r="E8" i="14"/>
  <c r="E51" i="14" s="1"/>
  <c r="E68" i="14" s="1"/>
  <c r="D8" i="14"/>
  <c r="D51" i="14" s="1"/>
  <c r="D68" i="14" s="1"/>
  <c r="C8" i="14"/>
  <c r="C51" i="14" s="1"/>
  <c r="C68" i="14" s="1"/>
  <c r="A1" i="14"/>
  <c r="E139" i="13"/>
  <c r="D139" i="13"/>
  <c r="C139" i="13"/>
  <c r="E134" i="13"/>
  <c r="D134" i="13"/>
  <c r="C134" i="13"/>
  <c r="E129" i="13"/>
  <c r="D129" i="13"/>
  <c r="C129" i="13"/>
  <c r="E125" i="13"/>
  <c r="E144" i="13" s="1"/>
  <c r="D125" i="13"/>
  <c r="D144" i="13" s="1"/>
  <c r="C125" i="13"/>
  <c r="C144" i="13" s="1"/>
  <c r="E121" i="13"/>
  <c r="D121" i="13"/>
  <c r="C121" i="13"/>
  <c r="E107" i="13"/>
  <c r="D107" i="13"/>
  <c r="C107" i="13"/>
  <c r="E91" i="13"/>
  <c r="E124" i="13" s="1"/>
  <c r="E145" i="13" s="1"/>
  <c r="D91" i="13"/>
  <c r="D124" i="13" s="1"/>
  <c r="D145" i="13" s="1"/>
  <c r="C91" i="13"/>
  <c r="C124" i="13" s="1"/>
  <c r="C145" i="13" s="1"/>
  <c r="E78" i="13"/>
  <c r="D78" i="13"/>
  <c r="C78" i="13"/>
  <c r="E74" i="13"/>
  <c r="D74" i="13"/>
  <c r="C74" i="13"/>
  <c r="E71" i="13"/>
  <c r="D71" i="13"/>
  <c r="C71" i="13"/>
  <c r="E66" i="13"/>
  <c r="D66" i="13"/>
  <c r="C66" i="13"/>
  <c r="E62" i="13"/>
  <c r="E84" i="13" s="1"/>
  <c r="D62" i="13"/>
  <c r="D84" i="13" s="1"/>
  <c r="C62" i="13"/>
  <c r="C84" i="13" s="1"/>
  <c r="E56" i="13"/>
  <c r="D56" i="13"/>
  <c r="C56" i="13"/>
  <c r="E51" i="13"/>
  <c r="D51" i="13"/>
  <c r="C51" i="13"/>
  <c r="E45" i="13"/>
  <c r="D45" i="13"/>
  <c r="C45" i="13"/>
  <c r="E34" i="13"/>
  <c r="D34" i="13"/>
  <c r="C34" i="13"/>
  <c r="E28" i="13"/>
  <c r="D28" i="13"/>
  <c r="C28" i="13"/>
  <c r="E27" i="13"/>
  <c r="D27" i="13"/>
  <c r="C27" i="13"/>
  <c r="E20" i="13"/>
  <c r="D20" i="13"/>
  <c r="C20" i="13"/>
  <c r="E13" i="13"/>
  <c r="D13" i="13"/>
  <c r="C13" i="13"/>
  <c r="E6" i="13"/>
  <c r="E61" i="13" s="1"/>
  <c r="E85" i="13" s="1"/>
  <c r="D6" i="13"/>
  <c r="D61" i="13" s="1"/>
  <c r="D85" i="13" s="1"/>
  <c r="C6" i="13"/>
  <c r="C61" i="13" s="1"/>
  <c r="C85" i="13" s="1"/>
  <c r="D3" i="13"/>
  <c r="D88" i="13" s="1"/>
  <c r="C3" i="13"/>
  <c r="C88" i="13" s="1"/>
  <c r="G36" i="12"/>
  <c r="F36" i="12"/>
  <c r="D36" i="12"/>
  <c r="C36" i="12"/>
  <c r="E35" i="12"/>
  <c r="E34" i="12"/>
  <c r="E33" i="12"/>
  <c r="E32" i="12"/>
  <c r="E31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36" i="12" s="1"/>
  <c r="E50" i="11"/>
  <c r="D50" i="11"/>
  <c r="C50" i="11"/>
  <c r="M45" i="11"/>
  <c r="M46" i="11" s="1"/>
  <c r="E44" i="11"/>
  <c r="E55" i="11" s="1"/>
  <c r="D44" i="11"/>
  <c r="D55" i="11" s="1"/>
  <c r="C44" i="11"/>
  <c r="C55" i="11" s="1"/>
  <c r="E36" i="11"/>
  <c r="D36" i="11"/>
  <c r="C36" i="11"/>
  <c r="E29" i="11"/>
  <c r="D29" i="11"/>
  <c r="C29" i="11"/>
  <c r="E25" i="11"/>
  <c r="D25" i="11"/>
  <c r="C25" i="11"/>
  <c r="E19" i="11"/>
  <c r="D19" i="11"/>
  <c r="C19" i="11"/>
  <c r="E8" i="11"/>
  <c r="E35" i="11" s="1"/>
  <c r="E40" i="11" s="1"/>
  <c r="D8" i="11"/>
  <c r="D35" i="11" s="1"/>
  <c r="D40" i="11" s="1"/>
  <c r="C8" i="11"/>
  <c r="C35" i="11" s="1"/>
  <c r="C40" i="11" s="1"/>
  <c r="E50" i="10"/>
  <c r="D50" i="10"/>
  <c r="C50" i="10"/>
  <c r="E44" i="10"/>
  <c r="E55" i="10" s="1"/>
  <c r="D44" i="10"/>
  <c r="D55" i="10" s="1"/>
  <c r="C44" i="10"/>
  <c r="C55" i="10" s="1"/>
  <c r="E36" i="10"/>
  <c r="D36" i="10"/>
  <c r="C36" i="10"/>
  <c r="E29" i="10"/>
  <c r="D29" i="10"/>
  <c r="C29" i="10"/>
  <c r="E25" i="10"/>
  <c r="D25" i="10"/>
  <c r="C25" i="10"/>
  <c r="E19" i="10"/>
  <c r="D19" i="10"/>
  <c r="C19" i="10"/>
  <c r="E8" i="10"/>
  <c r="E35" i="10" s="1"/>
  <c r="E40" i="10" s="1"/>
  <c r="D8" i="10"/>
  <c r="D35" i="10" s="1"/>
  <c r="D40" i="10" s="1"/>
  <c r="C8" i="10"/>
  <c r="C35" i="10" s="1"/>
  <c r="C40" i="10" s="1"/>
  <c r="E140" i="9"/>
  <c r="D140" i="9"/>
  <c r="C140" i="9"/>
  <c r="E134" i="9"/>
  <c r="D134" i="9"/>
  <c r="C134" i="9"/>
  <c r="E129" i="9"/>
  <c r="D129" i="9"/>
  <c r="C129" i="9"/>
  <c r="E125" i="9"/>
  <c r="E145" i="9" s="1"/>
  <c r="D125" i="9"/>
  <c r="D145" i="9" s="1"/>
  <c r="C125" i="9"/>
  <c r="C145" i="9" s="1"/>
  <c r="E121" i="9"/>
  <c r="D121" i="9"/>
  <c r="C121" i="9"/>
  <c r="E107" i="9"/>
  <c r="D107" i="9"/>
  <c r="C107" i="9"/>
  <c r="E91" i="9"/>
  <c r="E124" i="9" s="1"/>
  <c r="E146" i="9" s="1"/>
  <c r="D91" i="9"/>
  <c r="D124" i="9" s="1"/>
  <c r="D146" i="9" s="1"/>
  <c r="C91" i="9"/>
  <c r="C124" i="9" s="1"/>
  <c r="C146" i="9" s="1"/>
  <c r="E80" i="9"/>
  <c r="D80" i="9"/>
  <c r="C80" i="9"/>
  <c r="E76" i="9"/>
  <c r="D76" i="9"/>
  <c r="C76" i="9"/>
  <c r="E73" i="9"/>
  <c r="D73" i="9"/>
  <c r="C73" i="9"/>
  <c r="E68" i="9"/>
  <c r="D68" i="9"/>
  <c r="C68" i="9"/>
  <c r="E64" i="9"/>
  <c r="D64" i="9"/>
  <c r="C64" i="9"/>
  <c r="C86" i="9" s="1"/>
  <c r="E58" i="9"/>
  <c r="D58" i="9"/>
  <c r="C58" i="9"/>
  <c r="E53" i="9"/>
  <c r="D53" i="9"/>
  <c r="C53" i="9"/>
  <c r="E47" i="9"/>
  <c r="D47" i="9"/>
  <c r="C47" i="9"/>
  <c r="E36" i="9"/>
  <c r="D36" i="9"/>
  <c r="C36" i="9"/>
  <c r="E30" i="9"/>
  <c r="D30" i="9"/>
  <c r="C30" i="9"/>
  <c r="E29" i="9"/>
  <c r="D29" i="9"/>
  <c r="C29" i="9"/>
  <c r="E22" i="9"/>
  <c r="D22" i="9"/>
  <c r="C22" i="9"/>
  <c r="E15" i="9"/>
  <c r="D15" i="9"/>
  <c r="C15" i="9"/>
  <c r="E8" i="9"/>
  <c r="E63" i="9" s="1"/>
  <c r="E87" i="9" s="1"/>
  <c r="D8" i="9"/>
  <c r="D63" i="9" s="1"/>
  <c r="D87" i="9" s="1"/>
  <c r="C8" i="9"/>
  <c r="C63" i="9" s="1"/>
  <c r="C87" i="9" s="1"/>
  <c r="E140" i="8"/>
  <c r="D140" i="8"/>
  <c r="C140" i="8"/>
  <c r="E134" i="8"/>
  <c r="D134" i="8"/>
  <c r="C134" i="8"/>
  <c r="E129" i="8"/>
  <c r="D129" i="8"/>
  <c r="C129" i="8"/>
  <c r="E125" i="8"/>
  <c r="E145" i="8" s="1"/>
  <c r="D125" i="8"/>
  <c r="D145" i="8" s="1"/>
  <c r="C125" i="8"/>
  <c r="C145" i="8" s="1"/>
  <c r="E121" i="8"/>
  <c r="D121" i="8"/>
  <c r="C121" i="8"/>
  <c r="E107" i="8"/>
  <c r="D107" i="8"/>
  <c r="C107" i="8"/>
  <c r="E91" i="8"/>
  <c r="E124" i="8" s="1"/>
  <c r="E146" i="8" s="1"/>
  <c r="D91" i="8"/>
  <c r="D124" i="8" s="1"/>
  <c r="D146" i="8" s="1"/>
  <c r="C91" i="8"/>
  <c r="C124" i="8" s="1"/>
  <c r="C146" i="8" s="1"/>
  <c r="E80" i="8"/>
  <c r="D80" i="8"/>
  <c r="C80" i="8"/>
  <c r="E76" i="8"/>
  <c r="D76" i="8"/>
  <c r="C76" i="8"/>
  <c r="E73" i="8"/>
  <c r="D73" i="8"/>
  <c r="C73" i="8"/>
  <c r="E68" i="8"/>
  <c r="D68" i="8"/>
  <c r="C68" i="8"/>
  <c r="E64" i="8"/>
  <c r="E86" i="8" s="1"/>
  <c r="D64" i="8"/>
  <c r="D86" i="8" s="1"/>
  <c r="C64" i="8"/>
  <c r="C86" i="8" s="1"/>
  <c r="E58" i="8"/>
  <c r="D58" i="8"/>
  <c r="C58" i="8"/>
  <c r="E53" i="8"/>
  <c r="C53" i="8"/>
  <c r="E47" i="8"/>
  <c r="D47" i="8"/>
  <c r="C47" i="8"/>
  <c r="E36" i="8"/>
  <c r="D36" i="8"/>
  <c r="C36" i="8"/>
  <c r="E30" i="8"/>
  <c r="D30" i="8"/>
  <c r="C30" i="8"/>
  <c r="E29" i="8"/>
  <c r="D29" i="8"/>
  <c r="C29" i="8"/>
  <c r="E22" i="8"/>
  <c r="D22" i="8"/>
  <c r="C22" i="8"/>
  <c r="E15" i="8"/>
  <c r="D15" i="8"/>
  <c r="C15" i="8"/>
  <c r="E8" i="8"/>
  <c r="E63" i="8" s="1"/>
  <c r="E87" i="8" s="1"/>
  <c r="D8" i="8"/>
  <c r="D63" i="8" s="1"/>
  <c r="D87" i="8" s="1"/>
  <c r="C8" i="8"/>
  <c r="C63" i="8" s="1"/>
  <c r="C87" i="8" s="1"/>
  <c r="F24" i="7"/>
  <c r="E24" i="7"/>
  <c r="D24" i="7"/>
  <c r="B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24" i="7" s="1"/>
  <c r="G3" i="7"/>
  <c r="F3" i="7"/>
  <c r="E3" i="7"/>
  <c r="D3" i="7"/>
  <c r="H1" i="7"/>
  <c r="F24" i="6"/>
  <c r="E24" i="6"/>
  <c r="D24" i="6"/>
  <c r="B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24" i="6" s="1"/>
  <c r="G3" i="6"/>
  <c r="F3" i="6"/>
  <c r="E3" i="6"/>
  <c r="D3" i="6"/>
  <c r="H1" i="6"/>
  <c r="I33" i="5"/>
  <c r="H33" i="5"/>
  <c r="G33" i="5"/>
  <c r="E33" i="5"/>
  <c r="D33" i="5"/>
  <c r="C33" i="5"/>
  <c r="I30" i="5"/>
  <c r="I31" i="5" s="1"/>
  <c r="H30" i="5"/>
  <c r="G30" i="5"/>
  <c r="E24" i="5"/>
  <c r="D24" i="5"/>
  <c r="C24" i="5"/>
  <c r="E18" i="5"/>
  <c r="E30" i="5" s="1"/>
  <c r="D18" i="5"/>
  <c r="D30" i="5" s="1"/>
  <c r="C18" i="5"/>
  <c r="C30" i="5" s="1"/>
  <c r="H17" i="5"/>
  <c r="H31" i="5" s="1"/>
  <c r="G17" i="5"/>
  <c r="G31" i="5" s="1"/>
  <c r="E17" i="5"/>
  <c r="I32" i="5" s="1"/>
  <c r="D17" i="5"/>
  <c r="H32" i="5" s="1"/>
  <c r="C17" i="5"/>
  <c r="G32" i="5" s="1"/>
  <c r="I4" i="5"/>
  <c r="H4" i="5"/>
  <c r="G4" i="5"/>
  <c r="E4" i="5"/>
  <c r="D4" i="5"/>
  <c r="C4" i="5"/>
  <c r="J1" i="5"/>
  <c r="I27" i="4"/>
  <c r="H27" i="4"/>
  <c r="G27" i="4"/>
  <c r="E24" i="4"/>
  <c r="D24" i="4"/>
  <c r="C24" i="4"/>
  <c r="E19" i="4"/>
  <c r="E27" i="4" s="1"/>
  <c r="D19" i="4"/>
  <c r="D27" i="4" s="1"/>
  <c r="C19" i="4"/>
  <c r="C27" i="4" s="1"/>
  <c r="I18" i="4"/>
  <c r="I28" i="4" s="1"/>
  <c r="H18" i="4"/>
  <c r="H28" i="4" s="1"/>
  <c r="G18" i="4"/>
  <c r="G28" i="4" s="1"/>
  <c r="E18" i="4"/>
  <c r="I29" i="4" s="1"/>
  <c r="D18" i="4"/>
  <c r="H29" i="4" s="1"/>
  <c r="C18" i="4"/>
  <c r="G29" i="4" s="1"/>
  <c r="E4" i="4"/>
  <c r="I4" i="4" s="1"/>
  <c r="D4" i="4"/>
  <c r="H4" i="4" s="1"/>
  <c r="C4" i="4"/>
  <c r="G4" i="4" s="1"/>
  <c r="J1" i="4"/>
  <c r="E140" i="3"/>
  <c r="D140" i="3"/>
  <c r="C140" i="3"/>
  <c r="E135" i="3"/>
  <c r="D135" i="3"/>
  <c r="C135" i="3"/>
  <c r="E130" i="3"/>
  <c r="D130" i="3"/>
  <c r="C130" i="3"/>
  <c r="E126" i="3"/>
  <c r="E145" i="3" s="1"/>
  <c r="D126" i="3"/>
  <c r="D145" i="3" s="1"/>
  <c r="C126" i="3"/>
  <c r="C145" i="3" s="1"/>
  <c r="E122" i="3"/>
  <c r="D122" i="3"/>
  <c r="C122" i="3"/>
  <c r="E108" i="3"/>
  <c r="D108" i="3"/>
  <c r="C108" i="3"/>
  <c r="E92" i="3"/>
  <c r="E125" i="3" s="1"/>
  <c r="E146" i="3" s="1"/>
  <c r="D92" i="3"/>
  <c r="D125" i="3" s="1"/>
  <c r="D146" i="3" s="1"/>
  <c r="C92" i="3"/>
  <c r="C125" i="3" s="1"/>
  <c r="C146" i="3" s="1"/>
  <c r="E78" i="3"/>
  <c r="D78" i="3"/>
  <c r="C78" i="3"/>
  <c r="E74" i="3"/>
  <c r="D74" i="3"/>
  <c r="C74" i="3"/>
  <c r="E71" i="3"/>
  <c r="D71" i="3"/>
  <c r="C71" i="3"/>
  <c r="E66" i="3"/>
  <c r="D66" i="3"/>
  <c r="C66" i="3"/>
  <c r="E62" i="3"/>
  <c r="E84" i="3" s="1"/>
  <c r="E151" i="3" s="1"/>
  <c r="D62" i="3"/>
  <c r="D84" i="3" s="1"/>
  <c r="D151" i="3" s="1"/>
  <c r="C62" i="3"/>
  <c r="C84" i="3" s="1"/>
  <c r="C151" i="3" s="1"/>
  <c r="E56" i="3"/>
  <c r="D56" i="3"/>
  <c r="C56" i="3"/>
  <c r="E51" i="3"/>
  <c r="D51" i="3"/>
  <c r="C51" i="3"/>
  <c r="E45" i="3"/>
  <c r="D45" i="3"/>
  <c r="C45" i="3"/>
  <c r="E34" i="3"/>
  <c r="D34" i="3"/>
  <c r="C34" i="3"/>
  <c r="E28" i="3"/>
  <c r="D28" i="3"/>
  <c r="C28" i="3"/>
  <c r="E27" i="3"/>
  <c r="D27" i="3"/>
  <c r="C27" i="3"/>
  <c r="E20" i="3"/>
  <c r="D20" i="3"/>
  <c r="C20" i="3"/>
  <c r="E13" i="3"/>
  <c r="D13" i="3"/>
  <c r="C13" i="3"/>
  <c r="E6" i="3"/>
  <c r="E61" i="3" s="1"/>
  <c r="D6" i="3"/>
  <c r="D61" i="3" s="1"/>
  <c r="C6" i="3"/>
  <c r="C61" i="3" s="1"/>
  <c r="C3" i="3"/>
  <c r="C89" i="3" s="1"/>
  <c r="C3" i="2"/>
  <c r="C6" i="2"/>
  <c r="D6" i="2"/>
  <c r="E6" i="2"/>
  <c r="C13" i="2"/>
  <c r="D13" i="2"/>
  <c r="E13" i="2"/>
  <c r="C20" i="2"/>
  <c r="D20" i="2"/>
  <c r="E20" i="2"/>
  <c r="C28" i="2"/>
  <c r="C27" i="2" s="1"/>
  <c r="D28" i="2"/>
  <c r="D27" i="2" s="1"/>
  <c r="E28" i="2"/>
  <c r="E27" i="2" s="1"/>
  <c r="C34" i="2"/>
  <c r="D34" i="2"/>
  <c r="E34" i="2"/>
  <c r="C45" i="2"/>
  <c r="D45" i="2"/>
  <c r="E45" i="2"/>
  <c r="C51" i="2"/>
  <c r="D51" i="2"/>
  <c r="E51" i="2"/>
  <c r="C56" i="2"/>
  <c r="D56" i="2"/>
  <c r="E56" i="2"/>
  <c r="C62" i="2"/>
  <c r="D62" i="2"/>
  <c r="E62" i="2"/>
  <c r="C66" i="2"/>
  <c r="D66" i="2"/>
  <c r="E66" i="2"/>
  <c r="C71" i="2"/>
  <c r="D71" i="2"/>
  <c r="E71" i="2"/>
  <c r="C74" i="2"/>
  <c r="D74" i="2"/>
  <c r="E74" i="2"/>
  <c r="C78" i="2"/>
  <c r="D78" i="2"/>
  <c r="E78" i="2"/>
  <c r="C84" i="2"/>
  <c r="D84" i="2"/>
  <c r="E84" i="2"/>
  <c r="C89" i="2"/>
  <c r="C92" i="2"/>
  <c r="D92" i="2"/>
  <c r="E92" i="2"/>
  <c r="C108" i="2"/>
  <c r="D108" i="2"/>
  <c r="E108" i="2"/>
  <c r="C122" i="2"/>
  <c r="D122" i="2"/>
  <c r="E122" i="2"/>
  <c r="C125" i="2"/>
  <c r="D125" i="2"/>
  <c r="E125" i="2"/>
  <c r="C126" i="2"/>
  <c r="D126" i="2"/>
  <c r="E126" i="2"/>
  <c r="C130" i="2"/>
  <c r="D130" i="2"/>
  <c r="E130" i="2"/>
  <c r="C135" i="2"/>
  <c r="D135" i="2"/>
  <c r="E135" i="2"/>
  <c r="C140" i="2"/>
  <c r="D140" i="2"/>
  <c r="E140" i="2"/>
  <c r="C145" i="2"/>
  <c r="D145" i="2"/>
  <c r="E145" i="2"/>
  <c r="C146" i="2"/>
  <c r="D146" i="2"/>
  <c r="E146" i="2"/>
  <c r="C151" i="2"/>
  <c r="D151" i="2"/>
  <c r="E151" i="2"/>
  <c r="E140" i="1"/>
  <c r="D140" i="1"/>
  <c r="C140" i="1"/>
  <c r="E135" i="1"/>
  <c r="D135" i="1"/>
  <c r="C135" i="1"/>
  <c r="E130" i="1"/>
  <c r="D130" i="1"/>
  <c r="C130" i="1"/>
  <c r="E126" i="1"/>
  <c r="E145" i="1" s="1"/>
  <c r="D126" i="1"/>
  <c r="D145" i="1" s="1"/>
  <c r="C126" i="1"/>
  <c r="C145" i="1" s="1"/>
  <c r="E122" i="1"/>
  <c r="D122" i="1"/>
  <c r="C122" i="1"/>
  <c r="E108" i="1"/>
  <c r="D108" i="1"/>
  <c r="C108" i="1"/>
  <c r="E92" i="1"/>
  <c r="E125" i="1" s="1"/>
  <c r="E146" i="1" s="1"/>
  <c r="D92" i="1"/>
  <c r="D125" i="1" s="1"/>
  <c r="D146" i="1" s="1"/>
  <c r="C92" i="1"/>
  <c r="C125" i="1" s="1"/>
  <c r="C146" i="1" s="1"/>
  <c r="E78" i="1"/>
  <c r="D78" i="1"/>
  <c r="C78" i="1"/>
  <c r="E74" i="1"/>
  <c r="D74" i="1"/>
  <c r="C74" i="1"/>
  <c r="E71" i="1"/>
  <c r="D71" i="1"/>
  <c r="C71" i="1"/>
  <c r="E66" i="1"/>
  <c r="D66" i="1"/>
  <c r="C66" i="1"/>
  <c r="E62" i="1"/>
  <c r="E84" i="1" s="1"/>
  <c r="E151" i="1" s="1"/>
  <c r="D62" i="1"/>
  <c r="D84" i="1" s="1"/>
  <c r="D151" i="1" s="1"/>
  <c r="C62" i="1"/>
  <c r="C84" i="1" s="1"/>
  <c r="C151" i="1" s="1"/>
  <c r="E56" i="1"/>
  <c r="D56" i="1"/>
  <c r="C56" i="1"/>
  <c r="E51" i="1"/>
  <c r="D51" i="1"/>
  <c r="C51" i="1"/>
  <c r="E45" i="1"/>
  <c r="D45" i="1"/>
  <c r="C45" i="1"/>
  <c r="E34" i="1"/>
  <c r="D34" i="1"/>
  <c r="C34" i="1"/>
  <c r="E28" i="1"/>
  <c r="C28" i="1"/>
  <c r="E27" i="1"/>
  <c r="D27" i="1"/>
  <c r="C27" i="1"/>
  <c r="E20" i="1"/>
  <c r="D20" i="1"/>
  <c r="C20" i="1"/>
  <c r="E13" i="1"/>
  <c r="D13" i="1"/>
  <c r="C13" i="1"/>
  <c r="E6" i="1"/>
  <c r="E61" i="1" s="1"/>
  <c r="D6" i="1"/>
  <c r="D61" i="1" s="1"/>
  <c r="C6" i="1"/>
  <c r="C61" i="1" s="1"/>
  <c r="C3" i="1"/>
  <c r="C89" i="1" s="1"/>
  <c r="E61" i="2" l="1"/>
  <c r="D61" i="2"/>
  <c r="C61" i="2"/>
  <c r="C31" i="5"/>
  <c r="D31" i="5"/>
  <c r="E31" i="5"/>
  <c r="C32" i="5"/>
  <c r="D32" i="5"/>
  <c r="E32" i="5"/>
  <c r="C28" i="4"/>
  <c r="D28" i="4"/>
  <c r="E28" i="4"/>
  <c r="C29" i="4"/>
  <c r="D29" i="4"/>
  <c r="E29" i="4"/>
  <c r="C150" i="3"/>
  <c r="C85" i="3"/>
  <c r="D150" i="3"/>
  <c r="D85" i="3"/>
  <c r="E150" i="3"/>
  <c r="E85" i="3"/>
  <c r="E85" i="2"/>
  <c r="E150" i="2"/>
  <c r="D85" i="2"/>
  <c r="D150" i="2"/>
  <c r="C85" i="2"/>
  <c r="C150" i="2"/>
  <c r="C150" i="1"/>
  <c r="C85" i="1"/>
  <c r="D150" i="1"/>
  <c r="D85" i="1"/>
  <c r="E150" i="1"/>
  <c r="E85" i="1"/>
  <c r="I30" i="4" l="1"/>
  <c r="E30" i="4"/>
  <c r="H30" i="4"/>
  <c r="D30" i="4"/>
  <c r="G30" i="4"/>
  <c r="C30" i="4"/>
</calcChain>
</file>

<file path=xl/sharedStrings.xml><?xml version="1.0" encoding="utf-8"?>
<sst xmlns="http://schemas.openxmlformats.org/spreadsheetml/2006/main" count="2426" uniqueCount="568">
  <si>
    <t>B E V É T E L E K</t>
  </si>
  <si>
    <t>1. sz. táblázat</t>
  </si>
  <si>
    <t>Ezer forintban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</si>
  <si>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</si>
  <si>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</si>
  <si>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</si>
  <si>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</si>
  <si>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</si>
  <si>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</si>
  <si>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</si>
  <si>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</si>
  <si>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</si>
  <si>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</si>
  <si>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</si>
  <si>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</si>
  <si>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</si>
  <si>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</si>
  <si>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</si>
  <si>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</si>
  <si>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</si>
  <si>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</si>
  <si>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</si>
  <si>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</si>
  <si>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</si>
  <si>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</si>
  <si>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</si>
  <si>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</si>
  <si>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</si>
  <si>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</si>
  <si>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</si>
  <si>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</si>
  <si>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</si>
  <si>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</si>
  <si>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</si>
  <si>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</si>
  <si>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</si>
  <si>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</si>
  <si>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</si>
  <si>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</si>
  <si>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</si>
  <si>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</si>
  <si>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</si>
  <si>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</si>
  <si>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</si>
  <si>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</si>
  <si>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</si>
  <si>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</si>
  <si>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</si>
  <si>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</si>
  <si>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</si>
  <si>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</si>
  <si>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</si>
  <si>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</si>
  <si>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</si>
  <si>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</si>
  <si>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</si>
  <si>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</si>
  <si>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</si>
  <si>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</si>
  <si>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</si>
  <si>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</si>
  <si>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</si>
  <si>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</si>
  <si>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</si>
  <si>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</si>
  <si>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</si>
  <si>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</si>
  <si>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</si>
  <si>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</si>
  <si>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</si>
  <si>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</si>
  <si>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</si>
  <si>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</si>
  <si>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</si>
  <si>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</si>
  <si>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</si>
  <si>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</si>
  <si>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</si>
  <si>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</si>
  <si>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</si>
  <si>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</si>
  <si>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</si>
  <si>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</si>
  <si>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</si>
  <si>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</si>
  <si>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</si>
  <si>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</si>
  <si>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</si>
  <si>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</si>
  <si>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</si>
  <si>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</si>
  <si>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</si>
  <si>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</si>
  <si>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</si>
  <si>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</si>
  <si>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</si>
  <si>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</si>
  <si>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</si>
  <si>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</si>
  <si>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</si>
  <si>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</si>
  <si>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</si>
  <si>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</si>
  <si>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</si>
  <si>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</si>
  <si>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</si>
  <si>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</si>
  <si>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</si>
  <si>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</si>
  <si>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</si>
  <si>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</si>
  <si>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</si>
  <si>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</si>
  <si>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</si>
  <si>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</si>
  <si>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</si>
  <si>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</si>
  <si>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</si>
  <si>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</si>
  <si>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</si>
  <si>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</si>
  <si>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</si>
  <si>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</si>
  <si>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</si>
  <si>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</si>
  <si>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</si>
  <si>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</si>
  <si>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</si>
  <si>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</si>
  <si>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</si>
  <si>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</si>
  <si>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</si>
  <si>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</si>
  <si>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</si>
  <si>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</si>
  <si>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</si>
  <si>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</si>
  <si>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</si>
  <si>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</si>
  <si>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</si>
  <si>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</si>
  <si>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</si>
  <si>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</si>
  <si>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</si>
  <si>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</si>
  <si>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</si>
  <si>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</si>
  <si>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</si>
  <si>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</si>
  <si>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</si>
  <si>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</si>
  <si>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</si>
  <si>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</si>
  <si>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</si>
  <si>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</si>
  <si>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</si>
  <si>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</si>
  <si>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</si>
  <si>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</si>
  <si>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</si>
  <si>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</si>
  <si>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</si>
  <si>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</si>
  <si>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</si>
  <si>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</si>
  <si>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</si>
  <si>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</si>
  <si>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</si>
  <si>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</si>
  <si>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</si>
  <si>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</si>
  <si>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</si>
  <si>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</si>
  <si>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</si>
  <si>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</si>
  <si>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</si>
  <si>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</si>
  <si>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</si>
  <si>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</si>
  <si>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</si>
  <si>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</si>
  <si>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</si>
  <si>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</si>
  <si>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</si>
  <si>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</si>
  <si>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</si>
  <si>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</si>
  <si>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</si>
  <si>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</si>
  <si>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</si>
  <si>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</si>
  <si>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</si>
  <si>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</si>
  <si>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</si>
  <si>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</si>
  <si>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</si>
  <si>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</si>
  <si>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</si>
  <si>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</si>
  <si>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</si>
  <si>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</si>
  <si>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</si>
  <si>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</si>
  <si>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</si>
  <si>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</si>
  <si>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</si>
  <si>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</si>
  <si>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</si>
  <si>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</si>
  <si>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</si>
  <si>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</si>
  <si>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</si>
  <si>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</si>
  <si>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</si>
  <si>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</si>
  <si>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</si>
  <si>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</si>
  <si>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</si>
  <si>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</si>
  <si>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</si>
  <si>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</si>
  <si>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</si>
  <si>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</si>
  <si>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</si>
  <si>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</si>
  <si>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</si>
  <si>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</si>
  <si>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</si>
  <si>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</si>
  <si>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</si>
  <si>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</si>
  <si>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</si>
  <si>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</si>
  <si>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</si>
  <si>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</si>
  <si>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</si>
  <si>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</si>
  <si>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</si>
  <si>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</si>
  <si>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</si>
  <si>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</si>
  <si>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</si>
  <si>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</si>
  <si>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</si>
  <si>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</si>
  <si>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</si>
  <si>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</si>
  <si>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</si>
  <si>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</si>
  <si>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</si>
  <si>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</si>
  <si>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</si>
  <si>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</si>
  <si>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</si>
  <si>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</si>
  <si>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</si>
  <si>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</si>
  <si>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</si>
  <si>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F</t>
  </si>
  <si>
    <t>G</t>
  </si>
  <si>
    <t>H</t>
  </si>
  <si>
    <t>I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</si>
  <si>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</si>
  <si>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</si>
  <si>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</si>
  <si>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</si>
  <si>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</si>
  <si>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</si>
  <si>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</si>
  <si>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5.-ből EU-s támogatás</t>
  </si>
  <si>
    <t>Tartalékok</t>
  </si>
  <si>
    <t>Müködési célu visszatéritendő támogatások kölcsönök ÁH-kivülről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</si>
  <si>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</si>
  <si>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</si>
  <si>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</si>
  <si>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</si>
  <si>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</si>
  <si>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</si>
  <si>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</si>
  <si>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</si>
  <si>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</si>
  <si>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</si>
  <si>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</si>
  <si>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</si>
  <si>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</si>
  <si>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</si>
  <si>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</si>
  <si>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</si>
  <si>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</si>
  <si>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</si>
  <si>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</si>
  <si>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</si>
  <si>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</si>
  <si>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</si>
  <si>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</si>
  <si>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</si>
  <si>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</si>
  <si>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</si>
  <si>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</si>
  <si>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</si>
  <si>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</si>
  <si>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</si>
  <si>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</si>
  <si>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</si>
  <si>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</si>
  <si>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</si>
  <si>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</si>
  <si>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</si>
  <si>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</si>
  <si>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</si>
  <si>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</si>
  <si>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</si>
  <si>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</si>
  <si>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</si>
  <si>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</si>
  <si>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</si>
  <si>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</si>
  <si>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</si>
  <si>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</si>
  <si>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</si>
  <si>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</si>
  <si>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</si>
  <si>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</si>
  <si>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</si>
  <si>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</si>
  <si>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</si>
  <si>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</si>
  <si>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</si>
  <si>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</si>
  <si>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</si>
  <si>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</si>
  <si>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</si>
  <si>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</si>
  <si>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</si>
  <si>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</si>
  <si>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</si>
  <si>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</si>
  <si>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</si>
  <si>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</si>
  <si>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</si>
  <si>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</si>
  <si>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</si>
  <si>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</si>
  <si>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27.</t>
  </si>
  <si>
    <t>28.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</si>
  <si>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</si>
  <si>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</si>
  <si>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</si>
  <si>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</si>
  <si>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G=(D+F)</t>
  </si>
  <si>
    <t>Egészségügyi Gépek Felszerelések</t>
  </si>
  <si>
    <t>ÖSSZESEN:</t>
  </si>
  <si>
    <t>Felújítási kiadások előirányzata felújításonként</t>
  </si>
  <si>
    <t>Felújítás  megnevezése</t>
  </si>
  <si>
    <t>Egészségügyi fejlesztés</t>
  </si>
  <si>
    <t>2013-2014</t>
  </si>
  <si>
    <t>Önkormányzat</t>
  </si>
  <si>
    <t>01</t>
  </si>
  <si>
    <t>Feladat
megnevezése</t>
  </si>
  <si>
    <t>Összes bevétel, kiadás</t>
  </si>
  <si>
    <t>Ezer forintban !</t>
  </si>
  <si>
    <t>Száma</t>
  </si>
  <si>
    <t>Előirányzat-csoport, kiemelt előirányzat megnevezése</t>
  </si>
  <si>
    <t>Felhalm. célú visszatérítendő tám., kölcsönök visszatér. ÁH-n kívülről</t>
  </si>
  <si>
    <t xml:space="preserve"> 10.</t>
  </si>
  <si>
    <t xml:space="preserve">    Rövid lejáratú  hitelek, kölcsönök felvétele</t>
  </si>
  <si>
    <t>BEVÉTELEK ÖSSZESEN: (9+16)</t>
  </si>
  <si>
    <t>Hitel-, kölcsöntörlesztés államháztartáson kívülre (5.1.+…+5.3.)</t>
  </si>
  <si>
    <t>Belföldi finanszírozás kiadásai (7.1. + … + 7.5.)</t>
  </si>
  <si>
    <t>Irányító szervi támogatás folyósítása (intézményfinanszírozás)</t>
  </si>
  <si>
    <t>7.5.</t>
  </si>
  <si>
    <t>Külföldi finanszírozás kiadásai (8.1. + … + 8.4.)</t>
  </si>
  <si>
    <t>Éves engedélyezett létszám előirányzat (fő)</t>
  </si>
  <si>
    <t>Közfoglalkoztatottak létszáma (fő)</t>
  </si>
  <si>
    <t>Államigazgatási feladatok</t>
  </si>
  <si>
    <t>04</t>
  </si>
  <si>
    <t>Költségvetési szerv megnevezése</t>
  </si>
  <si>
    <t>Hejőbába-Hejőkeresztúr Közös Önkormányzat</t>
  </si>
  <si>
    <t>02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</si>
  <si>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</si>
  <si>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</si>
  <si>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</si>
  <si>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</si>
  <si>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</si>
  <si>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</si>
  <si>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</si>
  <si>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- 2.3-ból EU-s támogatás</t>
  </si>
  <si>
    <t>Felhalmozási célú támogatások államháztartáson belülről (4.1.+4.2.)</t>
  </si>
  <si>
    <t>Egyéb felhalmozási célú támogatások bevételei államháztartáson belülről</t>
  </si>
  <si>
    <t>- 4.2-ből EU-s támogatás</t>
  </si>
  <si>
    <t>Felhalmozási bevételek (5.1.+…+5.3.)</t>
  </si>
  <si>
    <t>Felhalmozási célú átvett pénzeszközök</t>
  </si>
  <si>
    <t>KÖLTSÉGVETÉSI BEVÉTELEK ÖSSZESEN: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</si>
  <si>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</si>
  <si>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</si>
  <si>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</si>
  <si>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</si>
  <si>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</si>
  <si>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</si>
  <si>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</si>
  <si>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</si>
  <si>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</si>
  <si>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</si>
  <si>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- 2.3-ból EU-s forrásból tám. megvalósuló programok, projektek kiadásai</t>
  </si>
  <si>
    <t>KIADÁSOK ÖSSZESEN: (1.+2.)</t>
  </si>
  <si>
    <t>Költségvetési szerv I. Hejőbábai Mesevár Óvoda</t>
  </si>
  <si>
    <t>03</t>
  </si>
  <si>
    <t>Feladat megnevezése</t>
  </si>
  <si>
    <t xml:space="preserve"> - 2.3.-ból EU-s támogatás</t>
  </si>
  <si>
    <t>- 4.2.-ből EU-s támogatás</t>
  </si>
  <si>
    <t>Költségvetési bevételek összesen (1.+…+7.)</t>
  </si>
  <si>
    <t xml:space="preserve"> - 2.3.-ból EU-s forrásból tám. megvalósuló programok, projektek kiadásai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</si>
  <si>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</si>
  <si>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</si>
  <si>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</si>
  <si>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</si>
  <si>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</si>
  <si>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</si>
  <si>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</si>
  <si>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</si>
  <si>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</si>
  <si>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Községi Önkormányzat</t>
  </si>
  <si>
    <t>Mesevár Óvoda</t>
  </si>
  <si>
    <t>Közös Önkormányzati Hivatal</t>
  </si>
  <si>
    <t>29.</t>
  </si>
  <si>
    <t>30.</t>
  </si>
  <si>
    <t>31.</t>
  </si>
  <si>
    <t>Összesen: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</si>
  <si>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</si>
  <si>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</si>
  <si>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</si>
  <si>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</si>
  <si>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</si>
  <si>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</si>
  <si>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</si>
  <si>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</si>
  <si>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</si>
  <si>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</si>
  <si>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</si>
  <si>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</si>
  <si>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</si>
  <si>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</si>
  <si>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</si>
  <si>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</si>
  <si>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</si>
  <si>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</si>
  <si>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</si>
  <si>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</si>
  <si>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</si>
  <si>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</si>
  <si>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</si>
  <si>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</si>
  <si>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</si>
  <si>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</si>
  <si>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</si>
  <si>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</si>
  <si>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</si>
  <si>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</si>
  <si>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</si>
  <si>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</si>
  <si>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</si>
  <si>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</si>
  <si>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</si>
  <si>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</si>
  <si>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</si>
  <si>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</si>
  <si>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</si>
  <si>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</si>
  <si>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</si>
  <si>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</si>
  <si>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</si>
  <si>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</si>
  <si>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</si>
  <si>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</si>
  <si>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</si>
  <si>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</si>
  <si>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</si>
  <si>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</si>
  <si>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</si>
  <si>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</si>
  <si>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</si>
  <si>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</si>
  <si>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</si>
  <si>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</si>
  <si>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</si>
  <si>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</si>
  <si>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</si>
  <si>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</si>
  <si>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</si>
  <si>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</si>
  <si>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</si>
  <si>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</si>
  <si>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</si>
  <si>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</si>
  <si>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</si>
  <si>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</si>
  <si>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</si>
  <si>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</si>
  <si>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</si>
  <si>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</si>
  <si>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</si>
  <si>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</si>
  <si>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</si>
  <si>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</si>
  <si>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</si>
  <si>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</si>
  <si>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</si>
  <si>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</si>
  <si>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</si>
  <si>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</si>
  <si>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</si>
  <si>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</si>
  <si>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</si>
  <si>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</si>
  <si>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</si>
  <si>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</si>
  <si>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</si>
  <si>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</si>
  <si>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</si>
  <si>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</si>
  <si>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</si>
  <si>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</si>
  <si>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</si>
  <si>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</si>
  <si>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</si>
  <si>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</si>
  <si>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</si>
  <si>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</si>
  <si>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</si>
  <si>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</si>
  <si>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</si>
  <si>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</si>
  <si>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</si>
  <si>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</si>
  <si>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</si>
  <si>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</si>
  <si>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</si>
  <si>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</si>
  <si>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</si>
  <si>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</si>
  <si>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</si>
  <si>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</si>
  <si>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</si>
  <si>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</si>
  <si>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</si>
  <si>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</si>
  <si>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</si>
  <si>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</si>
  <si>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</si>
  <si>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</si>
  <si>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</si>
  <si>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VAGYONKIMUTATÁS
a könyvviteli mérlegben értékkel szereplő forrásokról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</si>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</sst>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00"/>
    <numFmt numFmtId="166" formatCode="#,###__;\-#,###__"/>
    <numFmt numFmtId="167" formatCode="#,###\ _F_t;\-#,###\ _F_t"/>
  </numFmts>
  <fonts count="43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0"/>
      <name val="Times New Roman CE"/>
      <family val="1"/>
      <charset val="238"/>
    </font>
    <font>
      <i/>
      <sz val="8"/>
      <name val="Times New Roman CE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</font>
    <font>
      <i/>
      <sz val="8"/>
      <name val="Times New Roman"/>
      <family val="1"/>
      <charset val="238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0" fillId="0" borderId="0"/>
  </cellStyleXfs>
  <cellXfs count="449">
    <xf numFmtId="0" fontId="0" fillId="0" borderId="0" xfId="0"/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8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1" fillId="0" borderId="12" xfId="0" applyFont="1" applyBorder="1" applyAlignment="1" applyProtection="1">
      <alignment horizontal="left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wrapText="1" indent="1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0" applyFont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vertical="center" wrapText="1" indent="1"/>
    </xf>
    <xf numFmtId="164" fontId="13" fillId="0" borderId="9" xfId="1" applyNumberFormat="1" applyFont="1" applyFill="1" applyBorder="1" applyAlignment="1" applyProtection="1">
      <alignment horizontal="right" vertical="center" wrapText="1" indent="1"/>
    </xf>
    <xf numFmtId="164" fontId="13" fillId="0" borderId="10" xfId="1" applyNumberFormat="1" applyFont="1" applyFill="1" applyBorder="1" applyAlignment="1" applyProtection="1">
      <alignment horizontal="righ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8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vertical="center" wrapText="1"/>
    </xf>
    <xf numFmtId="0" fontId="11" fillId="0" borderId="11" xfId="0" applyFont="1" applyBorder="1" applyAlignment="1" applyProtection="1">
      <alignment wrapText="1"/>
    </xf>
    <xf numFmtId="0" fontId="11" fillId="0" borderId="14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0" applyFont="1" applyBorder="1" applyAlignment="1" applyProtection="1">
      <alignment vertical="center" wrapText="1"/>
    </xf>
    <xf numFmtId="0" fontId="12" fillId="0" borderId="20" xfId="0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vertical="center" wrapText="1"/>
    </xf>
    <xf numFmtId="0" fontId="15" fillId="0" borderId="0" xfId="0" applyFont="1" applyBorder="1" applyAlignment="1" applyProtection="1">
      <alignment horizontal="left" vertical="center" wrapText="1" indent="1"/>
    </xf>
    <xf numFmtId="164" fontId="7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/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22" xfId="1" applyFont="1" applyFill="1" applyBorder="1" applyAlignment="1" applyProtection="1">
      <alignment horizontal="center" vertical="center" wrapText="1"/>
    </xf>
    <xf numFmtId="0" fontId="8" fillId="0" borderId="23" xfId="1" applyFont="1" applyFill="1" applyBorder="1" applyAlignment="1" applyProtection="1">
      <alignment horizontal="left" vertical="center" wrapText="1" indent="1"/>
    </xf>
    <xf numFmtId="0" fontId="8" fillId="0" borderId="24" xfId="1" applyFont="1" applyFill="1" applyBorder="1" applyAlignment="1" applyProtection="1">
      <alignment vertical="center" wrapText="1"/>
    </xf>
    <xf numFmtId="164" fontId="8" fillId="0" borderId="24" xfId="1" applyNumberFormat="1" applyFont="1" applyFill="1" applyBorder="1" applyAlignment="1" applyProtection="1">
      <alignment horizontal="righ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</xf>
    <xf numFmtId="49" fontId="9" fillId="0" borderId="2" xfId="1" applyNumberFormat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27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28" xfId="1" applyNumberFormat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6"/>
    </xf>
    <xf numFmtId="49" fontId="9" fillId="0" borderId="5" xfId="1" applyNumberFormat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horizontal="left" vertical="center" wrapText="1" indent="6"/>
    </xf>
    <xf numFmtId="164" fontId="9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vertical="center" wrapText="1"/>
    </xf>
    <xf numFmtId="0" fontId="9" fillId="0" borderId="18" xfId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13" fillId="0" borderId="9" xfId="1" applyFont="1" applyFill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0" fontId="9" fillId="0" borderId="30" xfId="1" applyFont="1" applyFill="1" applyBorder="1" applyAlignment="1" applyProtection="1">
      <alignment horizontal="left" vertical="center" wrapText="1" indent="1"/>
    </xf>
    <xf numFmtId="164" fontId="12" fillId="0" borderId="9" xfId="0" applyNumberFormat="1" applyFont="1" applyBorder="1" applyAlignment="1" applyProtection="1">
      <alignment horizontal="right" vertical="center" wrapText="1" indent="1"/>
    </xf>
    <xf numFmtId="164" fontId="12" fillId="0" borderId="10" xfId="0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7" fillId="0" borderId="0" xfId="1" applyFont="1" applyFill="1" applyProtection="1"/>
    <xf numFmtId="164" fontId="15" fillId="0" borderId="9" xfId="0" quotePrefix="1" applyNumberFormat="1" applyFont="1" applyBorder="1" applyAlignment="1" applyProtection="1">
      <alignment horizontal="right" vertical="center" wrapText="1" indent="1"/>
    </xf>
    <xf numFmtId="164" fontId="15" fillId="0" borderId="10" xfId="0" quotePrefix="1" applyNumberFormat="1" applyFont="1" applyBorder="1" applyAlignment="1" applyProtection="1">
      <alignment horizontal="righ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5" fillId="0" borderId="21" xfId="0" applyFont="1" applyBorder="1" applyAlignment="1" applyProtection="1">
      <alignment horizontal="left" vertical="center" wrapText="1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 applyProtection="1">
      <alignment horizontal="right" vertical="center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</xf>
    <xf numFmtId="0" fontId="1" fillId="0" borderId="0" xfId="1" applyFont="1" applyFill="1" applyProtection="1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right" vertical="center"/>
    </xf>
    <xf numFmtId="164" fontId="6" fillId="0" borderId="8" xfId="0" applyNumberFormat="1" applyFont="1" applyFill="1" applyBorder="1" applyAlignment="1" applyProtection="1">
      <alignment horizontal="centerContinuous" vertical="center" wrapText="1"/>
    </xf>
    <xf numFmtId="164" fontId="6" fillId="0" borderId="9" xfId="0" applyNumberFormat="1" applyFont="1" applyFill="1" applyBorder="1" applyAlignment="1" applyProtection="1">
      <alignment horizontal="centerContinuous" vertical="center" wrapText="1"/>
    </xf>
    <xf numFmtId="164" fontId="6" fillId="0" borderId="22" xfId="0" applyNumberFormat="1" applyFont="1" applyFill="1" applyBorder="1" applyAlignment="1" applyProtection="1">
      <alignment horizontal="centerContinuous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center" vertical="center" wrapText="1"/>
    </xf>
    <xf numFmtId="164" fontId="6" fillId="0" borderId="33" xfId="0" applyNumberFormat="1" applyFont="1" applyFill="1" applyBorder="1" applyAlignment="1" applyProtection="1">
      <alignment horizontal="center" vertical="center" wrapText="1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13" fillId="0" borderId="34" xfId="0" applyNumberFormat="1" applyFont="1" applyFill="1" applyBorder="1" applyAlignment="1" applyProtection="1">
      <alignment horizontal="center" vertical="center" wrapText="1"/>
    </xf>
    <xf numFmtId="164" fontId="13" fillId="0" borderId="8" xfId="0" applyNumberFormat="1" applyFont="1" applyFill="1" applyBorder="1" applyAlignment="1" applyProtection="1">
      <alignment horizontal="center" vertical="center" wrapText="1"/>
    </xf>
    <xf numFmtId="164" fontId="13" fillId="0" borderId="9" xfId="0" applyNumberFormat="1" applyFont="1" applyFill="1" applyBorder="1" applyAlignment="1" applyProtection="1">
      <alignment horizontal="center" vertical="center" wrapText="1"/>
    </xf>
    <xf numFmtId="164" fontId="13" fillId="0" borderId="22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0" fillId="0" borderId="35" xfId="0" applyNumberFormat="1" applyFill="1" applyBorder="1" applyAlignment="1" applyProtection="1">
      <alignment horizontal="left" vertical="center" wrapText="1" indent="1"/>
    </xf>
    <xf numFmtId="164" fontId="9" fillId="0" borderId="11" xfId="0" applyNumberFormat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left" vertical="center" wrapText="1" indent="1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9" xfId="0" applyNumberFormat="1" applyFont="1" applyFill="1" applyBorder="1" applyAlignment="1" applyProtection="1">
      <alignment horizontal="left" vertical="center" wrapText="1" indent="1"/>
    </xf>
    <xf numFmtId="164" fontId="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4" xfId="0" applyNumberFormat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Fill="1" applyBorder="1" applyAlignment="1" applyProtection="1">
      <alignment horizontal="left" vertical="center" wrapText="1" indent="1"/>
    </xf>
    <xf numFmtId="164" fontId="13" fillId="0" borderId="9" xfId="0" applyNumberFormat="1" applyFont="1" applyFill="1" applyBorder="1" applyAlignment="1" applyProtection="1">
      <alignment horizontal="right" vertical="center" wrapText="1" indent="1"/>
    </xf>
    <xf numFmtId="164" fontId="4" fillId="0" borderId="42" xfId="0" applyNumberFormat="1" applyFont="1" applyFill="1" applyBorder="1" applyAlignment="1" applyProtection="1">
      <alignment horizontal="left" vertical="center" wrapText="1" indent="1"/>
    </xf>
    <xf numFmtId="164" fontId="14" fillId="0" borderId="28" xfId="0" applyNumberFormat="1" applyFont="1" applyFill="1" applyBorder="1" applyAlignment="1" applyProtection="1">
      <alignment horizontal="left" vertical="center" wrapText="1" indent="1"/>
    </xf>
    <xf numFmtId="164" fontId="24" fillId="0" borderId="30" xfId="0" applyNumberFormat="1" applyFont="1" applyFill="1" applyBorder="1" applyAlignment="1" applyProtection="1">
      <alignment horizontal="right" vertical="center" wrapText="1" indent="1"/>
    </xf>
    <xf numFmtId="164" fontId="14" fillId="0" borderId="14" xfId="0" applyNumberFormat="1" applyFont="1" applyFill="1" applyBorder="1" applyAlignment="1" applyProtection="1">
      <alignment horizontal="left" vertical="center" wrapText="1" indent="1"/>
    </xf>
    <xf numFmtId="164" fontId="1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7" xfId="0" applyNumberFormat="1" applyFont="1" applyFill="1" applyBorder="1" applyAlignment="1" applyProtection="1">
      <alignment horizontal="left" vertical="center" wrapText="1" indent="1"/>
    </xf>
    <xf numFmtId="164" fontId="14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5" xfId="0" applyNumberFormat="1" applyFont="1" applyFill="1" applyBorder="1" applyAlignment="1" applyProtection="1">
      <alignment horizontal="righ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right" vertical="center" wrapText="1" indent="1"/>
    </xf>
    <xf numFmtId="164" fontId="21" fillId="0" borderId="10" xfId="0" applyNumberFormat="1" applyFont="1" applyFill="1" applyBorder="1" applyAlignment="1" applyProtection="1">
      <alignment horizontal="right" vertical="center" wrapText="1" indent="1"/>
    </xf>
    <xf numFmtId="164" fontId="9" fillId="0" borderId="14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4" fillId="0" borderId="14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4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9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left" vertical="center" wrapText="1" indent="1"/>
    </xf>
    <xf numFmtId="164" fontId="13" fillId="0" borderId="22" xfId="0" applyNumberFormat="1" applyFont="1" applyFill="1" applyBorder="1" applyAlignment="1" applyProtection="1">
      <alignment horizontal="right" vertical="center" wrapText="1" indent="1"/>
    </xf>
    <xf numFmtId="164" fontId="24" fillId="0" borderId="28" xfId="0" applyNumberFormat="1" applyFont="1" applyFill="1" applyBorder="1" applyAlignment="1" applyProtection="1">
      <alignment horizontal="left" vertical="center" wrapText="1" indent="1"/>
    </xf>
    <xf numFmtId="164" fontId="24" fillId="0" borderId="12" xfId="0" applyNumberFormat="1" applyFont="1" applyFill="1" applyBorder="1" applyAlignment="1" applyProtection="1">
      <alignment horizontal="righ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4" xfId="0" applyNumberFormat="1" applyFont="1" applyFill="1" applyBorder="1" applyAlignment="1" applyProtection="1">
      <alignment horizontal="left" vertical="center" wrapText="1" indent="2"/>
    </xf>
    <xf numFmtId="164" fontId="14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0" applyNumberFormat="1" applyFont="1" applyFill="1" applyBorder="1" applyAlignment="1" applyProtection="1">
      <alignment horizontal="left" vertical="center" wrapText="1" indent="2"/>
    </xf>
    <xf numFmtId="164" fontId="24" fillId="0" borderId="15" xfId="0" applyNumberFormat="1" applyFont="1" applyFill="1" applyBorder="1" applyAlignment="1" applyProtection="1">
      <alignment horizontal="left" vertical="center" wrapText="1" indent="1"/>
    </xf>
    <xf numFmtId="164" fontId="14" fillId="0" borderId="11" xfId="0" applyNumberFormat="1" applyFont="1" applyFill="1" applyBorder="1" applyAlignment="1" applyProtection="1">
      <alignment horizontal="left" vertical="center" wrapText="1" indent="1"/>
    </xf>
    <xf numFmtId="164" fontId="14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left" vertical="center" wrapText="1" indent="2"/>
    </xf>
    <xf numFmtId="164" fontId="9" fillId="0" borderId="17" xfId="0" applyNumberFormat="1" applyFont="1" applyFill="1" applyBorder="1" applyAlignment="1" applyProtection="1">
      <alignment horizontal="left" vertical="center" wrapText="1" indent="2"/>
    </xf>
    <xf numFmtId="164" fontId="21" fillId="0" borderId="22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Alignment="1">
      <alignment horizontal="center" vertical="center" wrapText="1"/>
    </xf>
    <xf numFmtId="164" fontId="8" fillId="0" borderId="20" xfId="0" applyNumberFormat="1" applyFont="1" applyFill="1" applyBorder="1" applyAlignment="1" applyProtection="1">
      <alignment horizontal="center" vertical="center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47" xfId="0" applyNumberFormat="1" applyFont="1" applyFill="1" applyBorder="1" applyAlignment="1" applyProtection="1">
      <alignment horizontal="center" vertical="center" wrapText="1"/>
    </xf>
    <xf numFmtId="164" fontId="9" fillId="0" borderId="15" xfId="0" applyNumberFormat="1" applyFont="1" applyFill="1" applyBorder="1" applyAlignment="1" applyProtection="1">
      <alignment vertical="center" wrapText="1"/>
      <protection locked="0"/>
    </xf>
    <xf numFmtId="1" fontId="9" fillId="0" borderId="15" xfId="0" applyNumberFormat="1" applyFont="1" applyFill="1" applyBorder="1" applyAlignment="1" applyProtection="1">
      <alignment vertical="center" wrapText="1"/>
      <protection locked="0"/>
    </xf>
    <xf numFmtId="164" fontId="9" fillId="0" borderId="40" xfId="0" applyNumberFormat="1" applyFont="1" applyFill="1" applyBorder="1" applyAlignment="1" applyProtection="1">
      <alignment vertical="center" wrapText="1"/>
      <protection locked="0"/>
    </xf>
    <xf numFmtId="164" fontId="13" fillId="0" borderId="38" xfId="0" applyNumberFormat="1" applyFont="1" applyFill="1" applyBorder="1" applyAlignment="1" applyProtection="1">
      <alignment vertical="center" wrapText="1"/>
    </xf>
    <xf numFmtId="164" fontId="0" fillId="0" borderId="28" xfId="0" applyNumberFormat="1" applyFill="1" applyBorder="1" applyAlignment="1" applyProtection="1">
      <alignment horizontal="center" vertical="center" wrapText="1"/>
      <protection locked="0"/>
    </xf>
    <xf numFmtId="164" fontId="9" fillId="0" borderId="18" xfId="0" applyNumberFormat="1" applyFont="1" applyFill="1" applyBorder="1" applyAlignment="1" applyProtection="1">
      <alignment vertical="center" wrapText="1"/>
      <protection locked="0"/>
    </xf>
    <xf numFmtId="1" fontId="9" fillId="0" borderId="18" xfId="0" applyNumberFormat="1" applyFont="1" applyFill="1" applyBorder="1" applyAlignment="1" applyProtection="1">
      <alignment vertical="center" wrapText="1"/>
      <protection locked="0"/>
    </xf>
    <xf numFmtId="164" fontId="9" fillId="0" borderId="48" xfId="0" applyNumberFormat="1" applyFont="1" applyFill="1" applyBorder="1" applyAlignment="1" applyProtection="1">
      <alignment vertical="center" wrapText="1"/>
      <protection locked="0"/>
    </xf>
    <xf numFmtId="164" fontId="6" fillId="0" borderId="8" xfId="0" applyNumberFormat="1" applyFont="1" applyFill="1" applyBorder="1" applyAlignment="1" applyProtection="1">
      <alignment horizontal="left" vertical="center" wrapText="1"/>
    </xf>
    <xf numFmtId="164" fontId="8" fillId="0" borderId="9" xfId="0" applyNumberFormat="1" applyFont="1" applyFill="1" applyBorder="1" applyAlignment="1" applyProtection="1">
      <alignment vertical="center" wrapText="1"/>
    </xf>
    <xf numFmtId="164" fontId="8" fillId="2" borderId="9" xfId="0" applyNumberFormat="1" applyFont="1" applyFill="1" applyBorder="1" applyAlignment="1" applyProtection="1">
      <alignment vertical="center" wrapText="1"/>
    </xf>
    <xf numFmtId="164" fontId="8" fillId="0" borderId="22" xfId="0" applyNumberFormat="1" applyFont="1" applyFill="1" applyBorder="1" applyAlignment="1" applyProtection="1">
      <alignment vertical="center" wrapText="1"/>
    </xf>
    <xf numFmtId="164" fontId="23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22" fillId="0" borderId="0" xfId="0" applyNumberFormat="1" applyFont="1" applyFill="1" applyAlignment="1" applyProtection="1">
      <alignment textRotation="180" wrapText="1"/>
      <protection locked="0"/>
    </xf>
    <xf numFmtId="164" fontId="25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0" xfId="0" applyNumberFormat="1" applyFont="1" applyFill="1" applyAlignment="1" applyProtection="1">
      <alignment horizontal="left" vertical="center" wrapText="1"/>
    </xf>
    <xf numFmtId="164" fontId="25" fillId="0" borderId="0" xfId="0" applyNumberFormat="1" applyFont="1" applyFill="1" applyAlignment="1" applyProtection="1">
      <alignment vertical="center" wrapText="1"/>
    </xf>
    <xf numFmtId="0" fontId="27" fillId="0" borderId="0" xfId="0" applyFont="1" applyAlignment="1" applyProtection="1">
      <alignment horizontal="right" vertical="top"/>
    </xf>
    <xf numFmtId="0" fontId="27" fillId="0" borderId="0" xfId="0" applyFont="1" applyAlignment="1" applyProtection="1">
      <alignment horizontal="right" vertical="top"/>
      <protection locked="0"/>
    </xf>
    <xf numFmtId="164" fontId="26" fillId="0" borderId="0" xfId="0" applyNumberFormat="1" applyFont="1" applyFill="1" applyAlignment="1" applyProtection="1">
      <alignment vertical="center" wrapText="1"/>
    </xf>
    <xf numFmtId="0" fontId="6" fillId="0" borderId="49" xfId="0" applyFont="1" applyFill="1" applyBorder="1" applyAlignment="1" applyProtection="1">
      <alignment horizontal="center" vertical="center" wrapText="1"/>
    </xf>
    <xf numFmtId="0" fontId="6" fillId="0" borderId="4" xfId="0" quotePrefix="1" applyFont="1" applyFill="1" applyBorder="1" applyAlignment="1" applyProtection="1">
      <alignment horizontal="right" vertical="center" indent="1"/>
    </xf>
    <xf numFmtId="0" fontId="2" fillId="0" borderId="0" xfId="0" applyFont="1" applyFill="1" applyAlignment="1" applyProtection="1">
      <alignment vertical="center"/>
    </xf>
    <xf numFmtId="0" fontId="6" fillId="0" borderId="52" xfId="0" applyFont="1" applyFill="1" applyBorder="1" applyAlignment="1" applyProtection="1">
      <alignment horizontal="center" vertical="center" wrapText="1"/>
    </xf>
    <xf numFmtId="49" fontId="6" fillId="0" borderId="55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23" fillId="0" borderId="0" xfId="0" applyFont="1" applyFill="1" applyAlignment="1" applyProtection="1">
      <alignment vertical="center"/>
    </xf>
    <xf numFmtId="0" fontId="6" fillId="0" borderId="56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0" fontId="6" fillId="0" borderId="57" xfId="0" applyFont="1" applyFill="1" applyBorder="1" applyAlignment="1" applyProtection="1">
      <alignment horizontal="center" vertical="center" wrapText="1"/>
    </xf>
    <xf numFmtId="0" fontId="6" fillId="0" borderId="58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49" fontId="9" fillId="0" borderId="11" xfId="1" applyNumberFormat="1" applyFont="1" applyFill="1" applyBorder="1" applyAlignment="1" applyProtection="1">
      <alignment horizontal="center" vertical="center" wrapText="1"/>
    </xf>
    <xf numFmtId="0" fontId="28" fillId="0" borderId="0" xfId="0" applyFont="1" applyFill="1" applyAlignment="1" applyProtection="1">
      <alignment vertical="center" wrapText="1"/>
    </xf>
    <xf numFmtId="49" fontId="9" fillId="0" borderId="14" xfId="1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Alignment="1" applyProtection="1">
      <alignment vertical="center" wrapText="1"/>
    </xf>
    <xf numFmtId="49" fontId="9" fillId="0" borderId="17" xfId="1" applyNumberFormat="1" applyFont="1" applyFill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wrapText="1"/>
    </xf>
    <xf numFmtId="0" fontId="11" fillId="0" borderId="18" xfId="0" applyFont="1" applyBorder="1" applyAlignment="1" applyProtection="1">
      <alignment wrapText="1"/>
    </xf>
    <xf numFmtId="0" fontId="11" fillId="0" borderId="11" xfId="0" applyFont="1" applyBorder="1" applyAlignment="1" applyProtection="1">
      <alignment horizontal="center" wrapText="1"/>
    </xf>
    <xf numFmtId="0" fontId="11" fillId="0" borderId="14" xfId="0" applyFont="1" applyBorder="1" applyAlignment="1" applyProtection="1">
      <alignment horizontal="center" wrapText="1"/>
    </xf>
    <xf numFmtId="0" fontId="11" fillId="0" borderId="17" xfId="0" applyFont="1" applyBorder="1" applyAlignment="1" applyProtection="1">
      <alignment horizontal="center" wrapText="1"/>
    </xf>
    <xf numFmtId="0" fontId="12" fillId="0" borderId="9" xfId="0" applyFont="1" applyBorder="1" applyAlignment="1" applyProtection="1">
      <alignment wrapText="1"/>
    </xf>
    <xf numFmtId="0" fontId="12" fillId="0" borderId="20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horizontal="left" vertical="center" wrapText="1"/>
    </xf>
    <xf numFmtId="0" fontId="9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horizontal="right" vertical="center" wrapText="1" indent="1"/>
    </xf>
    <xf numFmtId="0" fontId="8" fillId="0" borderId="23" xfId="1" applyFont="1" applyFill="1" applyBorder="1" applyAlignment="1" applyProtection="1">
      <alignment horizontal="center" vertical="center" wrapText="1"/>
    </xf>
    <xf numFmtId="164" fontId="8" fillId="0" borderId="58" xfId="1" applyNumberFormat="1" applyFont="1" applyFill="1" applyBorder="1" applyAlignment="1" applyProtection="1">
      <alignment horizontal="right" vertical="center" wrapText="1" indent="1"/>
    </xf>
    <xf numFmtId="0" fontId="30" fillId="0" borderId="0" xfId="0" applyFont="1" applyFill="1" applyAlignment="1" applyProtection="1">
      <alignment vertical="center" wrapText="1"/>
    </xf>
    <xf numFmtId="49" fontId="9" fillId="0" borderId="2" xfId="1" applyNumberFormat="1" applyFont="1" applyFill="1" applyBorder="1" applyAlignment="1" applyProtection="1">
      <alignment horizontal="center" vertical="center" wrapText="1"/>
    </xf>
    <xf numFmtId="164" fontId="9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28" xfId="1" applyNumberFormat="1" applyFont="1" applyFill="1" applyBorder="1" applyAlignment="1" applyProtection="1">
      <alignment horizontal="center" vertical="center" wrapText="1"/>
    </xf>
    <xf numFmtId="49" fontId="9" fillId="0" borderId="5" xfId="1" applyNumberFormat="1" applyFont="1" applyFill="1" applyBorder="1" applyAlignment="1" applyProtection="1">
      <alignment horizontal="center" vertical="center" wrapText="1"/>
    </xf>
    <xf numFmtId="164" fontId="9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 applyProtection="1">
      <alignment vertical="center" wrapText="1"/>
    </xf>
    <xf numFmtId="164" fontId="12" fillId="0" borderId="22" xfId="0" applyNumberFormat="1" applyFont="1" applyBorder="1" applyAlignment="1" applyProtection="1">
      <alignment horizontal="right" vertical="center" wrapText="1" indent="1"/>
    </xf>
    <xf numFmtId="164" fontId="15" fillId="0" borderId="22" xfId="0" quotePrefix="1" applyNumberFormat="1" applyFont="1" applyBorder="1" applyAlignment="1" applyProtection="1">
      <alignment horizontal="right" vertical="center" wrapText="1" indent="1"/>
    </xf>
    <xf numFmtId="0" fontId="12" fillId="0" borderId="20" xfId="0" applyFont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 indent="1"/>
    </xf>
    <xf numFmtId="0" fontId="23" fillId="0" borderId="8" xfId="0" applyFont="1" applyFill="1" applyBorder="1" applyAlignment="1" applyProtection="1">
      <alignment horizontal="left" vertical="center"/>
    </xf>
    <xf numFmtId="0" fontId="23" fillId="0" borderId="33" xfId="0" applyFont="1" applyFill="1" applyBorder="1" applyAlignment="1" applyProtection="1">
      <alignment vertical="center" wrapText="1"/>
    </xf>
    <xf numFmtId="3" fontId="23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Alignment="1" applyProtection="1">
      <alignment horizontal="right" vertical="top"/>
      <protection locked="0"/>
    </xf>
    <xf numFmtId="49" fontId="6" fillId="0" borderId="4" xfId="0" applyNumberFormat="1" applyFont="1" applyFill="1" applyBorder="1" applyAlignment="1" applyProtection="1">
      <alignment horizontal="right" vertical="center"/>
    </xf>
    <xf numFmtId="49" fontId="6" fillId="0" borderId="55" xfId="0" applyNumberFormat="1" applyFont="1" applyFill="1" applyBorder="1" applyAlignment="1" applyProtection="1">
      <alignment horizontal="right" vertical="center"/>
    </xf>
    <xf numFmtId="0" fontId="13" fillId="0" borderId="9" xfId="0" applyFont="1" applyFill="1" applyBorder="1" applyAlignment="1" applyProtection="1">
      <alignment horizontal="left" vertical="center" wrapText="1" indent="1"/>
    </xf>
    <xf numFmtId="164" fontId="13" fillId="0" borderId="10" xfId="0" applyNumberFormat="1" applyFont="1" applyFill="1" applyBorder="1" applyAlignment="1" applyProtection="1">
      <alignment horizontal="right" vertical="center" wrapText="1" indent="1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164" fontId="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8" xfId="0" applyFont="1" applyFill="1" applyBorder="1" applyAlignment="1" applyProtection="1">
      <alignment horizontal="center" vertical="center" wrapText="1"/>
    </xf>
    <xf numFmtId="164" fontId="13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1" xfId="0" applyNumberFormat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left" vertical="center" wrapText="1" indent="1"/>
    </xf>
    <xf numFmtId="164" fontId="14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5" xfId="1" applyFont="1" applyFill="1" applyBorder="1" applyAlignment="1" applyProtection="1">
      <alignment horizontal="left" vertical="center" wrapText="1" indent="1"/>
    </xf>
    <xf numFmtId="164" fontId="14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1" xfId="1" quotePrefix="1" applyFont="1" applyFill="1" applyBorder="1" applyAlignment="1" applyProtection="1">
      <alignment horizontal="left" vertical="center" wrapText="1" indent="1"/>
    </xf>
    <xf numFmtId="164" fontId="1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1" xfId="1" applyFont="1" applyFill="1" applyBorder="1" applyAlignment="1" applyProtection="1">
      <alignment horizontal="left" vertical="center" wrapText="1" indent="1"/>
    </xf>
    <xf numFmtId="0" fontId="12" fillId="0" borderId="8" xfId="0" applyFont="1" applyBorder="1" applyAlignment="1" applyProtection="1">
      <alignment horizontal="center" vertical="center" wrapText="1"/>
    </xf>
    <xf numFmtId="0" fontId="32" fillId="0" borderId="33" xfId="0" applyFont="1" applyBorder="1" applyAlignment="1" applyProtection="1">
      <alignment horizontal="left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</xf>
    <xf numFmtId="0" fontId="6" fillId="0" borderId="9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3" fontId="2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3" xfId="0" applyNumberFormat="1" applyFont="1" applyFill="1" applyBorder="1" applyAlignment="1" applyProtection="1">
      <alignment horizontal="right" vertical="center" wrapText="1" indent="1"/>
    </xf>
    <xf numFmtId="164" fontId="9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0" applyNumberFormat="1" applyFont="1" applyFill="1" applyBorder="1" applyAlignment="1" applyProtection="1">
      <alignment horizontal="right" vertical="center" wrapText="1" indent="1"/>
    </xf>
    <xf numFmtId="164" fontId="1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horizontal="center" vertical="center" wrapText="1"/>
    </xf>
    <xf numFmtId="0" fontId="8" fillId="0" borderId="22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right" vertical="center" wrapText="1" indent="1"/>
    </xf>
    <xf numFmtId="0" fontId="9" fillId="0" borderId="12" xfId="0" applyFont="1" applyFill="1" applyBorder="1" applyAlignment="1" applyProtection="1">
      <alignment horizontal="left" vertical="center" wrapText="1"/>
      <protection locked="0"/>
    </xf>
    <xf numFmtId="164" fontId="9" fillId="0" borderId="12" xfId="0" applyNumberFormat="1" applyFont="1" applyFill="1" applyBorder="1" applyAlignment="1" applyProtection="1">
      <alignment vertical="center" wrapText="1"/>
      <protection locked="0"/>
    </xf>
    <xf numFmtId="164" fontId="9" fillId="0" borderId="12" xfId="0" applyNumberFormat="1" applyFont="1" applyFill="1" applyBorder="1" applyAlignment="1" applyProtection="1">
      <alignment vertical="center" wrapText="1"/>
    </xf>
    <xf numFmtId="164" fontId="9" fillId="0" borderId="36" xfId="0" applyNumberFormat="1" applyFont="1" applyFill="1" applyBorder="1" applyAlignment="1" applyProtection="1">
      <alignment vertical="center" wrapText="1"/>
      <protection locked="0"/>
    </xf>
    <xf numFmtId="0" fontId="9" fillId="0" borderId="14" xfId="0" applyFont="1" applyFill="1" applyBorder="1" applyAlignment="1" applyProtection="1">
      <alignment horizontal="right" vertical="center" wrapText="1" indent="1"/>
    </xf>
    <xf numFmtId="0" fontId="9" fillId="0" borderId="15" xfId="0" applyFont="1" applyFill="1" applyBorder="1" applyAlignment="1" applyProtection="1">
      <alignment horizontal="left" vertical="center" wrapText="1"/>
      <protection locked="0"/>
    </xf>
    <xf numFmtId="164" fontId="9" fillId="0" borderId="38" xfId="0" applyNumberFormat="1" applyFont="1" applyFill="1" applyBorder="1" applyAlignment="1" applyProtection="1">
      <alignment vertical="center" wrapText="1"/>
      <protection locked="0"/>
    </xf>
    <xf numFmtId="0" fontId="9" fillId="0" borderId="18" xfId="0" applyFont="1" applyFill="1" applyBorder="1" applyAlignment="1" applyProtection="1">
      <alignment horizontal="left" vertical="center" wrapText="1"/>
      <protection locked="0"/>
    </xf>
    <xf numFmtId="164" fontId="9" fillId="0" borderId="41" xfId="0" applyNumberFormat="1" applyFont="1" applyFill="1" applyBorder="1" applyAlignment="1" applyProtection="1">
      <alignment vertical="center" wrapText="1"/>
      <protection locked="0"/>
    </xf>
    <xf numFmtId="0" fontId="8" fillId="0" borderId="9" xfId="1" applyFont="1" applyFill="1" applyBorder="1" applyAlignment="1" applyProtection="1">
      <alignment horizontal="left" vertical="center" wrapText="1"/>
    </xf>
    <xf numFmtId="0" fontId="11" fillId="0" borderId="12" xfId="0" applyFont="1" applyBorder="1" applyAlignment="1" applyProtection="1">
      <alignment horizontal="left" vertical="center" wrapText="1"/>
    </xf>
    <xf numFmtId="0" fontId="11" fillId="0" borderId="15" xfId="0" applyFont="1" applyBorder="1" applyAlignment="1" applyProtection="1">
      <alignment horizontal="left" vertical="center" wrapText="1"/>
    </xf>
    <xf numFmtId="164" fontId="9" fillId="3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0" applyFont="1" applyBorder="1" applyAlignment="1" applyProtection="1">
      <alignment horizontal="left" vertical="center" wrapText="1"/>
    </xf>
    <xf numFmtId="164" fontId="9" fillId="3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0" applyFont="1" applyBorder="1" applyAlignment="1" applyProtection="1">
      <alignment horizontal="left" vertical="center" wrapText="1"/>
    </xf>
    <xf numFmtId="0" fontId="11" fillId="0" borderId="11" xfId="0" applyFont="1" applyBorder="1" applyAlignment="1" applyProtection="1">
      <alignment vertical="center" wrapText="1"/>
    </xf>
    <xf numFmtId="0" fontId="11" fillId="0" borderId="14" xfId="0" applyFont="1" applyBorder="1" applyAlignment="1" applyProtection="1">
      <alignment vertical="center" wrapText="1"/>
    </xf>
    <xf numFmtId="0" fontId="9" fillId="0" borderId="3" xfId="1" applyFont="1" applyFill="1" applyBorder="1" applyAlignment="1" applyProtection="1">
      <alignment horizontal="left" vertical="center" wrapText="1"/>
    </xf>
    <xf numFmtId="0" fontId="9" fillId="0" borderId="15" xfId="1" applyFont="1" applyFill="1" applyBorder="1" applyAlignment="1" applyProtection="1">
      <alignment horizontal="left" vertical="center" wrapText="1"/>
    </xf>
    <xf numFmtId="0" fontId="9" fillId="0" borderId="27" xfId="1" applyFont="1" applyFill="1" applyBorder="1" applyAlignment="1" applyProtection="1">
      <alignment horizontal="left" vertical="center" wrapText="1"/>
    </xf>
    <xf numFmtId="0" fontId="9" fillId="0" borderId="0" xfId="1" applyFont="1" applyFill="1" applyBorder="1" applyAlignment="1" applyProtection="1">
      <alignment horizontal="left" vertical="center" wrapText="1"/>
    </xf>
    <xf numFmtId="0" fontId="9" fillId="0" borderId="15" xfId="1" applyFont="1" applyFill="1" applyBorder="1" applyAlignment="1" applyProtection="1">
      <alignment horizontal="left" vertical="center"/>
    </xf>
    <xf numFmtId="0" fontId="9" fillId="0" borderId="18" xfId="1" applyFont="1" applyFill="1" applyBorder="1" applyAlignment="1" applyProtection="1">
      <alignment horizontal="left" vertical="center" wrapText="1"/>
    </xf>
    <xf numFmtId="0" fontId="9" fillId="0" borderId="6" xfId="1" applyFont="1" applyFill="1" applyBorder="1" applyAlignment="1" applyProtection="1">
      <alignment horizontal="left" vertical="center" wrapText="1"/>
    </xf>
    <xf numFmtId="0" fontId="9" fillId="0" borderId="12" xfId="1" applyFont="1" applyFill="1" applyBorder="1" applyAlignment="1" applyProtection="1">
      <alignment horizontal="left" vertical="center" wrapText="1"/>
    </xf>
    <xf numFmtId="0" fontId="13" fillId="0" borderId="9" xfId="1" applyFont="1" applyFill="1" applyBorder="1" applyAlignment="1" applyProtection="1">
      <alignment horizontal="left" vertical="center" wrapText="1"/>
    </xf>
    <xf numFmtId="0" fontId="9" fillId="0" borderId="30" xfId="1" applyFont="1" applyFill="1" applyBorder="1" applyAlignment="1" applyProtection="1">
      <alignment horizontal="left" vertical="center" wrapText="1"/>
    </xf>
    <xf numFmtId="0" fontId="15" fillId="0" borderId="21" xfId="0" applyFont="1" applyBorder="1" applyAlignment="1" applyProtection="1">
      <alignment horizontal="left" vertical="center" wrapText="1"/>
    </xf>
    <xf numFmtId="0" fontId="20" fillId="0" borderId="0" xfId="7" applyFill="1" applyProtection="1"/>
    <xf numFmtId="0" fontId="35" fillId="0" borderId="0" xfId="7" applyFont="1" applyFill="1" applyProtection="1"/>
    <xf numFmtId="0" fontId="39" fillId="0" borderId="5" xfId="7" applyFont="1" applyFill="1" applyBorder="1" applyAlignment="1" applyProtection="1">
      <alignment horizontal="center" vertical="center" wrapText="1"/>
    </xf>
    <xf numFmtId="0" fontId="39" fillId="0" borderId="6" xfId="7" applyFont="1" applyFill="1" applyBorder="1" applyAlignment="1" applyProtection="1">
      <alignment horizontal="center" vertical="center" wrapText="1"/>
    </xf>
    <xf numFmtId="0" fontId="39" fillId="0" borderId="7" xfId="7" applyFont="1" applyFill="1" applyBorder="1" applyAlignment="1" applyProtection="1">
      <alignment horizontal="center" vertical="center" wrapText="1"/>
    </xf>
    <xf numFmtId="0" fontId="20" fillId="0" borderId="0" xfId="7" applyFill="1" applyAlignment="1" applyProtection="1">
      <alignment horizontal="center" vertical="center"/>
    </xf>
    <xf numFmtId="0" fontId="12" fillId="0" borderId="2" xfId="7" applyFont="1" applyFill="1" applyBorder="1" applyAlignment="1" applyProtection="1">
      <alignment vertical="center" wrapText="1"/>
    </xf>
    <xf numFmtId="165" fontId="9" fillId="0" borderId="3" xfId="6" applyNumberFormat="1" applyFont="1" applyFill="1" applyBorder="1" applyAlignment="1" applyProtection="1">
      <alignment horizontal="center" vertical="center"/>
    </xf>
    <xf numFmtId="166" fontId="40" fillId="0" borderId="3" xfId="7" applyNumberFormat="1" applyFont="1" applyFill="1" applyBorder="1" applyAlignment="1" applyProtection="1">
      <alignment horizontal="right" vertical="center" wrapText="1"/>
      <protection locked="0"/>
    </xf>
    <xf numFmtId="166" fontId="40" fillId="0" borderId="4" xfId="7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7" applyFill="1" applyAlignment="1" applyProtection="1">
      <alignment vertical="center"/>
    </xf>
    <xf numFmtId="0" fontId="12" fillId="0" borderId="14" xfId="7" applyFont="1" applyFill="1" applyBorder="1" applyAlignment="1" applyProtection="1">
      <alignment vertical="center" wrapText="1"/>
    </xf>
    <xf numFmtId="165" fontId="9" fillId="0" borderId="15" xfId="6" applyNumberFormat="1" applyFont="1" applyFill="1" applyBorder="1" applyAlignment="1" applyProtection="1">
      <alignment horizontal="center" vertical="center"/>
    </xf>
    <xf numFmtId="166" fontId="40" fillId="0" borderId="15" xfId="7" applyNumberFormat="1" applyFont="1" applyFill="1" applyBorder="1" applyAlignment="1" applyProtection="1">
      <alignment horizontal="right" vertical="center" wrapText="1"/>
    </xf>
    <xf numFmtId="166" fontId="40" fillId="0" borderId="38" xfId="7" applyNumberFormat="1" applyFont="1" applyFill="1" applyBorder="1" applyAlignment="1" applyProtection="1">
      <alignment horizontal="right" vertical="center" wrapText="1"/>
    </xf>
    <xf numFmtId="0" fontId="41" fillId="0" borderId="14" xfId="7" applyFont="1" applyFill="1" applyBorder="1" applyAlignment="1" applyProtection="1">
      <alignment horizontal="left" vertical="center" wrapText="1" indent="1"/>
    </xf>
    <xf numFmtId="166" fontId="42" fillId="0" borderId="15" xfId="7" applyNumberFormat="1" applyFont="1" applyFill="1" applyBorder="1" applyAlignment="1" applyProtection="1">
      <alignment horizontal="right" vertical="center" wrapText="1"/>
      <protection locked="0"/>
    </xf>
    <xf numFmtId="166" fontId="42" fillId="0" borderId="38" xfId="7" applyNumberFormat="1" applyFont="1" applyFill="1" applyBorder="1" applyAlignment="1" applyProtection="1">
      <alignment horizontal="right" vertical="center" wrapText="1"/>
      <protection locked="0"/>
    </xf>
    <xf numFmtId="166" fontId="11" fillId="0" borderId="15" xfId="7" applyNumberFormat="1" applyFont="1" applyFill="1" applyBorder="1" applyAlignment="1" applyProtection="1">
      <alignment horizontal="right" vertical="center" wrapText="1"/>
      <protection locked="0"/>
    </xf>
    <xf numFmtId="166" fontId="11" fillId="0" borderId="38" xfId="7" applyNumberFormat="1" applyFont="1" applyFill="1" applyBorder="1" applyAlignment="1" applyProtection="1">
      <alignment horizontal="right" vertical="center" wrapText="1"/>
      <protection locked="0"/>
    </xf>
    <xf numFmtId="166" fontId="11" fillId="0" borderId="15" xfId="7" applyNumberFormat="1" applyFont="1" applyFill="1" applyBorder="1" applyAlignment="1" applyProtection="1">
      <alignment horizontal="right" vertical="center" wrapText="1"/>
    </xf>
    <xf numFmtId="166" fontId="11" fillId="0" borderId="38" xfId="7" applyNumberFormat="1" applyFont="1" applyFill="1" applyBorder="1" applyAlignment="1" applyProtection="1">
      <alignment horizontal="right" vertical="center" wrapText="1"/>
    </xf>
    <xf numFmtId="0" fontId="12" fillId="0" borderId="5" xfId="7" applyFont="1" applyFill="1" applyBorder="1" applyAlignment="1" applyProtection="1">
      <alignment vertical="center" wrapText="1"/>
    </xf>
    <xf numFmtId="165" fontId="9" fillId="0" borderId="6" xfId="6" applyNumberFormat="1" applyFont="1" applyFill="1" applyBorder="1" applyAlignment="1" applyProtection="1">
      <alignment horizontal="center" vertical="center"/>
    </xf>
    <xf numFmtId="166" fontId="40" fillId="0" borderId="6" xfId="7" applyNumberFormat="1" applyFont="1" applyFill="1" applyBorder="1" applyAlignment="1" applyProtection="1">
      <alignment horizontal="right" vertical="center" wrapText="1"/>
    </xf>
    <xf numFmtId="166" fontId="40" fillId="0" borderId="7" xfId="7" applyNumberFormat="1" applyFont="1" applyFill="1" applyBorder="1" applyAlignment="1" applyProtection="1">
      <alignment horizontal="right" vertical="center" wrapText="1"/>
    </xf>
    <xf numFmtId="0" fontId="11" fillId="0" borderId="0" xfId="7" applyFont="1" applyFill="1" applyProtection="1"/>
    <xf numFmtId="3" fontId="20" fillId="0" borderId="0" xfId="7" applyNumberFormat="1" applyFont="1" applyFill="1" applyProtection="1"/>
    <xf numFmtId="3" fontId="20" fillId="0" borderId="0" xfId="7" applyNumberFormat="1" applyFont="1" applyFill="1" applyAlignment="1" applyProtection="1">
      <alignment horizontal="center"/>
    </xf>
    <xf numFmtId="0" fontId="20" fillId="0" borderId="0" xfId="7" applyFont="1" applyFill="1" applyProtection="1"/>
    <xf numFmtId="0" fontId="20" fillId="0" borderId="0" xfId="7" applyFill="1" applyAlignment="1" applyProtection="1">
      <alignment horizontal="center"/>
    </xf>
    <xf numFmtId="0" fontId="4" fillId="0" borderId="0" xfId="6" applyFill="1" applyAlignment="1" applyProtection="1">
      <alignment vertical="center"/>
    </xf>
    <xf numFmtId="0" fontId="4" fillId="0" borderId="0" xfId="6" applyFill="1" applyAlignment="1" applyProtection="1">
      <alignment vertical="center" wrapText="1"/>
    </xf>
    <xf numFmtId="0" fontId="4" fillId="0" borderId="0" xfId="6" applyFill="1" applyAlignment="1" applyProtection="1">
      <alignment horizontal="center" vertical="center"/>
    </xf>
    <xf numFmtId="49" fontId="8" fillId="0" borderId="5" xfId="6" applyNumberFormat="1" applyFont="1" applyFill="1" applyBorder="1" applyAlignment="1" applyProtection="1">
      <alignment horizontal="center" vertical="center" wrapText="1"/>
    </xf>
    <xf numFmtId="49" fontId="8" fillId="0" borderId="6" xfId="6" applyNumberFormat="1" applyFont="1" applyFill="1" applyBorder="1" applyAlignment="1" applyProtection="1">
      <alignment horizontal="center" vertical="center"/>
    </xf>
    <xf numFmtId="49" fontId="8" fillId="0" borderId="7" xfId="6" applyNumberFormat="1" applyFont="1" applyFill="1" applyBorder="1" applyAlignment="1" applyProtection="1">
      <alignment horizontal="center" vertical="center"/>
    </xf>
    <xf numFmtId="49" fontId="10" fillId="0" borderId="0" xfId="6" applyNumberFormat="1" applyFont="1" applyFill="1" applyAlignment="1" applyProtection="1">
      <alignment horizontal="center" vertical="center"/>
    </xf>
    <xf numFmtId="165" fontId="9" fillId="0" borderId="12" xfId="6" applyNumberFormat="1" applyFont="1" applyFill="1" applyBorder="1" applyAlignment="1" applyProtection="1">
      <alignment horizontal="center" vertical="center"/>
    </xf>
    <xf numFmtId="167" fontId="9" fillId="0" borderId="36" xfId="6" applyNumberFormat="1" applyFont="1" applyFill="1" applyBorder="1" applyAlignment="1" applyProtection="1">
      <alignment vertical="center"/>
      <protection locked="0"/>
    </xf>
    <xf numFmtId="167" fontId="9" fillId="0" borderId="38" xfId="6" applyNumberFormat="1" applyFont="1" applyFill="1" applyBorder="1" applyAlignment="1" applyProtection="1">
      <alignment vertical="center"/>
      <protection locked="0"/>
    </xf>
    <xf numFmtId="167" fontId="8" fillId="0" borderId="38" xfId="6" applyNumberFormat="1" applyFont="1" applyFill="1" applyBorder="1" applyAlignment="1" applyProtection="1">
      <alignment vertical="center"/>
    </xf>
    <xf numFmtId="167" fontId="8" fillId="0" borderId="38" xfId="6" applyNumberFormat="1" applyFont="1" applyFill="1" applyBorder="1" applyAlignment="1" applyProtection="1">
      <alignment vertical="center"/>
      <protection locked="0"/>
    </xf>
    <xf numFmtId="0" fontId="10" fillId="0" borderId="0" xfId="6" applyFont="1" applyFill="1" applyAlignment="1" applyProtection="1">
      <alignment vertical="center"/>
    </xf>
    <xf numFmtId="0" fontId="8" fillId="0" borderId="5" xfId="6" applyFont="1" applyFill="1" applyBorder="1" applyAlignment="1" applyProtection="1">
      <alignment horizontal="left" vertical="center" wrapText="1"/>
    </xf>
    <xf numFmtId="167" fontId="8" fillId="0" borderId="7" xfId="6" applyNumberFormat="1" applyFont="1" applyFill="1" applyBorder="1" applyAlignment="1" applyProtection="1">
      <alignment vertical="center"/>
    </xf>
    <xf numFmtId="0" fontId="20" fillId="0" borderId="0" xfId="7" applyFont="1" applyFill="1" applyAlignment="1" applyProtection="1"/>
    <xf numFmtId="0" fontId="25" fillId="0" borderId="0" xfId="6" applyFont="1" applyFill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center" vertical="center"/>
    </xf>
    <xf numFmtId="164" fontId="7" fillId="0" borderId="4" xfId="1" applyNumberFormat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horizontal="center" textRotation="180" wrapText="1"/>
    </xf>
    <xf numFmtId="164" fontId="7" fillId="0" borderId="31" xfId="0" applyNumberFormat="1" applyFont="1" applyFill="1" applyBorder="1" applyAlignment="1" applyProtection="1">
      <alignment horizontal="center" vertical="center" wrapText="1"/>
    </xf>
    <xf numFmtId="164" fontId="7" fillId="0" borderId="32" xfId="0" applyNumberFormat="1" applyFont="1" applyFill="1" applyBorder="1" applyAlignment="1" applyProtection="1">
      <alignment horizontal="center" vertical="center" wrapText="1"/>
    </xf>
    <xf numFmtId="164" fontId="22" fillId="0" borderId="0" xfId="0" applyNumberFormat="1" applyFont="1" applyFill="1" applyAlignment="1" applyProtection="1">
      <alignment horizontal="center" textRotation="180" wrapText="1"/>
      <protection locked="0"/>
    </xf>
    <xf numFmtId="164" fontId="7" fillId="0" borderId="43" xfId="0" applyNumberFormat="1" applyFont="1" applyFill="1" applyBorder="1" applyAlignment="1" applyProtection="1">
      <alignment horizontal="center" vertical="center" wrapText="1"/>
    </xf>
    <xf numFmtId="164" fontId="7" fillId="0" borderId="44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0" fontId="22" fillId="0" borderId="0" xfId="0" applyNumberFormat="1" applyFont="1" applyFill="1" applyAlignment="1" applyProtection="1">
      <alignment horizontal="center" textRotation="180" wrapText="1"/>
      <protection locked="0"/>
    </xf>
    <xf numFmtId="164" fontId="5" fillId="0" borderId="1" xfId="0" applyNumberFormat="1" applyFont="1" applyFill="1" applyBorder="1" applyAlignment="1" applyProtection="1">
      <alignment horizontal="right" wrapText="1"/>
    </xf>
    <xf numFmtId="164" fontId="22" fillId="0" borderId="0" xfId="0" applyNumberFormat="1" applyFont="1" applyFill="1" applyAlignment="1">
      <alignment horizontal="center" textRotation="180" wrapText="1"/>
    </xf>
    <xf numFmtId="0" fontId="6" fillId="0" borderId="50" xfId="0" applyFont="1" applyFill="1" applyBorder="1" applyAlignment="1" applyProtection="1">
      <alignment horizontal="center" vertical="center"/>
      <protection locked="0"/>
    </xf>
    <xf numFmtId="0" fontId="6" fillId="0" borderId="51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6" fillId="0" borderId="53" xfId="0" applyFont="1" applyFill="1" applyBorder="1" applyAlignment="1" applyProtection="1">
      <alignment horizontal="center" vertical="center"/>
    </xf>
    <xf numFmtId="0" fontId="6" fillId="0" borderId="54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56" xfId="0" applyFont="1" applyFill="1" applyBorder="1" applyAlignment="1" applyProtection="1">
      <alignment horizontal="center" vertical="center" wrapText="1"/>
    </xf>
    <xf numFmtId="0" fontId="6" fillId="0" borderId="5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54" xfId="0" quotePrefix="1" applyFont="1" applyFill="1" applyBorder="1" applyAlignment="1" applyProtection="1">
      <alignment horizontal="center" vertical="center"/>
    </xf>
    <xf numFmtId="0" fontId="6" fillId="0" borderId="29" xfId="0" quotePrefix="1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6" fillId="0" borderId="56" xfId="0" applyFont="1" applyFill="1" applyBorder="1" applyAlignment="1" applyProtection="1">
      <alignment horizontal="left" vertical="center" wrapText="1" indent="1"/>
    </xf>
    <xf numFmtId="0" fontId="6" fillId="0" borderId="33" xfId="0" applyFont="1" applyFill="1" applyBorder="1" applyAlignment="1" applyProtection="1">
      <alignment horizontal="left" vertical="center" wrapText="1" indent="1"/>
    </xf>
    <xf numFmtId="0" fontId="6" fillId="0" borderId="23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24" xfId="1" applyFont="1" applyFill="1" applyBorder="1" applyAlignment="1" applyProtection="1">
      <alignment horizontal="center" vertical="center" wrapText="1"/>
    </xf>
    <xf numFmtId="0" fontId="6" fillId="0" borderId="21" xfId="1" applyFont="1" applyFill="1" applyBorder="1" applyAlignment="1" applyProtection="1">
      <alignment horizontal="center" vertical="center" wrapText="1"/>
    </xf>
    <xf numFmtId="0" fontId="20" fillId="0" borderId="0" xfId="7" applyFont="1" applyFill="1" applyAlignment="1" applyProtection="1">
      <alignment horizontal="left"/>
    </xf>
    <xf numFmtId="0" fontId="34" fillId="0" borderId="0" xfId="7" applyFont="1" applyFill="1" applyAlignment="1" applyProtection="1">
      <alignment horizontal="center" vertical="center" wrapText="1"/>
    </xf>
    <xf numFmtId="0" fontId="34" fillId="0" borderId="0" xfId="7" applyFont="1" applyFill="1" applyAlignment="1" applyProtection="1">
      <alignment horizontal="center" vertical="center"/>
    </xf>
    <xf numFmtId="0" fontId="36" fillId="0" borderId="0" xfId="7" applyFont="1" applyFill="1" applyBorder="1" applyAlignment="1" applyProtection="1">
      <alignment horizontal="right"/>
    </xf>
    <xf numFmtId="0" fontId="37" fillId="0" borderId="23" xfId="7" applyFont="1" applyFill="1" applyBorder="1" applyAlignment="1" applyProtection="1">
      <alignment horizontal="center" vertical="center" wrapText="1"/>
    </xf>
    <xf numFmtId="0" fontId="37" fillId="0" borderId="28" xfId="7" applyFont="1" applyFill="1" applyBorder="1" applyAlignment="1" applyProtection="1">
      <alignment horizontal="center" vertical="center" wrapText="1"/>
    </xf>
    <xf numFmtId="0" fontId="37" fillId="0" borderId="11" xfId="7" applyFont="1" applyFill="1" applyBorder="1" applyAlignment="1" applyProtection="1">
      <alignment horizontal="center" vertical="center" wrapText="1"/>
    </xf>
    <xf numFmtId="0" fontId="38" fillId="0" borderId="24" xfId="6" applyFont="1" applyFill="1" applyBorder="1" applyAlignment="1" applyProtection="1">
      <alignment horizontal="center" vertical="center" textRotation="90"/>
    </xf>
    <xf numFmtId="0" fontId="38" fillId="0" borderId="30" xfId="6" applyFont="1" applyFill="1" applyBorder="1" applyAlignment="1" applyProtection="1">
      <alignment horizontal="center" vertical="center" textRotation="90"/>
    </xf>
    <xf numFmtId="0" fontId="38" fillId="0" borderId="12" xfId="6" applyFont="1" applyFill="1" applyBorder="1" applyAlignment="1" applyProtection="1">
      <alignment horizontal="center" vertical="center" textRotation="90"/>
    </xf>
    <xf numFmtId="0" fontId="36" fillId="0" borderId="3" xfId="7" applyFont="1" applyFill="1" applyBorder="1" applyAlignment="1" applyProtection="1">
      <alignment horizontal="center" vertical="center" wrapText="1"/>
    </xf>
    <xf numFmtId="0" fontId="36" fillId="0" borderId="15" xfId="7" applyFont="1" applyFill="1" applyBorder="1" applyAlignment="1" applyProtection="1">
      <alignment horizontal="center" vertical="center" wrapText="1"/>
    </xf>
    <xf numFmtId="0" fontId="36" fillId="0" borderId="58" xfId="7" applyFont="1" applyFill="1" applyBorder="1" applyAlignment="1" applyProtection="1">
      <alignment horizontal="center" vertical="center" wrapText="1"/>
    </xf>
    <xf numFmtId="0" fontId="36" fillId="0" borderId="36" xfId="7" applyFont="1" applyFill="1" applyBorder="1" applyAlignment="1" applyProtection="1">
      <alignment horizontal="center" vertical="center" wrapText="1"/>
    </xf>
    <xf numFmtId="0" fontId="36" fillId="0" borderId="15" xfId="7" applyFont="1" applyFill="1" applyBorder="1" applyAlignment="1" applyProtection="1">
      <alignment horizontal="center" wrapText="1"/>
    </xf>
    <xf numFmtId="0" fontId="36" fillId="0" borderId="38" xfId="7" applyFont="1" applyFill="1" applyBorder="1" applyAlignment="1" applyProtection="1">
      <alignment horizontal="center" wrapText="1"/>
    </xf>
    <xf numFmtId="0" fontId="20" fillId="0" borderId="0" xfId="7" applyFont="1" applyFill="1" applyAlignment="1" applyProtection="1">
      <alignment horizontal="center"/>
    </xf>
    <xf numFmtId="0" fontId="21" fillId="0" borderId="0" xfId="6" applyFont="1" applyFill="1" applyAlignment="1" applyProtection="1">
      <alignment horizontal="center" vertical="center" wrapText="1"/>
    </xf>
    <xf numFmtId="0" fontId="17" fillId="0" borderId="0" xfId="6" applyFont="1" applyFill="1" applyAlignment="1" applyProtection="1">
      <alignment horizontal="center" vertical="center" wrapText="1"/>
    </xf>
    <xf numFmtId="0" fontId="3" fillId="0" borderId="0" xfId="6" applyFont="1" applyFill="1" applyBorder="1" applyAlignment="1" applyProtection="1">
      <alignment horizontal="right" vertical="center"/>
    </xf>
    <xf numFmtId="0" fontId="17" fillId="0" borderId="2" xfId="6" applyFont="1" applyFill="1" applyBorder="1" applyAlignment="1" applyProtection="1">
      <alignment horizontal="center" vertical="center" wrapText="1"/>
    </xf>
    <xf numFmtId="0" fontId="17" fillId="0" borderId="14" xfId="6" applyFont="1" applyFill="1" applyBorder="1" applyAlignment="1" applyProtection="1">
      <alignment horizontal="center" vertical="center" wrapText="1"/>
    </xf>
    <xf numFmtId="0" fontId="38" fillId="0" borderId="3" xfId="6" applyFont="1" applyFill="1" applyBorder="1" applyAlignment="1" applyProtection="1">
      <alignment horizontal="center" vertical="center" textRotation="90"/>
    </xf>
    <xf numFmtId="0" fontId="38" fillId="0" borderId="15" xfId="6" applyFont="1" applyFill="1" applyBorder="1" applyAlignment="1" applyProtection="1">
      <alignment horizontal="center" vertical="center" textRotation="90"/>
    </xf>
    <xf numFmtId="0" fontId="5" fillId="0" borderId="4" xfId="6" applyFont="1" applyFill="1" applyBorder="1" applyAlignment="1" applyProtection="1">
      <alignment horizontal="center" vertical="center" wrapText="1"/>
    </xf>
    <xf numFmtId="0" fontId="5" fillId="0" borderId="38" xfId="6" applyFont="1" applyFill="1" applyBorder="1" applyAlignment="1" applyProtection="1">
      <alignment horizontal="center" vertical="center"/>
    </xf>
  </cellXfs>
  <cellStyles count="8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  <cellStyle name="Normál_VAGYONK" xfId="6"/>
    <cellStyle name="Normál_VAGYONKIM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Ktgvet&#233;s_2014\ZARSZREND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>
        <row r="4">
          <cell r="A4" t="str">
            <v>2014. évi eredeti előirányzat BEVÉTELEK</v>
          </cell>
        </row>
      </sheetData>
      <sheetData sheetId="1">
        <row r="3">
          <cell r="C3" t="str">
            <v>2014. évi</v>
          </cell>
        </row>
      </sheetData>
      <sheetData sheetId="2"/>
      <sheetData sheetId="3"/>
      <sheetData sheetId="4"/>
      <sheetData sheetId="5">
        <row r="4">
          <cell r="C4" t="str">
            <v>2014. évi eredeti előirányzat</v>
          </cell>
          <cell r="D4" t="str">
            <v>2014. évi módosított előirányzat</v>
          </cell>
          <cell r="E4" t="str">
            <v>2014. évi teljesítés</v>
          </cell>
        </row>
      </sheetData>
      <sheetData sheetId="6"/>
      <sheetData sheetId="7"/>
      <sheetData sheetId="8">
        <row r="3">
          <cell r="D3" t="str">
            <v>Felhasználás 2013. XII.31-ig</v>
          </cell>
          <cell r="E3" t="str">
            <v>2014. évi módosított előirányzat</v>
          </cell>
          <cell r="F3" t="str">
            <v>2014. évi teljesítés</v>
          </cell>
          <cell r="G3" t="str">
            <v>Összes teljesítés 2014. dec. 31-ig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1"/>
  <sheetViews>
    <sheetView view="pageLayout" topLeftCell="A178" zoomScaleNormal="130" zoomScaleSheetLayoutView="100" workbookViewId="0">
      <selection activeCell="D73" sqref="D73"/>
    </sheetView>
  </sheetViews>
  <sheetFormatPr defaultRowHeight="15.75" x14ac:dyDescent="0.25"/>
  <cols>
    <col min="1" max="1" width="9.5" style="93" customWidth="1"/>
    <col min="2" max="2" width="60.83203125" style="93" customWidth="1"/>
    <col min="3" max="5" width="15.83203125" style="91" customWidth="1"/>
    <col min="6" max="16384" width="9.33203125" style="1"/>
  </cols>
  <sheetData>
    <row r="1" spans="1:5" ht="15.95" customHeight="1" x14ac:dyDescent="0.25">
      <c r="A1" s="385" t="s">
        <v>0</v>
      </c>
      <c r="B1" s="385"/>
      <c r="C1" s="385"/>
      <c r="D1" s="385"/>
      <c r="E1" s="385"/>
    </row>
    <row r="2" spans="1:5" ht="15.95" customHeight="1" thickBot="1" x14ac:dyDescent="0.3">
      <c r="A2" s="2" t="s">
        <v>1</v>
      </c>
      <c r="B2" s="2"/>
      <c r="C2" s="3"/>
      <c r="D2" s="3"/>
      <c r="E2" s="3" t="s">
        <v>2</v>
      </c>
    </row>
    <row r="3" spans="1:5" ht="15.95" customHeight="1" x14ac:dyDescent="0.25">
      <c r="A3" s="386" t="s">
        <v>3</v>
      </c>
      <c r="B3" s="388" t="s">
        <v>4</v>
      </c>
      <c r="C3" s="390" t="str">
        <f>+CONCATENATE(LEFT([1]ÖSSZEFÜGGÉSEK!A4,4),". évi")</f>
        <v>2014. évi</v>
      </c>
      <c r="D3" s="390"/>
      <c r="E3" s="391"/>
    </row>
    <row r="4" spans="1:5" ht="38.1" customHeight="1" thickBot="1" x14ac:dyDescent="0.3">
      <c r="A4" s="387"/>
      <c r="B4" s="389"/>
      <c r="C4" s="4" t="s">
        <v>5</v>
      </c>
      <c r="D4" s="4" t="s">
        <v>6</v>
      </c>
      <c r="E4" s="5" t="s">
        <v>7</v>
      </c>
    </row>
    <row r="5" spans="1:5" s="9" customFormat="1" ht="12" customHeight="1" thickBot="1" x14ac:dyDescent="0.25">
      <c r="A5" s="6" t="s">
        <v>8</v>
      </c>
      <c r="B5" s="7" t="s">
        <v>9</v>
      </c>
      <c r="C5" s="7" t="s">
        <v>10</v>
      </c>
      <c r="D5" s="7" t="s">
        <v>11</v>
      </c>
      <c r="E5" s="8" t="s">
        <v>12</v>
      </c>
    </row>
    <row r="6" spans="1:5" s="14" customFormat="1" ht="12" customHeight="1" thickBot="1" x14ac:dyDescent="0.25">
      <c r="A6" s="10" t="s">
        <v>13</v>
      </c>
      <c r="B6" s="11" t="s">
        <v>14</v>
      </c>
      <c r="C6" s="12">
        <f>SUM(C7:C12)</f>
        <v>150628</v>
      </c>
      <c r="D6" s="12">
        <f>SUM(D7:D12)</f>
        <v>161914</v>
      </c>
      <c r="E6" s="13">
        <f>SUM(E7:E12)</f>
        <v>161914</v>
      </c>
    </row>
    <row r="7" spans="1:5" s="14" customFormat="1" ht="12" customHeight="1" x14ac:dyDescent="0.2">
      <c r="A7" s="15" t="s">
        <v>15</v>
      </c>
      <c r="B7" s="16" t="s">
        <v>16</v>
      </c>
      <c r="C7" s="17">
        <v>54634</v>
      </c>
      <c r="D7" s="17">
        <v>68002</v>
      </c>
      <c r="E7" s="18">
        <v>68002</v>
      </c>
    </row>
    <row r="8" spans="1:5" s="14" customFormat="1" ht="12" customHeight="1" x14ac:dyDescent="0.2">
      <c r="A8" s="19" t="s">
        <v>17</v>
      </c>
      <c r="B8" s="20" t="s">
        <v>18</v>
      </c>
      <c r="C8" s="21">
        <v>33880</v>
      </c>
      <c r="D8" s="21">
        <v>33880</v>
      </c>
      <c r="E8" s="22">
        <v>33880</v>
      </c>
    </row>
    <row r="9" spans="1:5" s="14" customFormat="1" ht="12" customHeight="1" x14ac:dyDescent="0.2">
      <c r="A9" s="19" t="s">
        <v>19</v>
      </c>
      <c r="B9" s="20" t="s">
        <v>20</v>
      </c>
      <c r="C9" s="21">
        <v>59906</v>
      </c>
      <c r="D9" s="21">
        <v>50228</v>
      </c>
      <c r="E9" s="22">
        <v>50228</v>
      </c>
    </row>
    <row r="10" spans="1:5" s="14" customFormat="1" ht="12" customHeight="1" x14ac:dyDescent="0.2">
      <c r="A10" s="19" t="s">
        <v>21</v>
      </c>
      <c r="B10" s="20" t="s">
        <v>22</v>
      </c>
      <c r="C10" s="21">
        <v>2208</v>
      </c>
      <c r="D10" s="21">
        <v>2208</v>
      </c>
      <c r="E10" s="22">
        <v>2208</v>
      </c>
    </row>
    <row r="11" spans="1:5" s="14" customFormat="1" ht="12" customHeight="1" x14ac:dyDescent="0.2">
      <c r="A11" s="19" t="s">
        <v>23</v>
      </c>
      <c r="B11" s="20" t="s">
        <v>24</v>
      </c>
      <c r="C11" s="21"/>
      <c r="D11" s="21">
        <v>1685</v>
      </c>
      <c r="E11" s="22">
        <v>1685</v>
      </c>
    </row>
    <row r="12" spans="1:5" s="14" customFormat="1" ht="12" customHeight="1" thickBot="1" x14ac:dyDescent="0.25">
      <c r="A12" s="23" t="s">
        <v>25</v>
      </c>
      <c r="B12" s="24" t="s">
        <v>26</v>
      </c>
      <c r="C12" s="25"/>
      <c r="D12" s="25">
        <v>5911</v>
      </c>
      <c r="E12" s="26">
        <v>5911</v>
      </c>
    </row>
    <row r="13" spans="1:5" s="14" customFormat="1" ht="12" customHeight="1" thickBot="1" x14ac:dyDescent="0.25">
      <c r="A13" s="10" t="s">
        <v>27</v>
      </c>
      <c r="B13" s="27" t="s">
        <v>28</v>
      </c>
      <c r="C13" s="12">
        <f>SUM(C14:C18)</f>
        <v>5585</v>
      </c>
      <c r="D13" s="12">
        <f>SUM(D14:D18)</f>
        <v>0</v>
      </c>
      <c r="E13" s="13">
        <f>SUM(E14:E18)</f>
        <v>0</v>
      </c>
    </row>
    <row r="14" spans="1:5" s="14" customFormat="1" ht="12" customHeight="1" x14ac:dyDescent="0.2">
      <c r="A14" s="15" t="s">
        <v>29</v>
      </c>
      <c r="B14" s="16" t="s">
        <v>30</v>
      </c>
      <c r="C14" s="17"/>
      <c r="D14" s="17"/>
      <c r="E14" s="18"/>
    </row>
    <row r="15" spans="1:5" s="14" customFormat="1" ht="12" customHeight="1" x14ac:dyDescent="0.2">
      <c r="A15" s="19" t="s">
        <v>31</v>
      </c>
      <c r="B15" s="20" t="s">
        <v>32</v>
      </c>
      <c r="C15" s="21"/>
      <c r="D15" s="21"/>
      <c r="E15" s="22"/>
    </row>
    <row r="16" spans="1:5" s="14" customFormat="1" ht="12" customHeight="1" x14ac:dyDescent="0.2">
      <c r="A16" s="19" t="s">
        <v>33</v>
      </c>
      <c r="B16" s="20" t="s">
        <v>34</v>
      </c>
      <c r="C16" s="21"/>
      <c r="D16" s="21"/>
      <c r="E16" s="22"/>
    </row>
    <row r="17" spans="1:5" s="14" customFormat="1" ht="12" customHeight="1" x14ac:dyDescent="0.2">
      <c r="A17" s="19" t="s">
        <v>35</v>
      </c>
      <c r="B17" s="20" t="s">
        <v>36</v>
      </c>
      <c r="C17" s="21"/>
      <c r="D17" s="21"/>
      <c r="E17" s="22"/>
    </row>
    <row r="18" spans="1:5" s="14" customFormat="1" ht="12" customHeight="1" x14ac:dyDescent="0.2">
      <c r="A18" s="19" t="s">
        <v>37</v>
      </c>
      <c r="B18" s="20" t="s">
        <v>38</v>
      </c>
      <c r="C18" s="21">
        <v>5585</v>
      </c>
      <c r="D18" s="21"/>
      <c r="E18" s="22"/>
    </row>
    <row r="19" spans="1:5" s="14" customFormat="1" ht="12" customHeight="1" thickBot="1" x14ac:dyDescent="0.25">
      <c r="A19" s="23" t="s">
        <v>39</v>
      </c>
      <c r="B19" s="24" t="s">
        <v>40</v>
      </c>
      <c r="C19" s="25"/>
      <c r="D19" s="25"/>
      <c r="E19" s="26"/>
    </row>
    <row r="20" spans="1:5" s="14" customFormat="1" ht="12" customHeight="1" thickBot="1" x14ac:dyDescent="0.25">
      <c r="A20" s="10" t="s">
        <v>41</v>
      </c>
      <c r="B20" s="11" t="s">
        <v>42</v>
      </c>
      <c r="C20" s="12">
        <f>SUM(C21:C25)</f>
        <v>0</v>
      </c>
      <c r="D20" s="12">
        <f>SUM(D21:D25)</f>
        <v>0</v>
      </c>
      <c r="E20" s="13">
        <f>SUM(E21:E25)</f>
        <v>0</v>
      </c>
    </row>
    <row r="21" spans="1:5" s="14" customFormat="1" ht="12" customHeight="1" x14ac:dyDescent="0.2">
      <c r="A21" s="15" t="s">
        <v>43</v>
      </c>
      <c r="B21" s="16" t="s">
        <v>44</v>
      </c>
      <c r="C21" s="17"/>
      <c r="D21" s="17"/>
      <c r="E21" s="18"/>
    </row>
    <row r="22" spans="1:5" s="14" customFormat="1" ht="12" customHeight="1" x14ac:dyDescent="0.2">
      <c r="A22" s="19" t="s">
        <v>45</v>
      </c>
      <c r="B22" s="20" t="s">
        <v>46</v>
      </c>
      <c r="C22" s="21"/>
      <c r="D22" s="21"/>
      <c r="E22" s="22"/>
    </row>
    <row r="23" spans="1:5" s="14" customFormat="1" ht="12" customHeight="1" x14ac:dyDescent="0.2">
      <c r="A23" s="19" t="s">
        <v>47</v>
      </c>
      <c r="B23" s="20" t="s">
        <v>48</v>
      </c>
      <c r="C23" s="21"/>
      <c r="D23" s="21"/>
      <c r="E23" s="22"/>
    </row>
    <row r="24" spans="1:5" s="14" customFormat="1" ht="12" customHeight="1" x14ac:dyDescent="0.2">
      <c r="A24" s="19" t="s">
        <v>49</v>
      </c>
      <c r="B24" s="20" t="s">
        <v>50</v>
      </c>
      <c r="C24" s="21"/>
      <c r="D24" s="21"/>
      <c r="E24" s="22"/>
    </row>
    <row r="25" spans="1:5" s="14" customFormat="1" ht="12" customHeight="1" x14ac:dyDescent="0.2">
      <c r="A25" s="19" t="s">
        <v>51</v>
      </c>
      <c r="B25" s="20" t="s">
        <v>52</v>
      </c>
      <c r="C25" s="21"/>
      <c r="D25" s="21"/>
      <c r="E25" s="22"/>
    </row>
    <row r="26" spans="1:5" s="14" customFormat="1" ht="12" customHeight="1" thickBot="1" x14ac:dyDescent="0.25">
      <c r="A26" s="23" t="s">
        <v>53</v>
      </c>
      <c r="B26" s="28" t="s">
        <v>54</v>
      </c>
      <c r="C26" s="25"/>
      <c r="D26" s="25"/>
      <c r="E26" s="26"/>
    </row>
    <row r="27" spans="1:5" s="14" customFormat="1" ht="12" customHeight="1" thickBot="1" x14ac:dyDescent="0.25">
      <c r="A27" s="10" t="s">
        <v>55</v>
      </c>
      <c r="B27" s="11" t="s">
        <v>56</v>
      </c>
      <c r="C27" s="29">
        <f>+C28+C31+C32+C33</f>
        <v>12700</v>
      </c>
      <c r="D27" s="29">
        <f>+D28+D31+D32+D33</f>
        <v>12700</v>
      </c>
      <c r="E27" s="30">
        <f>+E28+E31+E32+E33</f>
        <v>14094</v>
      </c>
    </row>
    <row r="28" spans="1:5" s="14" customFormat="1" ht="12" customHeight="1" x14ac:dyDescent="0.2">
      <c r="A28" s="15" t="s">
        <v>57</v>
      </c>
      <c r="B28" s="16" t="s">
        <v>58</v>
      </c>
      <c r="C28" s="31">
        <f>+C29+C30</f>
        <v>10200</v>
      </c>
      <c r="D28" s="31">
        <v>10200</v>
      </c>
      <c r="E28" s="32">
        <f>+E29+E30</f>
        <v>11750</v>
      </c>
    </row>
    <row r="29" spans="1:5" s="14" customFormat="1" ht="12" customHeight="1" x14ac:dyDescent="0.2">
      <c r="A29" s="19" t="s">
        <v>59</v>
      </c>
      <c r="B29" s="20" t="s">
        <v>60</v>
      </c>
      <c r="C29" s="21">
        <v>3200</v>
      </c>
      <c r="D29" s="21">
        <v>3200</v>
      </c>
      <c r="E29" s="22">
        <v>3239</v>
      </c>
    </row>
    <row r="30" spans="1:5" s="14" customFormat="1" ht="12" customHeight="1" x14ac:dyDescent="0.2">
      <c r="A30" s="19" t="s">
        <v>61</v>
      </c>
      <c r="B30" s="20" t="s">
        <v>62</v>
      </c>
      <c r="C30" s="21">
        <v>7000</v>
      </c>
      <c r="D30" s="21">
        <v>7000</v>
      </c>
      <c r="E30" s="22">
        <v>8511</v>
      </c>
    </row>
    <row r="31" spans="1:5" s="14" customFormat="1" ht="12" customHeight="1" x14ac:dyDescent="0.2">
      <c r="A31" s="19" t="s">
        <v>63</v>
      </c>
      <c r="B31" s="20" t="s">
        <v>64</v>
      </c>
      <c r="C31" s="21">
        <v>2000</v>
      </c>
      <c r="D31" s="21">
        <v>2000</v>
      </c>
      <c r="E31" s="22">
        <v>2017</v>
      </c>
    </row>
    <row r="32" spans="1:5" s="14" customFormat="1" ht="12" customHeight="1" x14ac:dyDescent="0.2">
      <c r="A32" s="19" t="s">
        <v>65</v>
      </c>
      <c r="B32" s="20" t="s">
        <v>66</v>
      </c>
      <c r="C32" s="21"/>
      <c r="D32" s="21"/>
      <c r="E32" s="22"/>
    </row>
    <row r="33" spans="1:5" s="14" customFormat="1" ht="12" customHeight="1" thickBot="1" x14ac:dyDescent="0.25">
      <c r="A33" s="23" t="s">
        <v>67</v>
      </c>
      <c r="B33" s="28" t="s">
        <v>68</v>
      </c>
      <c r="C33" s="25">
        <v>500</v>
      </c>
      <c r="D33" s="25">
        <v>500</v>
      </c>
      <c r="E33" s="26">
        <v>327</v>
      </c>
    </row>
    <row r="34" spans="1:5" s="14" customFormat="1" ht="12" customHeight="1" thickBot="1" x14ac:dyDescent="0.25">
      <c r="A34" s="10" t="s">
        <v>69</v>
      </c>
      <c r="B34" s="11" t="s">
        <v>70</v>
      </c>
      <c r="C34" s="12">
        <f>SUM(C35:C44)</f>
        <v>8547</v>
      </c>
      <c r="D34" s="12">
        <f>SUM(D35:D44)</f>
        <v>8547</v>
      </c>
      <c r="E34" s="13">
        <f>SUM(E35:E44)</f>
        <v>9823</v>
      </c>
    </row>
    <row r="35" spans="1:5" s="14" customFormat="1" ht="12" customHeight="1" x14ac:dyDescent="0.2">
      <c r="A35" s="15" t="s">
        <v>71</v>
      </c>
      <c r="B35" s="16" t="s">
        <v>72</v>
      </c>
      <c r="C35" s="17"/>
      <c r="D35" s="17"/>
      <c r="E35" s="18">
        <v>23</v>
      </c>
    </row>
    <row r="36" spans="1:5" s="14" customFormat="1" ht="12" customHeight="1" x14ac:dyDescent="0.2">
      <c r="A36" s="19" t="s">
        <v>73</v>
      </c>
      <c r="B36" s="20" t="s">
        <v>74</v>
      </c>
      <c r="C36" s="21"/>
      <c r="D36" s="21"/>
      <c r="E36" s="22"/>
    </row>
    <row r="37" spans="1:5" s="14" customFormat="1" ht="12" customHeight="1" x14ac:dyDescent="0.2">
      <c r="A37" s="19" t="s">
        <v>75</v>
      </c>
      <c r="B37" s="20" t="s">
        <v>76</v>
      </c>
      <c r="C37" s="21"/>
      <c r="D37" s="21"/>
      <c r="E37" s="22"/>
    </row>
    <row r="38" spans="1:5" s="14" customFormat="1" ht="12" customHeight="1" x14ac:dyDescent="0.2">
      <c r="A38" s="19" t="s">
        <v>77</v>
      </c>
      <c r="B38" s="20" t="s">
        <v>78</v>
      </c>
      <c r="C38" s="21"/>
      <c r="D38" s="21"/>
      <c r="E38" s="22"/>
    </row>
    <row r="39" spans="1:5" s="14" customFormat="1" ht="12" customHeight="1" x14ac:dyDescent="0.2">
      <c r="A39" s="19" t="s">
        <v>79</v>
      </c>
      <c r="B39" s="20" t="s">
        <v>80</v>
      </c>
      <c r="C39" s="21">
        <v>6112</v>
      </c>
      <c r="D39" s="21">
        <v>6112</v>
      </c>
      <c r="E39" s="22">
        <v>6630</v>
      </c>
    </row>
    <row r="40" spans="1:5" s="14" customFormat="1" ht="12" customHeight="1" x14ac:dyDescent="0.2">
      <c r="A40" s="19" t="s">
        <v>81</v>
      </c>
      <c r="B40" s="20" t="s">
        <v>82</v>
      </c>
      <c r="C40" s="21">
        <v>1650</v>
      </c>
      <c r="D40" s="21">
        <v>1650</v>
      </c>
      <c r="E40" s="22">
        <v>1826</v>
      </c>
    </row>
    <row r="41" spans="1:5" s="14" customFormat="1" ht="12" customHeight="1" x14ac:dyDescent="0.2">
      <c r="A41" s="19" t="s">
        <v>83</v>
      </c>
      <c r="B41" s="20" t="s">
        <v>84</v>
      </c>
      <c r="C41" s="21"/>
      <c r="D41" s="21"/>
      <c r="E41" s="22"/>
    </row>
    <row r="42" spans="1:5" s="14" customFormat="1" ht="12" customHeight="1" x14ac:dyDescent="0.2">
      <c r="A42" s="19" t="s">
        <v>85</v>
      </c>
      <c r="B42" s="20" t="s">
        <v>86</v>
      </c>
      <c r="C42" s="21">
        <v>50</v>
      </c>
      <c r="D42" s="21">
        <v>50</v>
      </c>
      <c r="E42" s="22">
        <v>24</v>
      </c>
    </row>
    <row r="43" spans="1:5" s="14" customFormat="1" ht="12" customHeight="1" x14ac:dyDescent="0.2">
      <c r="A43" s="19" t="s">
        <v>87</v>
      </c>
      <c r="B43" s="20" t="s">
        <v>88</v>
      </c>
      <c r="C43" s="33"/>
      <c r="D43" s="33"/>
      <c r="E43" s="34"/>
    </row>
    <row r="44" spans="1:5" s="14" customFormat="1" ht="12" customHeight="1" thickBot="1" x14ac:dyDescent="0.25">
      <c r="A44" s="23" t="s">
        <v>89</v>
      </c>
      <c r="B44" s="24" t="s">
        <v>90</v>
      </c>
      <c r="C44" s="35">
        <v>735</v>
      </c>
      <c r="D44" s="35">
        <v>735</v>
      </c>
      <c r="E44" s="36">
        <v>1320</v>
      </c>
    </row>
    <row r="45" spans="1:5" s="14" customFormat="1" ht="12" customHeight="1" thickBot="1" x14ac:dyDescent="0.25">
      <c r="A45" s="10" t="s">
        <v>91</v>
      </c>
      <c r="B45" s="11" t="s">
        <v>92</v>
      </c>
      <c r="C45" s="12">
        <f>SUM(C46:C50)</f>
        <v>0</v>
      </c>
      <c r="D45" s="12">
        <f>SUM(D46:D50)</f>
        <v>0</v>
      </c>
      <c r="E45" s="13">
        <f>SUM(E46:E50)</f>
        <v>5</v>
      </c>
    </row>
    <row r="46" spans="1:5" s="14" customFormat="1" ht="12" customHeight="1" x14ac:dyDescent="0.2">
      <c r="A46" s="15" t="s">
        <v>93</v>
      </c>
      <c r="B46" s="16" t="s">
        <v>94</v>
      </c>
      <c r="C46" s="37"/>
      <c r="D46" s="37"/>
      <c r="E46" s="38"/>
    </row>
    <row r="47" spans="1:5" s="14" customFormat="1" ht="12" customHeight="1" x14ac:dyDescent="0.2">
      <c r="A47" s="19" t="s">
        <v>95</v>
      </c>
      <c r="B47" s="20" t="s">
        <v>96</v>
      </c>
      <c r="C47" s="33"/>
      <c r="D47" s="33"/>
      <c r="E47" s="34">
        <v>5</v>
      </c>
    </row>
    <row r="48" spans="1:5" s="14" customFormat="1" ht="12" customHeight="1" x14ac:dyDescent="0.2">
      <c r="A48" s="19" t="s">
        <v>97</v>
      </c>
      <c r="B48" s="20" t="s">
        <v>98</v>
      </c>
      <c r="C48" s="33"/>
      <c r="D48" s="33"/>
      <c r="E48" s="34"/>
    </row>
    <row r="49" spans="1:5" s="14" customFormat="1" ht="12" customHeight="1" x14ac:dyDescent="0.2">
      <c r="A49" s="19" t="s">
        <v>99</v>
      </c>
      <c r="B49" s="20" t="s">
        <v>100</v>
      </c>
      <c r="C49" s="33"/>
      <c r="D49" s="33"/>
      <c r="E49" s="34"/>
    </row>
    <row r="50" spans="1:5" s="14" customFormat="1" ht="12" customHeight="1" thickBot="1" x14ac:dyDescent="0.25">
      <c r="A50" s="23" t="s">
        <v>101</v>
      </c>
      <c r="B50" s="24" t="s">
        <v>102</v>
      </c>
      <c r="C50" s="35"/>
      <c r="D50" s="35"/>
      <c r="E50" s="36"/>
    </row>
    <row r="51" spans="1:5" s="14" customFormat="1" ht="17.25" customHeight="1" thickBot="1" x14ac:dyDescent="0.25">
      <c r="A51" s="10" t="s">
        <v>103</v>
      </c>
      <c r="B51" s="11" t="s">
        <v>104</v>
      </c>
      <c r="C51" s="12">
        <f>SUM(C52:C54)</f>
        <v>36781</v>
      </c>
      <c r="D51" s="12">
        <f>SUM(D52:D54)</f>
        <v>67770</v>
      </c>
      <c r="E51" s="13">
        <f>SUM(E52:E54)</f>
        <v>65060</v>
      </c>
    </row>
    <row r="52" spans="1:5" s="14" customFormat="1" ht="12" customHeight="1" x14ac:dyDescent="0.2">
      <c r="A52" s="15" t="s">
        <v>105</v>
      </c>
      <c r="B52" s="16" t="s">
        <v>106</v>
      </c>
      <c r="C52" s="17"/>
      <c r="D52" s="17"/>
      <c r="E52" s="18"/>
    </row>
    <row r="53" spans="1:5" s="14" customFormat="1" ht="12" customHeight="1" x14ac:dyDescent="0.2">
      <c r="A53" s="19" t="s">
        <v>107</v>
      </c>
      <c r="B53" s="20" t="s">
        <v>108</v>
      </c>
      <c r="C53" s="21"/>
      <c r="D53" s="21"/>
      <c r="E53" s="22">
        <v>743</v>
      </c>
    </row>
    <row r="54" spans="1:5" s="14" customFormat="1" ht="12" customHeight="1" x14ac:dyDescent="0.2">
      <c r="A54" s="19" t="s">
        <v>109</v>
      </c>
      <c r="B54" s="20" t="s">
        <v>110</v>
      </c>
      <c r="C54" s="21">
        <v>36781</v>
      </c>
      <c r="D54" s="21">
        <v>67770</v>
      </c>
      <c r="E54" s="22">
        <v>64317</v>
      </c>
    </row>
    <row r="55" spans="1:5" s="14" customFormat="1" ht="12" customHeight="1" thickBot="1" x14ac:dyDescent="0.25">
      <c r="A55" s="23" t="s">
        <v>111</v>
      </c>
      <c r="B55" s="24" t="s">
        <v>112</v>
      </c>
      <c r="C55" s="25"/>
      <c r="D55" s="25"/>
      <c r="E55" s="26"/>
    </row>
    <row r="56" spans="1:5" s="14" customFormat="1" ht="12" customHeight="1" thickBot="1" x14ac:dyDescent="0.25">
      <c r="A56" s="10" t="s">
        <v>113</v>
      </c>
      <c r="B56" s="27" t="s">
        <v>114</v>
      </c>
      <c r="C56" s="12">
        <f>SUM(C57:C59)</f>
        <v>34655</v>
      </c>
      <c r="D56" s="12">
        <f>SUM(D57:D59)</f>
        <v>52728</v>
      </c>
      <c r="E56" s="13">
        <f>SUM(E57:E59)</f>
        <v>40959</v>
      </c>
    </row>
    <row r="57" spans="1:5" s="14" customFormat="1" ht="12" customHeight="1" x14ac:dyDescent="0.2">
      <c r="A57" s="15" t="s">
        <v>115</v>
      </c>
      <c r="B57" s="16" t="s">
        <v>116</v>
      </c>
      <c r="C57" s="33"/>
      <c r="D57" s="33"/>
      <c r="E57" s="34"/>
    </row>
    <row r="58" spans="1:5" s="14" customFormat="1" ht="12" customHeight="1" x14ac:dyDescent="0.2">
      <c r="A58" s="19" t="s">
        <v>117</v>
      </c>
      <c r="B58" s="20" t="s">
        <v>118</v>
      </c>
      <c r="C58" s="33"/>
      <c r="D58" s="33"/>
      <c r="E58" s="34"/>
    </row>
    <row r="59" spans="1:5" s="14" customFormat="1" ht="12" customHeight="1" x14ac:dyDescent="0.2">
      <c r="A59" s="19" t="s">
        <v>119</v>
      </c>
      <c r="B59" s="20" t="s">
        <v>120</v>
      </c>
      <c r="C59" s="33">
        <v>34655</v>
      </c>
      <c r="D59" s="33">
        <v>52728</v>
      </c>
      <c r="E59" s="34">
        <v>40959</v>
      </c>
    </row>
    <row r="60" spans="1:5" s="14" customFormat="1" ht="12" customHeight="1" thickBot="1" x14ac:dyDescent="0.25">
      <c r="A60" s="23" t="s">
        <v>121</v>
      </c>
      <c r="B60" s="24" t="s">
        <v>122</v>
      </c>
      <c r="C60" s="33"/>
      <c r="D60" s="33"/>
      <c r="E60" s="34"/>
    </row>
    <row r="61" spans="1:5" s="14" customFormat="1" ht="12" customHeight="1" thickBot="1" x14ac:dyDescent="0.25">
      <c r="A61" s="10" t="s">
        <v>123</v>
      </c>
      <c r="B61" s="11" t="s">
        <v>124</v>
      </c>
      <c r="C61" s="29">
        <f>+C6+C13+C20+C27+C34+C45+C51+C56</f>
        <v>248896</v>
      </c>
      <c r="D61" s="29">
        <f>+D6+D13+D20+D27+D34+D45+D51+D56</f>
        <v>303659</v>
      </c>
      <c r="E61" s="30">
        <f>+E6+E13+E20+E27+E34+E45+E51+E56</f>
        <v>291855</v>
      </c>
    </row>
    <row r="62" spans="1:5" s="14" customFormat="1" ht="12" customHeight="1" thickBot="1" x14ac:dyDescent="0.25">
      <c r="A62" s="39" t="s">
        <v>125</v>
      </c>
      <c r="B62" s="27" t="s">
        <v>126</v>
      </c>
      <c r="C62" s="12">
        <f>+C63+C64+C65</f>
        <v>0</v>
      </c>
      <c r="D62" s="12">
        <f>+D63+D64+D65</f>
        <v>0</v>
      </c>
      <c r="E62" s="13">
        <f>+E63+E64+E65</f>
        <v>0</v>
      </c>
    </row>
    <row r="63" spans="1:5" s="14" customFormat="1" ht="12" customHeight="1" x14ac:dyDescent="0.2">
      <c r="A63" s="15" t="s">
        <v>127</v>
      </c>
      <c r="B63" s="16" t="s">
        <v>128</v>
      </c>
      <c r="C63" s="33"/>
      <c r="D63" s="33"/>
      <c r="E63" s="34"/>
    </row>
    <row r="64" spans="1:5" s="14" customFormat="1" ht="12" customHeight="1" x14ac:dyDescent="0.2">
      <c r="A64" s="19" t="s">
        <v>129</v>
      </c>
      <c r="B64" s="20" t="s">
        <v>130</v>
      </c>
      <c r="C64" s="33"/>
      <c r="D64" s="33"/>
      <c r="E64" s="34"/>
    </row>
    <row r="65" spans="1:5" s="14" customFormat="1" ht="12" customHeight="1" thickBot="1" x14ac:dyDescent="0.25">
      <c r="A65" s="23" t="s">
        <v>131</v>
      </c>
      <c r="B65" s="40" t="s">
        <v>132</v>
      </c>
      <c r="C65" s="33"/>
      <c r="D65" s="33"/>
      <c r="E65" s="34"/>
    </row>
    <row r="66" spans="1:5" s="14" customFormat="1" ht="12" customHeight="1" thickBot="1" x14ac:dyDescent="0.25">
      <c r="A66" s="39" t="s">
        <v>133</v>
      </c>
      <c r="B66" s="27" t="s">
        <v>134</v>
      </c>
      <c r="C66" s="12">
        <f>+C67+C68+C69+C70</f>
        <v>0</v>
      </c>
      <c r="D66" s="12">
        <f>+D67+D68+D69+D70</f>
        <v>0</v>
      </c>
      <c r="E66" s="13">
        <f>+E67+E68+E69+E70</f>
        <v>5995</v>
      </c>
    </row>
    <row r="67" spans="1:5" s="14" customFormat="1" ht="13.5" customHeight="1" x14ac:dyDescent="0.2">
      <c r="A67" s="15" t="s">
        <v>135</v>
      </c>
      <c r="B67" s="16" t="s">
        <v>136</v>
      </c>
      <c r="C67" s="33"/>
      <c r="D67" s="33"/>
      <c r="E67" s="34">
        <v>5995</v>
      </c>
    </row>
    <row r="68" spans="1:5" s="14" customFormat="1" ht="12" customHeight="1" x14ac:dyDescent="0.2">
      <c r="A68" s="19" t="s">
        <v>137</v>
      </c>
      <c r="B68" s="20" t="s">
        <v>138</v>
      </c>
      <c r="C68" s="33"/>
      <c r="D68" s="33"/>
      <c r="E68" s="34"/>
    </row>
    <row r="69" spans="1:5" s="14" customFormat="1" ht="12" customHeight="1" x14ac:dyDescent="0.2">
      <c r="A69" s="19" t="s">
        <v>139</v>
      </c>
      <c r="B69" s="20" t="s">
        <v>140</v>
      </c>
      <c r="C69" s="33"/>
      <c r="D69" s="33"/>
      <c r="E69" s="34"/>
    </row>
    <row r="70" spans="1:5" s="14" customFormat="1" ht="12" customHeight="1" thickBot="1" x14ac:dyDescent="0.25">
      <c r="A70" s="23" t="s">
        <v>141</v>
      </c>
      <c r="B70" s="24" t="s">
        <v>142</v>
      </c>
      <c r="C70" s="33"/>
      <c r="D70" s="33"/>
      <c r="E70" s="34"/>
    </row>
    <row r="71" spans="1:5" s="14" customFormat="1" ht="12" customHeight="1" thickBot="1" x14ac:dyDescent="0.25">
      <c r="A71" s="39" t="s">
        <v>143</v>
      </c>
      <c r="B71" s="27" t="s">
        <v>144</v>
      </c>
      <c r="C71" s="12">
        <f>+C72+C73</f>
        <v>4740</v>
      </c>
      <c r="D71" s="12">
        <f>+D72+D73</f>
        <v>14599</v>
      </c>
      <c r="E71" s="13">
        <f>+E72+E73</f>
        <v>18239</v>
      </c>
    </row>
    <row r="72" spans="1:5" s="14" customFormat="1" ht="12" customHeight="1" x14ac:dyDescent="0.2">
      <c r="A72" s="15" t="s">
        <v>145</v>
      </c>
      <c r="B72" s="16" t="s">
        <v>146</v>
      </c>
      <c r="C72" s="33">
        <v>4740</v>
      </c>
      <c r="D72" s="33">
        <v>14599</v>
      </c>
      <c r="E72" s="34">
        <v>18239</v>
      </c>
    </row>
    <row r="73" spans="1:5" s="14" customFormat="1" ht="12" customHeight="1" thickBot="1" x14ac:dyDescent="0.25">
      <c r="A73" s="23" t="s">
        <v>147</v>
      </c>
      <c r="B73" s="24" t="s">
        <v>148</v>
      </c>
      <c r="C73" s="33"/>
      <c r="D73" s="33"/>
      <c r="E73" s="34"/>
    </row>
    <row r="74" spans="1:5" s="14" customFormat="1" ht="12" customHeight="1" thickBot="1" x14ac:dyDescent="0.25">
      <c r="A74" s="39" t="s">
        <v>149</v>
      </c>
      <c r="B74" s="27" t="s">
        <v>150</v>
      </c>
      <c r="C74" s="12">
        <f>+C75+C76+C77</f>
        <v>0</v>
      </c>
      <c r="D74" s="12">
        <f>+D75+D76+D77</f>
        <v>0</v>
      </c>
      <c r="E74" s="13">
        <f>+E75+E76+E77</f>
        <v>5159</v>
      </c>
    </row>
    <row r="75" spans="1:5" s="14" customFormat="1" ht="12" customHeight="1" x14ac:dyDescent="0.2">
      <c r="A75" s="15" t="s">
        <v>151</v>
      </c>
      <c r="B75" s="16" t="s">
        <v>152</v>
      </c>
      <c r="C75" s="33"/>
      <c r="D75" s="33"/>
      <c r="E75" s="34">
        <v>5159</v>
      </c>
    </row>
    <row r="76" spans="1:5" s="14" customFormat="1" ht="12" customHeight="1" x14ac:dyDescent="0.2">
      <c r="A76" s="19" t="s">
        <v>153</v>
      </c>
      <c r="B76" s="20" t="s">
        <v>154</v>
      </c>
      <c r="C76" s="33"/>
      <c r="D76" s="33"/>
      <c r="E76" s="34"/>
    </row>
    <row r="77" spans="1:5" s="14" customFormat="1" ht="12" customHeight="1" thickBot="1" x14ac:dyDescent="0.25">
      <c r="A77" s="23" t="s">
        <v>155</v>
      </c>
      <c r="B77" s="28" t="s">
        <v>156</v>
      </c>
      <c r="C77" s="33"/>
      <c r="D77" s="33"/>
      <c r="E77" s="34"/>
    </row>
    <row r="78" spans="1:5" s="14" customFormat="1" ht="12" customHeight="1" thickBot="1" x14ac:dyDescent="0.25">
      <c r="A78" s="39" t="s">
        <v>157</v>
      </c>
      <c r="B78" s="27" t="s">
        <v>158</v>
      </c>
      <c r="C78" s="12">
        <f>+C79+C80+C81+C82</f>
        <v>0</v>
      </c>
      <c r="D78" s="12">
        <f>+D79+D80+D81+D82</f>
        <v>0</v>
      </c>
      <c r="E78" s="13">
        <f>+E79+E80+E81+E82</f>
        <v>0</v>
      </c>
    </row>
    <row r="79" spans="1:5" s="14" customFormat="1" ht="12" customHeight="1" x14ac:dyDescent="0.2">
      <c r="A79" s="41" t="s">
        <v>159</v>
      </c>
      <c r="B79" s="16" t="s">
        <v>160</v>
      </c>
      <c r="C79" s="33"/>
      <c r="D79" s="33"/>
      <c r="E79" s="34"/>
    </row>
    <row r="80" spans="1:5" s="14" customFormat="1" ht="12" customHeight="1" x14ac:dyDescent="0.2">
      <c r="A80" s="42" t="s">
        <v>161</v>
      </c>
      <c r="B80" s="20" t="s">
        <v>162</v>
      </c>
      <c r="C80" s="33"/>
      <c r="D80" s="33"/>
      <c r="E80" s="34"/>
    </row>
    <row r="81" spans="1:5" s="14" customFormat="1" ht="12" customHeight="1" x14ac:dyDescent="0.2">
      <c r="A81" s="42" t="s">
        <v>163</v>
      </c>
      <c r="B81" s="20" t="s">
        <v>164</v>
      </c>
      <c r="C81" s="33"/>
      <c r="D81" s="33"/>
      <c r="E81" s="34"/>
    </row>
    <row r="82" spans="1:5" s="14" customFormat="1" ht="12" customHeight="1" thickBot="1" x14ac:dyDescent="0.25">
      <c r="A82" s="43" t="s">
        <v>165</v>
      </c>
      <c r="B82" s="28" t="s">
        <v>166</v>
      </c>
      <c r="C82" s="33"/>
      <c r="D82" s="33"/>
      <c r="E82" s="34"/>
    </row>
    <row r="83" spans="1:5" s="14" customFormat="1" ht="12" customHeight="1" thickBot="1" x14ac:dyDescent="0.25">
      <c r="A83" s="39" t="s">
        <v>167</v>
      </c>
      <c r="B83" s="27" t="s">
        <v>168</v>
      </c>
      <c r="C83" s="44"/>
      <c r="D83" s="44"/>
      <c r="E83" s="45"/>
    </row>
    <row r="84" spans="1:5" s="14" customFormat="1" ht="12" customHeight="1" thickBot="1" x14ac:dyDescent="0.25">
      <c r="A84" s="39" t="s">
        <v>169</v>
      </c>
      <c r="B84" s="46" t="s">
        <v>170</v>
      </c>
      <c r="C84" s="29">
        <f>+C62+C66+C71+C74+C78+C83</f>
        <v>4740</v>
      </c>
      <c r="D84" s="29">
        <f>+D62+D66+D71+D74+D78+D83</f>
        <v>14599</v>
      </c>
      <c r="E84" s="30">
        <f>+E62+E66+E71+E74+E78+E83</f>
        <v>29393</v>
      </c>
    </row>
    <row r="85" spans="1:5" s="14" customFormat="1" ht="12" customHeight="1" thickBot="1" x14ac:dyDescent="0.25">
      <c r="A85" s="47" t="s">
        <v>171</v>
      </c>
      <c r="B85" s="48" t="s">
        <v>172</v>
      </c>
      <c r="C85" s="29">
        <f>+C61+C84</f>
        <v>253636</v>
      </c>
      <c r="D85" s="29">
        <f>+D61+D84</f>
        <v>318258</v>
      </c>
      <c r="E85" s="30">
        <f>+E61+E84</f>
        <v>321248</v>
      </c>
    </row>
    <row r="86" spans="1:5" s="14" customFormat="1" ht="12" customHeight="1" x14ac:dyDescent="0.2">
      <c r="A86" s="49"/>
      <c r="B86" s="49"/>
      <c r="C86" s="50"/>
      <c r="D86" s="50"/>
      <c r="E86" s="50"/>
    </row>
    <row r="87" spans="1:5" ht="16.5" customHeight="1" x14ac:dyDescent="0.25">
      <c r="A87" s="385" t="s">
        <v>173</v>
      </c>
      <c r="B87" s="385"/>
      <c r="C87" s="385"/>
      <c r="D87" s="385"/>
      <c r="E87" s="385"/>
    </row>
    <row r="88" spans="1:5" s="53" customFormat="1" ht="16.5" customHeight="1" thickBot="1" x14ac:dyDescent="0.3">
      <c r="A88" s="51" t="s">
        <v>174</v>
      </c>
      <c r="B88" s="51"/>
      <c r="C88" s="52"/>
      <c r="D88" s="52"/>
      <c r="E88" s="52" t="s">
        <v>2</v>
      </c>
    </row>
    <row r="89" spans="1:5" s="53" customFormat="1" ht="16.5" customHeight="1" x14ac:dyDescent="0.25">
      <c r="A89" s="386" t="s">
        <v>3</v>
      </c>
      <c r="B89" s="388" t="s">
        <v>175</v>
      </c>
      <c r="C89" s="390" t="str">
        <f>+C3</f>
        <v>2014. évi</v>
      </c>
      <c r="D89" s="390"/>
      <c r="E89" s="391"/>
    </row>
    <row r="90" spans="1:5" ht="38.1" customHeight="1" thickBot="1" x14ac:dyDescent="0.3">
      <c r="A90" s="387"/>
      <c r="B90" s="389"/>
      <c r="C90" s="4" t="s">
        <v>5</v>
      </c>
      <c r="D90" s="4" t="s">
        <v>6</v>
      </c>
      <c r="E90" s="5" t="s">
        <v>7</v>
      </c>
    </row>
    <row r="91" spans="1:5" s="9" customFormat="1" ht="12" customHeight="1" thickBot="1" x14ac:dyDescent="0.25">
      <c r="A91" s="6" t="s">
        <v>8</v>
      </c>
      <c r="B91" s="7" t="s">
        <v>9</v>
      </c>
      <c r="C91" s="7" t="s">
        <v>10</v>
      </c>
      <c r="D91" s="7" t="s">
        <v>11</v>
      </c>
      <c r="E91" s="54" t="s">
        <v>12</v>
      </c>
    </row>
    <row r="92" spans="1:5" ht="12" customHeight="1" thickBot="1" x14ac:dyDescent="0.3">
      <c r="A92" s="55" t="s">
        <v>13</v>
      </c>
      <c r="B92" s="56" t="s">
        <v>176</v>
      </c>
      <c r="C92" s="57">
        <f>SUM(C93:C97)</f>
        <v>217782</v>
      </c>
      <c r="D92" s="57">
        <f>SUM(D93:D97)</f>
        <v>269271</v>
      </c>
      <c r="E92" s="58">
        <f>SUM(E93:E97)</f>
        <v>261076</v>
      </c>
    </row>
    <row r="93" spans="1:5" ht="12" customHeight="1" x14ac:dyDescent="0.25">
      <c r="A93" s="59" t="s">
        <v>15</v>
      </c>
      <c r="B93" s="60" t="s">
        <v>177</v>
      </c>
      <c r="C93" s="61">
        <v>99592</v>
      </c>
      <c r="D93" s="61">
        <v>125847</v>
      </c>
      <c r="E93" s="62">
        <v>119646</v>
      </c>
    </row>
    <row r="94" spans="1:5" ht="12" customHeight="1" x14ac:dyDescent="0.25">
      <c r="A94" s="19" t="s">
        <v>17</v>
      </c>
      <c r="B94" s="63" t="s">
        <v>178</v>
      </c>
      <c r="C94" s="21">
        <v>23598</v>
      </c>
      <c r="D94" s="21">
        <v>27309</v>
      </c>
      <c r="E94" s="22">
        <v>25947</v>
      </c>
    </row>
    <row r="95" spans="1:5" ht="12" customHeight="1" x14ac:dyDescent="0.25">
      <c r="A95" s="19" t="s">
        <v>19</v>
      </c>
      <c r="B95" s="63" t="s">
        <v>179</v>
      </c>
      <c r="C95" s="25">
        <v>51507</v>
      </c>
      <c r="D95" s="25">
        <v>64165</v>
      </c>
      <c r="E95" s="26">
        <v>63703</v>
      </c>
    </row>
    <row r="96" spans="1:5" ht="12" customHeight="1" x14ac:dyDescent="0.25">
      <c r="A96" s="19" t="s">
        <v>21</v>
      </c>
      <c r="B96" s="64" t="s">
        <v>180</v>
      </c>
      <c r="C96" s="25">
        <v>37712</v>
      </c>
      <c r="D96" s="25">
        <v>45587</v>
      </c>
      <c r="E96" s="26">
        <v>45587</v>
      </c>
    </row>
    <row r="97" spans="1:5" ht="12" customHeight="1" x14ac:dyDescent="0.25">
      <c r="A97" s="19" t="s">
        <v>181</v>
      </c>
      <c r="B97" s="65" t="s">
        <v>182</v>
      </c>
      <c r="C97" s="25">
        <v>5373</v>
      </c>
      <c r="D97" s="25">
        <v>6363</v>
      </c>
      <c r="E97" s="26">
        <v>6193</v>
      </c>
    </row>
    <row r="98" spans="1:5" ht="12" customHeight="1" x14ac:dyDescent="0.25">
      <c r="A98" s="19" t="s">
        <v>25</v>
      </c>
      <c r="B98" s="63" t="s">
        <v>183</v>
      </c>
      <c r="C98" s="25"/>
      <c r="D98" s="25">
        <v>628</v>
      </c>
      <c r="E98" s="26">
        <v>628</v>
      </c>
    </row>
    <row r="99" spans="1:5" ht="12" customHeight="1" x14ac:dyDescent="0.25">
      <c r="A99" s="19" t="s">
        <v>184</v>
      </c>
      <c r="B99" s="66" t="s">
        <v>185</v>
      </c>
      <c r="C99" s="25"/>
      <c r="D99" s="25"/>
      <c r="E99" s="26"/>
    </row>
    <row r="100" spans="1:5" ht="12" customHeight="1" x14ac:dyDescent="0.25">
      <c r="A100" s="19" t="s">
        <v>186</v>
      </c>
      <c r="B100" s="67" t="s">
        <v>187</v>
      </c>
      <c r="C100" s="25"/>
      <c r="D100" s="25"/>
      <c r="E100" s="26"/>
    </row>
    <row r="101" spans="1:5" ht="12" customHeight="1" x14ac:dyDescent="0.25">
      <c r="A101" s="19" t="s">
        <v>188</v>
      </c>
      <c r="B101" s="67" t="s">
        <v>189</v>
      </c>
      <c r="C101" s="25"/>
      <c r="D101" s="25"/>
      <c r="E101" s="26"/>
    </row>
    <row r="102" spans="1:5" ht="12" customHeight="1" x14ac:dyDescent="0.25">
      <c r="A102" s="19" t="s">
        <v>190</v>
      </c>
      <c r="B102" s="66" t="s">
        <v>191</v>
      </c>
      <c r="C102" s="25">
        <v>4323</v>
      </c>
      <c r="D102" s="25">
        <v>4062</v>
      </c>
      <c r="E102" s="26">
        <v>4043</v>
      </c>
    </row>
    <row r="103" spans="1:5" ht="12" customHeight="1" x14ac:dyDescent="0.25">
      <c r="A103" s="19" t="s">
        <v>192</v>
      </c>
      <c r="B103" s="66" t="s">
        <v>193</v>
      </c>
      <c r="C103" s="25"/>
      <c r="D103" s="25"/>
      <c r="E103" s="26"/>
    </row>
    <row r="104" spans="1:5" ht="12" customHeight="1" x14ac:dyDescent="0.25">
      <c r="A104" s="19" t="s">
        <v>194</v>
      </c>
      <c r="B104" s="67" t="s">
        <v>195</v>
      </c>
      <c r="C104" s="25"/>
      <c r="D104" s="25">
        <v>623</v>
      </c>
      <c r="E104" s="26">
        <v>623</v>
      </c>
    </row>
    <row r="105" spans="1:5" ht="12" customHeight="1" x14ac:dyDescent="0.25">
      <c r="A105" s="68" t="s">
        <v>196</v>
      </c>
      <c r="B105" s="69" t="s">
        <v>197</v>
      </c>
      <c r="C105" s="25"/>
      <c r="D105" s="25"/>
      <c r="E105" s="26"/>
    </row>
    <row r="106" spans="1:5" ht="12" customHeight="1" x14ac:dyDescent="0.25">
      <c r="A106" s="19" t="s">
        <v>198</v>
      </c>
      <c r="B106" s="69" t="s">
        <v>199</v>
      </c>
      <c r="C106" s="25"/>
      <c r="D106" s="25"/>
      <c r="E106" s="26"/>
    </row>
    <row r="107" spans="1:5" ht="12" customHeight="1" thickBot="1" x14ac:dyDescent="0.3">
      <c r="A107" s="70" t="s">
        <v>200</v>
      </c>
      <c r="B107" s="71" t="s">
        <v>201</v>
      </c>
      <c r="C107" s="72">
        <v>1050</v>
      </c>
      <c r="D107" s="72">
        <v>1050</v>
      </c>
      <c r="E107" s="73">
        <v>899</v>
      </c>
    </row>
    <row r="108" spans="1:5" ht="12" customHeight="1" thickBot="1" x14ac:dyDescent="0.3">
      <c r="A108" s="10" t="s">
        <v>27</v>
      </c>
      <c r="B108" s="74" t="s">
        <v>202</v>
      </c>
      <c r="C108" s="12">
        <f>+C109+C111+C113</f>
        <v>34655</v>
      </c>
      <c r="D108" s="12">
        <f>+D109+D111+D113</f>
        <v>48987</v>
      </c>
      <c r="E108" s="13">
        <f>+E109+E111+E113</f>
        <v>44932</v>
      </c>
    </row>
    <row r="109" spans="1:5" ht="12" customHeight="1" x14ac:dyDescent="0.25">
      <c r="A109" s="15" t="s">
        <v>29</v>
      </c>
      <c r="B109" s="63" t="s">
        <v>203</v>
      </c>
      <c r="C109" s="17"/>
      <c r="D109" s="17">
        <v>4165</v>
      </c>
      <c r="E109" s="18">
        <v>4165</v>
      </c>
    </row>
    <row r="110" spans="1:5" ht="12" customHeight="1" x14ac:dyDescent="0.25">
      <c r="A110" s="15" t="s">
        <v>31</v>
      </c>
      <c r="B110" s="75" t="s">
        <v>204</v>
      </c>
      <c r="C110" s="17"/>
      <c r="D110" s="17"/>
      <c r="E110" s="18"/>
    </row>
    <row r="111" spans="1:5" x14ac:dyDescent="0.25">
      <c r="A111" s="15" t="s">
        <v>33</v>
      </c>
      <c r="B111" s="75" t="s">
        <v>205</v>
      </c>
      <c r="C111" s="21">
        <v>34655</v>
      </c>
      <c r="D111" s="21">
        <v>28722</v>
      </c>
      <c r="E111" s="22">
        <v>24707</v>
      </c>
    </row>
    <row r="112" spans="1:5" ht="12" customHeight="1" x14ac:dyDescent="0.25">
      <c r="A112" s="15" t="s">
        <v>35</v>
      </c>
      <c r="B112" s="75" t="s">
        <v>206</v>
      </c>
      <c r="C112" s="21"/>
      <c r="D112" s="21"/>
      <c r="E112" s="22"/>
    </row>
    <row r="113" spans="1:5" ht="12" customHeight="1" x14ac:dyDescent="0.25">
      <c r="A113" s="15" t="s">
        <v>37</v>
      </c>
      <c r="B113" s="28" t="s">
        <v>207</v>
      </c>
      <c r="C113" s="21"/>
      <c r="D113" s="21">
        <v>16100</v>
      </c>
      <c r="E113" s="22">
        <v>16060</v>
      </c>
    </row>
    <row r="114" spans="1:5" ht="21.75" customHeight="1" x14ac:dyDescent="0.25">
      <c r="A114" s="15" t="s">
        <v>39</v>
      </c>
      <c r="B114" s="76" t="s">
        <v>208</v>
      </c>
      <c r="C114" s="21"/>
      <c r="D114" s="21"/>
      <c r="E114" s="22"/>
    </row>
    <row r="115" spans="1:5" ht="24" customHeight="1" x14ac:dyDescent="0.25">
      <c r="A115" s="15" t="s">
        <v>209</v>
      </c>
      <c r="B115" s="77" t="s">
        <v>210</v>
      </c>
      <c r="C115" s="21"/>
      <c r="D115" s="21"/>
      <c r="E115" s="22"/>
    </row>
    <row r="116" spans="1:5" ht="12" customHeight="1" x14ac:dyDescent="0.25">
      <c r="A116" s="15" t="s">
        <v>211</v>
      </c>
      <c r="B116" s="67" t="s">
        <v>189</v>
      </c>
      <c r="C116" s="21"/>
      <c r="D116" s="21"/>
      <c r="E116" s="22"/>
    </row>
    <row r="117" spans="1:5" ht="12" customHeight="1" x14ac:dyDescent="0.25">
      <c r="A117" s="15" t="s">
        <v>212</v>
      </c>
      <c r="B117" s="67" t="s">
        <v>213</v>
      </c>
      <c r="C117" s="21"/>
      <c r="D117" s="21"/>
      <c r="E117" s="22"/>
    </row>
    <row r="118" spans="1:5" ht="12" customHeight="1" x14ac:dyDescent="0.25">
      <c r="A118" s="15" t="s">
        <v>214</v>
      </c>
      <c r="B118" s="67" t="s">
        <v>215</v>
      </c>
      <c r="C118" s="21"/>
      <c r="D118" s="21"/>
      <c r="E118" s="22"/>
    </row>
    <row r="119" spans="1:5" s="78" customFormat="1" ht="12" customHeight="1" x14ac:dyDescent="0.2">
      <c r="A119" s="15" t="s">
        <v>216</v>
      </c>
      <c r="B119" s="67" t="s">
        <v>195</v>
      </c>
      <c r="C119" s="21"/>
      <c r="D119" s="21">
        <v>16100</v>
      </c>
      <c r="E119" s="22">
        <v>16060</v>
      </c>
    </row>
    <row r="120" spans="1:5" ht="12" customHeight="1" x14ac:dyDescent="0.25">
      <c r="A120" s="15" t="s">
        <v>217</v>
      </c>
      <c r="B120" s="67" t="s">
        <v>218</v>
      </c>
      <c r="C120" s="21"/>
      <c r="D120" s="21"/>
      <c r="E120" s="22"/>
    </row>
    <row r="121" spans="1:5" ht="12" customHeight="1" thickBot="1" x14ac:dyDescent="0.3">
      <c r="A121" s="68" t="s">
        <v>219</v>
      </c>
      <c r="B121" s="67" t="s">
        <v>220</v>
      </c>
      <c r="C121" s="25"/>
      <c r="D121" s="25"/>
      <c r="E121" s="26"/>
    </row>
    <row r="122" spans="1:5" ht="12" customHeight="1" thickBot="1" x14ac:dyDescent="0.3">
      <c r="A122" s="10" t="s">
        <v>41</v>
      </c>
      <c r="B122" s="79" t="s">
        <v>221</v>
      </c>
      <c r="C122" s="12">
        <f>+C123+C124</f>
        <v>1200</v>
      </c>
      <c r="D122" s="12">
        <f>+D123+D124</f>
        <v>0</v>
      </c>
      <c r="E122" s="13">
        <f>+E123+E124</f>
        <v>0</v>
      </c>
    </row>
    <row r="123" spans="1:5" ht="12" customHeight="1" x14ac:dyDescent="0.25">
      <c r="A123" s="15" t="s">
        <v>43</v>
      </c>
      <c r="B123" s="80" t="s">
        <v>222</v>
      </c>
      <c r="C123" s="17">
        <v>1200</v>
      </c>
      <c r="D123" s="17"/>
      <c r="E123" s="18"/>
    </row>
    <row r="124" spans="1:5" ht="12" customHeight="1" thickBot="1" x14ac:dyDescent="0.3">
      <c r="A124" s="23" t="s">
        <v>45</v>
      </c>
      <c r="B124" s="75" t="s">
        <v>223</v>
      </c>
      <c r="C124" s="25"/>
      <c r="D124" s="25"/>
      <c r="E124" s="26"/>
    </row>
    <row r="125" spans="1:5" ht="12" customHeight="1" thickBot="1" x14ac:dyDescent="0.3">
      <c r="A125" s="10" t="s">
        <v>224</v>
      </c>
      <c r="B125" s="79" t="s">
        <v>225</v>
      </c>
      <c r="C125" s="12">
        <f>+C92+C108+C122</f>
        <v>253637</v>
      </c>
      <c r="D125" s="12">
        <f>+D92+D108+D122</f>
        <v>318258</v>
      </c>
      <c r="E125" s="13">
        <f>+E92+E108+E122</f>
        <v>306008</v>
      </c>
    </row>
    <row r="126" spans="1:5" ht="12" customHeight="1" thickBot="1" x14ac:dyDescent="0.3">
      <c r="A126" s="10" t="s">
        <v>69</v>
      </c>
      <c r="B126" s="79" t="s">
        <v>226</v>
      </c>
      <c r="C126" s="12">
        <f>+C127+C128+C129</f>
        <v>0</v>
      </c>
      <c r="D126" s="12">
        <f>+D127+D128+D129</f>
        <v>0</v>
      </c>
      <c r="E126" s="13">
        <f>+E127+E128+E129</f>
        <v>0</v>
      </c>
    </row>
    <row r="127" spans="1:5" ht="12" customHeight="1" x14ac:dyDescent="0.25">
      <c r="A127" s="15" t="s">
        <v>71</v>
      </c>
      <c r="B127" s="80" t="s">
        <v>227</v>
      </c>
      <c r="C127" s="21"/>
      <c r="D127" s="21"/>
      <c r="E127" s="22"/>
    </row>
    <row r="128" spans="1:5" ht="12" customHeight="1" x14ac:dyDescent="0.25">
      <c r="A128" s="15" t="s">
        <v>73</v>
      </c>
      <c r="B128" s="80" t="s">
        <v>228</v>
      </c>
      <c r="C128" s="21"/>
      <c r="D128" s="21"/>
      <c r="E128" s="22"/>
    </row>
    <row r="129" spans="1:9" ht="12" customHeight="1" thickBot="1" x14ac:dyDescent="0.3">
      <c r="A129" s="68" t="s">
        <v>75</v>
      </c>
      <c r="B129" s="81" t="s">
        <v>229</v>
      </c>
      <c r="C129" s="21"/>
      <c r="D129" s="21"/>
      <c r="E129" s="22"/>
    </row>
    <row r="130" spans="1:9" ht="12" customHeight="1" thickBot="1" x14ac:dyDescent="0.3">
      <c r="A130" s="10" t="s">
        <v>91</v>
      </c>
      <c r="B130" s="79" t="s">
        <v>230</v>
      </c>
      <c r="C130" s="12">
        <f>+C131+C132+C134+C133</f>
        <v>0</v>
      </c>
      <c r="D130" s="12">
        <f>+D131+D132+D134+D133</f>
        <v>0</v>
      </c>
      <c r="E130" s="13">
        <f>+E131+E132+E134+E133</f>
        <v>0</v>
      </c>
    </row>
    <row r="131" spans="1:9" ht="12" customHeight="1" x14ac:dyDescent="0.25">
      <c r="A131" s="15" t="s">
        <v>93</v>
      </c>
      <c r="B131" s="80" t="s">
        <v>231</v>
      </c>
      <c r="C131" s="21"/>
      <c r="D131" s="21"/>
      <c r="E131" s="22"/>
    </row>
    <row r="132" spans="1:9" ht="12" customHeight="1" x14ac:dyDescent="0.25">
      <c r="A132" s="15" t="s">
        <v>95</v>
      </c>
      <c r="B132" s="80" t="s">
        <v>232</v>
      </c>
      <c r="C132" s="21"/>
      <c r="D132" s="21"/>
      <c r="E132" s="22"/>
    </row>
    <row r="133" spans="1:9" ht="12" customHeight="1" x14ac:dyDescent="0.25">
      <c r="A133" s="15" t="s">
        <v>97</v>
      </c>
      <c r="B133" s="80" t="s">
        <v>233</v>
      </c>
      <c r="C133" s="21"/>
      <c r="D133" s="21"/>
      <c r="E133" s="22"/>
    </row>
    <row r="134" spans="1:9" ht="12" customHeight="1" thickBot="1" x14ac:dyDescent="0.3">
      <c r="A134" s="68" t="s">
        <v>99</v>
      </c>
      <c r="B134" s="81" t="s">
        <v>234</v>
      </c>
      <c r="C134" s="21"/>
      <c r="D134" s="21"/>
      <c r="E134" s="22"/>
    </row>
    <row r="135" spans="1:9" ht="12" customHeight="1" thickBot="1" x14ac:dyDescent="0.3">
      <c r="A135" s="10" t="s">
        <v>235</v>
      </c>
      <c r="B135" s="79" t="s">
        <v>236</v>
      </c>
      <c r="C135" s="29">
        <f>+C136+C137+C138+C139</f>
        <v>0</v>
      </c>
      <c r="D135" s="29">
        <f>+D136+D137+D138+D139</f>
        <v>0</v>
      </c>
      <c r="E135" s="30">
        <f>+E136+E137+E138+E139</f>
        <v>0</v>
      </c>
    </row>
    <row r="136" spans="1:9" ht="12" customHeight="1" x14ac:dyDescent="0.25">
      <c r="A136" s="15" t="s">
        <v>105</v>
      </c>
      <c r="B136" s="80" t="s">
        <v>237</v>
      </c>
      <c r="C136" s="21"/>
      <c r="D136" s="21"/>
      <c r="E136" s="22"/>
    </row>
    <row r="137" spans="1:9" ht="12" customHeight="1" x14ac:dyDescent="0.25">
      <c r="A137" s="15" t="s">
        <v>107</v>
      </c>
      <c r="B137" s="80" t="s">
        <v>238</v>
      </c>
      <c r="C137" s="21"/>
      <c r="D137" s="21"/>
      <c r="E137" s="22"/>
    </row>
    <row r="138" spans="1:9" ht="12" customHeight="1" x14ac:dyDescent="0.25">
      <c r="A138" s="15" t="s">
        <v>109</v>
      </c>
      <c r="B138" s="80" t="s">
        <v>239</v>
      </c>
      <c r="C138" s="21"/>
      <c r="D138" s="21"/>
      <c r="E138" s="22"/>
    </row>
    <row r="139" spans="1:9" ht="12" customHeight="1" thickBot="1" x14ac:dyDescent="0.3">
      <c r="A139" s="68" t="s">
        <v>111</v>
      </c>
      <c r="B139" s="81" t="s">
        <v>240</v>
      </c>
      <c r="C139" s="21"/>
      <c r="D139" s="21"/>
      <c r="E139" s="22"/>
    </row>
    <row r="140" spans="1:9" ht="15" customHeight="1" thickBot="1" x14ac:dyDescent="0.3">
      <c r="A140" s="10" t="s">
        <v>113</v>
      </c>
      <c r="B140" s="79" t="s">
        <v>241</v>
      </c>
      <c r="C140" s="82">
        <f>+C141+C142+C143+C144</f>
        <v>0</v>
      </c>
      <c r="D140" s="82">
        <f>+D141+D142+D143+D144</f>
        <v>0</v>
      </c>
      <c r="E140" s="83">
        <f>+E141+E142+E143+E144</f>
        <v>0</v>
      </c>
      <c r="F140" s="84"/>
      <c r="G140" s="85"/>
      <c r="H140" s="85"/>
      <c r="I140" s="85"/>
    </row>
    <row r="141" spans="1:9" s="14" customFormat="1" ht="12.95" customHeight="1" x14ac:dyDescent="0.2">
      <c r="A141" s="15" t="s">
        <v>115</v>
      </c>
      <c r="B141" s="80" t="s">
        <v>242</v>
      </c>
      <c r="C141" s="21"/>
      <c r="D141" s="21"/>
      <c r="E141" s="22"/>
    </row>
    <row r="142" spans="1:9" ht="12.75" customHeight="1" x14ac:dyDescent="0.25">
      <c r="A142" s="15" t="s">
        <v>117</v>
      </c>
      <c r="B142" s="80" t="s">
        <v>243</v>
      </c>
      <c r="C142" s="21"/>
      <c r="D142" s="21"/>
      <c r="E142" s="22"/>
    </row>
    <row r="143" spans="1:9" ht="12.75" customHeight="1" x14ac:dyDescent="0.25">
      <c r="A143" s="15" t="s">
        <v>119</v>
      </c>
      <c r="B143" s="80" t="s">
        <v>244</v>
      </c>
      <c r="C143" s="21"/>
      <c r="D143" s="21"/>
      <c r="E143" s="22"/>
    </row>
    <row r="144" spans="1:9" ht="12.75" customHeight="1" thickBot="1" x14ac:dyDescent="0.3">
      <c r="A144" s="15" t="s">
        <v>121</v>
      </c>
      <c r="B144" s="80" t="s">
        <v>245</v>
      </c>
      <c r="C144" s="21"/>
      <c r="D144" s="21"/>
      <c r="E144" s="22"/>
    </row>
    <row r="145" spans="1:5" ht="16.5" thickBot="1" x14ac:dyDescent="0.3">
      <c r="A145" s="10" t="s">
        <v>123</v>
      </c>
      <c r="B145" s="79" t="s">
        <v>246</v>
      </c>
      <c r="C145" s="86">
        <f>+C126+C130+C135+C140</f>
        <v>0</v>
      </c>
      <c r="D145" s="86">
        <f>+D126+D130+D135+D140</f>
        <v>0</v>
      </c>
      <c r="E145" s="87">
        <f>+E126+E130+E135+E140</f>
        <v>0</v>
      </c>
    </row>
    <row r="146" spans="1:5" ht="16.5" thickBot="1" x14ac:dyDescent="0.3">
      <c r="A146" s="88" t="s">
        <v>247</v>
      </c>
      <c r="B146" s="89" t="s">
        <v>248</v>
      </c>
      <c r="C146" s="86">
        <f>+C125+C145</f>
        <v>253637</v>
      </c>
      <c r="D146" s="86">
        <f>+D125+D145</f>
        <v>318258</v>
      </c>
      <c r="E146" s="87">
        <f>+E125+E145</f>
        <v>306008</v>
      </c>
    </row>
    <row r="148" spans="1:5" ht="18.75" customHeight="1" x14ac:dyDescent="0.25">
      <c r="A148" s="384" t="s">
        <v>249</v>
      </c>
      <c r="B148" s="384"/>
      <c r="C148" s="384"/>
      <c r="D148" s="384"/>
      <c r="E148" s="384"/>
    </row>
    <row r="149" spans="1:5" ht="13.5" customHeight="1" thickBot="1" x14ac:dyDescent="0.3">
      <c r="A149" s="90" t="s">
        <v>250</v>
      </c>
      <c r="B149" s="90"/>
      <c r="C149" s="1"/>
      <c r="E149" s="3" t="s">
        <v>2</v>
      </c>
    </row>
    <row r="150" spans="1:5" ht="21.75" thickBot="1" x14ac:dyDescent="0.3">
      <c r="A150" s="10">
        <v>1</v>
      </c>
      <c r="B150" s="74" t="s">
        <v>251</v>
      </c>
      <c r="C150" s="92">
        <f>+C61-C125</f>
        <v>-4741</v>
      </c>
      <c r="D150" s="92">
        <f>+D61-D125</f>
        <v>-14599</v>
      </c>
      <c r="E150" s="92">
        <f>+E61-E125</f>
        <v>-14153</v>
      </c>
    </row>
    <row r="151" spans="1:5" ht="21.75" thickBot="1" x14ac:dyDescent="0.3">
      <c r="A151" s="10" t="s">
        <v>27</v>
      </c>
      <c r="B151" s="74" t="s">
        <v>252</v>
      </c>
      <c r="C151" s="92">
        <f>+C84-C145</f>
        <v>4740</v>
      </c>
      <c r="D151" s="92">
        <f>+D84-D145</f>
        <v>14599</v>
      </c>
      <c r="E151" s="92">
        <f>+E84-E145</f>
        <v>29393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ht="12.75" customHeight="1" x14ac:dyDescent="0.25"/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Hejőbába Községi Önkormányzat
2014. ÉVI ZÁRSZÁMADÁSÁNAK PÉNZÜGYI MÉRLEGE&amp;10
&amp;R&amp;"Times New Roman CE,Félkövér dőlt"&amp;11 1.1. melléklet a ....../2015. (......) önkormányzati rendelethez</oddHeader>
  </headerFooter>
  <rowBreaks count="1" manualBreakCount="1">
    <brk id="86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view="pageBreakPreview" topLeftCell="A31" zoomScale="115" zoomScaleNormal="100" zoomScaleSheetLayoutView="115" workbookViewId="0">
      <selection activeCell="A7" sqref="A7:E7"/>
    </sheetView>
  </sheetViews>
  <sheetFormatPr defaultRowHeight="12.75" x14ac:dyDescent="0.2"/>
  <cols>
    <col min="1" max="1" width="16" style="287" customWidth="1"/>
    <col min="2" max="2" width="59.33203125" style="209" customWidth="1"/>
    <col min="3" max="5" width="15.83203125" style="209" customWidth="1"/>
    <col min="6" max="16384" width="9.33203125" style="209"/>
  </cols>
  <sheetData>
    <row r="1" spans="1:5" s="196" customFormat="1" ht="21" customHeight="1" thickBot="1" x14ac:dyDescent="0.25">
      <c r="A1" s="192"/>
      <c r="B1" s="193"/>
      <c r="C1" s="194"/>
      <c r="D1" s="194"/>
      <c r="E1" s="258" t="str">
        <f>+CONCATENATE("6.1. melléklet a ……/",LEFT([1]ÖSSZEFÜGGÉSEK!A4,4)+1,". (……) önkormányzati rendelethez")</f>
        <v>6.1. melléklet a ……/2015. (……) önkormányzati rendelethez</v>
      </c>
    </row>
    <row r="2" spans="1:5" s="199" customFormat="1" ht="25.5" customHeight="1" x14ac:dyDescent="0.2">
      <c r="A2" s="197" t="s">
        <v>376</v>
      </c>
      <c r="B2" s="402" t="s">
        <v>377</v>
      </c>
      <c r="C2" s="403"/>
      <c r="D2" s="404"/>
      <c r="E2" s="259" t="s">
        <v>378</v>
      </c>
    </row>
    <row r="3" spans="1:5" s="199" customFormat="1" ht="24.75" thickBot="1" x14ac:dyDescent="0.25">
      <c r="A3" s="200" t="s">
        <v>379</v>
      </c>
      <c r="B3" s="405" t="s">
        <v>359</v>
      </c>
      <c r="C3" s="411"/>
      <c r="D3" s="412"/>
      <c r="E3" s="260" t="s">
        <v>357</v>
      </c>
    </row>
    <row r="4" spans="1:5" s="204" customFormat="1" ht="15.95" customHeight="1" thickBot="1" x14ac:dyDescent="0.3">
      <c r="A4" s="202"/>
      <c r="B4" s="202"/>
      <c r="C4" s="203"/>
      <c r="D4" s="203"/>
      <c r="E4" s="203" t="s">
        <v>360</v>
      </c>
    </row>
    <row r="5" spans="1:5" ht="24.75" thickBot="1" x14ac:dyDescent="0.25">
      <c r="A5" s="205" t="s">
        <v>361</v>
      </c>
      <c r="B5" s="206" t="s">
        <v>362</v>
      </c>
      <c r="C5" s="207" t="s">
        <v>5</v>
      </c>
      <c r="D5" s="207" t="s">
        <v>6</v>
      </c>
      <c r="E5" s="208" t="s">
        <v>7</v>
      </c>
    </row>
    <row r="6" spans="1:5" s="214" customFormat="1" ht="12.95" customHeight="1" thickBot="1" x14ac:dyDescent="0.25">
      <c r="A6" s="210" t="s">
        <v>8</v>
      </c>
      <c r="B6" s="211" t="s">
        <v>9</v>
      </c>
      <c r="C6" s="211" t="s">
        <v>10</v>
      </c>
      <c r="D6" s="212" t="s">
        <v>11</v>
      </c>
      <c r="E6" s="213" t="s">
        <v>12</v>
      </c>
    </row>
    <row r="7" spans="1:5" s="214" customFormat="1" ht="15.95" customHeight="1" thickBot="1" x14ac:dyDescent="0.25">
      <c r="A7" s="408" t="s">
        <v>255</v>
      </c>
      <c r="B7" s="409"/>
      <c r="C7" s="409"/>
      <c r="D7" s="409"/>
      <c r="E7" s="410"/>
    </row>
    <row r="8" spans="1:5" s="216" customFormat="1" ht="12" customHeight="1" thickBot="1" x14ac:dyDescent="0.25">
      <c r="A8" s="210" t="s">
        <v>13</v>
      </c>
      <c r="B8" s="261" t="s">
        <v>380</v>
      </c>
      <c r="C8" s="129">
        <f>SUM(C9:C18)</f>
        <v>0</v>
      </c>
      <c r="D8" s="129">
        <f>SUM(D9:D18)</f>
        <v>0</v>
      </c>
      <c r="E8" s="262">
        <f>SUM(E9:E18)</f>
        <v>0</v>
      </c>
    </row>
    <row r="9" spans="1:5" s="216" customFormat="1" ht="12" customHeight="1" x14ac:dyDescent="0.2">
      <c r="A9" s="263" t="s">
        <v>15</v>
      </c>
      <c r="B9" s="60" t="s">
        <v>72</v>
      </c>
      <c r="C9" s="264"/>
      <c r="D9" s="264"/>
      <c r="E9" s="265"/>
    </row>
    <row r="10" spans="1:5" s="216" customFormat="1" ht="12" customHeight="1" x14ac:dyDescent="0.2">
      <c r="A10" s="266" t="s">
        <v>17</v>
      </c>
      <c r="B10" s="63" t="s">
        <v>74</v>
      </c>
      <c r="C10" s="118"/>
      <c r="D10" s="118"/>
      <c r="E10" s="148"/>
    </row>
    <row r="11" spans="1:5" s="216" customFormat="1" ht="12" customHeight="1" x14ac:dyDescent="0.2">
      <c r="A11" s="266" t="s">
        <v>19</v>
      </c>
      <c r="B11" s="63" t="s">
        <v>76</v>
      </c>
      <c r="C11" s="118"/>
      <c r="D11" s="118"/>
      <c r="E11" s="148"/>
    </row>
    <row r="12" spans="1:5" s="216" customFormat="1" ht="12" customHeight="1" x14ac:dyDescent="0.2">
      <c r="A12" s="266" t="s">
        <v>21</v>
      </c>
      <c r="B12" s="63" t="s">
        <v>78</v>
      </c>
      <c r="C12" s="118"/>
      <c r="D12" s="118"/>
      <c r="E12" s="148"/>
    </row>
    <row r="13" spans="1:5" s="216" customFormat="1" ht="12" customHeight="1" x14ac:dyDescent="0.2">
      <c r="A13" s="266" t="s">
        <v>23</v>
      </c>
      <c r="B13" s="63" t="s">
        <v>80</v>
      </c>
      <c r="C13" s="118"/>
      <c r="D13" s="118"/>
      <c r="E13" s="148"/>
    </row>
    <row r="14" spans="1:5" s="216" customFormat="1" ht="12" customHeight="1" x14ac:dyDescent="0.2">
      <c r="A14" s="266" t="s">
        <v>25</v>
      </c>
      <c r="B14" s="63" t="s">
        <v>381</v>
      </c>
      <c r="C14" s="118"/>
      <c r="D14" s="118"/>
      <c r="E14" s="148"/>
    </row>
    <row r="15" spans="1:5" s="218" customFormat="1" ht="12" customHeight="1" x14ac:dyDescent="0.2">
      <c r="A15" s="266" t="s">
        <v>184</v>
      </c>
      <c r="B15" s="81" t="s">
        <v>382</v>
      </c>
      <c r="C15" s="118"/>
      <c r="D15" s="118"/>
      <c r="E15" s="148"/>
    </row>
    <row r="16" spans="1:5" s="218" customFormat="1" ht="12" customHeight="1" x14ac:dyDescent="0.2">
      <c r="A16" s="266" t="s">
        <v>186</v>
      </c>
      <c r="B16" s="63" t="s">
        <v>86</v>
      </c>
      <c r="C16" s="267"/>
      <c r="D16" s="267"/>
      <c r="E16" s="268"/>
    </row>
    <row r="17" spans="1:5" s="216" customFormat="1" ht="12" customHeight="1" x14ac:dyDescent="0.2">
      <c r="A17" s="266" t="s">
        <v>188</v>
      </c>
      <c r="B17" s="63" t="s">
        <v>88</v>
      </c>
      <c r="C17" s="118"/>
      <c r="D17" s="118"/>
      <c r="E17" s="148"/>
    </row>
    <row r="18" spans="1:5" s="218" customFormat="1" ht="12" customHeight="1" thickBot="1" x14ac:dyDescent="0.25">
      <c r="A18" s="266" t="s">
        <v>190</v>
      </c>
      <c r="B18" s="81" t="s">
        <v>90</v>
      </c>
      <c r="C18" s="125"/>
      <c r="D18" s="125"/>
      <c r="E18" s="269"/>
    </row>
    <row r="19" spans="1:5" s="218" customFormat="1" ht="12" customHeight="1" thickBot="1" x14ac:dyDescent="0.25">
      <c r="A19" s="210" t="s">
        <v>27</v>
      </c>
      <c r="B19" s="261" t="s">
        <v>383</v>
      </c>
      <c r="C19" s="129">
        <f>SUM(C20:C22)</f>
        <v>0</v>
      </c>
      <c r="D19" s="129">
        <f>SUM(D20:D22)</f>
        <v>2840</v>
      </c>
      <c r="E19" s="262">
        <f>SUM(E20:E22)</f>
        <v>2790</v>
      </c>
    </row>
    <row r="20" spans="1:5" s="218" customFormat="1" ht="12" customHeight="1" x14ac:dyDescent="0.2">
      <c r="A20" s="266" t="s">
        <v>29</v>
      </c>
      <c r="B20" s="80" t="s">
        <v>30</v>
      </c>
      <c r="C20" s="118"/>
      <c r="D20" s="118"/>
      <c r="E20" s="148"/>
    </row>
    <row r="21" spans="1:5" s="218" customFormat="1" ht="12" customHeight="1" x14ac:dyDescent="0.2">
      <c r="A21" s="266" t="s">
        <v>31</v>
      </c>
      <c r="B21" s="63" t="s">
        <v>384</v>
      </c>
      <c r="C21" s="118"/>
      <c r="D21" s="118"/>
      <c r="E21" s="148"/>
    </row>
    <row r="22" spans="1:5" s="218" customFormat="1" ht="12" customHeight="1" x14ac:dyDescent="0.2">
      <c r="A22" s="266" t="s">
        <v>33</v>
      </c>
      <c r="B22" s="63" t="s">
        <v>385</v>
      </c>
      <c r="C22" s="118"/>
      <c r="D22" s="118">
        <v>2840</v>
      </c>
      <c r="E22" s="148">
        <v>2790</v>
      </c>
    </row>
    <row r="23" spans="1:5" s="218" customFormat="1" ht="12" customHeight="1" thickBot="1" x14ac:dyDescent="0.25">
      <c r="A23" s="266" t="s">
        <v>35</v>
      </c>
      <c r="B23" s="63" t="s">
        <v>386</v>
      </c>
      <c r="C23" s="118"/>
      <c r="D23" s="118"/>
      <c r="E23" s="148"/>
    </row>
    <row r="24" spans="1:5" s="218" customFormat="1" ht="12" customHeight="1" thickBot="1" x14ac:dyDescent="0.25">
      <c r="A24" s="270" t="s">
        <v>41</v>
      </c>
      <c r="B24" s="79" t="s">
        <v>267</v>
      </c>
      <c r="C24" s="271"/>
      <c r="D24" s="271"/>
      <c r="E24" s="272"/>
    </row>
    <row r="25" spans="1:5" s="218" customFormat="1" ht="12" customHeight="1" thickBot="1" x14ac:dyDescent="0.25">
      <c r="A25" s="270" t="s">
        <v>224</v>
      </c>
      <c r="B25" s="79" t="s">
        <v>387</v>
      </c>
      <c r="C25" s="129">
        <f>SUM(C26:C27)</f>
        <v>0</v>
      </c>
      <c r="D25" s="129">
        <f>SUM(D26:D27)</f>
        <v>0</v>
      </c>
      <c r="E25" s="262">
        <f>SUM(E26:E27)</f>
        <v>0</v>
      </c>
    </row>
    <row r="26" spans="1:5" s="218" customFormat="1" ht="12" customHeight="1" x14ac:dyDescent="0.2">
      <c r="A26" s="273" t="s">
        <v>57</v>
      </c>
      <c r="B26" s="274" t="s">
        <v>384</v>
      </c>
      <c r="C26" s="153"/>
      <c r="D26" s="153"/>
      <c r="E26" s="275"/>
    </row>
    <row r="27" spans="1:5" s="218" customFormat="1" ht="12" customHeight="1" x14ac:dyDescent="0.2">
      <c r="A27" s="273" t="s">
        <v>63</v>
      </c>
      <c r="B27" s="276" t="s">
        <v>388</v>
      </c>
      <c r="C27" s="134"/>
      <c r="D27" s="134"/>
      <c r="E27" s="277"/>
    </row>
    <row r="28" spans="1:5" s="218" customFormat="1" ht="12" customHeight="1" thickBot="1" x14ac:dyDescent="0.25">
      <c r="A28" s="266" t="s">
        <v>65</v>
      </c>
      <c r="B28" s="278" t="s">
        <v>389</v>
      </c>
      <c r="C28" s="279"/>
      <c r="D28" s="279"/>
      <c r="E28" s="280"/>
    </row>
    <row r="29" spans="1:5" s="218" customFormat="1" ht="12" customHeight="1" thickBot="1" x14ac:dyDescent="0.25">
      <c r="A29" s="270" t="s">
        <v>69</v>
      </c>
      <c r="B29" s="79" t="s">
        <v>390</v>
      </c>
      <c r="C29" s="129">
        <f>SUM(C30:C32)</f>
        <v>0</v>
      </c>
      <c r="D29" s="129">
        <f>SUM(D30:D32)</f>
        <v>0</v>
      </c>
      <c r="E29" s="262">
        <f>SUM(E30:E32)</f>
        <v>0</v>
      </c>
    </row>
    <row r="30" spans="1:5" s="218" customFormat="1" ht="12" customHeight="1" x14ac:dyDescent="0.2">
      <c r="A30" s="273" t="s">
        <v>71</v>
      </c>
      <c r="B30" s="274" t="s">
        <v>94</v>
      </c>
      <c r="C30" s="153"/>
      <c r="D30" s="153"/>
      <c r="E30" s="275"/>
    </row>
    <row r="31" spans="1:5" s="218" customFormat="1" ht="12" customHeight="1" x14ac:dyDescent="0.2">
      <c r="A31" s="273" t="s">
        <v>73</v>
      </c>
      <c r="B31" s="276" t="s">
        <v>96</v>
      </c>
      <c r="C31" s="134"/>
      <c r="D31" s="134"/>
      <c r="E31" s="277"/>
    </row>
    <row r="32" spans="1:5" s="218" customFormat="1" ht="12" customHeight="1" thickBot="1" x14ac:dyDescent="0.25">
      <c r="A32" s="266" t="s">
        <v>75</v>
      </c>
      <c r="B32" s="281" t="s">
        <v>98</v>
      </c>
      <c r="C32" s="279"/>
      <c r="D32" s="279"/>
      <c r="E32" s="280"/>
    </row>
    <row r="33" spans="1:5" s="218" customFormat="1" ht="12" customHeight="1" thickBot="1" x14ac:dyDescent="0.25">
      <c r="A33" s="270" t="s">
        <v>91</v>
      </c>
      <c r="B33" s="79" t="s">
        <v>268</v>
      </c>
      <c r="C33" s="271"/>
      <c r="D33" s="271"/>
      <c r="E33" s="272"/>
    </row>
    <row r="34" spans="1:5" s="216" customFormat="1" ht="12" customHeight="1" thickBot="1" x14ac:dyDescent="0.25">
      <c r="A34" s="270" t="s">
        <v>235</v>
      </c>
      <c r="B34" s="79" t="s">
        <v>391</v>
      </c>
      <c r="C34" s="271"/>
      <c r="D34" s="271"/>
      <c r="E34" s="272"/>
    </row>
    <row r="35" spans="1:5" s="216" customFormat="1" ht="12" customHeight="1" thickBot="1" x14ac:dyDescent="0.25">
      <c r="A35" s="210" t="s">
        <v>113</v>
      </c>
      <c r="B35" s="79" t="s">
        <v>392</v>
      </c>
      <c r="C35" s="129">
        <f>+C8+C19+C24+C25+C29+C33+C34</f>
        <v>0</v>
      </c>
      <c r="D35" s="129">
        <f>+D8+D19+D24+D25+D29+D33+D34</f>
        <v>2840</v>
      </c>
      <c r="E35" s="262">
        <f>+E8+E19+E24+E25+E29+E33+E34</f>
        <v>2790</v>
      </c>
    </row>
    <row r="36" spans="1:5" s="216" customFormat="1" ht="12" customHeight="1" thickBot="1" x14ac:dyDescent="0.25">
      <c r="A36" s="282" t="s">
        <v>123</v>
      </c>
      <c r="B36" s="79" t="s">
        <v>393</v>
      </c>
      <c r="C36" s="129">
        <f>+C37+C38+C39</f>
        <v>31324</v>
      </c>
      <c r="D36" s="129">
        <f>+D37+D38+D39</f>
        <v>32453</v>
      </c>
      <c r="E36" s="262">
        <f>+E37+E38+E39</f>
        <v>30512</v>
      </c>
    </row>
    <row r="37" spans="1:5" s="216" customFormat="1" ht="12" customHeight="1" x14ac:dyDescent="0.2">
      <c r="A37" s="273" t="s">
        <v>394</v>
      </c>
      <c r="B37" s="274" t="s">
        <v>324</v>
      </c>
      <c r="C37" s="153"/>
      <c r="D37" s="153">
        <v>29</v>
      </c>
      <c r="E37" s="275">
        <v>29</v>
      </c>
    </row>
    <row r="38" spans="1:5" s="218" customFormat="1" ht="12" customHeight="1" x14ac:dyDescent="0.2">
      <c r="A38" s="273" t="s">
        <v>395</v>
      </c>
      <c r="B38" s="276" t="s">
        <v>396</v>
      </c>
      <c r="C38" s="134"/>
      <c r="D38" s="134"/>
      <c r="E38" s="277"/>
    </row>
    <row r="39" spans="1:5" s="218" customFormat="1" ht="12" customHeight="1" thickBot="1" x14ac:dyDescent="0.25">
      <c r="A39" s="266" t="s">
        <v>397</v>
      </c>
      <c r="B39" s="281" t="s">
        <v>398</v>
      </c>
      <c r="C39" s="279">
        <v>31324</v>
      </c>
      <c r="D39" s="279">
        <v>32424</v>
      </c>
      <c r="E39" s="280">
        <v>30483</v>
      </c>
    </row>
    <row r="40" spans="1:5" s="218" customFormat="1" ht="15" customHeight="1" thickBot="1" x14ac:dyDescent="0.25">
      <c r="A40" s="282" t="s">
        <v>247</v>
      </c>
      <c r="B40" s="283" t="s">
        <v>399</v>
      </c>
      <c r="C40" s="284">
        <f>+C35+C36</f>
        <v>31324</v>
      </c>
      <c r="D40" s="284">
        <f>+D35+D36</f>
        <v>35293</v>
      </c>
      <c r="E40" s="285">
        <f>+E35+E36</f>
        <v>33302</v>
      </c>
    </row>
    <row r="41" spans="1:5" s="218" customFormat="1" ht="15" customHeight="1" x14ac:dyDescent="0.2">
      <c r="A41" s="228"/>
      <c r="B41" s="229"/>
      <c r="C41" s="230"/>
      <c r="D41" s="230"/>
      <c r="E41" s="230"/>
    </row>
    <row r="42" spans="1:5" ht="13.5" thickBot="1" x14ac:dyDescent="0.25">
      <c r="A42" s="231"/>
      <c r="B42" s="232"/>
      <c r="C42" s="233"/>
      <c r="D42" s="233"/>
      <c r="E42" s="233"/>
    </row>
    <row r="43" spans="1:5" s="214" customFormat="1" ht="16.5" customHeight="1" thickBot="1" x14ac:dyDescent="0.25">
      <c r="A43" s="408" t="s">
        <v>256</v>
      </c>
      <c r="B43" s="409"/>
      <c r="C43" s="409"/>
      <c r="D43" s="409"/>
      <c r="E43" s="410"/>
    </row>
    <row r="44" spans="1:5" s="236" customFormat="1" ht="12" customHeight="1" thickBot="1" x14ac:dyDescent="0.25">
      <c r="A44" s="270" t="s">
        <v>13</v>
      </c>
      <c r="B44" s="79" t="s">
        <v>400</v>
      </c>
      <c r="C44" s="129">
        <f>SUM(C45:C49)</f>
        <v>31324</v>
      </c>
      <c r="D44" s="129">
        <f>SUM(D45:D49)</f>
        <v>35264</v>
      </c>
      <c r="E44" s="150">
        <f>SUM(E45:E49)</f>
        <v>32686</v>
      </c>
    </row>
    <row r="45" spans="1:5" ht="12" customHeight="1" x14ac:dyDescent="0.2">
      <c r="A45" s="266" t="s">
        <v>15</v>
      </c>
      <c r="B45" s="80" t="s">
        <v>177</v>
      </c>
      <c r="C45" s="153">
        <v>24044</v>
      </c>
      <c r="D45" s="153">
        <v>26804</v>
      </c>
      <c r="E45" s="154">
        <v>25019</v>
      </c>
    </row>
    <row r="46" spans="1:5" ht="12" customHeight="1" x14ac:dyDescent="0.2">
      <c r="A46" s="266" t="s">
        <v>17</v>
      </c>
      <c r="B46" s="63" t="s">
        <v>178</v>
      </c>
      <c r="C46" s="136">
        <v>6483</v>
      </c>
      <c r="D46" s="136">
        <v>7257</v>
      </c>
      <c r="E46" s="156">
        <v>6467</v>
      </c>
    </row>
    <row r="47" spans="1:5" ht="12" customHeight="1" x14ac:dyDescent="0.2">
      <c r="A47" s="266" t="s">
        <v>19</v>
      </c>
      <c r="B47" s="63" t="s">
        <v>179</v>
      </c>
      <c r="C47" s="136">
        <v>797</v>
      </c>
      <c r="D47" s="136">
        <v>1203</v>
      </c>
      <c r="E47" s="156">
        <v>1200</v>
      </c>
    </row>
    <row r="48" spans="1:5" ht="12" customHeight="1" x14ac:dyDescent="0.2">
      <c r="A48" s="266" t="s">
        <v>21</v>
      </c>
      <c r="B48" s="63" t="s">
        <v>180</v>
      </c>
      <c r="C48" s="136"/>
      <c r="D48" s="136"/>
      <c r="E48" s="156"/>
    </row>
    <row r="49" spans="1:5" ht="12" customHeight="1" thickBot="1" x14ac:dyDescent="0.25">
      <c r="A49" s="266" t="s">
        <v>23</v>
      </c>
      <c r="B49" s="63" t="s">
        <v>182</v>
      </c>
      <c r="C49" s="136"/>
      <c r="D49" s="136"/>
      <c r="E49" s="156"/>
    </row>
    <row r="50" spans="1:5" ht="12" customHeight="1" thickBot="1" x14ac:dyDescent="0.25">
      <c r="A50" s="270" t="s">
        <v>27</v>
      </c>
      <c r="B50" s="79" t="s">
        <v>401</v>
      </c>
      <c r="C50" s="129">
        <f>SUM(C51:C53)</f>
        <v>0</v>
      </c>
      <c r="D50" s="129">
        <f>SUM(D51:D53)</f>
        <v>0</v>
      </c>
      <c r="E50" s="150">
        <f>SUM(E51:E53)</f>
        <v>0</v>
      </c>
    </row>
    <row r="51" spans="1:5" s="236" customFormat="1" ht="12" customHeight="1" x14ac:dyDescent="0.2">
      <c r="A51" s="266" t="s">
        <v>29</v>
      </c>
      <c r="B51" s="80" t="s">
        <v>203</v>
      </c>
      <c r="C51" s="153"/>
      <c r="D51" s="153"/>
      <c r="E51" s="154"/>
    </row>
    <row r="52" spans="1:5" ht="12" customHeight="1" x14ac:dyDescent="0.2">
      <c r="A52" s="266" t="s">
        <v>31</v>
      </c>
      <c r="B52" s="63" t="s">
        <v>205</v>
      </c>
      <c r="C52" s="136"/>
      <c r="D52" s="136"/>
      <c r="E52" s="156"/>
    </row>
    <row r="53" spans="1:5" ht="12" customHeight="1" x14ac:dyDescent="0.2">
      <c r="A53" s="266" t="s">
        <v>33</v>
      </c>
      <c r="B53" s="63" t="s">
        <v>402</v>
      </c>
      <c r="C53" s="136"/>
      <c r="D53" s="136"/>
      <c r="E53" s="156"/>
    </row>
    <row r="54" spans="1:5" ht="12" customHeight="1" thickBot="1" x14ac:dyDescent="0.25">
      <c r="A54" s="266" t="s">
        <v>35</v>
      </c>
      <c r="B54" s="63" t="s">
        <v>403</v>
      </c>
      <c r="C54" s="136"/>
      <c r="D54" s="136"/>
      <c r="E54" s="156"/>
    </row>
    <row r="55" spans="1:5" ht="12" customHeight="1" thickBot="1" x14ac:dyDescent="0.25">
      <c r="A55" s="270" t="s">
        <v>41</v>
      </c>
      <c r="B55" s="286" t="s">
        <v>404</v>
      </c>
      <c r="C55" s="129">
        <f>+C44+C50</f>
        <v>31324</v>
      </c>
      <c r="D55" s="129">
        <f>+D44+D50</f>
        <v>35264</v>
      </c>
      <c r="E55" s="150">
        <f>+E44+E50</f>
        <v>32686</v>
      </c>
    </row>
    <row r="56" spans="1:5" ht="13.5" thickBot="1" x14ac:dyDescent="0.25">
      <c r="C56" s="288"/>
      <c r="D56" s="288"/>
      <c r="E56" s="288"/>
    </row>
    <row r="57" spans="1:5" ht="15" customHeight="1" thickBot="1" x14ac:dyDescent="0.25">
      <c r="A57" s="253" t="s">
        <v>372</v>
      </c>
      <c r="B57" s="254"/>
      <c r="C57" s="255">
        <v>8</v>
      </c>
      <c r="D57" s="255">
        <v>8</v>
      </c>
      <c r="E57" s="289">
        <v>8</v>
      </c>
    </row>
    <row r="58" spans="1:5" ht="14.25" customHeight="1" thickBot="1" x14ac:dyDescent="0.25">
      <c r="A58" s="253" t="s">
        <v>373</v>
      </c>
      <c r="B58" s="254"/>
      <c r="C58" s="255"/>
      <c r="D58" s="255"/>
      <c r="E58" s="289"/>
    </row>
  </sheetData>
  <sheetProtection sheet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8"/>
  <sheetViews>
    <sheetView zoomScaleNormal="100" zoomScaleSheetLayoutView="145" workbookViewId="0">
      <selection activeCell="E18" sqref="E18"/>
    </sheetView>
  </sheetViews>
  <sheetFormatPr defaultRowHeight="12.75" x14ac:dyDescent="0.2"/>
  <cols>
    <col min="1" max="1" width="18.6640625" style="287" customWidth="1"/>
    <col min="2" max="2" width="62" style="209" customWidth="1"/>
    <col min="3" max="5" width="15.83203125" style="209" customWidth="1"/>
    <col min="6" max="16384" width="9.33203125" style="209"/>
  </cols>
  <sheetData>
    <row r="1" spans="1:5" s="196" customFormat="1" ht="21" customHeight="1" thickBot="1" x14ac:dyDescent="0.25">
      <c r="A1" s="192"/>
      <c r="B1" s="193"/>
      <c r="C1" s="194"/>
      <c r="D1" s="194"/>
      <c r="E1" s="258" t="str">
        <f>+CONCATENATE("7.1. melléklet a ……/",LEFT([1]ÖSSZEFÜGGÉSEK!A4,4)+1,". (……) önkormányzati rendelethez")</f>
        <v>7.1. melléklet a ……/2015. (……) önkormányzati rendelethez</v>
      </c>
    </row>
    <row r="2" spans="1:5" s="199" customFormat="1" ht="25.5" customHeight="1" x14ac:dyDescent="0.2">
      <c r="A2" s="197" t="s">
        <v>376</v>
      </c>
      <c r="B2" s="402" t="s">
        <v>405</v>
      </c>
      <c r="C2" s="403"/>
      <c r="D2" s="404"/>
      <c r="E2" s="259" t="s">
        <v>406</v>
      </c>
    </row>
    <row r="3" spans="1:5" s="199" customFormat="1" ht="24.75" thickBot="1" x14ac:dyDescent="0.25">
      <c r="A3" s="200" t="s">
        <v>407</v>
      </c>
      <c r="B3" s="405" t="s">
        <v>359</v>
      </c>
      <c r="C3" s="411"/>
      <c r="D3" s="412"/>
      <c r="E3" s="260" t="s">
        <v>357</v>
      </c>
    </row>
    <row r="4" spans="1:5" s="204" customFormat="1" ht="15.95" customHeight="1" thickBot="1" x14ac:dyDescent="0.3">
      <c r="A4" s="202"/>
      <c r="B4" s="202"/>
      <c r="C4" s="203"/>
      <c r="D4" s="203"/>
      <c r="E4" s="203" t="s">
        <v>360</v>
      </c>
    </row>
    <row r="5" spans="1:5" ht="24.75" thickBot="1" x14ac:dyDescent="0.25">
      <c r="A5" s="205" t="s">
        <v>361</v>
      </c>
      <c r="B5" s="206" t="s">
        <v>362</v>
      </c>
      <c r="C5" s="207" t="s">
        <v>5</v>
      </c>
      <c r="D5" s="207" t="s">
        <v>6</v>
      </c>
      <c r="E5" s="208" t="s">
        <v>7</v>
      </c>
    </row>
    <row r="6" spans="1:5" s="214" customFormat="1" ht="12.95" customHeight="1" thickBot="1" x14ac:dyDescent="0.25">
      <c r="A6" s="210" t="s">
        <v>8</v>
      </c>
      <c r="B6" s="211" t="s">
        <v>9</v>
      </c>
      <c r="C6" s="211" t="s">
        <v>10</v>
      </c>
      <c r="D6" s="212" t="s">
        <v>11</v>
      </c>
      <c r="E6" s="213" t="s">
        <v>12</v>
      </c>
    </row>
    <row r="7" spans="1:5" s="214" customFormat="1" ht="15.95" customHeight="1" thickBot="1" x14ac:dyDescent="0.25">
      <c r="A7" s="408" t="s">
        <v>255</v>
      </c>
      <c r="B7" s="409"/>
      <c r="C7" s="409"/>
      <c r="D7" s="409"/>
      <c r="E7" s="410"/>
    </row>
    <row r="8" spans="1:5" s="216" customFormat="1" ht="12" customHeight="1" thickBot="1" x14ac:dyDescent="0.25">
      <c r="A8" s="210" t="s">
        <v>13</v>
      </c>
      <c r="B8" s="261" t="s">
        <v>380</v>
      </c>
      <c r="C8" s="129">
        <f>SUM(C9:C18)</f>
        <v>0</v>
      </c>
      <c r="D8" s="290">
        <f>SUM(D9:D18)</f>
        <v>0</v>
      </c>
      <c r="E8" s="262">
        <f>SUM(E9:E18)</f>
        <v>0</v>
      </c>
    </row>
    <row r="9" spans="1:5" s="216" customFormat="1" ht="12" customHeight="1" x14ac:dyDescent="0.2">
      <c r="A9" s="263" t="s">
        <v>15</v>
      </c>
      <c r="B9" s="60" t="s">
        <v>72</v>
      </c>
      <c r="C9" s="264"/>
      <c r="D9" s="291"/>
      <c r="E9" s="265"/>
    </row>
    <row r="10" spans="1:5" s="216" customFormat="1" ht="12" customHeight="1" x14ac:dyDescent="0.2">
      <c r="A10" s="266" t="s">
        <v>17</v>
      </c>
      <c r="B10" s="63" t="s">
        <v>74</v>
      </c>
      <c r="C10" s="118"/>
      <c r="D10" s="292"/>
      <c r="E10" s="148"/>
    </row>
    <row r="11" spans="1:5" s="216" customFormat="1" ht="12" customHeight="1" x14ac:dyDescent="0.2">
      <c r="A11" s="266" t="s">
        <v>19</v>
      </c>
      <c r="B11" s="63" t="s">
        <v>76</v>
      </c>
      <c r="C11" s="118"/>
      <c r="D11" s="292"/>
      <c r="E11" s="148"/>
    </row>
    <row r="12" spans="1:5" s="216" customFormat="1" ht="12" customHeight="1" x14ac:dyDescent="0.2">
      <c r="A12" s="266" t="s">
        <v>21</v>
      </c>
      <c r="B12" s="63" t="s">
        <v>78</v>
      </c>
      <c r="C12" s="118"/>
      <c r="D12" s="292"/>
      <c r="E12" s="148"/>
    </row>
    <row r="13" spans="1:5" s="216" customFormat="1" ht="12" customHeight="1" x14ac:dyDescent="0.2">
      <c r="A13" s="266" t="s">
        <v>23</v>
      </c>
      <c r="B13" s="63" t="s">
        <v>80</v>
      </c>
      <c r="C13" s="118"/>
      <c r="D13" s="292"/>
      <c r="E13" s="148"/>
    </row>
    <row r="14" spans="1:5" s="216" customFormat="1" ht="12" customHeight="1" x14ac:dyDescent="0.2">
      <c r="A14" s="266" t="s">
        <v>25</v>
      </c>
      <c r="B14" s="63" t="s">
        <v>381</v>
      </c>
      <c r="C14" s="118"/>
      <c r="D14" s="292"/>
      <c r="E14" s="148"/>
    </row>
    <row r="15" spans="1:5" s="218" customFormat="1" ht="12" customHeight="1" x14ac:dyDescent="0.2">
      <c r="A15" s="266" t="s">
        <v>184</v>
      </c>
      <c r="B15" s="81" t="s">
        <v>382</v>
      </c>
      <c r="C15" s="118"/>
      <c r="D15" s="292"/>
      <c r="E15" s="148"/>
    </row>
    <row r="16" spans="1:5" s="218" customFormat="1" ht="12" customHeight="1" x14ac:dyDescent="0.2">
      <c r="A16" s="266" t="s">
        <v>186</v>
      </c>
      <c r="B16" s="63" t="s">
        <v>86</v>
      </c>
      <c r="C16" s="267"/>
      <c r="D16" s="293"/>
      <c r="E16" s="268"/>
    </row>
    <row r="17" spans="1:5" s="216" customFormat="1" ht="12" customHeight="1" x14ac:dyDescent="0.2">
      <c r="A17" s="266" t="s">
        <v>188</v>
      </c>
      <c r="B17" s="63" t="s">
        <v>88</v>
      </c>
      <c r="C17" s="118"/>
      <c r="D17" s="292"/>
      <c r="E17" s="148"/>
    </row>
    <row r="18" spans="1:5" s="218" customFormat="1" ht="12" customHeight="1" thickBot="1" x14ac:dyDescent="0.25">
      <c r="A18" s="266" t="s">
        <v>190</v>
      </c>
      <c r="B18" s="81" t="s">
        <v>90</v>
      </c>
      <c r="C18" s="125"/>
      <c r="D18" s="294"/>
      <c r="E18" s="269"/>
    </row>
    <row r="19" spans="1:5" s="218" customFormat="1" ht="12" customHeight="1" thickBot="1" x14ac:dyDescent="0.25">
      <c r="A19" s="210" t="s">
        <v>27</v>
      </c>
      <c r="B19" s="261" t="s">
        <v>383</v>
      </c>
      <c r="C19" s="129">
        <f>SUM(C20:C22)</f>
        <v>0</v>
      </c>
      <c r="D19" s="290">
        <f>SUM(D20:D22)</f>
        <v>0</v>
      </c>
      <c r="E19" s="262">
        <f>SUM(E20:E22)</f>
        <v>0</v>
      </c>
    </row>
    <row r="20" spans="1:5" s="218" customFormat="1" ht="12" customHeight="1" x14ac:dyDescent="0.2">
      <c r="A20" s="266" t="s">
        <v>29</v>
      </c>
      <c r="B20" s="80" t="s">
        <v>30</v>
      </c>
      <c r="C20" s="118"/>
      <c r="D20" s="292"/>
      <c r="E20" s="148"/>
    </row>
    <row r="21" spans="1:5" s="218" customFormat="1" ht="12" customHeight="1" x14ac:dyDescent="0.2">
      <c r="A21" s="266" t="s">
        <v>31</v>
      </c>
      <c r="B21" s="63" t="s">
        <v>384</v>
      </c>
      <c r="C21" s="118"/>
      <c r="D21" s="292"/>
      <c r="E21" s="148"/>
    </row>
    <row r="22" spans="1:5" s="218" customFormat="1" ht="12" customHeight="1" x14ac:dyDescent="0.2">
      <c r="A22" s="266" t="s">
        <v>33</v>
      </c>
      <c r="B22" s="63" t="s">
        <v>385</v>
      </c>
      <c r="C22" s="118"/>
      <c r="D22" s="292"/>
      <c r="E22" s="148"/>
    </row>
    <row r="23" spans="1:5" s="216" customFormat="1" ht="12" customHeight="1" thickBot="1" x14ac:dyDescent="0.25">
      <c r="A23" s="266" t="s">
        <v>35</v>
      </c>
      <c r="B23" s="63" t="s">
        <v>408</v>
      </c>
      <c r="C23" s="118"/>
      <c r="D23" s="292"/>
      <c r="E23" s="148"/>
    </row>
    <row r="24" spans="1:5" s="216" customFormat="1" ht="12" customHeight="1" thickBot="1" x14ac:dyDescent="0.25">
      <c r="A24" s="270" t="s">
        <v>41</v>
      </c>
      <c r="B24" s="79" t="s">
        <v>267</v>
      </c>
      <c r="C24" s="271"/>
      <c r="D24" s="295"/>
      <c r="E24" s="272"/>
    </row>
    <row r="25" spans="1:5" s="216" customFormat="1" ht="12" customHeight="1" thickBot="1" x14ac:dyDescent="0.25">
      <c r="A25" s="270" t="s">
        <v>224</v>
      </c>
      <c r="B25" s="79" t="s">
        <v>387</v>
      </c>
      <c r="C25" s="129">
        <f>+C26+C27</f>
        <v>0</v>
      </c>
      <c r="D25" s="290">
        <f>+D26+D27</f>
        <v>0</v>
      </c>
      <c r="E25" s="262">
        <f>+E26+E27</f>
        <v>0</v>
      </c>
    </row>
    <row r="26" spans="1:5" s="216" customFormat="1" ht="12" customHeight="1" x14ac:dyDescent="0.2">
      <c r="A26" s="273" t="s">
        <v>57</v>
      </c>
      <c r="B26" s="274" t="s">
        <v>384</v>
      </c>
      <c r="C26" s="153"/>
      <c r="D26" s="296"/>
      <c r="E26" s="275"/>
    </row>
    <row r="27" spans="1:5" s="216" customFormat="1" ht="12" customHeight="1" x14ac:dyDescent="0.2">
      <c r="A27" s="273" t="s">
        <v>63</v>
      </c>
      <c r="B27" s="276" t="s">
        <v>388</v>
      </c>
      <c r="C27" s="134"/>
      <c r="D27" s="297"/>
      <c r="E27" s="277"/>
    </row>
    <row r="28" spans="1:5" s="216" customFormat="1" ht="12" customHeight="1" thickBot="1" x14ac:dyDescent="0.25">
      <c r="A28" s="266" t="s">
        <v>65</v>
      </c>
      <c r="B28" s="278" t="s">
        <v>409</v>
      </c>
      <c r="C28" s="279"/>
      <c r="D28" s="298"/>
      <c r="E28" s="280"/>
    </row>
    <row r="29" spans="1:5" s="216" customFormat="1" ht="12" customHeight="1" thickBot="1" x14ac:dyDescent="0.25">
      <c r="A29" s="270" t="s">
        <v>69</v>
      </c>
      <c r="B29" s="79" t="s">
        <v>390</v>
      </c>
      <c r="C29" s="129">
        <f>+C30+C31+C32</f>
        <v>0</v>
      </c>
      <c r="D29" s="290">
        <f>+D30+D31+D32</f>
        <v>0</v>
      </c>
      <c r="E29" s="262">
        <f>+E30+E31+E32</f>
        <v>0</v>
      </c>
    </row>
    <row r="30" spans="1:5" s="216" customFormat="1" ht="12" customHeight="1" x14ac:dyDescent="0.2">
      <c r="A30" s="273" t="s">
        <v>71</v>
      </c>
      <c r="B30" s="274" t="s">
        <v>94</v>
      </c>
      <c r="C30" s="153"/>
      <c r="D30" s="296"/>
      <c r="E30" s="275"/>
    </row>
    <row r="31" spans="1:5" s="216" customFormat="1" ht="12" customHeight="1" x14ac:dyDescent="0.2">
      <c r="A31" s="273" t="s">
        <v>73</v>
      </c>
      <c r="B31" s="276" t="s">
        <v>96</v>
      </c>
      <c r="C31" s="134"/>
      <c r="D31" s="297"/>
      <c r="E31" s="277"/>
    </row>
    <row r="32" spans="1:5" s="216" customFormat="1" ht="12" customHeight="1" thickBot="1" x14ac:dyDescent="0.25">
      <c r="A32" s="266" t="s">
        <v>75</v>
      </c>
      <c r="B32" s="281" t="s">
        <v>98</v>
      </c>
      <c r="C32" s="279"/>
      <c r="D32" s="298"/>
      <c r="E32" s="280"/>
    </row>
    <row r="33" spans="1:13" s="216" customFormat="1" ht="12" customHeight="1" thickBot="1" x14ac:dyDescent="0.25">
      <c r="A33" s="270" t="s">
        <v>91</v>
      </c>
      <c r="B33" s="79" t="s">
        <v>268</v>
      </c>
      <c r="C33" s="271"/>
      <c r="D33" s="295"/>
      <c r="E33" s="272"/>
    </row>
    <row r="34" spans="1:13" s="216" customFormat="1" ht="12" customHeight="1" thickBot="1" x14ac:dyDescent="0.25">
      <c r="A34" s="270" t="s">
        <v>235</v>
      </c>
      <c r="B34" s="79" t="s">
        <v>391</v>
      </c>
      <c r="C34" s="271"/>
      <c r="D34" s="295"/>
      <c r="E34" s="272"/>
    </row>
    <row r="35" spans="1:13" s="216" customFormat="1" ht="12" customHeight="1" thickBot="1" x14ac:dyDescent="0.25">
      <c r="A35" s="210" t="s">
        <v>113</v>
      </c>
      <c r="B35" s="79" t="s">
        <v>410</v>
      </c>
      <c r="C35" s="129">
        <f>+C8+C19+C24+C25+C29+C33+C34</f>
        <v>0</v>
      </c>
      <c r="D35" s="290">
        <f>+D8+D19+D24+D25+D29+D33+D34</f>
        <v>0</v>
      </c>
      <c r="E35" s="262">
        <f>+E8+E19+E24+E25+E29+E33+E34</f>
        <v>0</v>
      </c>
    </row>
    <row r="36" spans="1:13" s="218" customFormat="1" ht="12" customHeight="1" thickBot="1" x14ac:dyDescent="0.25">
      <c r="A36" s="282" t="s">
        <v>123</v>
      </c>
      <c r="B36" s="79" t="s">
        <v>393</v>
      </c>
      <c r="C36" s="129">
        <f>+C37+C38+C39</f>
        <v>39465</v>
      </c>
      <c r="D36" s="290">
        <f>+D37+D38+D39</f>
        <v>44698</v>
      </c>
      <c r="E36" s="262">
        <f>+E37+E38+E39</f>
        <v>42070</v>
      </c>
    </row>
    <row r="37" spans="1:13" s="218" customFormat="1" ht="15" customHeight="1" x14ac:dyDescent="0.2">
      <c r="A37" s="273" t="s">
        <v>394</v>
      </c>
      <c r="B37" s="274" t="s">
        <v>324</v>
      </c>
      <c r="C37" s="153"/>
      <c r="D37" s="296">
        <v>300</v>
      </c>
      <c r="E37" s="275">
        <v>300</v>
      </c>
    </row>
    <row r="38" spans="1:13" s="218" customFormat="1" ht="15" customHeight="1" x14ac:dyDescent="0.2">
      <c r="A38" s="273" t="s">
        <v>395</v>
      </c>
      <c r="B38" s="276" t="s">
        <v>396</v>
      </c>
      <c r="C38" s="134"/>
      <c r="D38" s="297"/>
      <c r="E38" s="277"/>
    </row>
    <row r="39" spans="1:13" ht="13.5" thickBot="1" x14ac:dyDescent="0.25">
      <c r="A39" s="266" t="s">
        <v>397</v>
      </c>
      <c r="B39" s="281" t="s">
        <v>398</v>
      </c>
      <c r="C39" s="279">
        <v>39465</v>
      </c>
      <c r="D39" s="298">
        <v>44398</v>
      </c>
      <c r="E39" s="280">
        <v>41770</v>
      </c>
    </row>
    <row r="40" spans="1:13" s="214" customFormat="1" ht="16.5" customHeight="1" thickBot="1" x14ac:dyDescent="0.25">
      <c r="A40" s="282" t="s">
        <v>247</v>
      </c>
      <c r="B40" s="283" t="s">
        <v>399</v>
      </c>
      <c r="C40" s="284">
        <f>+C35+C36</f>
        <v>39465</v>
      </c>
      <c r="D40" s="299">
        <f>+D35+D36</f>
        <v>44698</v>
      </c>
      <c r="E40" s="285">
        <f>+E35+E36</f>
        <v>42070</v>
      </c>
    </row>
    <row r="41" spans="1:13" s="236" customFormat="1" ht="12" customHeight="1" x14ac:dyDescent="0.2">
      <c r="A41" s="228"/>
      <c r="B41" s="229"/>
      <c r="C41" s="230"/>
      <c r="D41" s="230"/>
      <c r="E41" s="230"/>
    </row>
    <row r="42" spans="1:13" ht="12" customHeight="1" thickBot="1" x14ac:dyDescent="0.25">
      <c r="A42" s="231"/>
      <c r="B42" s="232"/>
      <c r="C42" s="233"/>
      <c r="D42" s="233"/>
      <c r="E42" s="233"/>
    </row>
    <row r="43" spans="1:13" ht="12" customHeight="1" thickBot="1" x14ac:dyDescent="0.25">
      <c r="A43" s="408" t="s">
        <v>256</v>
      </c>
      <c r="B43" s="409"/>
      <c r="C43" s="409"/>
      <c r="D43" s="409"/>
      <c r="E43" s="410"/>
    </row>
    <row r="44" spans="1:13" ht="12" customHeight="1" thickBot="1" x14ac:dyDescent="0.25">
      <c r="A44" s="270" t="s">
        <v>13</v>
      </c>
      <c r="B44" s="79" t="s">
        <v>400</v>
      </c>
      <c r="C44" s="129">
        <f>SUM(C45:C49)</f>
        <v>39465</v>
      </c>
      <c r="D44" s="129">
        <f>SUM(D45:D49)</f>
        <v>44698</v>
      </c>
      <c r="E44" s="262">
        <f>SUM(E45:E49)</f>
        <v>41928</v>
      </c>
    </row>
    <row r="45" spans="1:13" ht="12" customHeight="1" x14ac:dyDescent="0.2">
      <c r="A45" s="266" t="s">
        <v>15</v>
      </c>
      <c r="B45" s="80" t="s">
        <v>177</v>
      </c>
      <c r="C45" s="153">
        <v>28439</v>
      </c>
      <c r="D45" s="153">
        <v>31866</v>
      </c>
      <c r="E45" s="275">
        <v>29866</v>
      </c>
      <c r="M45" s="209">
        <f>15000/60</f>
        <v>250</v>
      </c>
    </row>
    <row r="46" spans="1:13" ht="12" customHeight="1" x14ac:dyDescent="0.2">
      <c r="A46" s="266" t="s">
        <v>17</v>
      </c>
      <c r="B46" s="63" t="s">
        <v>178</v>
      </c>
      <c r="C46" s="136">
        <v>7685</v>
      </c>
      <c r="D46" s="136">
        <v>8335</v>
      </c>
      <c r="E46" s="300">
        <v>7763</v>
      </c>
      <c r="M46" s="209">
        <f>+M45/8</f>
        <v>31.25</v>
      </c>
    </row>
    <row r="47" spans="1:13" ht="12" customHeight="1" x14ac:dyDescent="0.2">
      <c r="A47" s="266" t="s">
        <v>19</v>
      </c>
      <c r="B47" s="63" t="s">
        <v>179</v>
      </c>
      <c r="C47" s="136">
        <v>3341</v>
      </c>
      <c r="D47" s="136">
        <v>4497</v>
      </c>
      <c r="E47" s="300">
        <v>4299</v>
      </c>
    </row>
    <row r="48" spans="1:13" s="236" customFormat="1" ht="12" customHeight="1" x14ac:dyDescent="0.2">
      <c r="A48" s="266" t="s">
        <v>21</v>
      </c>
      <c r="B48" s="63" t="s">
        <v>180</v>
      </c>
      <c r="C48" s="136"/>
      <c r="D48" s="136"/>
      <c r="E48" s="300"/>
    </row>
    <row r="49" spans="1:5" ht="12" customHeight="1" thickBot="1" x14ac:dyDescent="0.25">
      <c r="A49" s="266" t="s">
        <v>23</v>
      </c>
      <c r="B49" s="63" t="s">
        <v>182</v>
      </c>
      <c r="C49" s="136"/>
      <c r="D49" s="136"/>
      <c r="E49" s="300"/>
    </row>
    <row r="50" spans="1:5" ht="12" customHeight="1" thickBot="1" x14ac:dyDescent="0.25">
      <c r="A50" s="270" t="s">
        <v>27</v>
      </c>
      <c r="B50" s="79" t="s">
        <v>401</v>
      </c>
      <c r="C50" s="129">
        <f>SUM(C51:C53)</f>
        <v>0</v>
      </c>
      <c r="D50" s="129">
        <f>SUM(D51:D53)</f>
        <v>0</v>
      </c>
      <c r="E50" s="262">
        <f>SUM(E51:E53)</f>
        <v>0</v>
      </c>
    </row>
    <row r="51" spans="1:5" ht="12" customHeight="1" x14ac:dyDescent="0.2">
      <c r="A51" s="266" t="s">
        <v>29</v>
      </c>
      <c r="B51" s="80" t="s">
        <v>203</v>
      </c>
      <c r="C51" s="153"/>
      <c r="D51" s="153"/>
      <c r="E51" s="275"/>
    </row>
    <row r="52" spans="1:5" ht="12" customHeight="1" x14ac:dyDescent="0.2">
      <c r="A52" s="266" t="s">
        <v>31</v>
      </c>
      <c r="B52" s="63" t="s">
        <v>205</v>
      </c>
      <c r="C52" s="136"/>
      <c r="D52" s="136"/>
      <c r="E52" s="300"/>
    </row>
    <row r="53" spans="1:5" ht="15" customHeight="1" x14ac:dyDescent="0.2">
      <c r="A53" s="266" t="s">
        <v>33</v>
      </c>
      <c r="B53" s="63" t="s">
        <v>402</v>
      </c>
      <c r="C53" s="136"/>
      <c r="D53" s="136"/>
      <c r="E53" s="300"/>
    </row>
    <row r="54" spans="1:5" ht="13.5" thickBot="1" x14ac:dyDescent="0.25">
      <c r="A54" s="266" t="s">
        <v>35</v>
      </c>
      <c r="B54" s="63" t="s">
        <v>411</v>
      </c>
      <c r="C54" s="136"/>
      <c r="D54" s="136"/>
      <c r="E54" s="300"/>
    </row>
    <row r="55" spans="1:5" ht="15" customHeight="1" thickBot="1" x14ac:dyDescent="0.25">
      <c r="A55" s="270" t="s">
        <v>41</v>
      </c>
      <c r="B55" s="286" t="s">
        <v>404</v>
      </c>
      <c r="C55" s="284">
        <f>+C44+C50</f>
        <v>39465</v>
      </c>
      <c r="D55" s="284">
        <f>+D44+D50</f>
        <v>44698</v>
      </c>
      <c r="E55" s="285">
        <f>+E44+E50</f>
        <v>41928</v>
      </c>
    </row>
    <row r="56" spans="1:5" ht="13.5" thickBot="1" x14ac:dyDescent="0.25">
      <c r="C56" s="288"/>
      <c r="D56" s="288"/>
      <c r="E56" s="288"/>
    </row>
    <row r="57" spans="1:5" ht="13.5" thickBot="1" x14ac:dyDescent="0.25">
      <c r="A57" s="253" t="s">
        <v>372</v>
      </c>
      <c r="B57" s="254"/>
      <c r="C57" s="255">
        <v>10</v>
      </c>
      <c r="D57" s="255">
        <v>10</v>
      </c>
      <c r="E57" s="289">
        <v>10</v>
      </c>
    </row>
    <row r="58" spans="1:5" ht="13.5" thickBot="1" x14ac:dyDescent="0.25">
      <c r="A58" s="253" t="s">
        <v>373</v>
      </c>
      <c r="B58" s="254"/>
      <c r="C58" s="255"/>
      <c r="D58" s="255"/>
      <c r="E58" s="289"/>
    </row>
  </sheetData>
  <sheetProtection sheet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6"/>
  <sheetViews>
    <sheetView view="pageLayout" zoomScaleNormal="100" workbookViewId="0">
      <selection activeCell="P2" sqref="P2"/>
    </sheetView>
  </sheetViews>
  <sheetFormatPr defaultRowHeight="12.75" x14ac:dyDescent="0.2"/>
  <cols>
    <col min="1" max="1" width="7" style="301" customWidth="1"/>
    <col min="2" max="2" width="32" style="209" customWidth="1"/>
    <col min="3" max="3" width="12.5" style="209" customWidth="1"/>
    <col min="4" max="6" width="11.83203125" style="209" customWidth="1"/>
    <col min="7" max="7" width="12.83203125" style="209" customWidth="1"/>
    <col min="8" max="16384" width="9.33203125" style="209"/>
  </cols>
  <sheetData>
    <row r="1" spans="1:7" ht="14.25" thickBot="1" x14ac:dyDescent="0.25">
      <c r="G1" s="98" t="s">
        <v>254</v>
      </c>
    </row>
    <row r="2" spans="1:7" ht="17.25" customHeight="1" thickBot="1" x14ac:dyDescent="0.25">
      <c r="A2" s="417" t="s">
        <v>412</v>
      </c>
      <c r="B2" s="419" t="s">
        <v>413</v>
      </c>
      <c r="C2" s="419" t="s">
        <v>414</v>
      </c>
      <c r="D2" s="419" t="s">
        <v>415</v>
      </c>
      <c r="E2" s="413" t="s">
        <v>416</v>
      </c>
      <c r="F2" s="413"/>
      <c r="G2" s="414"/>
    </row>
    <row r="3" spans="1:7" s="304" customFormat="1" ht="57.75" customHeight="1" thickBot="1" x14ac:dyDescent="0.25">
      <c r="A3" s="418"/>
      <c r="B3" s="420"/>
      <c r="C3" s="420"/>
      <c r="D3" s="420"/>
      <c r="E3" s="302" t="s">
        <v>417</v>
      </c>
      <c r="F3" s="302" t="s">
        <v>418</v>
      </c>
      <c r="G3" s="303" t="s">
        <v>419</v>
      </c>
    </row>
    <row r="4" spans="1:7" s="236" customFormat="1" ht="15" customHeight="1" thickBot="1" x14ac:dyDescent="0.25">
      <c r="A4" s="210" t="s">
        <v>8</v>
      </c>
      <c r="B4" s="211" t="s">
        <v>9</v>
      </c>
      <c r="C4" s="211" t="s">
        <v>10</v>
      </c>
      <c r="D4" s="211" t="s">
        <v>11</v>
      </c>
      <c r="E4" s="211" t="s">
        <v>420</v>
      </c>
      <c r="F4" s="211" t="s">
        <v>258</v>
      </c>
      <c r="G4" s="305" t="s">
        <v>259</v>
      </c>
    </row>
    <row r="5" spans="1:7" ht="15" customHeight="1" x14ac:dyDescent="0.2">
      <c r="A5" s="306" t="s">
        <v>13</v>
      </c>
      <c r="B5" s="307" t="s">
        <v>421</v>
      </c>
      <c r="C5" s="308">
        <v>14840</v>
      </c>
      <c r="D5" s="308">
        <v>-1073</v>
      </c>
      <c r="E5" s="309">
        <f>C5+D5</f>
        <v>13767</v>
      </c>
      <c r="F5" s="308"/>
      <c r="G5" s="310"/>
    </row>
    <row r="6" spans="1:7" ht="15" customHeight="1" x14ac:dyDescent="0.2">
      <c r="A6" s="311" t="s">
        <v>27</v>
      </c>
      <c r="B6" s="312" t="s">
        <v>422</v>
      </c>
      <c r="C6" s="173">
        <v>142</v>
      </c>
      <c r="D6" s="173"/>
      <c r="E6" s="309">
        <f t="shared" ref="E6:E35" si="0">C6+D6</f>
        <v>142</v>
      </c>
      <c r="F6" s="173"/>
      <c r="G6" s="313"/>
    </row>
    <row r="7" spans="1:7" ht="15" customHeight="1" x14ac:dyDescent="0.2">
      <c r="A7" s="311" t="s">
        <v>41</v>
      </c>
      <c r="B7" s="312" t="s">
        <v>423</v>
      </c>
      <c r="C7" s="173">
        <v>587</v>
      </c>
      <c r="D7" s="173"/>
      <c r="E7" s="309">
        <f t="shared" si="0"/>
        <v>587</v>
      </c>
      <c r="F7" s="173"/>
      <c r="G7" s="313"/>
    </row>
    <row r="8" spans="1:7" ht="15" customHeight="1" x14ac:dyDescent="0.2">
      <c r="A8" s="311" t="s">
        <v>224</v>
      </c>
      <c r="B8" s="312"/>
      <c r="C8" s="173"/>
      <c r="D8" s="173"/>
      <c r="E8" s="309">
        <f t="shared" si="0"/>
        <v>0</v>
      </c>
      <c r="F8" s="173"/>
      <c r="G8" s="313"/>
    </row>
    <row r="9" spans="1:7" ht="15" customHeight="1" x14ac:dyDescent="0.2">
      <c r="A9" s="311" t="s">
        <v>69</v>
      </c>
      <c r="B9" s="312"/>
      <c r="C9" s="173"/>
      <c r="D9" s="173"/>
      <c r="E9" s="309">
        <f t="shared" si="0"/>
        <v>0</v>
      </c>
      <c r="F9" s="173"/>
      <c r="G9" s="313"/>
    </row>
    <row r="10" spans="1:7" ht="15" customHeight="1" x14ac:dyDescent="0.2">
      <c r="A10" s="311" t="s">
        <v>91</v>
      </c>
      <c r="B10" s="312"/>
      <c r="C10" s="173"/>
      <c r="D10" s="173"/>
      <c r="E10" s="309">
        <f t="shared" si="0"/>
        <v>0</v>
      </c>
      <c r="F10" s="173"/>
      <c r="G10" s="313"/>
    </row>
    <row r="11" spans="1:7" ht="15" customHeight="1" x14ac:dyDescent="0.2">
      <c r="A11" s="311" t="s">
        <v>235</v>
      </c>
      <c r="B11" s="312"/>
      <c r="C11" s="173"/>
      <c r="D11" s="173"/>
      <c r="E11" s="309">
        <f t="shared" si="0"/>
        <v>0</v>
      </c>
      <c r="F11" s="173"/>
      <c r="G11" s="313"/>
    </row>
    <row r="12" spans="1:7" ht="15" customHeight="1" x14ac:dyDescent="0.2">
      <c r="A12" s="311" t="s">
        <v>113</v>
      </c>
      <c r="B12" s="312"/>
      <c r="C12" s="173"/>
      <c r="D12" s="173"/>
      <c r="E12" s="309">
        <f t="shared" si="0"/>
        <v>0</v>
      </c>
      <c r="F12" s="173"/>
      <c r="G12" s="313"/>
    </row>
    <row r="13" spans="1:7" ht="15" customHeight="1" x14ac:dyDescent="0.2">
      <c r="A13" s="311" t="s">
        <v>123</v>
      </c>
      <c r="B13" s="312"/>
      <c r="C13" s="173"/>
      <c r="D13" s="173"/>
      <c r="E13" s="309">
        <f t="shared" si="0"/>
        <v>0</v>
      </c>
      <c r="F13" s="173"/>
      <c r="G13" s="313"/>
    </row>
    <row r="14" spans="1:7" ht="15" customHeight="1" x14ac:dyDescent="0.2">
      <c r="A14" s="311" t="s">
        <v>247</v>
      </c>
      <c r="B14" s="312"/>
      <c r="C14" s="173"/>
      <c r="D14" s="173"/>
      <c r="E14" s="309">
        <f t="shared" si="0"/>
        <v>0</v>
      </c>
      <c r="F14" s="173"/>
      <c r="G14" s="313"/>
    </row>
    <row r="15" spans="1:7" ht="15" customHeight="1" x14ac:dyDescent="0.2">
      <c r="A15" s="311" t="s">
        <v>272</v>
      </c>
      <c r="B15" s="312"/>
      <c r="C15" s="173"/>
      <c r="D15" s="173"/>
      <c r="E15" s="309">
        <f t="shared" si="0"/>
        <v>0</v>
      </c>
      <c r="F15" s="173"/>
      <c r="G15" s="313"/>
    </row>
    <row r="16" spans="1:7" ht="15" customHeight="1" x14ac:dyDescent="0.2">
      <c r="A16" s="311" t="s">
        <v>273</v>
      </c>
      <c r="B16" s="312"/>
      <c r="C16" s="173"/>
      <c r="D16" s="173"/>
      <c r="E16" s="309">
        <f t="shared" si="0"/>
        <v>0</v>
      </c>
      <c r="F16" s="173"/>
      <c r="G16" s="313"/>
    </row>
    <row r="17" spans="1:7" ht="15" customHeight="1" x14ac:dyDescent="0.2">
      <c r="A17" s="311" t="s">
        <v>274</v>
      </c>
      <c r="B17" s="312"/>
      <c r="C17" s="173"/>
      <c r="D17" s="173"/>
      <c r="E17" s="309">
        <f t="shared" si="0"/>
        <v>0</v>
      </c>
      <c r="F17" s="173"/>
      <c r="G17" s="313"/>
    </row>
    <row r="18" spans="1:7" ht="15" customHeight="1" x14ac:dyDescent="0.2">
      <c r="A18" s="311" t="s">
        <v>277</v>
      </c>
      <c r="B18" s="312"/>
      <c r="C18" s="173"/>
      <c r="D18" s="173"/>
      <c r="E18" s="309">
        <f t="shared" si="0"/>
        <v>0</v>
      </c>
      <c r="F18" s="173"/>
      <c r="G18" s="313"/>
    </row>
    <row r="19" spans="1:7" ht="15" customHeight="1" x14ac:dyDescent="0.2">
      <c r="A19" s="311" t="s">
        <v>280</v>
      </c>
      <c r="B19" s="312"/>
      <c r="C19" s="173"/>
      <c r="D19" s="173"/>
      <c r="E19" s="309">
        <f t="shared" si="0"/>
        <v>0</v>
      </c>
      <c r="F19" s="173"/>
      <c r="G19" s="313"/>
    </row>
    <row r="20" spans="1:7" ht="15" customHeight="1" x14ac:dyDescent="0.2">
      <c r="A20" s="311" t="s">
        <v>283</v>
      </c>
      <c r="B20" s="312"/>
      <c r="C20" s="173"/>
      <c r="D20" s="173"/>
      <c r="E20" s="309">
        <f t="shared" si="0"/>
        <v>0</v>
      </c>
      <c r="F20" s="173"/>
      <c r="G20" s="313"/>
    </row>
    <row r="21" spans="1:7" ht="15" customHeight="1" x14ac:dyDescent="0.2">
      <c r="A21" s="311" t="s">
        <v>286</v>
      </c>
      <c r="B21" s="312"/>
      <c r="C21" s="173"/>
      <c r="D21" s="173"/>
      <c r="E21" s="309">
        <f t="shared" si="0"/>
        <v>0</v>
      </c>
      <c r="F21" s="173"/>
      <c r="G21" s="313"/>
    </row>
    <row r="22" spans="1:7" ht="15" customHeight="1" x14ac:dyDescent="0.2">
      <c r="A22" s="311" t="s">
        <v>289</v>
      </c>
      <c r="B22" s="312"/>
      <c r="C22" s="173"/>
      <c r="D22" s="173"/>
      <c r="E22" s="309">
        <f t="shared" si="0"/>
        <v>0</v>
      </c>
      <c r="F22" s="173"/>
      <c r="G22" s="313"/>
    </row>
    <row r="23" spans="1:7" ht="15" customHeight="1" x14ac:dyDescent="0.2">
      <c r="A23" s="311" t="s">
        <v>292</v>
      </c>
      <c r="B23" s="312"/>
      <c r="C23" s="173"/>
      <c r="D23" s="173"/>
      <c r="E23" s="309">
        <f t="shared" si="0"/>
        <v>0</v>
      </c>
      <c r="F23" s="173"/>
      <c r="G23" s="313"/>
    </row>
    <row r="24" spans="1:7" ht="15" customHeight="1" x14ac:dyDescent="0.2">
      <c r="A24" s="311" t="s">
        <v>295</v>
      </c>
      <c r="B24" s="312"/>
      <c r="C24" s="173"/>
      <c r="D24" s="173"/>
      <c r="E24" s="309">
        <f t="shared" si="0"/>
        <v>0</v>
      </c>
      <c r="F24" s="173"/>
      <c r="G24" s="313"/>
    </row>
    <row r="25" spans="1:7" ht="15" customHeight="1" x14ac:dyDescent="0.2">
      <c r="A25" s="311" t="s">
        <v>298</v>
      </c>
      <c r="B25" s="312"/>
      <c r="C25" s="173"/>
      <c r="D25" s="173"/>
      <c r="E25" s="309">
        <f t="shared" si="0"/>
        <v>0</v>
      </c>
      <c r="F25" s="173"/>
      <c r="G25" s="313"/>
    </row>
    <row r="26" spans="1:7" ht="15" customHeight="1" x14ac:dyDescent="0.2">
      <c r="A26" s="311" t="s">
        <v>300</v>
      </c>
      <c r="B26" s="312"/>
      <c r="C26" s="173"/>
      <c r="D26" s="173"/>
      <c r="E26" s="309">
        <f t="shared" si="0"/>
        <v>0</v>
      </c>
      <c r="F26" s="173"/>
      <c r="G26" s="313"/>
    </row>
    <row r="27" spans="1:7" ht="15" customHeight="1" x14ac:dyDescent="0.2">
      <c r="A27" s="311" t="s">
        <v>303</v>
      </c>
      <c r="B27" s="312"/>
      <c r="C27" s="173"/>
      <c r="D27" s="173"/>
      <c r="E27" s="309">
        <f t="shared" si="0"/>
        <v>0</v>
      </c>
      <c r="F27" s="173"/>
      <c r="G27" s="313"/>
    </row>
    <row r="28" spans="1:7" ht="15" customHeight="1" x14ac:dyDescent="0.2">
      <c r="A28" s="311" t="s">
        <v>306</v>
      </c>
      <c r="B28" s="312"/>
      <c r="C28" s="173"/>
      <c r="D28" s="173"/>
      <c r="E28" s="309">
        <f t="shared" si="0"/>
        <v>0</v>
      </c>
      <c r="F28" s="173"/>
      <c r="G28" s="313"/>
    </row>
    <row r="29" spans="1:7" ht="15" customHeight="1" x14ac:dyDescent="0.2">
      <c r="A29" s="311" t="s">
        <v>309</v>
      </c>
      <c r="B29" s="312"/>
      <c r="C29" s="173"/>
      <c r="D29" s="173"/>
      <c r="E29" s="309">
        <f t="shared" si="0"/>
        <v>0</v>
      </c>
      <c r="F29" s="173"/>
      <c r="G29" s="313"/>
    </row>
    <row r="30" spans="1:7" ht="15" customHeight="1" x14ac:dyDescent="0.2">
      <c r="A30" s="311" t="s">
        <v>340</v>
      </c>
      <c r="B30" s="312"/>
      <c r="C30" s="173"/>
      <c r="D30" s="173"/>
      <c r="E30" s="309"/>
      <c r="F30" s="173"/>
      <c r="G30" s="313"/>
    </row>
    <row r="31" spans="1:7" ht="15" customHeight="1" x14ac:dyDescent="0.2">
      <c r="A31" s="311" t="s">
        <v>343</v>
      </c>
      <c r="B31" s="312"/>
      <c r="C31" s="173"/>
      <c r="D31" s="173"/>
      <c r="E31" s="309">
        <f t="shared" si="0"/>
        <v>0</v>
      </c>
      <c r="F31" s="173"/>
      <c r="G31" s="313"/>
    </row>
    <row r="32" spans="1:7" ht="15" customHeight="1" x14ac:dyDescent="0.2">
      <c r="A32" s="311" t="s">
        <v>344</v>
      </c>
      <c r="B32" s="312"/>
      <c r="C32" s="173"/>
      <c r="D32" s="173"/>
      <c r="E32" s="309">
        <f t="shared" si="0"/>
        <v>0</v>
      </c>
      <c r="F32" s="173"/>
      <c r="G32" s="313"/>
    </row>
    <row r="33" spans="1:7" ht="15" customHeight="1" x14ac:dyDescent="0.2">
      <c r="A33" s="311" t="s">
        <v>424</v>
      </c>
      <c r="B33" s="312"/>
      <c r="C33" s="173"/>
      <c r="D33" s="173"/>
      <c r="E33" s="309">
        <f t="shared" si="0"/>
        <v>0</v>
      </c>
      <c r="F33" s="173"/>
      <c r="G33" s="313"/>
    </row>
    <row r="34" spans="1:7" ht="15" customHeight="1" x14ac:dyDescent="0.2">
      <c r="A34" s="311" t="s">
        <v>425</v>
      </c>
      <c r="B34" s="312"/>
      <c r="C34" s="173"/>
      <c r="D34" s="173"/>
      <c r="E34" s="309">
        <f t="shared" si="0"/>
        <v>0</v>
      </c>
      <c r="F34" s="173"/>
      <c r="G34" s="313"/>
    </row>
    <row r="35" spans="1:7" ht="15" customHeight="1" thickBot="1" x14ac:dyDescent="0.25">
      <c r="A35" s="311" t="s">
        <v>426</v>
      </c>
      <c r="B35" s="314"/>
      <c r="C35" s="178"/>
      <c r="D35" s="178"/>
      <c r="E35" s="309">
        <f t="shared" si="0"/>
        <v>0</v>
      </c>
      <c r="F35" s="178"/>
      <c r="G35" s="315"/>
    </row>
    <row r="36" spans="1:7" ht="15" customHeight="1" thickBot="1" x14ac:dyDescent="0.25">
      <c r="A36" s="415" t="s">
        <v>427</v>
      </c>
      <c r="B36" s="416"/>
      <c r="C36" s="182">
        <f>SUM(C5:C35)</f>
        <v>15569</v>
      </c>
      <c r="D36" s="182">
        <f>SUM(D5:D35)</f>
        <v>-1073</v>
      </c>
      <c r="E36" s="182">
        <f>SUM(E5:E35)</f>
        <v>14496</v>
      </c>
      <c r="F36" s="182">
        <f>SUM(F5:F35)</f>
        <v>0</v>
      </c>
      <c r="G36" s="184">
        <f>SUM(G5:G35)</f>
        <v>0</v>
      </c>
    </row>
  </sheetData>
  <mergeCells count="6">
    <mergeCell ref="E2:G2"/>
    <mergeCell ref="A36:B36"/>
    <mergeCell ref="A2:A3"/>
    <mergeCell ref="B2:B3"/>
    <mergeCell ref="C2:C3"/>
    <mergeCell ref="D2:D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8. melléklet a ……/2015. (……) önkormányzati rendelethez&amp;"Times New Roman CE,Dőlt"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7"/>
  <sheetViews>
    <sheetView topLeftCell="A121" zoomScale="120" zoomScaleNormal="120" zoomScaleSheetLayoutView="100" workbookViewId="0">
      <selection activeCell="C103" sqref="C103"/>
    </sheetView>
  </sheetViews>
  <sheetFormatPr defaultRowHeight="15.75" x14ac:dyDescent="0.25"/>
  <cols>
    <col min="1" max="1" width="9" style="93" customWidth="1"/>
    <col min="2" max="2" width="64.83203125" style="93" customWidth="1"/>
    <col min="3" max="3" width="17.33203125" style="93" customWidth="1"/>
    <col min="4" max="5" width="17.33203125" style="91" customWidth="1"/>
    <col min="6" max="16384" width="9.33203125" style="1"/>
  </cols>
  <sheetData>
    <row r="1" spans="1:5" ht="15.95" customHeight="1" x14ac:dyDescent="0.25">
      <c r="A1" s="385" t="s">
        <v>0</v>
      </c>
      <c r="B1" s="385"/>
      <c r="C1" s="385"/>
      <c r="D1" s="385"/>
      <c r="E1" s="385"/>
    </row>
    <row r="2" spans="1:5" ht="15.95" customHeight="1" thickBot="1" x14ac:dyDescent="0.3">
      <c r="A2" s="2" t="s">
        <v>1</v>
      </c>
      <c r="B2" s="2"/>
      <c r="C2" s="2"/>
      <c r="D2" s="3"/>
      <c r="E2" s="3" t="s">
        <v>2</v>
      </c>
    </row>
    <row r="3" spans="1:5" ht="15.95" customHeight="1" x14ac:dyDescent="0.25">
      <c r="A3" s="386" t="s">
        <v>3</v>
      </c>
      <c r="B3" s="388" t="s">
        <v>4</v>
      </c>
      <c r="C3" s="421" t="str">
        <f>+CONCATENATE(LEFT([1]ÖSSZEFÜGGÉSEK!A4,4)-1,". évi tény")</f>
        <v>2013. évi tény</v>
      </c>
      <c r="D3" s="390" t="str">
        <f>+CONCATENATE(LEFT([1]ÖSSZEFÜGGÉSEK!A4,4),". évi")</f>
        <v>2014. évi</v>
      </c>
      <c r="E3" s="391"/>
    </row>
    <row r="4" spans="1:5" ht="38.1" customHeight="1" thickBot="1" x14ac:dyDescent="0.3">
      <c r="A4" s="387"/>
      <c r="B4" s="389"/>
      <c r="C4" s="422"/>
      <c r="D4" s="4" t="s">
        <v>6</v>
      </c>
      <c r="E4" s="5" t="s">
        <v>7</v>
      </c>
    </row>
    <row r="5" spans="1:5" s="9" customFormat="1" ht="12" customHeight="1" thickBot="1" x14ac:dyDescent="0.25">
      <c r="A5" s="6" t="s">
        <v>8</v>
      </c>
      <c r="B5" s="7" t="s">
        <v>9</v>
      </c>
      <c r="C5" s="7" t="s">
        <v>10</v>
      </c>
      <c r="D5" s="7" t="s">
        <v>12</v>
      </c>
      <c r="E5" s="54" t="s">
        <v>258</v>
      </c>
    </row>
    <row r="6" spans="1:5" s="14" customFormat="1" ht="12" customHeight="1" thickBot="1" x14ac:dyDescent="0.25">
      <c r="A6" s="10" t="s">
        <v>13</v>
      </c>
      <c r="B6" s="316" t="s">
        <v>14</v>
      </c>
      <c r="C6" s="12">
        <f>+C7+C8+C9+C10+C11+C12</f>
        <v>150863</v>
      </c>
      <c r="D6" s="12">
        <f>+D7+D8+D9+D10+D11+D12</f>
        <v>161914</v>
      </c>
      <c r="E6" s="13">
        <f>+E7+E8+E9+E10+E11+E12</f>
        <v>161914</v>
      </c>
    </row>
    <row r="7" spans="1:5" s="14" customFormat="1" ht="12" customHeight="1" x14ac:dyDescent="0.2">
      <c r="A7" s="15" t="s">
        <v>15</v>
      </c>
      <c r="B7" s="317" t="s">
        <v>16</v>
      </c>
      <c r="C7" s="17">
        <v>139297</v>
      </c>
      <c r="D7" s="17">
        <v>68002</v>
      </c>
      <c r="E7" s="18">
        <v>68002</v>
      </c>
    </row>
    <row r="8" spans="1:5" s="14" customFormat="1" ht="12" customHeight="1" x14ac:dyDescent="0.2">
      <c r="A8" s="19" t="s">
        <v>17</v>
      </c>
      <c r="B8" s="318" t="s">
        <v>18</v>
      </c>
      <c r="C8" s="21"/>
      <c r="D8" s="21">
        <v>33880</v>
      </c>
      <c r="E8" s="22">
        <v>33880</v>
      </c>
    </row>
    <row r="9" spans="1:5" s="14" customFormat="1" ht="12" customHeight="1" x14ac:dyDescent="0.2">
      <c r="A9" s="19" t="s">
        <v>19</v>
      </c>
      <c r="B9" s="318" t="s">
        <v>20</v>
      </c>
      <c r="C9" s="21"/>
      <c r="D9" s="21">
        <v>50228</v>
      </c>
      <c r="E9" s="22">
        <v>50228</v>
      </c>
    </row>
    <row r="10" spans="1:5" s="14" customFormat="1" ht="12" customHeight="1" x14ac:dyDescent="0.2">
      <c r="A10" s="19" t="s">
        <v>21</v>
      </c>
      <c r="B10" s="318" t="s">
        <v>22</v>
      </c>
      <c r="C10" s="21"/>
      <c r="D10" s="21">
        <v>2208</v>
      </c>
      <c r="E10" s="22">
        <v>2208</v>
      </c>
    </row>
    <row r="11" spans="1:5" s="14" customFormat="1" ht="12" customHeight="1" x14ac:dyDescent="0.2">
      <c r="A11" s="19" t="s">
        <v>23</v>
      </c>
      <c r="B11" s="318" t="s">
        <v>24</v>
      </c>
      <c r="C11" s="319">
        <v>1918</v>
      </c>
      <c r="D11" s="21">
        <v>1685</v>
      </c>
      <c r="E11" s="22">
        <v>1685</v>
      </c>
    </row>
    <row r="12" spans="1:5" s="14" customFormat="1" ht="12" customHeight="1" thickBot="1" x14ac:dyDescent="0.25">
      <c r="A12" s="23" t="s">
        <v>25</v>
      </c>
      <c r="B12" s="320" t="s">
        <v>26</v>
      </c>
      <c r="C12" s="321">
        <v>9648</v>
      </c>
      <c r="D12" s="25">
        <v>5911</v>
      </c>
      <c r="E12" s="26">
        <v>5911</v>
      </c>
    </row>
    <row r="13" spans="1:5" s="14" customFormat="1" ht="12" customHeight="1" thickBot="1" x14ac:dyDescent="0.25">
      <c r="A13" s="10" t="s">
        <v>27</v>
      </c>
      <c r="B13" s="322" t="s">
        <v>28</v>
      </c>
      <c r="C13" s="12">
        <f>+C14+C15+C16+C17+C18</f>
        <v>0</v>
      </c>
      <c r="D13" s="12">
        <f>+D14+D15+D16+D17+D18</f>
        <v>0</v>
      </c>
      <c r="E13" s="13">
        <f>+E14+E15+E16+E17+E18</f>
        <v>0</v>
      </c>
    </row>
    <row r="14" spans="1:5" s="14" customFormat="1" ht="12" customHeight="1" x14ac:dyDescent="0.2">
      <c r="A14" s="15" t="s">
        <v>29</v>
      </c>
      <c r="B14" s="317" t="s">
        <v>30</v>
      </c>
      <c r="C14" s="17"/>
      <c r="D14" s="17"/>
      <c r="E14" s="18"/>
    </row>
    <row r="15" spans="1:5" s="14" customFormat="1" ht="12" customHeight="1" x14ac:dyDescent="0.2">
      <c r="A15" s="19" t="s">
        <v>31</v>
      </c>
      <c r="B15" s="318" t="s">
        <v>32</v>
      </c>
      <c r="C15" s="21"/>
      <c r="D15" s="21"/>
      <c r="E15" s="22"/>
    </row>
    <row r="16" spans="1:5" s="14" customFormat="1" ht="12" customHeight="1" x14ac:dyDescent="0.2">
      <c r="A16" s="19" t="s">
        <v>33</v>
      </c>
      <c r="B16" s="318" t="s">
        <v>34</v>
      </c>
      <c r="C16" s="21"/>
      <c r="D16" s="21"/>
      <c r="E16" s="22"/>
    </row>
    <row r="17" spans="1:5" s="14" customFormat="1" ht="12" customHeight="1" x14ac:dyDescent="0.2">
      <c r="A17" s="19" t="s">
        <v>35</v>
      </c>
      <c r="B17" s="318" t="s">
        <v>36</v>
      </c>
      <c r="C17" s="21"/>
      <c r="D17" s="21"/>
      <c r="E17" s="22"/>
    </row>
    <row r="18" spans="1:5" s="14" customFormat="1" ht="12" customHeight="1" x14ac:dyDescent="0.2">
      <c r="A18" s="19" t="s">
        <v>37</v>
      </c>
      <c r="B18" s="318" t="s">
        <v>38</v>
      </c>
      <c r="C18" s="21"/>
      <c r="D18" s="21"/>
      <c r="E18" s="22"/>
    </row>
    <row r="19" spans="1:5" s="14" customFormat="1" ht="12" customHeight="1" thickBot="1" x14ac:dyDescent="0.25">
      <c r="A19" s="23" t="s">
        <v>39</v>
      </c>
      <c r="B19" s="320" t="s">
        <v>40</v>
      </c>
      <c r="C19" s="25"/>
      <c r="D19" s="25"/>
      <c r="E19" s="26"/>
    </row>
    <row r="20" spans="1:5" s="14" customFormat="1" ht="12" customHeight="1" thickBot="1" x14ac:dyDescent="0.25">
      <c r="A20" s="10" t="s">
        <v>41</v>
      </c>
      <c r="B20" s="316" t="s">
        <v>42</v>
      </c>
      <c r="C20" s="12">
        <f>+C21+C22+C23+C24+C25</f>
        <v>0</v>
      </c>
      <c r="D20" s="12">
        <f>+D21+D22+D23+D24+D25</f>
        <v>0</v>
      </c>
      <c r="E20" s="13">
        <f>+E21+E22+E23+E24+E25</f>
        <v>0</v>
      </c>
    </row>
    <row r="21" spans="1:5" s="14" customFormat="1" ht="12" customHeight="1" x14ac:dyDescent="0.2">
      <c r="A21" s="15" t="s">
        <v>43</v>
      </c>
      <c r="B21" s="317" t="s">
        <v>44</v>
      </c>
      <c r="C21" s="17"/>
      <c r="D21" s="17"/>
      <c r="E21" s="18"/>
    </row>
    <row r="22" spans="1:5" s="14" customFormat="1" ht="12" customHeight="1" x14ac:dyDescent="0.2">
      <c r="A22" s="19" t="s">
        <v>45</v>
      </c>
      <c r="B22" s="318" t="s">
        <v>46</v>
      </c>
      <c r="C22" s="21"/>
      <c r="D22" s="21"/>
      <c r="E22" s="22"/>
    </row>
    <row r="23" spans="1:5" s="14" customFormat="1" ht="12" customHeight="1" x14ac:dyDescent="0.2">
      <c r="A23" s="19" t="s">
        <v>47</v>
      </c>
      <c r="B23" s="318" t="s">
        <v>48</v>
      </c>
      <c r="C23" s="21"/>
      <c r="D23" s="21"/>
      <c r="E23" s="22"/>
    </row>
    <row r="24" spans="1:5" s="14" customFormat="1" ht="12" customHeight="1" x14ac:dyDescent="0.2">
      <c r="A24" s="19" t="s">
        <v>49</v>
      </c>
      <c r="B24" s="318" t="s">
        <v>50</v>
      </c>
      <c r="C24" s="21"/>
      <c r="D24" s="21"/>
      <c r="E24" s="22"/>
    </row>
    <row r="25" spans="1:5" s="14" customFormat="1" ht="12" customHeight="1" x14ac:dyDescent="0.2">
      <c r="A25" s="19" t="s">
        <v>51</v>
      </c>
      <c r="B25" s="318" t="s">
        <v>52</v>
      </c>
      <c r="C25" s="21"/>
      <c r="D25" s="21"/>
      <c r="E25" s="22"/>
    </row>
    <row r="26" spans="1:5" s="14" customFormat="1" ht="12" customHeight="1" thickBot="1" x14ac:dyDescent="0.25">
      <c r="A26" s="23" t="s">
        <v>53</v>
      </c>
      <c r="B26" s="320" t="s">
        <v>54</v>
      </c>
      <c r="C26" s="25"/>
      <c r="D26" s="25"/>
      <c r="E26" s="26"/>
    </row>
    <row r="27" spans="1:5" s="14" customFormat="1" ht="12" customHeight="1" thickBot="1" x14ac:dyDescent="0.25">
      <c r="A27" s="10" t="s">
        <v>55</v>
      </c>
      <c r="B27" s="316" t="s">
        <v>56</v>
      </c>
      <c r="C27" s="29">
        <f>+C28+C31+C32+C33</f>
        <v>14170</v>
      </c>
      <c r="D27" s="29">
        <f>+D28+D31+D32+D33</f>
        <v>12700</v>
      </c>
      <c r="E27" s="30">
        <f>+E28+E31+E32+E33</f>
        <v>14094</v>
      </c>
    </row>
    <row r="28" spans="1:5" s="14" customFormat="1" ht="12" customHeight="1" x14ac:dyDescent="0.2">
      <c r="A28" s="15" t="s">
        <v>57</v>
      </c>
      <c r="B28" s="317" t="s">
        <v>58</v>
      </c>
      <c r="C28" s="31">
        <f>+C29+C30</f>
        <v>11964</v>
      </c>
      <c r="D28" s="31">
        <f>+D29+D30</f>
        <v>10200</v>
      </c>
      <c r="E28" s="32">
        <f>+E29+E30</f>
        <v>11750</v>
      </c>
    </row>
    <row r="29" spans="1:5" s="14" customFormat="1" ht="12" customHeight="1" x14ac:dyDescent="0.2">
      <c r="A29" s="19" t="s">
        <v>59</v>
      </c>
      <c r="B29" s="318" t="s">
        <v>60</v>
      </c>
      <c r="C29" s="21">
        <v>3463</v>
      </c>
      <c r="D29" s="21">
        <v>3200</v>
      </c>
      <c r="E29" s="22">
        <v>3239</v>
      </c>
    </row>
    <row r="30" spans="1:5" s="14" customFormat="1" ht="12" customHeight="1" x14ac:dyDescent="0.2">
      <c r="A30" s="19" t="s">
        <v>61</v>
      </c>
      <c r="B30" s="318" t="s">
        <v>62</v>
      </c>
      <c r="C30" s="21">
        <v>8501</v>
      </c>
      <c r="D30" s="21">
        <v>7000</v>
      </c>
      <c r="E30" s="22">
        <v>8511</v>
      </c>
    </row>
    <row r="31" spans="1:5" s="14" customFormat="1" ht="12" customHeight="1" x14ac:dyDescent="0.2">
      <c r="A31" s="19" t="s">
        <v>63</v>
      </c>
      <c r="B31" s="318" t="s">
        <v>64</v>
      </c>
      <c r="C31" s="21">
        <v>1589</v>
      </c>
      <c r="D31" s="21">
        <v>2000</v>
      </c>
      <c r="E31" s="22">
        <v>2017</v>
      </c>
    </row>
    <row r="32" spans="1:5" s="14" customFormat="1" ht="12" customHeight="1" x14ac:dyDescent="0.2">
      <c r="A32" s="19" t="s">
        <v>65</v>
      </c>
      <c r="B32" s="318" t="s">
        <v>66</v>
      </c>
      <c r="C32" s="21"/>
      <c r="D32" s="21"/>
      <c r="E32" s="22"/>
    </row>
    <row r="33" spans="1:5" s="14" customFormat="1" ht="12" customHeight="1" thickBot="1" x14ac:dyDescent="0.25">
      <c r="A33" s="23" t="s">
        <v>67</v>
      </c>
      <c r="B33" s="320" t="s">
        <v>68</v>
      </c>
      <c r="C33" s="25">
        <v>617</v>
      </c>
      <c r="D33" s="25">
        <v>500</v>
      </c>
      <c r="E33" s="26">
        <v>327</v>
      </c>
    </row>
    <row r="34" spans="1:5" s="14" customFormat="1" ht="12" customHeight="1" thickBot="1" x14ac:dyDescent="0.25">
      <c r="A34" s="10" t="s">
        <v>69</v>
      </c>
      <c r="B34" s="316" t="s">
        <v>70</v>
      </c>
      <c r="C34" s="12">
        <f>SUM(C35:C44)</f>
        <v>10398</v>
      </c>
      <c r="D34" s="12">
        <f>SUM(D35:D44)</f>
        <v>8547</v>
      </c>
      <c r="E34" s="13">
        <f>SUM(E35:E44)</f>
        <v>9823</v>
      </c>
    </row>
    <row r="35" spans="1:5" s="14" customFormat="1" ht="12" customHeight="1" x14ac:dyDescent="0.2">
      <c r="A35" s="15" t="s">
        <v>71</v>
      </c>
      <c r="B35" s="317" t="s">
        <v>72</v>
      </c>
      <c r="C35" s="17"/>
      <c r="D35" s="17"/>
      <c r="E35" s="18">
        <v>23</v>
      </c>
    </row>
    <row r="36" spans="1:5" s="14" customFormat="1" ht="12" customHeight="1" x14ac:dyDescent="0.2">
      <c r="A36" s="19" t="s">
        <v>73</v>
      </c>
      <c r="B36" s="318" t="s">
        <v>74</v>
      </c>
      <c r="C36" s="21"/>
      <c r="D36" s="21"/>
      <c r="E36" s="22"/>
    </row>
    <row r="37" spans="1:5" s="14" customFormat="1" ht="12" customHeight="1" x14ac:dyDescent="0.2">
      <c r="A37" s="19" t="s">
        <v>75</v>
      </c>
      <c r="B37" s="318" t="s">
        <v>76</v>
      </c>
      <c r="C37" s="21"/>
      <c r="D37" s="21"/>
      <c r="E37" s="22"/>
    </row>
    <row r="38" spans="1:5" s="14" customFormat="1" ht="12" customHeight="1" x14ac:dyDescent="0.2">
      <c r="A38" s="19" t="s">
        <v>77</v>
      </c>
      <c r="B38" s="318" t="s">
        <v>78</v>
      </c>
      <c r="C38" s="21"/>
      <c r="D38" s="21"/>
      <c r="E38" s="22"/>
    </row>
    <row r="39" spans="1:5" s="14" customFormat="1" ht="12" customHeight="1" x14ac:dyDescent="0.2">
      <c r="A39" s="19" t="s">
        <v>79</v>
      </c>
      <c r="B39" s="318" t="s">
        <v>80</v>
      </c>
      <c r="C39" s="21">
        <v>6331</v>
      </c>
      <c r="D39" s="21">
        <v>6112</v>
      </c>
      <c r="E39" s="22">
        <v>6630</v>
      </c>
    </row>
    <row r="40" spans="1:5" s="14" customFormat="1" ht="12" customHeight="1" x14ac:dyDescent="0.2">
      <c r="A40" s="19" t="s">
        <v>81</v>
      </c>
      <c r="B40" s="318" t="s">
        <v>82</v>
      </c>
      <c r="C40" s="21">
        <v>1790</v>
      </c>
      <c r="D40" s="21">
        <v>1650</v>
      </c>
      <c r="E40" s="22">
        <v>1826</v>
      </c>
    </row>
    <row r="41" spans="1:5" s="14" customFormat="1" ht="12" customHeight="1" x14ac:dyDescent="0.2">
      <c r="A41" s="19" t="s">
        <v>83</v>
      </c>
      <c r="B41" s="318" t="s">
        <v>84</v>
      </c>
      <c r="C41" s="21"/>
      <c r="D41" s="21"/>
      <c r="E41" s="22"/>
    </row>
    <row r="42" spans="1:5" s="14" customFormat="1" ht="12" customHeight="1" x14ac:dyDescent="0.2">
      <c r="A42" s="19" t="s">
        <v>85</v>
      </c>
      <c r="B42" s="318" t="s">
        <v>86</v>
      </c>
      <c r="C42" s="21">
        <v>426</v>
      </c>
      <c r="D42" s="21">
        <v>50</v>
      </c>
      <c r="E42" s="22">
        <v>24</v>
      </c>
    </row>
    <row r="43" spans="1:5" s="14" customFormat="1" ht="12" customHeight="1" x14ac:dyDescent="0.2">
      <c r="A43" s="19" t="s">
        <v>87</v>
      </c>
      <c r="B43" s="318" t="s">
        <v>88</v>
      </c>
      <c r="C43" s="33"/>
      <c r="D43" s="33"/>
      <c r="E43" s="34"/>
    </row>
    <row r="44" spans="1:5" s="14" customFormat="1" ht="12" customHeight="1" thickBot="1" x14ac:dyDescent="0.25">
      <c r="A44" s="23" t="s">
        <v>89</v>
      </c>
      <c r="B44" s="320" t="s">
        <v>90</v>
      </c>
      <c r="C44" s="35">
        <v>1851</v>
      </c>
      <c r="D44" s="35">
        <v>735</v>
      </c>
      <c r="E44" s="36">
        <v>1320</v>
      </c>
    </row>
    <row r="45" spans="1:5" s="14" customFormat="1" ht="12" customHeight="1" thickBot="1" x14ac:dyDescent="0.25">
      <c r="A45" s="10" t="s">
        <v>91</v>
      </c>
      <c r="B45" s="316" t="s">
        <v>92</v>
      </c>
      <c r="C45" s="12">
        <f>SUM(C46:C50)</f>
        <v>124</v>
      </c>
      <c r="D45" s="12">
        <f>SUM(D46:D50)</f>
        <v>0</v>
      </c>
      <c r="E45" s="13">
        <f>SUM(E46:E50)</f>
        <v>5</v>
      </c>
    </row>
    <row r="46" spans="1:5" s="14" customFormat="1" ht="12" customHeight="1" x14ac:dyDescent="0.2">
      <c r="A46" s="15" t="s">
        <v>93</v>
      </c>
      <c r="B46" s="317" t="s">
        <v>94</v>
      </c>
      <c r="C46" s="37"/>
      <c r="D46" s="37"/>
      <c r="E46" s="38"/>
    </row>
    <row r="47" spans="1:5" s="14" customFormat="1" ht="12" customHeight="1" x14ac:dyDescent="0.2">
      <c r="A47" s="19" t="s">
        <v>95</v>
      </c>
      <c r="B47" s="318" t="s">
        <v>96</v>
      </c>
      <c r="C47" s="33">
        <v>124</v>
      </c>
      <c r="D47" s="33"/>
      <c r="E47" s="34">
        <v>5</v>
      </c>
    </row>
    <row r="48" spans="1:5" s="14" customFormat="1" ht="12" customHeight="1" x14ac:dyDescent="0.2">
      <c r="A48" s="19" t="s">
        <v>97</v>
      </c>
      <c r="B48" s="318" t="s">
        <v>98</v>
      </c>
      <c r="C48" s="33"/>
      <c r="D48" s="33"/>
      <c r="E48" s="34"/>
    </row>
    <row r="49" spans="1:5" s="14" customFormat="1" ht="12" customHeight="1" x14ac:dyDescent="0.2">
      <c r="A49" s="19" t="s">
        <v>99</v>
      </c>
      <c r="B49" s="318" t="s">
        <v>100</v>
      </c>
      <c r="C49" s="33"/>
      <c r="D49" s="33"/>
      <c r="E49" s="34"/>
    </row>
    <row r="50" spans="1:5" s="14" customFormat="1" ht="12" customHeight="1" thickBot="1" x14ac:dyDescent="0.25">
      <c r="A50" s="23" t="s">
        <v>101</v>
      </c>
      <c r="B50" s="320" t="s">
        <v>102</v>
      </c>
      <c r="C50" s="35"/>
      <c r="D50" s="35"/>
      <c r="E50" s="36"/>
    </row>
    <row r="51" spans="1:5" s="14" customFormat="1" ht="13.5" thickBot="1" x14ac:dyDescent="0.25">
      <c r="A51" s="10" t="s">
        <v>103</v>
      </c>
      <c r="B51" s="316" t="s">
        <v>104</v>
      </c>
      <c r="C51" s="12">
        <f>SUM(C52:C54)</f>
        <v>37926</v>
      </c>
      <c r="D51" s="12">
        <f>SUM(D52:D54)</f>
        <v>67770</v>
      </c>
      <c r="E51" s="13">
        <f>SUM(E52:E54)</f>
        <v>62270</v>
      </c>
    </row>
    <row r="52" spans="1:5" s="14" customFormat="1" ht="12.75" x14ac:dyDescent="0.2">
      <c r="A52" s="15" t="s">
        <v>105</v>
      </c>
      <c r="B52" s="317" t="s">
        <v>106</v>
      </c>
      <c r="C52" s="17"/>
      <c r="D52" s="17"/>
      <c r="E52" s="18"/>
    </row>
    <row r="53" spans="1:5" s="14" customFormat="1" ht="14.25" customHeight="1" x14ac:dyDescent="0.2">
      <c r="A53" s="19" t="s">
        <v>107</v>
      </c>
      <c r="B53" s="318" t="s">
        <v>428</v>
      </c>
      <c r="C53" s="21"/>
      <c r="D53" s="21"/>
      <c r="E53" s="22">
        <v>743</v>
      </c>
    </row>
    <row r="54" spans="1:5" s="14" customFormat="1" ht="12.75" x14ac:dyDescent="0.2">
      <c r="A54" s="19" t="s">
        <v>109</v>
      </c>
      <c r="B54" s="318" t="s">
        <v>110</v>
      </c>
      <c r="C54" s="21">
        <v>37926</v>
      </c>
      <c r="D54" s="21">
        <v>67770</v>
      </c>
      <c r="E54" s="22">
        <v>61527</v>
      </c>
    </row>
    <row r="55" spans="1:5" s="14" customFormat="1" ht="13.5" thickBot="1" x14ac:dyDescent="0.25">
      <c r="A55" s="23" t="s">
        <v>111</v>
      </c>
      <c r="B55" s="320" t="s">
        <v>112</v>
      </c>
      <c r="C55" s="25"/>
      <c r="D55" s="25"/>
      <c r="E55" s="26"/>
    </row>
    <row r="56" spans="1:5" s="14" customFormat="1" ht="13.5" thickBot="1" x14ac:dyDescent="0.25">
      <c r="A56" s="10" t="s">
        <v>113</v>
      </c>
      <c r="B56" s="322" t="s">
        <v>114</v>
      </c>
      <c r="C56" s="12">
        <f>SUM(C57:C59)</f>
        <v>30947</v>
      </c>
      <c r="D56" s="12">
        <f>SUM(D57:D59)</f>
        <v>52728</v>
      </c>
      <c r="E56" s="13">
        <f>SUM(E57:E59)</f>
        <v>40959</v>
      </c>
    </row>
    <row r="57" spans="1:5" s="14" customFormat="1" ht="12.75" x14ac:dyDescent="0.2">
      <c r="A57" s="19" t="s">
        <v>115</v>
      </c>
      <c r="B57" s="317" t="s">
        <v>116</v>
      </c>
      <c r="C57" s="33"/>
      <c r="D57" s="33"/>
      <c r="E57" s="34"/>
    </row>
    <row r="58" spans="1:5" s="14" customFormat="1" ht="12.75" customHeight="1" x14ac:dyDescent="0.2">
      <c r="A58" s="19" t="s">
        <v>117</v>
      </c>
      <c r="B58" s="318" t="s">
        <v>429</v>
      </c>
      <c r="C58" s="33"/>
      <c r="D58" s="33"/>
      <c r="E58" s="34"/>
    </row>
    <row r="59" spans="1:5" s="14" customFormat="1" ht="12.75" x14ac:dyDescent="0.2">
      <c r="A59" s="19" t="s">
        <v>119</v>
      </c>
      <c r="B59" s="318" t="s">
        <v>120</v>
      </c>
      <c r="C59" s="33">
        <v>30947</v>
      </c>
      <c r="D59" s="33">
        <v>52728</v>
      </c>
      <c r="E59" s="34">
        <v>40959</v>
      </c>
    </row>
    <row r="60" spans="1:5" s="14" customFormat="1" ht="13.5" thickBot="1" x14ac:dyDescent="0.25">
      <c r="A60" s="19" t="s">
        <v>121</v>
      </c>
      <c r="B60" s="320" t="s">
        <v>122</v>
      </c>
      <c r="C60" s="33"/>
      <c r="D60" s="33"/>
      <c r="E60" s="34"/>
    </row>
    <row r="61" spans="1:5" s="14" customFormat="1" ht="13.5" thickBot="1" x14ac:dyDescent="0.25">
      <c r="A61" s="10" t="s">
        <v>123</v>
      </c>
      <c r="B61" s="316" t="s">
        <v>124</v>
      </c>
      <c r="C61" s="29">
        <f>+C6+C13+C20+C27+C34+C45+C51+C56</f>
        <v>244428</v>
      </c>
      <c r="D61" s="29">
        <f>+D6+D13+D20+D27+D34+D45+D51+D56</f>
        <v>303659</v>
      </c>
      <c r="E61" s="30">
        <f>+E6+E13+E20+E27+E34+E45+E51+E56</f>
        <v>289065</v>
      </c>
    </row>
    <row r="62" spans="1:5" s="14" customFormat="1" ht="13.5" thickBot="1" x14ac:dyDescent="0.25">
      <c r="A62" s="39" t="s">
        <v>125</v>
      </c>
      <c r="B62" s="322" t="s">
        <v>430</v>
      </c>
      <c r="C62" s="12">
        <f>SUM(C63:C65)</f>
        <v>0</v>
      </c>
      <c r="D62" s="12">
        <f>SUM(D63:D65)</f>
        <v>0</v>
      </c>
      <c r="E62" s="13">
        <f>SUM(E63:E65)</f>
        <v>0</v>
      </c>
    </row>
    <row r="63" spans="1:5" s="14" customFormat="1" ht="12.75" x14ac:dyDescent="0.2">
      <c r="A63" s="19" t="s">
        <v>127</v>
      </c>
      <c r="B63" s="317" t="s">
        <v>128</v>
      </c>
      <c r="C63" s="33"/>
      <c r="D63" s="33"/>
      <c r="E63" s="34"/>
    </row>
    <row r="64" spans="1:5" s="14" customFormat="1" ht="12.75" x14ac:dyDescent="0.2">
      <c r="A64" s="19" t="s">
        <v>129</v>
      </c>
      <c r="B64" s="318" t="s">
        <v>130</v>
      </c>
      <c r="C64" s="33"/>
      <c r="D64" s="33"/>
      <c r="E64" s="34"/>
    </row>
    <row r="65" spans="1:5" s="14" customFormat="1" ht="13.5" thickBot="1" x14ac:dyDescent="0.25">
      <c r="A65" s="19" t="s">
        <v>131</v>
      </c>
      <c r="B65" s="40" t="s">
        <v>132</v>
      </c>
      <c r="C65" s="33"/>
      <c r="D65" s="33"/>
      <c r="E65" s="34"/>
    </row>
    <row r="66" spans="1:5" s="14" customFormat="1" ht="13.5" thickBot="1" x14ac:dyDescent="0.25">
      <c r="A66" s="39" t="s">
        <v>133</v>
      </c>
      <c r="B66" s="322" t="s">
        <v>134</v>
      </c>
      <c r="C66" s="12">
        <f>SUM(C67:C70)</f>
        <v>0</v>
      </c>
      <c r="D66" s="12">
        <f>SUM(D67:D70)</f>
        <v>0</v>
      </c>
      <c r="E66" s="13">
        <f>SUM(E67:E70)</f>
        <v>5995</v>
      </c>
    </row>
    <row r="67" spans="1:5" s="14" customFormat="1" ht="12.75" x14ac:dyDescent="0.2">
      <c r="A67" s="19" t="s">
        <v>135</v>
      </c>
      <c r="B67" s="317" t="s">
        <v>136</v>
      </c>
      <c r="C67" s="33"/>
      <c r="D67" s="33"/>
      <c r="E67" s="34">
        <v>5995</v>
      </c>
    </row>
    <row r="68" spans="1:5" s="14" customFormat="1" ht="12.75" x14ac:dyDescent="0.2">
      <c r="A68" s="19" t="s">
        <v>137</v>
      </c>
      <c r="B68" s="318" t="s">
        <v>138</v>
      </c>
      <c r="C68" s="33"/>
      <c r="D68" s="33"/>
      <c r="E68" s="34"/>
    </row>
    <row r="69" spans="1:5" s="14" customFormat="1" ht="12" customHeight="1" x14ac:dyDescent="0.2">
      <c r="A69" s="19" t="s">
        <v>139</v>
      </c>
      <c r="B69" s="318" t="s">
        <v>140</v>
      </c>
      <c r="C69" s="33"/>
      <c r="D69" s="33"/>
      <c r="E69" s="34"/>
    </row>
    <row r="70" spans="1:5" s="14" customFormat="1" ht="12" customHeight="1" thickBot="1" x14ac:dyDescent="0.25">
      <c r="A70" s="19" t="s">
        <v>141</v>
      </c>
      <c r="B70" s="320" t="s">
        <v>142</v>
      </c>
      <c r="C70" s="33"/>
      <c r="D70" s="33"/>
      <c r="E70" s="34"/>
    </row>
    <row r="71" spans="1:5" s="14" customFormat="1" ht="12" customHeight="1" thickBot="1" x14ac:dyDescent="0.25">
      <c r="A71" s="39" t="s">
        <v>143</v>
      </c>
      <c r="B71" s="322" t="s">
        <v>144</v>
      </c>
      <c r="C71" s="12">
        <f>SUM(C72:C73)</f>
        <v>24099</v>
      </c>
      <c r="D71" s="12">
        <f>SUM(D72:D73)</f>
        <v>14599</v>
      </c>
      <c r="E71" s="13">
        <f>SUM(E72:E73)</f>
        <v>18239</v>
      </c>
    </row>
    <row r="72" spans="1:5" s="14" customFormat="1" ht="12" customHeight="1" x14ac:dyDescent="0.2">
      <c r="A72" s="19" t="s">
        <v>145</v>
      </c>
      <c r="B72" s="317" t="s">
        <v>146</v>
      </c>
      <c r="C72" s="33">
        <v>24099</v>
      </c>
      <c r="D72" s="33">
        <v>14599</v>
      </c>
      <c r="E72" s="34">
        <v>18239</v>
      </c>
    </row>
    <row r="73" spans="1:5" s="14" customFormat="1" ht="12" customHeight="1" thickBot="1" x14ac:dyDescent="0.25">
      <c r="A73" s="19" t="s">
        <v>147</v>
      </c>
      <c r="B73" s="320" t="s">
        <v>148</v>
      </c>
      <c r="C73" s="33"/>
      <c r="D73" s="33"/>
      <c r="E73" s="34"/>
    </row>
    <row r="74" spans="1:5" s="14" customFormat="1" ht="12" customHeight="1" thickBot="1" x14ac:dyDescent="0.25">
      <c r="A74" s="39" t="s">
        <v>149</v>
      </c>
      <c r="B74" s="322" t="s">
        <v>150</v>
      </c>
      <c r="C74" s="12">
        <f>SUM(C75:C77)</f>
        <v>0</v>
      </c>
      <c r="D74" s="12">
        <f>SUM(D75:D77)</f>
        <v>0</v>
      </c>
      <c r="E74" s="13">
        <f>SUM(E75:E77)</f>
        <v>5159</v>
      </c>
    </row>
    <row r="75" spans="1:5" s="14" customFormat="1" ht="12" customHeight="1" x14ac:dyDescent="0.2">
      <c r="A75" s="19" t="s">
        <v>151</v>
      </c>
      <c r="B75" s="317" t="s">
        <v>152</v>
      </c>
      <c r="C75" s="33"/>
      <c r="D75" s="33"/>
      <c r="E75" s="34">
        <v>5159</v>
      </c>
    </row>
    <row r="76" spans="1:5" s="14" customFormat="1" ht="12" customHeight="1" x14ac:dyDescent="0.2">
      <c r="A76" s="19" t="s">
        <v>153</v>
      </c>
      <c r="B76" s="318" t="s">
        <v>154</v>
      </c>
      <c r="C76" s="33"/>
      <c r="D76" s="33"/>
      <c r="E76" s="34"/>
    </row>
    <row r="77" spans="1:5" s="14" customFormat="1" ht="12" customHeight="1" thickBot="1" x14ac:dyDescent="0.25">
      <c r="A77" s="19" t="s">
        <v>155</v>
      </c>
      <c r="B77" s="320" t="s">
        <v>156</v>
      </c>
      <c r="C77" s="33"/>
      <c r="D77" s="33"/>
      <c r="E77" s="34"/>
    </row>
    <row r="78" spans="1:5" s="14" customFormat="1" ht="12" customHeight="1" thickBot="1" x14ac:dyDescent="0.25">
      <c r="A78" s="39" t="s">
        <v>157</v>
      </c>
      <c r="B78" s="322" t="s">
        <v>158</v>
      </c>
      <c r="C78" s="12">
        <f>SUM(C79:C82)</f>
        <v>0</v>
      </c>
      <c r="D78" s="12">
        <f>SUM(D79:D82)</f>
        <v>0</v>
      </c>
      <c r="E78" s="13">
        <f>SUM(E79:E82)</f>
        <v>0</v>
      </c>
    </row>
    <row r="79" spans="1:5" s="14" customFormat="1" ht="12" customHeight="1" x14ac:dyDescent="0.2">
      <c r="A79" s="323" t="s">
        <v>159</v>
      </c>
      <c r="B79" s="317" t="s">
        <v>160</v>
      </c>
      <c r="C79" s="33"/>
      <c r="D79" s="33"/>
      <c r="E79" s="34"/>
    </row>
    <row r="80" spans="1:5" s="14" customFormat="1" ht="12" customHeight="1" x14ac:dyDescent="0.2">
      <c r="A80" s="324" t="s">
        <v>161</v>
      </c>
      <c r="B80" s="318" t="s">
        <v>162</v>
      </c>
      <c r="C80" s="33"/>
      <c r="D80" s="33"/>
      <c r="E80" s="34"/>
    </row>
    <row r="81" spans="1:5" s="14" customFormat="1" ht="12" customHeight="1" x14ac:dyDescent="0.2">
      <c r="A81" s="324" t="s">
        <v>163</v>
      </c>
      <c r="B81" s="318" t="s">
        <v>164</v>
      </c>
      <c r="C81" s="33"/>
      <c r="D81" s="33"/>
      <c r="E81" s="34"/>
    </row>
    <row r="82" spans="1:5" s="14" customFormat="1" ht="12" customHeight="1" thickBot="1" x14ac:dyDescent="0.25">
      <c r="A82" s="43" t="s">
        <v>165</v>
      </c>
      <c r="B82" s="320" t="s">
        <v>166</v>
      </c>
      <c r="C82" s="33"/>
      <c r="D82" s="33"/>
      <c r="E82" s="34"/>
    </row>
    <row r="83" spans="1:5" s="14" customFormat="1" ht="12" customHeight="1" thickBot="1" x14ac:dyDescent="0.25">
      <c r="A83" s="39" t="s">
        <v>167</v>
      </c>
      <c r="B83" s="322" t="s">
        <v>168</v>
      </c>
      <c r="C83" s="44"/>
      <c r="D83" s="44"/>
      <c r="E83" s="45"/>
    </row>
    <row r="84" spans="1:5" s="14" customFormat="1" ht="13.5" customHeight="1" thickBot="1" x14ac:dyDescent="0.25">
      <c r="A84" s="39" t="s">
        <v>169</v>
      </c>
      <c r="B84" s="46" t="s">
        <v>170</v>
      </c>
      <c r="C84" s="29">
        <f>+C62+C66+C71+C74+C78+C83</f>
        <v>24099</v>
      </c>
      <c r="D84" s="29">
        <f>+D62+D66+D71+D74+D78+D83</f>
        <v>14599</v>
      </c>
      <c r="E84" s="30">
        <f>+E62+E66+E71+E74+E78+E83</f>
        <v>29393</v>
      </c>
    </row>
    <row r="85" spans="1:5" s="14" customFormat="1" ht="12" customHeight="1" thickBot="1" x14ac:dyDescent="0.25">
      <c r="A85" s="47" t="s">
        <v>171</v>
      </c>
      <c r="B85" s="48" t="s">
        <v>172</v>
      </c>
      <c r="C85" s="29">
        <f>+C61+C84</f>
        <v>268527</v>
      </c>
      <c r="D85" s="29">
        <f>+D61+D84</f>
        <v>318258</v>
      </c>
      <c r="E85" s="30">
        <f>+E61+E84</f>
        <v>318458</v>
      </c>
    </row>
    <row r="86" spans="1:5" ht="16.5" customHeight="1" x14ac:dyDescent="0.25">
      <c r="A86" s="385" t="s">
        <v>173</v>
      </c>
      <c r="B86" s="385"/>
      <c r="C86" s="385"/>
      <c r="D86" s="385"/>
      <c r="E86" s="385"/>
    </row>
    <row r="87" spans="1:5" s="53" customFormat="1" ht="16.5" customHeight="1" thickBot="1" x14ac:dyDescent="0.3">
      <c r="A87" s="51" t="s">
        <v>174</v>
      </c>
      <c r="B87" s="51"/>
      <c r="C87" s="51"/>
      <c r="D87" s="52"/>
      <c r="E87" s="52" t="s">
        <v>2</v>
      </c>
    </row>
    <row r="88" spans="1:5" s="53" customFormat="1" ht="16.5" customHeight="1" x14ac:dyDescent="0.25">
      <c r="A88" s="386" t="s">
        <v>3</v>
      </c>
      <c r="B88" s="388" t="s">
        <v>175</v>
      </c>
      <c r="C88" s="421" t="str">
        <f>+C3</f>
        <v>2013. évi tény</v>
      </c>
      <c r="D88" s="390" t="str">
        <f>+D3</f>
        <v>2014. évi</v>
      </c>
      <c r="E88" s="391"/>
    </row>
    <row r="89" spans="1:5" ht="38.1" customHeight="1" thickBot="1" x14ac:dyDescent="0.3">
      <c r="A89" s="387"/>
      <c r="B89" s="389"/>
      <c r="C89" s="422"/>
      <c r="D89" s="4" t="s">
        <v>6</v>
      </c>
      <c r="E89" s="5" t="s">
        <v>7</v>
      </c>
    </row>
    <row r="90" spans="1:5" s="9" customFormat="1" ht="12" customHeight="1" thickBot="1" x14ac:dyDescent="0.25">
      <c r="A90" s="6" t="s">
        <v>8</v>
      </c>
      <c r="B90" s="7" t="s">
        <v>9</v>
      </c>
      <c r="C90" s="7" t="s">
        <v>10</v>
      </c>
      <c r="D90" s="7" t="s">
        <v>12</v>
      </c>
      <c r="E90" s="8" t="s">
        <v>258</v>
      </c>
    </row>
    <row r="91" spans="1:5" ht="12" customHeight="1" thickBot="1" x14ac:dyDescent="0.3">
      <c r="A91" s="55" t="s">
        <v>13</v>
      </c>
      <c r="B91" s="56" t="s">
        <v>431</v>
      </c>
      <c r="C91" s="57">
        <f>SUM(C92:C96)</f>
        <v>209495</v>
      </c>
      <c r="D91" s="57">
        <f>+D92+D93+D94+D95+D96</f>
        <v>269271</v>
      </c>
      <c r="E91" s="58">
        <f>+E92+E93+E94+E95+E96</f>
        <v>261076</v>
      </c>
    </row>
    <row r="92" spans="1:5" ht="12" customHeight="1" x14ac:dyDescent="0.25">
      <c r="A92" s="59" t="s">
        <v>15</v>
      </c>
      <c r="B92" s="325" t="s">
        <v>177</v>
      </c>
      <c r="C92" s="61">
        <v>93460</v>
      </c>
      <c r="D92" s="61">
        <v>125847</v>
      </c>
      <c r="E92" s="62">
        <v>119646</v>
      </c>
    </row>
    <row r="93" spans="1:5" ht="12" customHeight="1" x14ac:dyDescent="0.25">
      <c r="A93" s="19" t="s">
        <v>17</v>
      </c>
      <c r="B93" s="326" t="s">
        <v>178</v>
      </c>
      <c r="C93" s="21">
        <v>21191</v>
      </c>
      <c r="D93" s="21">
        <v>27309</v>
      </c>
      <c r="E93" s="22">
        <v>25947</v>
      </c>
    </row>
    <row r="94" spans="1:5" ht="12" customHeight="1" x14ac:dyDescent="0.25">
      <c r="A94" s="19" t="s">
        <v>19</v>
      </c>
      <c r="B94" s="326" t="s">
        <v>179</v>
      </c>
      <c r="C94" s="25">
        <v>44963</v>
      </c>
      <c r="D94" s="25">
        <v>64165</v>
      </c>
      <c r="E94" s="26">
        <v>63703</v>
      </c>
    </row>
    <row r="95" spans="1:5" ht="12" customHeight="1" x14ac:dyDescent="0.25">
      <c r="A95" s="19" t="s">
        <v>21</v>
      </c>
      <c r="B95" s="327" t="s">
        <v>180</v>
      </c>
      <c r="C95" s="25">
        <v>44947</v>
      </c>
      <c r="D95" s="25">
        <v>45587</v>
      </c>
      <c r="E95" s="26">
        <v>45587</v>
      </c>
    </row>
    <row r="96" spans="1:5" ht="12" customHeight="1" x14ac:dyDescent="0.25">
      <c r="A96" s="19" t="s">
        <v>181</v>
      </c>
      <c r="B96" s="328" t="s">
        <v>182</v>
      </c>
      <c r="C96" s="25">
        <v>4934</v>
      </c>
      <c r="D96" s="25">
        <v>6363</v>
      </c>
      <c r="E96" s="26">
        <v>6193</v>
      </c>
    </row>
    <row r="97" spans="1:5" ht="12" customHeight="1" x14ac:dyDescent="0.25">
      <c r="A97" s="19" t="s">
        <v>25</v>
      </c>
      <c r="B97" s="326" t="s">
        <v>183</v>
      </c>
      <c r="C97" s="25"/>
      <c r="D97" s="25">
        <v>628</v>
      </c>
      <c r="E97" s="26">
        <v>628</v>
      </c>
    </row>
    <row r="98" spans="1:5" ht="12" customHeight="1" x14ac:dyDescent="0.25">
      <c r="A98" s="19" t="s">
        <v>184</v>
      </c>
      <c r="B98" s="329" t="s">
        <v>185</v>
      </c>
      <c r="C98" s="25"/>
      <c r="D98" s="25"/>
      <c r="E98" s="26"/>
    </row>
    <row r="99" spans="1:5" ht="12" customHeight="1" x14ac:dyDescent="0.25">
      <c r="A99" s="19" t="s">
        <v>186</v>
      </c>
      <c r="B99" s="326" t="s">
        <v>187</v>
      </c>
      <c r="C99" s="25"/>
      <c r="D99" s="25"/>
      <c r="E99" s="26"/>
    </row>
    <row r="100" spans="1:5" ht="12" customHeight="1" x14ac:dyDescent="0.25">
      <c r="A100" s="19" t="s">
        <v>188</v>
      </c>
      <c r="B100" s="326" t="s">
        <v>189</v>
      </c>
      <c r="C100" s="25"/>
      <c r="D100" s="25"/>
      <c r="E100" s="26"/>
    </row>
    <row r="101" spans="1:5" ht="12" customHeight="1" x14ac:dyDescent="0.25">
      <c r="A101" s="19" t="s">
        <v>190</v>
      </c>
      <c r="B101" s="329" t="s">
        <v>191</v>
      </c>
      <c r="C101" s="25">
        <v>4934</v>
      </c>
      <c r="D101" s="25">
        <v>4062</v>
      </c>
      <c r="E101" s="26">
        <v>4043</v>
      </c>
    </row>
    <row r="102" spans="1:5" ht="12" customHeight="1" x14ac:dyDescent="0.25">
      <c r="A102" s="19" t="s">
        <v>192</v>
      </c>
      <c r="B102" s="329" t="s">
        <v>193</v>
      </c>
      <c r="C102" s="25"/>
      <c r="D102" s="25"/>
      <c r="E102" s="26"/>
    </row>
    <row r="103" spans="1:5" ht="12" customHeight="1" x14ac:dyDescent="0.25">
      <c r="A103" s="19" t="s">
        <v>194</v>
      </c>
      <c r="B103" s="326" t="s">
        <v>195</v>
      </c>
      <c r="C103" s="25"/>
      <c r="D103" s="25">
        <v>623</v>
      </c>
      <c r="E103" s="26">
        <v>623</v>
      </c>
    </row>
    <row r="104" spans="1:5" ht="12" customHeight="1" x14ac:dyDescent="0.25">
      <c r="A104" s="68" t="s">
        <v>196</v>
      </c>
      <c r="B104" s="330" t="s">
        <v>197</v>
      </c>
      <c r="C104" s="25"/>
      <c r="D104" s="25"/>
      <c r="E104" s="26"/>
    </row>
    <row r="105" spans="1:5" ht="12" customHeight="1" x14ac:dyDescent="0.25">
      <c r="A105" s="19" t="s">
        <v>198</v>
      </c>
      <c r="B105" s="330" t="s">
        <v>199</v>
      </c>
      <c r="C105" s="25"/>
      <c r="D105" s="25"/>
      <c r="E105" s="26"/>
    </row>
    <row r="106" spans="1:5" ht="12" customHeight="1" thickBot="1" x14ac:dyDescent="0.3">
      <c r="A106" s="70" t="s">
        <v>200</v>
      </c>
      <c r="B106" s="331" t="s">
        <v>201</v>
      </c>
      <c r="C106" s="72"/>
      <c r="D106" s="72">
        <v>1050</v>
      </c>
      <c r="E106" s="73">
        <v>899</v>
      </c>
    </row>
    <row r="107" spans="1:5" ht="12" customHeight="1" thickBot="1" x14ac:dyDescent="0.3">
      <c r="A107" s="10" t="s">
        <v>27</v>
      </c>
      <c r="B107" s="74" t="s">
        <v>432</v>
      </c>
      <c r="C107" s="12">
        <f>+C108+C110+C112</f>
        <v>25155</v>
      </c>
      <c r="D107" s="12">
        <f>+D108+D110+D112</f>
        <v>48987</v>
      </c>
      <c r="E107" s="13">
        <f>+E108+E110+E112</f>
        <v>44932</v>
      </c>
    </row>
    <row r="108" spans="1:5" ht="12" customHeight="1" x14ac:dyDescent="0.25">
      <c r="A108" s="15" t="s">
        <v>29</v>
      </c>
      <c r="B108" s="326" t="s">
        <v>203</v>
      </c>
      <c r="C108" s="17">
        <v>4282</v>
      </c>
      <c r="D108" s="17">
        <v>4165</v>
      </c>
      <c r="E108" s="18">
        <v>4165</v>
      </c>
    </row>
    <row r="109" spans="1:5" ht="12" customHeight="1" x14ac:dyDescent="0.25">
      <c r="A109" s="15" t="s">
        <v>31</v>
      </c>
      <c r="B109" s="330" t="s">
        <v>204</v>
      </c>
      <c r="C109" s="17"/>
      <c r="D109" s="17"/>
      <c r="E109" s="18"/>
    </row>
    <row r="110" spans="1:5" x14ac:dyDescent="0.25">
      <c r="A110" s="15" t="s">
        <v>33</v>
      </c>
      <c r="B110" s="330" t="s">
        <v>205</v>
      </c>
      <c r="C110" s="21">
        <v>18873</v>
      </c>
      <c r="D110" s="21">
        <v>28722</v>
      </c>
      <c r="E110" s="22">
        <v>24707</v>
      </c>
    </row>
    <row r="111" spans="1:5" ht="12" customHeight="1" x14ac:dyDescent="0.25">
      <c r="A111" s="15" t="s">
        <v>35</v>
      </c>
      <c r="B111" s="330" t="s">
        <v>206</v>
      </c>
      <c r="C111" s="21"/>
      <c r="D111" s="21"/>
      <c r="E111" s="22"/>
    </row>
    <row r="112" spans="1:5" ht="12" customHeight="1" x14ac:dyDescent="0.25">
      <c r="A112" s="15" t="s">
        <v>37</v>
      </c>
      <c r="B112" s="320" t="s">
        <v>207</v>
      </c>
      <c r="C112" s="21">
        <v>2000</v>
      </c>
      <c r="D112" s="21">
        <v>16100</v>
      </c>
      <c r="E112" s="22">
        <v>16060</v>
      </c>
    </row>
    <row r="113" spans="1:5" x14ac:dyDescent="0.25">
      <c r="A113" s="15" t="s">
        <v>39</v>
      </c>
      <c r="B113" s="318" t="s">
        <v>208</v>
      </c>
      <c r="C113" s="21"/>
      <c r="D113" s="21"/>
      <c r="E113" s="22"/>
    </row>
    <row r="114" spans="1:5" x14ac:dyDescent="0.25">
      <c r="A114" s="15" t="s">
        <v>209</v>
      </c>
      <c r="B114" s="332" t="s">
        <v>210</v>
      </c>
      <c r="C114" s="21"/>
      <c r="D114" s="21"/>
      <c r="E114" s="22"/>
    </row>
    <row r="115" spans="1:5" ht="12" customHeight="1" x14ac:dyDescent="0.25">
      <c r="A115" s="15" t="s">
        <v>211</v>
      </c>
      <c r="B115" s="326" t="s">
        <v>189</v>
      </c>
      <c r="C115" s="21"/>
      <c r="D115" s="21"/>
      <c r="E115" s="22"/>
    </row>
    <row r="116" spans="1:5" ht="12" customHeight="1" x14ac:dyDescent="0.25">
      <c r="A116" s="15" t="s">
        <v>212</v>
      </c>
      <c r="B116" s="326" t="s">
        <v>213</v>
      </c>
      <c r="C116" s="21"/>
      <c r="D116" s="21"/>
      <c r="E116" s="22"/>
    </row>
    <row r="117" spans="1:5" ht="12" customHeight="1" x14ac:dyDescent="0.25">
      <c r="A117" s="15" t="s">
        <v>214</v>
      </c>
      <c r="B117" s="326" t="s">
        <v>215</v>
      </c>
      <c r="C117" s="21"/>
      <c r="D117" s="21"/>
      <c r="E117" s="22"/>
    </row>
    <row r="118" spans="1:5" s="78" customFormat="1" ht="12" customHeight="1" x14ac:dyDescent="0.2">
      <c r="A118" s="15" t="s">
        <v>216</v>
      </c>
      <c r="B118" s="326" t="s">
        <v>195</v>
      </c>
      <c r="C118" s="21">
        <v>2000</v>
      </c>
      <c r="D118" s="21">
        <v>16100</v>
      </c>
      <c r="E118" s="22">
        <v>16060</v>
      </c>
    </row>
    <row r="119" spans="1:5" ht="12" customHeight="1" x14ac:dyDescent="0.25">
      <c r="A119" s="15" t="s">
        <v>217</v>
      </c>
      <c r="B119" s="326" t="s">
        <v>218</v>
      </c>
      <c r="C119" s="21"/>
      <c r="D119" s="21"/>
      <c r="E119" s="22"/>
    </row>
    <row r="120" spans="1:5" ht="12" customHeight="1" thickBot="1" x14ac:dyDescent="0.3">
      <c r="A120" s="68" t="s">
        <v>219</v>
      </c>
      <c r="B120" s="326" t="s">
        <v>220</v>
      </c>
      <c r="C120" s="25"/>
      <c r="D120" s="25"/>
      <c r="E120" s="26"/>
    </row>
    <row r="121" spans="1:5" ht="12" customHeight="1" thickBot="1" x14ac:dyDescent="0.3">
      <c r="A121" s="10" t="s">
        <v>41</v>
      </c>
      <c r="B121" s="333" t="s">
        <v>221</v>
      </c>
      <c r="C121" s="12">
        <f>+C122+C123</f>
        <v>0</v>
      </c>
      <c r="D121" s="12">
        <f>+D122+D123</f>
        <v>0</v>
      </c>
      <c r="E121" s="13">
        <f>+E122+E123</f>
        <v>0</v>
      </c>
    </row>
    <row r="122" spans="1:5" ht="12" customHeight="1" x14ac:dyDescent="0.25">
      <c r="A122" s="15" t="s">
        <v>43</v>
      </c>
      <c r="B122" s="332" t="s">
        <v>222</v>
      </c>
      <c r="C122" s="17"/>
      <c r="D122" s="17"/>
      <c r="E122" s="18"/>
    </row>
    <row r="123" spans="1:5" ht="12" customHeight="1" thickBot="1" x14ac:dyDescent="0.3">
      <c r="A123" s="23" t="s">
        <v>45</v>
      </c>
      <c r="B123" s="330" t="s">
        <v>223</v>
      </c>
      <c r="C123" s="25"/>
      <c r="D123" s="25"/>
      <c r="E123" s="26"/>
    </row>
    <row r="124" spans="1:5" ht="12" customHeight="1" thickBot="1" x14ac:dyDescent="0.3">
      <c r="A124" s="10" t="s">
        <v>224</v>
      </c>
      <c r="B124" s="333" t="s">
        <v>225</v>
      </c>
      <c r="C124" s="12">
        <f>+C91+C107+C121</f>
        <v>234650</v>
      </c>
      <c r="D124" s="12">
        <f>+D91+D107+D121</f>
        <v>318258</v>
      </c>
      <c r="E124" s="13">
        <f>+E91+E107+E121</f>
        <v>306008</v>
      </c>
    </row>
    <row r="125" spans="1:5" ht="12" customHeight="1" thickBot="1" x14ac:dyDescent="0.3">
      <c r="A125" s="10" t="s">
        <v>69</v>
      </c>
      <c r="B125" s="333" t="s">
        <v>226</v>
      </c>
      <c r="C125" s="12">
        <f>+C126+C127+C128</f>
        <v>14033</v>
      </c>
      <c r="D125" s="12">
        <f>+D126+D127+D128</f>
        <v>0</v>
      </c>
      <c r="E125" s="13">
        <f>+E126+E127+E128</f>
        <v>0</v>
      </c>
    </row>
    <row r="126" spans="1:5" ht="12" customHeight="1" x14ac:dyDescent="0.25">
      <c r="A126" s="15" t="s">
        <v>71</v>
      </c>
      <c r="B126" s="332" t="s">
        <v>433</v>
      </c>
      <c r="C126" s="21"/>
      <c r="D126" s="21"/>
      <c r="E126" s="22"/>
    </row>
    <row r="127" spans="1:5" ht="12" customHeight="1" x14ac:dyDescent="0.25">
      <c r="A127" s="15" t="s">
        <v>73</v>
      </c>
      <c r="B127" s="332" t="s">
        <v>434</v>
      </c>
      <c r="C127" s="21"/>
      <c r="D127" s="21"/>
      <c r="E127" s="22"/>
    </row>
    <row r="128" spans="1:5" ht="12" customHeight="1" thickBot="1" x14ac:dyDescent="0.3">
      <c r="A128" s="68" t="s">
        <v>75</v>
      </c>
      <c r="B128" s="334" t="s">
        <v>435</v>
      </c>
      <c r="C128" s="21">
        <v>14033</v>
      </c>
      <c r="D128" s="21"/>
      <c r="E128" s="22"/>
    </row>
    <row r="129" spans="1:9" ht="12" customHeight="1" thickBot="1" x14ac:dyDescent="0.3">
      <c r="A129" s="10" t="s">
        <v>91</v>
      </c>
      <c r="B129" s="333" t="s">
        <v>230</v>
      </c>
      <c r="C129" s="12">
        <f>+C130+C131+C132+C133</f>
        <v>0</v>
      </c>
      <c r="D129" s="12">
        <f>+D130+D131+D132+D133</f>
        <v>0</v>
      </c>
      <c r="E129" s="13">
        <f>+E130+E131+E132+E133</f>
        <v>0</v>
      </c>
    </row>
    <row r="130" spans="1:9" ht="12" customHeight="1" x14ac:dyDescent="0.25">
      <c r="A130" s="15" t="s">
        <v>93</v>
      </c>
      <c r="B130" s="332" t="s">
        <v>436</v>
      </c>
      <c r="C130" s="21"/>
      <c r="D130" s="21"/>
      <c r="E130" s="22"/>
    </row>
    <row r="131" spans="1:9" ht="12" customHeight="1" x14ac:dyDescent="0.25">
      <c r="A131" s="15" t="s">
        <v>95</v>
      </c>
      <c r="B131" s="332" t="s">
        <v>437</v>
      </c>
      <c r="C131" s="21"/>
      <c r="D131" s="21"/>
      <c r="E131" s="22"/>
    </row>
    <row r="132" spans="1:9" ht="12" customHeight="1" x14ac:dyDescent="0.25">
      <c r="A132" s="15" t="s">
        <v>97</v>
      </c>
      <c r="B132" s="332" t="s">
        <v>438</v>
      </c>
      <c r="C132" s="21"/>
      <c r="D132" s="21"/>
      <c r="E132" s="22"/>
    </row>
    <row r="133" spans="1:9" ht="12" customHeight="1" thickBot="1" x14ac:dyDescent="0.3">
      <c r="A133" s="68" t="s">
        <v>99</v>
      </c>
      <c r="B133" s="334" t="s">
        <v>439</v>
      </c>
      <c r="C133" s="21"/>
      <c r="D133" s="21"/>
      <c r="E133" s="22"/>
    </row>
    <row r="134" spans="1:9" ht="12" customHeight="1" thickBot="1" x14ac:dyDescent="0.3">
      <c r="A134" s="10" t="s">
        <v>235</v>
      </c>
      <c r="B134" s="333" t="s">
        <v>236</v>
      </c>
      <c r="C134" s="29">
        <f>+C135+C136+C137+C138</f>
        <v>0</v>
      </c>
      <c r="D134" s="29">
        <f>+D135+D136+D137+D138</f>
        <v>0</v>
      </c>
      <c r="E134" s="30">
        <f>+E135+E136+E137+E138</f>
        <v>0</v>
      </c>
    </row>
    <row r="135" spans="1:9" ht="12" customHeight="1" x14ac:dyDescent="0.25">
      <c r="A135" s="15" t="s">
        <v>105</v>
      </c>
      <c r="B135" s="332" t="s">
        <v>237</v>
      </c>
      <c r="C135" s="21"/>
      <c r="D135" s="21"/>
      <c r="E135" s="22"/>
    </row>
    <row r="136" spans="1:9" ht="12" customHeight="1" x14ac:dyDescent="0.25">
      <c r="A136" s="15" t="s">
        <v>107</v>
      </c>
      <c r="B136" s="332" t="s">
        <v>238</v>
      </c>
      <c r="C136" s="21"/>
      <c r="D136" s="21"/>
      <c r="E136" s="22"/>
    </row>
    <row r="137" spans="1:9" ht="12" customHeight="1" x14ac:dyDescent="0.25">
      <c r="A137" s="15" t="s">
        <v>109</v>
      </c>
      <c r="B137" s="332" t="s">
        <v>440</v>
      </c>
      <c r="C137" s="21"/>
      <c r="D137" s="21"/>
      <c r="E137" s="22"/>
    </row>
    <row r="138" spans="1:9" ht="12" customHeight="1" thickBot="1" x14ac:dyDescent="0.3">
      <c r="A138" s="68" t="s">
        <v>111</v>
      </c>
      <c r="B138" s="334" t="s">
        <v>333</v>
      </c>
      <c r="C138" s="21"/>
      <c r="D138" s="21"/>
      <c r="E138" s="22"/>
    </row>
    <row r="139" spans="1:9" ht="15" customHeight="1" thickBot="1" x14ac:dyDescent="0.3">
      <c r="A139" s="10" t="s">
        <v>113</v>
      </c>
      <c r="B139" s="333" t="s">
        <v>371</v>
      </c>
      <c r="C139" s="82">
        <f>+C140+C141+C142+C143</f>
        <v>0</v>
      </c>
      <c r="D139" s="82">
        <f>+D140+D141+D142+D143</f>
        <v>0</v>
      </c>
      <c r="E139" s="83">
        <f>+E140+E141+E142+E143</f>
        <v>0</v>
      </c>
      <c r="F139" s="84"/>
      <c r="G139" s="85"/>
      <c r="H139" s="85"/>
      <c r="I139" s="85"/>
    </row>
    <row r="140" spans="1:9" s="14" customFormat="1" ht="12.95" customHeight="1" x14ac:dyDescent="0.2">
      <c r="A140" s="15" t="s">
        <v>115</v>
      </c>
      <c r="B140" s="332" t="s">
        <v>242</v>
      </c>
      <c r="C140" s="21"/>
      <c r="D140" s="21"/>
      <c r="E140" s="22"/>
    </row>
    <row r="141" spans="1:9" ht="13.5" customHeight="1" x14ac:dyDescent="0.25">
      <c r="A141" s="15" t="s">
        <v>117</v>
      </c>
      <c r="B141" s="332" t="s">
        <v>243</v>
      </c>
      <c r="C141" s="21"/>
      <c r="D141" s="21"/>
      <c r="E141" s="22"/>
    </row>
    <row r="142" spans="1:9" ht="13.5" customHeight="1" x14ac:dyDescent="0.25">
      <c r="A142" s="15" t="s">
        <v>119</v>
      </c>
      <c r="B142" s="332" t="s">
        <v>244</v>
      </c>
      <c r="C142" s="21"/>
      <c r="D142" s="21"/>
      <c r="E142" s="22"/>
    </row>
    <row r="143" spans="1:9" ht="13.5" customHeight="1" thickBot="1" x14ac:dyDescent="0.3">
      <c r="A143" s="15" t="s">
        <v>121</v>
      </c>
      <c r="B143" s="332" t="s">
        <v>245</v>
      </c>
      <c r="C143" s="21"/>
      <c r="D143" s="21"/>
      <c r="E143" s="22"/>
    </row>
    <row r="144" spans="1:9" ht="12.75" customHeight="1" thickBot="1" x14ac:dyDescent="0.3">
      <c r="A144" s="10" t="s">
        <v>123</v>
      </c>
      <c r="B144" s="333" t="s">
        <v>246</v>
      </c>
      <c r="C144" s="86">
        <f>+C125+C129+C134+C139</f>
        <v>14033</v>
      </c>
      <c r="D144" s="86">
        <f>+D125+D129+D134+D139</f>
        <v>0</v>
      </c>
      <c r="E144" s="87">
        <f>+E125+E129+E134+E139</f>
        <v>0</v>
      </c>
    </row>
    <row r="145" spans="1:5" ht="13.5" customHeight="1" thickBot="1" x14ac:dyDescent="0.3">
      <c r="A145" s="88" t="s">
        <v>247</v>
      </c>
      <c r="B145" s="335" t="s">
        <v>248</v>
      </c>
      <c r="C145" s="86">
        <f>+C124+C144</f>
        <v>248683</v>
      </c>
      <c r="D145" s="86">
        <f>+D124+D144</f>
        <v>318258</v>
      </c>
      <c r="E145" s="87">
        <f>+E124+E144</f>
        <v>306008</v>
      </c>
    </row>
    <row r="146" spans="1:5" ht="13.5" customHeight="1" x14ac:dyDescent="0.25"/>
    <row r="147" spans="1:5" ht="13.5" customHeight="1" x14ac:dyDescent="0.25"/>
    <row r="148" spans="1:5" ht="7.5" customHeight="1" x14ac:dyDescent="0.25"/>
    <row r="150" spans="1:5" ht="12.75" customHeight="1" x14ac:dyDescent="0.25"/>
    <row r="151" spans="1:5" ht="12.75" customHeight="1" x14ac:dyDescent="0.25"/>
    <row r="152" spans="1:5" ht="12.75" customHeight="1" x14ac:dyDescent="0.25"/>
    <row r="153" spans="1:5" ht="12.7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</sheetData>
  <sheetProtection sheet="1"/>
  <mergeCells count="10">
    <mergeCell ref="A88:A89"/>
    <mergeCell ref="B88:B89"/>
    <mergeCell ref="C88:C89"/>
    <mergeCell ref="D88:E88"/>
    <mergeCell ref="A1:E1"/>
    <mergeCell ref="A3:A4"/>
    <mergeCell ref="B3:B4"/>
    <mergeCell ref="C3:C4"/>
    <mergeCell ref="D3:E3"/>
    <mergeCell ref="A86:E8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
..............................Önkormányzat
2014. ÉVI ZÁRSZÁMADÁSÁNAK PÉNZÜGYI MÉRLEGE&amp;10
&amp;R&amp;"Times New Roman CE,Félkövér dőlt"&amp;11 1. tájékoztató tábla a ....../2015. (......) önkormányzati rendelethez</oddHeader>
  </headerFooter>
  <rowBreaks count="1" manualBreakCount="1">
    <brk id="85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3"/>
  <sheetViews>
    <sheetView topLeftCell="A61" zoomScaleNormal="100" zoomScaleSheetLayoutView="120" workbookViewId="0">
      <selection activeCell="E18" sqref="E18"/>
    </sheetView>
  </sheetViews>
  <sheetFormatPr defaultColWidth="12" defaultRowHeight="15.75" x14ac:dyDescent="0.25"/>
  <cols>
    <col min="1" max="1" width="67.1640625" style="336" customWidth="1"/>
    <col min="2" max="2" width="6.1640625" style="337" customWidth="1"/>
    <col min="3" max="4" width="12.1640625" style="336" customWidth="1"/>
    <col min="5" max="5" width="12.1640625" style="366" customWidth="1"/>
    <col min="6" max="16384" width="12" style="336"/>
  </cols>
  <sheetData>
    <row r="1" spans="1:5" ht="49.5" customHeight="1" x14ac:dyDescent="0.25">
      <c r="A1" s="424" t="str">
        <f>+CONCATENATE("VAGYONKIMUTATÁS",CHAR(10),"a könyvviteli mérlegben értékkel szereplő eszközökről",CHAR(10),LEFT([1]ÖSSZEFÜGGÉSEK!A4,4),".")</f>
        <v>VAGYONKIMUTATÁS
a könyvviteli mérlegben értékkel szereplő eszközökről
2014.</v>
      </c>
      <c r="B1" s="425"/>
      <c r="C1" s="425"/>
      <c r="D1" s="425"/>
      <c r="E1" s="425"/>
    </row>
    <row r="2" spans="1:5" ht="16.5" thickBot="1" x14ac:dyDescent="0.3">
      <c r="C2" s="426" t="s">
        <v>441</v>
      </c>
      <c r="D2" s="426"/>
      <c r="E2" s="426"/>
    </row>
    <row r="3" spans="1:5" ht="15.75" customHeight="1" x14ac:dyDescent="0.25">
      <c r="A3" s="427" t="s">
        <v>442</v>
      </c>
      <c r="B3" s="430" t="s">
        <v>443</v>
      </c>
      <c r="C3" s="433" t="s">
        <v>444</v>
      </c>
      <c r="D3" s="433" t="s">
        <v>445</v>
      </c>
      <c r="E3" s="435" t="s">
        <v>446</v>
      </c>
    </row>
    <row r="4" spans="1:5" ht="11.25" customHeight="1" x14ac:dyDescent="0.25">
      <c r="A4" s="428"/>
      <c r="B4" s="431"/>
      <c r="C4" s="434"/>
      <c r="D4" s="434"/>
      <c r="E4" s="436"/>
    </row>
    <row r="5" spans="1:5" x14ac:dyDescent="0.25">
      <c r="A5" s="429"/>
      <c r="B5" s="432"/>
      <c r="C5" s="437" t="s">
        <v>447</v>
      </c>
      <c r="D5" s="437"/>
      <c r="E5" s="438"/>
    </row>
    <row r="6" spans="1:5" s="341" customFormat="1" ht="16.5" thickBot="1" x14ac:dyDescent="0.25">
      <c r="A6" s="338" t="s">
        <v>448</v>
      </c>
      <c r="B6" s="339" t="s">
        <v>9</v>
      </c>
      <c r="C6" s="339" t="s">
        <v>10</v>
      </c>
      <c r="D6" s="339" t="s">
        <v>11</v>
      </c>
      <c r="E6" s="340" t="s">
        <v>12</v>
      </c>
    </row>
    <row r="7" spans="1:5" s="346" customFormat="1" x14ac:dyDescent="0.2">
      <c r="A7" s="342" t="s">
        <v>449</v>
      </c>
      <c r="B7" s="343" t="s">
        <v>450</v>
      </c>
      <c r="C7" s="344">
        <v>3180</v>
      </c>
      <c r="D7" s="344">
        <v>696</v>
      </c>
      <c r="E7" s="345"/>
    </row>
    <row r="8" spans="1:5" s="346" customFormat="1" x14ac:dyDescent="0.2">
      <c r="A8" s="347" t="s">
        <v>451</v>
      </c>
      <c r="B8" s="348" t="s">
        <v>452</v>
      </c>
      <c r="C8" s="349">
        <f>+C9+C14+C19+C24+C29</f>
        <v>524742</v>
      </c>
      <c r="D8" s="349">
        <f>+D9+D14+D19+D24+D29</f>
        <v>403127</v>
      </c>
      <c r="E8" s="350">
        <f>+E9+E14+E19+E24+E29</f>
        <v>726848</v>
      </c>
    </row>
    <row r="9" spans="1:5" s="346" customFormat="1" x14ac:dyDescent="0.2">
      <c r="A9" s="347" t="s">
        <v>453</v>
      </c>
      <c r="B9" s="348" t="s">
        <v>454</v>
      </c>
      <c r="C9" s="349">
        <f>+C10+C11+C12+C13</f>
        <v>508002</v>
      </c>
      <c r="D9" s="349">
        <f>+D10+D11+D12+D13</f>
        <v>388399</v>
      </c>
      <c r="E9" s="350">
        <f>+E10+E11+E12+E13</f>
        <v>726848</v>
      </c>
    </row>
    <row r="10" spans="1:5" s="346" customFormat="1" x14ac:dyDescent="0.2">
      <c r="A10" s="351" t="s">
        <v>455</v>
      </c>
      <c r="B10" s="348" t="s">
        <v>456</v>
      </c>
      <c r="C10" s="352">
        <v>210617</v>
      </c>
      <c r="D10" s="352">
        <v>130278</v>
      </c>
      <c r="E10" s="353">
        <v>285299</v>
      </c>
    </row>
    <row r="11" spans="1:5" s="346" customFormat="1" ht="26.25" customHeight="1" x14ac:dyDescent="0.2">
      <c r="A11" s="351" t="s">
        <v>457</v>
      </c>
      <c r="B11" s="348" t="s">
        <v>458</v>
      </c>
      <c r="C11" s="354"/>
      <c r="D11" s="354"/>
      <c r="E11" s="355"/>
    </row>
    <row r="12" spans="1:5" s="346" customFormat="1" ht="22.5" x14ac:dyDescent="0.2">
      <c r="A12" s="351" t="s">
        <v>459</v>
      </c>
      <c r="B12" s="348" t="s">
        <v>460</v>
      </c>
      <c r="C12" s="354">
        <v>258812</v>
      </c>
      <c r="D12" s="354">
        <v>222987</v>
      </c>
      <c r="E12" s="355">
        <v>404329</v>
      </c>
    </row>
    <row r="13" spans="1:5" s="346" customFormat="1" x14ac:dyDescent="0.2">
      <c r="A13" s="351" t="s">
        <v>461</v>
      </c>
      <c r="B13" s="348" t="s">
        <v>462</v>
      </c>
      <c r="C13" s="354">
        <v>38573</v>
      </c>
      <c r="D13" s="354">
        <v>35134</v>
      </c>
      <c r="E13" s="355">
        <v>37220</v>
      </c>
    </row>
    <row r="14" spans="1:5" s="346" customFormat="1" x14ac:dyDescent="0.2">
      <c r="A14" s="347" t="s">
        <v>463</v>
      </c>
      <c r="B14" s="348" t="s">
        <v>464</v>
      </c>
      <c r="C14" s="356">
        <f>+C15+C16+C17+C18</f>
        <v>6154</v>
      </c>
      <c r="D14" s="356">
        <f>+D15+D16+D17+D18</f>
        <v>4142</v>
      </c>
      <c r="E14" s="357">
        <f>+E15+E16+E17+E18</f>
        <v>0</v>
      </c>
    </row>
    <row r="15" spans="1:5" s="346" customFormat="1" x14ac:dyDescent="0.2">
      <c r="A15" s="351" t="s">
        <v>465</v>
      </c>
      <c r="B15" s="348" t="s">
        <v>466</v>
      </c>
      <c r="C15" s="354"/>
      <c r="D15" s="354"/>
      <c r="E15" s="355"/>
    </row>
    <row r="16" spans="1:5" s="346" customFormat="1" ht="22.5" x14ac:dyDescent="0.2">
      <c r="A16" s="351" t="s">
        <v>467</v>
      </c>
      <c r="B16" s="348" t="s">
        <v>247</v>
      </c>
      <c r="C16" s="354"/>
      <c r="D16" s="354"/>
      <c r="E16" s="355"/>
    </row>
    <row r="17" spans="1:5" s="346" customFormat="1" x14ac:dyDescent="0.2">
      <c r="A17" s="351" t="s">
        <v>468</v>
      </c>
      <c r="B17" s="348" t="s">
        <v>272</v>
      </c>
      <c r="C17" s="354">
        <v>6154</v>
      </c>
      <c r="D17" s="354">
        <v>4142</v>
      </c>
      <c r="E17" s="355"/>
    </row>
    <row r="18" spans="1:5" s="346" customFormat="1" x14ac:dyDescent="0.2">
      <c r="A18" s="351" t="s">
        <v>469</v>
      </c>
      <c r="B18" s="348" t="s">
        <v>273</v>
      </c>
      <c r="C18" s="354"/>
      <c r="D18" s="354"/>
      <c r="E18" s="355"/>
    </row>
    <row r="19" spans="1:5" s="346" customFormat="1" x14ac:dyDescent="0.2">
      <c r="A19" s="347" t="s">
        <v>470</v>
      </c>
      <c r="B19" s="348" t="s">
        <v>274</v>
      </c>
      <c r="C19" s="356">
        <f>+C20+C21+C22+C23</f>
        <v>0</v>
      </c>
      <c r="D19" s="356">
        <f>+D20+D21+D22+D23</f>
        <v>0</v>
      </c>
      <c r="E19" s="357">
        <f>+E20+E21+E22+E23</f>
        <v>0</v>
      </c>
    </row>
    <row r="20" spans="1:5" s="346" customFormat="1" x14ac:dyDescent="0.2">
      <c r="A20" s="351" t="s">
        <v>471</v>
      </c>
      <c r="B20" s="348" t="s">
        <v>277</v>
      </c>
      <c r="C20" s="354"/>
      <c r="D20" s="354"/>
      <c r="E20" s="355"/>
    </row>
    <row r="21" spans="1:5" s="346" customFormat="1" x14ac:dyDescent="0.2">
      <c r="A21" s="351" t="s">
        <v>472</v>
      </c>
      <c r="B21" s="348" t="s">
        <v>280</v>
      </c>
      <c r="C21" s="354"/>
      <c r="D21" s="354"/>
      <c r="E21" s="355"/>
    </row>
    <row r="22" spans="1:5" s="346" customFormat="1" x14ac:dyDescent="0.2">
      <c r="A22" s="351" t="s">
        <v>473</v>
      </c>
      <c r="B22" s="348" t="s">
        <v>283</v>
      </c>
      <c r="C22" s="354"/>
      <c r="D22" s="354"/>
      <c r="E22" s="355"/>
    </row>
    <row r="23" spans="1:5" s="346" customFormat="1" x14ac:dyDescent="0.2">
      <c r="A23" s="351" t="s">
        <v>474</v>
      </c>
      <c r="B23" s="348" t="s">
        <v>286</v>
      </c>
      <c r="C23" s="354"/>
      <c r="D23" s="354"/>
      <c r="E23" s="355"/>
    </row>
    <row r="24" spans="1:5" s="346" customFormat="1" x14ac:dyDescent="0.2">
      <c r="A24" s="347" t="s">
        <v>475</v>
      </c>
      <c r="B24" s="348" t="s">
        <v>289</v>
      </c>
      <c r="C24" s="356">
        <f>+C25+C26+C27+C28</f>
        <v>10586</v>
      </c>
      <c r="D24" s="356">
        <f>+D25+D26+D27+D28</f>
        <v>10586</v>
      </c>
      <c r="E24" s="357">
        <f>+E25+E26+E27+E28</f>
        <v>0</v>
      </c>
    </row>
    <row r="25" spans="1:5" s="346" customFormat="1" x14ac:dyDescent="0.2">
      <c r="A25" s="351" t="s">
        <v>476</v>
      </c>
      <c r="B25" s="348" t="s">
        <v>292</v>
      </c>
      <c r="C25" s="354"/>
      <c r="D25" s="354"/>
      <c r="E25" s="355"/>
    </row>
    <row r="26" spans="1:5" s="346" customFormat="1" x14ac:dyDescent="0.2">
      <c r="A26" s="351" t="s">
        <v>477</v>
      </c>
      <c r="B26" s="348" t="s">
        <v>295</v>
      </c>
      <c r="C26" s="354"/>
      <c r="D26" s="354"/>
      <c r="E26" s="355"/>
    </row>
    <row r="27" spans="1:5" s="346" customFormat="1" x14ac:dyDescent="0.2">
      <c r="A27" s="351" t="s">
        <v>478</v>
      </c>
      <c r="B27" s="348" t="s">
        <v>298</v>
      </c>
      <c r="C27" s="354">
        <v>10586</v>
      </c>
      <c r="D27" s="354">
        <v>10586</v>
      </c>
      <c r="E27" s="355"/>
    </row>
    <row r="28" spans="1:5" s="346" customFormat="1" x14ac:dyDescent="0.2">
      <c r="A28" s="351" t="s">
        <v>479</v>
      </c>
      <c r="B28" s="348" t="s">
        <v>300</v>
      </c>
      <c r="C28" s="354"/>
      <c r="D28" s="354"/>
      <c r="E28" s="355"/>
    </row>
    <row r="29" spans="1:5" s="346" customFormat="1" x14ac:dyDescent="0.2">
      <c r="A29" s="347" t="s">
        <v>480</v>
      </c>
      <c r="B29" s="348" t="s">
        <v>303</v>
      </c>
      <c r="C29" s="356">
        <f>+C30+C31+C32+C33</f>
        <v>0</v>
      </c>
      <c r="D29" s="356">
        <f>+D30+D31+D32+D33</f>
        <v>0</v>
      </c>
      <c r="E29" s="357">
        <f>+E30+E31+E32+E33</f>
        <v>0</v>
      </c>
    </row>
    <row r="30" spans="1:5" s="346" customFormat="1" x14ac:dyDescent="0.2">
      <c r="A30" s="351" t="s">
        <v>481</v>
      </c>
      <c r="B30" s="348" t="s">
        <v>306</v>
      </c>
      <c r="C30" s="354"/>
      <c r="D30" s="354"/>
      <c r="E30" s="355"/>
    </row>
    <row r="31" spans="1:5" s="346" customFormat="1" ht="22.5" x14ac:dyDescent="0.2">
      <c r="A31" s="351" t="s">
        <v>482</v>
      </c>
      <c r="B31" s="348" t="s">
        <v>309</v>
      </c>
      <c r="C31" s="354"/>
      <c r="D31" s="354"/>
      <c r="E31" s="355"/>
    </row>
    <row r="32" spans="1:5" s="346" customFormat="1" x14ac:dyDescent="0.2">
      <c r="A32" s="351" t="s">
        <v>483</v>
      </c>
      <c r="B32" s="348" t="s">
        <v>340</v>
      </c>
      <c r="C32" s="354"/>
      <c r="D32" s="354"/>
      <c r="E32" s="355"/>
    </row>
    <row r="33" spans="1:5" s="346" customFormat="1" x14ac:dyDescent="0.2">
      <c r="A33" s="351" t="s">
        <v>484</v>
      </c>
      <c r="B33" s="348" t="s">
        <v>343</v>
      </c>
      <c r="C33" s="354"/>
      <c r="D33" s="354"/>
      <c r="E33" s="355"/>
    </row>
    <row r="34" spans="1:5" s="346" customFormat="1" x14ac:dyDescent="0.2">
      <c r="A34" s="347" t="s">
        <v>485</v>
      </c>
      <c r="B34" s="348" t="s">
        <v>344</v>
      </c>
      <c r="C34" s="356">
        <f>+C35+C40+C45</f>
        <v>11965</v>
      </c>
      <c r="D34" s="356">
        <f>+D35+D40+D45</f>
        <v>11965</v>
      </c>
      <c r="E34" s="357">
        <f>+E35+E40+E45</f>
        <v>0</v>
      </c>
    </row>
    <row r="35" spans="1:5" s="346" customFormat="1" x14ac:dyDescent="0.2">
      <c r="A35" s="347" t="s">
        <v>486</v>
      </c>
      <c r="B35" s="348" t="s">
        <v>424</v>
      </c>
      <c r="C35" s="356">
        <f>+C36+C37+C38+C39</f>
        <v>11965</v>
      </c>
      <c r="D35" s="356">
        <f>+D36+D37+D38+D39</f>
        <v>11965</v>
      </c>
      <c r="E35" s="357">
        <f>+E36+E37+E38+E39</f>
        <v>0</v>
      </c>
    </row>
    <row r="36" spans="1:5" s="346" customFormat="1" x14ac:dyDescent="0.2">
      <c r="A36" s="351" t="s">
        <v>487</v>
      </c>
      <c r="B36" s="348" t="s">
        <v>425</v>
      </c>
      <c r="C36" s="354"/>
      <c r="D36" s="354"/>
      <c r="E36" s="355"/>
    </row>
    <row r="37" spans="1:5" s="346" customFormat="1" x14ac:dyDescent="0.2">
      <c r="A37" s="351" t="s">
        <v>488</v>
      </c>
      <c r="B37" s="348" t="s">
        <v>426</v>
      </c>
      <c r="C37" s="354"/>
      <c r="D37" s="354"/>
      <c r="E37" s="355"/>
    </row>
    <row r="38" spans="1:5" s="346" customFormat="1" x14ac:dyDescent="0.2">
      <c r="A38" s="351" t="s">
        <v>489</v>
      </c>
      <c r="B38" s="348" t="s">
        <v>490</v>
      </c>
      <c r="C38" s="354"/>
      <c r="D38" s="354"/>
      <c r="E38" s="355"/>
    </row>
    <row r="39" spans="1:5" s="346" customFormat="1" x14ac:dyDescent="0.2">
      <c r="A39" s="351" t="s">
        <v>491</v>
      </c>
      <c r="B39" s="348" t="s">
        <v>492</v>
      </c>
      <c r="C39" s="354">
        <v>11965</v>
      </c>
      <c r="D39" s="354">
        <v>11965</v>
      </c>
      <c r="E39" s="355"/>
    </row>
    <row r="40" spans="1:5" s="346" customFormat="1" x14ac:dyDescent="0.2">
      <c r="A40" s="347" t="s">
        <v>493</v>
      </c>
      <c r="B40" s="348" t="s">
        <v>494</v>
      </c>
      <c r="C40" s="356">
        <f>+C41+C42+C43+C44</f>
        <v>0</v>
      </c>
      <c r="D40" s="356">
        <f>+D41+D42+D43+D44</f>
        <v>0</v>
      </c>
      <c r="E40" s="357">
        <f>+E41+E42+E43+E44</f>
        <v>0</v>
      </c>
    </row>
    <row r="41" spans="1:5" s="346" customFormat="1" x14ac:dyDescent="0.2">
      <c r="A41" s="351" t="s">
        <v>495</v>
      </c>
      <c r="B41" s="348" t="s">
        <v>496</v>
      </c>
      <c r="C41" s="354"/>
      <c r="D41" s="354"/>
      <c r="E41" s="355"/>
    </row>
    <row r="42" spans="1:5" s="346" customFormat="1" ht="22.5" x14ac:dyDescent="0.2">
      <c r="A42" s="351" t="s">
        <v>497</v>
      </c>
      <c r="B42" s="348" t="s">
        <v>498</v>
      </c>
      <c r="C42" s="354"/>
      <c r="D42" s="354"/>
      <c r="E42" s="355"/>
    </row>
    <row r="43" spans="1:5" s="346" customFormat="1" x14ac:dyDescent="0.2">
      <c r="A43" s="351" t="s">
        <v>499</v>
      </c>
      <c r="B43" s="348" t="s">
        <v>500</v>
      </c>
      <c r="C43" s="354"/>
      <c r="D43" s="354"/>
      <c r="E43" s="355"/>
    </row>
    <row r="44" spans="1:5" s="346" customFormat="1" x14ac:dyDescent="0.2">
      <c r="A44" s="351" t="s">
        <v>501</v>
      </c>
      <c r="B44" s="348" t="s">
        <v>502</v>
      </c>
      <c r="C44" s="354"/>
      <c r="D44" s="354"/>
      <c r="E44" s="355"/>
    </row>
    <row r="45" spans="1:5" s="346" customFormat="1" x14ac:dyDescent="0.2">
      <c r="A45" s="347" t="s">
        <v>503</v>
      </c>
      <c r="B45" s="348" t="s">
        <v>504</v>
      </c>
      <c r="C45" s="356">
        <f>+C46+C47+C48+C49</f>
        <v>0</v>
      </c>
      <c r="D45" s="356">
        <f>+D46+D47+D48+D49</f>
        <v>0</v>
      </c>
      <c r="E45" s="357">
        <f>+E46+E47+E48+E49</f>
        <v>0</v>
      </c>
    </row>
    <row r="46" spans="1:5" s="346" customFormat="1" x14ac:dyDescent="0.2">
      <c r="A46" s="351" t="s">
        <v>505</v>
      </c>
      <c r="B46" s="348" t="s">
        <v>506</v>
      </c>
      <c r="C46" s="354"/>
      <c r="D46" s="354"/>
      <c r="E46" s="355"/>
    </row>
    <row r="47" spans="1:5" s="346" customFormat="1" ht="22.5" x14ac:dyDescent="0.2">
      <c r="A47" s="351" t="s">
        <v>507</v>
      </c>
      <c r="B47" s="348" t="s">
        <v>508</v>
      </c>
      <c r="C47" s="354"/>
      <c r="D47" s="354"/>
      <c r="E47" s="355"/>
    </row>
    <row r="48" spans="1:5" s="346" customFormat="1" x14ac:dyDescent="0.2">
      <c r="A48" s="351" t="s">
        <v>509</v>
      </c>
      <c r="B48" s="348" t="s">
        <v>510</v>
      </c>
      <c r="C48" s="354"/>
      <c r="D48" s="354"/>
      <c r="E48" s="355"/>
    </row>
    <row r="49" spans="1:5" s="346" customFormat="1" x14ac:dyDescent="0.2">
      <c r="A49" s="351" t="s">
        <v>511</v>
      </c>
      <c r="B49" s="348" t="s">
        <v>512</v>
      </c>
      <c r="C49" s="354"/>
      <c r="D49" s="354"/>
      <c r="E49" s="355"/>
    </row>
    <row r="50" spans="1:5" s="346" customFormat="1" x14ac:dyDescent="0.2">
      <c r="A50" s="347" t="s">
        <v>513</v>
      </c>
      <c r="B50" s="348" t="s">
        <v>514</v>
      </c>
      <c r="C50" s="354">
        <v>89315</v>
      </c>
      <c r="D50" s="354">
        <v>52107</v>
      </c>
      <c r="E50" s="355">
        <v>72000</v>
      </c>
    </row>
    <row r="51" spans="1:5" s="346" customFormat="1" ht="21" x14ac:dyDescent="0.2">
      <c r="A51" s="347" t="s">
        <v>515</v>
      </c>
      <c r="B51" s="348" t="s">
        <v>516</v>
      </c>
      <c r="C51" s="356">
        <f>+C7+C8+C34+C50</f>
        <v>629202</v>
      </c>
      <c r="D51" s="356">
        <f>+D7+D8+D34+D50</f>
        <v>467895</v>
      </c>
      <c r="E51" s="357">
        <f>+E7+E8+E34+E50</f>
        <v>798848</v>
      </c>
    </row>
    <row r="52" spans="1:5" s="346" customFormat="1" x14ac:dyDescent="0.2">
      <c r="A52" s="347" t="s">
        <v>517</v>
      </c>
      <c r="B52" s="348" t="s">
        <v>518</v>
      </c>
      <c r="C52" s="354">
        <v>120</v>
      </c>
      <c r="D52" s="354">
        <v>120</v>
      </c>
      <c r="E52" s="355"/>
    </row>
    <row r="53" spans="1:5" s="346" customFormat="1" x14ac:dyDescent="0.2">
      <c r="A53" s="347" t="s">
        <v>519</v>
      </c>
      <c r="B53" s="348" t="s">
        <v>520</v>
      </c>
      <c r="C53" s="354"/>
      <c r="D53" s="354"/>
      <c r="E53" s="355"/>
    </row>
    <row r="54" spans="1:5" s="346" customFormat="1" x14ac:dyDescent="0.2">
      <c r="A54" s="347" t="s">
        <v>521</v>
      </c>
      <c r="B54" s="348" t="s">
        <v>522</v>
      </c>
      <c r="C54" s="356">
        <f>+C52+C53</f>
        <v>120</v>
      </c>
      <c r="D54" s="356">
        <f>+D52+D53</f>
        <v>120</v>
      </c>
      <c r="E54" s="357">
        <f>+E52+E53</f>
        <v>0</v>
      </c>
    </row>
    <row r="55" spans="1:5" s="346" customFormat="1" x14ac:dyDescent="0.2">
      <c r="A55" s="347" t="s">
        <v>523</v>
      </c>
      <c r="B55" s="348" t="s">
        <v>524</v>
      </c>
      <c r="C55" s="354"/>
      <c r="D55" s="354"/>
      <c r="E55" s="355"/>
    </row>
    <row r="56" spans="1:5" s="346" customFormat="1" x14ac:dyDescent="0.2">
      <c r="A56" s="347" t="s">
        <v>525</v>
      </c>
      <c r="B56" s="348" t="s">
        <v>526</v>
      </c>
      <c r="C56" s="354">
        <v>30</v>
      </c>
      <c r="D56" s="354">
        <v>30</v>
      </c>
      <c r="E56" s="355"/>
    </row>
    <row r="57" spans="1:5" s="346" customFormat="1" x14ac:dyDescent="0.2">
      <c r="A57" s="347" t="s">
        <v>527</v>
      </c>
      <c r="B57" s="348" t="s">
        <v>528</v>
      </c>
      <c r="C57" s="354"/>
      <c r="D57" s="354"/>
      <c r="E57" s="355"/>
    </row>
    <row r="58" spans="1:5" s="346" customFormat="1" x14ac:dyDescent="0.2">
      <c r="A58" s="347" t="s">
        <v>529</v>
      </c>
      <c r="B58" s="348" t="s">
        <v>530</v>
      </c>
      <c r="C58" s="354">
        <v>12487</v>
      </c>
      <c r="D58" s="354">
        <v>12487</v>
      </c>
      <c r="E58" s="355"/>
    </row>
    <row r="59" spans="1:5" s="346" customFormat="1" x14ac:dyDescent="0.2">
      <c r="A59" s="347" t="s">
        <v>531</v>
      </c>
      <c r="B59" s="348" t="s">
        <v>532</v>
      </c>
      <c r="C59" s="356">
        <f>+C55+C56+C57+C58</f>
        <v>12517</v>
      </c>
      <c r="D59" s="356">
        <f>+D55+D56+D57+D58</f>
        <v>12517</v>
      </c>
      <c r="E59" s="357">
        <f>+E55+E56+E57+E58</f>
        <v>0</v>
      </c>
    </row>
    <row r="60" spans="1:5" s="346" customFormat="1" x14ac:dyDescent="0.2">
      <c r="A60" s="347" t="s">
        <v>533</v>
      </c>
      <c r="B60" s="348" t="s">
        <v>534</v>
      </c>
      <c r="C60" s="354">
        <v>5880</v>
      </c>
      <c r="D60" s="354">
        <v>5880</v>
      </c>
      <c r="E60" s="355"/>
    </row>
    <row r="61" spans="1:5" s="346" customFormat="1" x14ac:dyDescent="0.2">
      <c r="A61" s="347" t="s">
        <v>535</v>
      </c>
      <c r="B61" s="348" t="s">
        <v>536</v>
      </c>
      <c r="C61" s="354"/>
      <c r="D61" s="354"/>
      <c r="E61" s="355"/>
    </row>
    <row r="62" spans="1:5" s="346" customFormat="1" x14ac:dyDescent="0.2">
      <c r="A62" s="347" t="s">
        <v>537</v>
      </c>
      <c r="B62" s="348" t="s">
        <v>538</v>
      </c>
      <c r="C62" s="354"/>
      <c r="D62" s="354"/>
      <c r="E62" s="355"/>
    </row>
    <row r="63" spans="1:5" s="346" customFormat="1" x14ac:dyDescent="0.2">
      <c r="A63" s="347" t="s">
        <v>539</v>
      </c>
      <c r="B63" s="348" t="s">
        <v>540</v>
      </c>
      <c r="C63" s="356">
        <f>+C60+C61+C62</f>
        <v>5880</v>
      </c>
      <c r="D63" s="356">
        <f>+D60+D61+D62</f>
        <v>5880</v>
      </c>
      <c r="E63" s="357">
        <f>+E60+E61+E62</f>
        <v>0</v>
      </c>
    </row>
    <row r="64" spans="1:5" s="346" customFormat="1" x14ac:dyDescent="0.2">
      <c r="A64" s="347" t="s">
        <v>541</v>
      </c>
      <c r="B64" s="348" t="s">
        <v>542</v>
      </c>
      <c r="C64" s="354"/>
      <c r="D64" s="354"/>
      <c r="E64" s="355"/>
    </row>
    <row r="65" spans="1:5" s="346" customFormat="1" ht="21" x14ac:dyDescent="0.2">
      <c r="A65" s="347" t="s">
        <v>543</v>
      </c>
      <c r="B65" s="348" t="s">
        <v>544</v>
      </c>
      <c r="C65" s="354"/>
      <c r="D65" s="354"/>
      <c r="E65" s="355"/>
    </row>
    <row r="66" spans="1:5" s="346" customFormat="1" x14ac:dyDescent="0.2">
      <c r="A66" s="347" t="s">
        <v>545</v>
      </c>
      <c r="B66" s="348" t="s">
        <v>546</v>
      </c>
      <c r="C66" s="356">
        <f>+C64+C65</f>
        <v>0</v>
      </c>
      <c r="D66" s="356">
        <f>+D64+D65</f>
        <v>0</v>
      </c>
      <c r="E66" s="357">
        <f>+E64+E65</f>
        <v>0</v>
      </c>
    </row>
    <row r="67" spans="1:5" s="346" customFormat="1" x14ac:dyDescent="0.2">
      <c r="A67" s="347" t="s">
        <v>547</v>
      </c>
      <c r="B67" s="348" t="s">
        <v>548</v>
      </c>
      <c r="C67" s="354"/>
      <c r="D67" s="354"/>
      <c r="E67" s="355"/>
    </row>
    <row r="68" spans="1:5" s="346" customFormat="1" ht="16.5" thickBot="1" x14ac:dyDescent="0.25">
      <c r="A68" s="358" t="s">
        <v>549</v>
      </c>
      <c r="B68" s="359" t="s">
        <v>550</v>
      </c>
      <c r="C68" s="360">
        <f>+C51+C54+C59+C63+C66+C67</f>
        <v>647719</v>
      </c>
      <c r="D68" s="360">
        <f>+D51+D54+D59+D63+D66+D67</f>
        <v>486412</v>
      </c>
      <c r="E68" s="361">
        <f>+E51+E54+E59+E63+E66+E67</f>
        <v>798848</v>
      </c>
    </row>
    <row r="69" spans="1:5" x14ac:dyDescent="0.25">
      <c r="A69" s="362"/>
      <c r="C69" s="363"/>
      <c r="D69" s="363"/>
      <c r="E69" s="364"/>
    </row>
    <row r="70" spans="1:5" x14ac:dyDescent="0.25">
      <c r="A70" s="362"/>
      <c r="C70" s="363"/>
      <c r="D70" s="363"/>
      <c r="E70" s="364"/>
    </row>
    <row r="71" spans="1:5" x14ac:dyDescent="0.25">
      <c r="A71" s="365"/>
      <c r="C71" s="363"/>
      <c r="D71" s="363"/>
      <c r="E71" s="364"/>
    </row>
    <row r="72" spans="1:5" x14ac:dyDescent="0.25">
      <c r="A72" s="423"/>
      <c r="B72" s="423"/>
      <c r="C72" s="423"/>
      <c r="D72" s="423"/>
      <c r="E72" s="423"/>
    </row>
    <row r="73" spans="1:5" x14ac:dyDescent="0.25">
      <c r="A73" s="423"/>
      <c r="B73" s="423"/>
      <c r="C73" s="423"/>
      <c r="D73" s="423"/>
      <c r="E73" s="423"/>
    </row>
  </sheetData>
  <sheetProtection sheet="1" objects="1" scenarios="1"/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343750000000004" top="1.0890625" bottom="0.98425196850393704" header="0.78740157480314965" footer="0.78740157480314965"/>
  <pageSetup paperSize="9" scale="85" orientation="portrait" horizontalDpi="300" verticalDpi="300" r:id="rId1"/>
  <headerFooter alignWithMargins="0">
    <oddHeader>&amp;L&amp;"Times New Roman,Félkövér dőlt"............................................Önkormányzat&amp;R&amp;"Times New Roman,Félkövér dőlt"7.1. tájékoztató tábla a ……/2015. (……) önkormányzati rendelethez</oddHeader>
    <oddFooter>&amp;C&amp;P</oddFooter>
  </headerFooter>
  <rowBreaks count="1" manualBreakCount="1">
    <brk id="4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6"/>
  <sheetViews>
    <sheetView zoomScaleNormal="100" workbookViewId="0">
      <selection activeCell="A23" sqref="A23"/>
    </sheetView>
  </sheetViews>
  <sheetFormatPr defaultRowHeight="12.75" x14ac:dyDescent="0.2"/>
  <cols>
    <col min="1" max="1" width="71.1640625" style="368" customWidth="1"/>
    <col min="2" max="2" width="6.1640625" style="383" customWidth="1"/>
    <col min="3" max="3" width="18" style="367" customWidth="1"/>
    <col min="4" max="16384" width="9.33203125" style="367"/>
  </cols>
  <sheetData>
    <row r="1" spans="1:3" ht="32.25" customHeight="1" x14ac:dyDescent="0.2">
      <c r="A1" s="440" t="s">
        <v>551</v>
      </c>
      <c r="B1" s="440"/>
      <c r="C1" s="440"/>
    </row>
    <row r="2" spans="1:3" ht="15.75" x14ac:dyDescent="0.2">
      <c r="A2" s="441" t="str">
        <f>+CONCATENATE(LEFT([1]ÖSSZEFÜGGÉSEK!A4,4),". év")</f>
        <v>2014. év</v>
      </c>
      <c r="B2" s="441"/>
      <c r="C2" s="441"/>
    </row>
    <row r="4" spans="1:3" ht="13.5" thickBot="1" x14ac:dyDescent="0.25">
      <c r="B4" s="442" t="s">
        <v>441</v>
      </c>
      <c r="C4" s="442"/>
    </row>
    <row r="5" spans="1:3" s="369" customFormat="1" ht="31.5" customHeight="1" x14ac:dyDescent="0.2">
      <c r="A5" s="443" t="s">
        <v>552</v>
      </c>
      <c r="B5" s="445" t="s">
        <v>443</v>
      </c>
      <c r="C5" s="447" t="s">
        <v>553</v>
      </c>
    </row>
    <row r="6" spans="1:3" s="369" customFormat="1" x14ac:dyDescent="0.2">
      <c r="A6" s="444"/>
      <c r="B6" s="446"/>
      <c r="C6" s="448"/>
    </row>
    <row r="7" spans="1:3" s="373" customFormat="1" ht="13.5" thickBot="1" x14ac:dyDescent="0.25">
      <c r="A7" s="370" t="s">
        <v>8</v>
      </c>
      <c r="B7" s="371" t="s">
        <v>9</v>
      </c>
      <c r="C7" s="372" t="s">
        <v>10</v>
      </c>
    </row>
    <row r="8" spans="1:3" ht="15.75" customHeight="1" x14ac:dyDescent="0.2">
      <c r="A8" s="347" t="s">
        <v>554</v>
      </c>
      <c r="B8" s="374" t="s">
        <v>450</v>
      </c>
      <c r="C8" s="375">
        <v>584054</v>
      </c>
    </row>
    <row r="9" spans="1:3" ht="15.75" customHeight="1" x14ac:dyDescent="0.2">
      <c r="A9" s="347" t="s">
        <v>555</v>
      </c>
      <c r="B9" s="348" t="s">
        <v>452</v>
      </c>
      <c r="C9" s="375">
        <v>21035</v>
      </c>
    </row>
    <row r="10" spans="1:3" ht="15.75" customHeight="1" x14ac:dyDescent="0.2">
      <c r="A10" s="347" t="s">
        <v>556</v>
      </c>
      <c r="B10" s="348" t="s">
        <v>454</v>
      </c>
      <c r="C10" s="375">
        <v>16315</v>
      </c>
    </row>
    <row r="11" spans="1:3" ht="15.75" customHeight="1" x14ac:dyDescent="0.2">
      <c r="A11" s="347" t="s">
        <v>557</v>
      </c>
      <c r="B11" s="348" t="s">
        <v>456</v>
      </c>
      <c r="C11" s="376">
        <v>-137369</v>
      </c>
    </row>
    <row r="12" spans="1:3" ht="15.75" customHeight="1" x14ac:dyDescent="0.2">
      <c r="A12" s="347" t="s">
        <v>558</v>
      </c>
      <c r="B12" s="348" t="s">
        <v>458</v>
      </c>
      <c r="C12" s="376"/>
    </row>
    <row r="13" spans="1:3" ht="15.75" customHeight="1" x14ac:dyDescent="0.2">
      <c r="A13" s="347" t="s">
        <v>559</v>
      </c>
      <c r="B13" s="348" t="s">
        <v>460</v>
      </c>
      <c r="C13" s="376">
        <v>-12344</v>
      </c>
    </row>
    <row r="14" spans="1:3" ht="15.75" customHeight="1" x14ac:dyDescent="0.2">
      <c r="A14" s="347" t="s">
        <v>560</v>
      </c>
      <c r="B14" s="348" t="s">
        <v>462</v>
      </c>
      <c r="C14" s="377">
        <f>+C8+C9+C10+C11+C12+C13</f>
        <v>471691</v>
      </c>
    </row>
    <row r="15" spans="1:3" ht="15.75" customHeight="1" x14ac:dyDescent="0.2">
      <c r="A15" s="347" t="s">
        <v>561</v>
      </c>
      <c r="B15" s="348" t="s">
        <v>464</v>
      </c>
      <c r="C15" s="378">
        <v>196</v>
      </c>
    </row>
    <row r="16" spans="1:3" ht="15.75" customHeight="1" x14ac:dyDescent="0.2">
      <c r="A16" s="347" t="s">
        <v>562</v>
      </c>
      <c r="B16" s="348" t="s">
        <v>466</v>
      </c>
      <c r="C16" s="376">
        <v>5159</v>
      </c>
    </row>
    <row r="17" spans="1:5" ht="15.75" customHeight="1" x14ac:dyDescent="0.2">
      <c r="A17" s="347" t="s">
        <v>563</v>
      </c>
      <c r="B17" s="348" t="s">
        <v>247</v>
      </c>
      <c r="C17" s="376">
        <v>1813</v>
      </c>
    </row>
    <row r="18" spans="1:5" ht="15.75" customHeight="1" x14ac:dyDescent="0.2">
      <c r="A18" s="347" t="s">
        <v>564</v>
      </c>
      <c r="B18" s="348" t="s">
        <v>272</v>
      </c>
      <c r="C18" s="377">
        <f>+C15+C16+C17</f>
        <v>7168</v>
      </c>
    </row>
    <row r="19" spans="1:5" s="379" customFormat="1" ht="15.75" customHeight="1" x14ac:dyDescent="0.2">
      <c r="A19" s="347" t="s">
        <v>565</v>
      </c>
      <c r="B19" s="348" t="s">
        <v>273</v>
      </c>
      <c r="C19" s="376"/>
    </row>
    <row r="20" spans="1:5" ht="15.75" customHeight="1" x14ac:dyDescent="0.2">
      <c r="A20" s="347" t="s">
        <v>566</v>
      </c>
      <c r="B20" s="348" t="s">
        <v>274</v>
      </c>
      <c r="C20" s="376">
        <v>7553</v>
      </c>
    </row>
    <row r="21" spans="1:5" ht="15.75" customHeight="1" thickBot="1" x14ac:dyDescent="0.25">
      <c r="A21" s="380" t="s">
        <v>567</v>
      </c>
      <c r="B21" s="359" t="s">
        <v>277</v>
      </c>
      <c r="C21" s="381">
        <f>+C14+C18+C19+C20</f>
        <v>486412</v>
      </c>
    </row>
    <row r="22" spans="1:5" ht="15.75" x14ac:dyDescent="0.25">
      <c r="A22" s="362"/>
      <c r="B22" s="365"/>
      <c r="C22" s="363"/>
      <c r="D22" s="363"/>
      <c r="E22" s="363"/>
    </row>
    <row r="23" spans="1:5" ht="15.75" x14ac:dyDescent="0.25">
      <c r="A23" s="362"/>
      <c r="B23" s="365"/>
      <c r="C23" s="363"/>
      <c r="D23" s="363"/>
      <c r="E23" s="363"/>
    </row>
    <row r="24" spans="1:5" ht="15.75" x14ac:dyDescent="0.25">
      <c r="A24" s="365"/>
      <c r="B24" s="365"/>
      <c r="C24" s="363"/>
      <c r="D24" s="363"/>
      <c r="E24" s="363"/>
    </row>
    <row r="25" spans="1:5" ht="15.75" x14ac:dyDescent="0.25">
      <c r="A25" s="439"/>
      <c r="B25" s="439"/>
      <c r="C25" s="439"/>
      <c r="D25" s="382"/>
      <c r="E25" s="382"/>
    </row>
    <row r="26" spans="1:5" ht="15.75" x14ac:dyDescent="0.25">
      <c r="A26" s="439"/>
      <c r="B26" s="439"/>
      <c r="C26" s="439"/>
      <c r="D26" s="382"/>
      <c r="E26" s="382"/>
    </row>
  </sheetData>
  <sheetProtection sheet="1" objects="1" scenarios="1"/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46875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……/2015. (……)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1"/>
  <sheetViews>
    <sheetView tabSelected="1" view="pageLayout" zoomScaleNormal="130" zoomScaleSheetLayoutView="100" workbookViewId="0">
      <selection activeCell="F71" sqref="F71"/>
    </sheetView>
  </sheetViews>
  <sheetFormatPr defaultRowHeight="15.75" x14ac:dyDescent="0.25"/>
  <cols>
    <col min="1" max="1" width="9.5" style="93" customWidth="1"/>
    <col min="2" max="2" width="60.83203125" style="93" customWidth="1"/>
    <col min="3" max="5" width="15.83203125" style="91" customWidth="1"/>
    <col min="6" max="16384" width="9.33203125" style="1"/>
  </cols>
  <sheetData>
    <row r="1" spans="1:5" ht="15.95" customHeight="1" x14ac:dyDescent="0.25">
      <c r="A1" s="385" t="s">
        <v>0</v>
      </c>
      <c r="B1" s="385"/>
      <c r="C1" s="385"/>
      <c r="D1" s="385"/>
      <c r="E1" s="385"/>
    </row>
    <row r="2" spans="1:5" ht="15.95" customHeight="1" thickBot="1" x14ac:dyDescent="0.3">
      <c r="A2" s="2" t="s">
        <v>1</v>
      </c>
      <c r="B2" s="2"/>
      <c r="C2" s="3"/>
      <c r="D2" s="3"/>
      <c r="E2" s="3" t="s">
        <v>2</v>
      </c>
    </row>
    <row r="3" spans="1:5" ht="15.95" customHeight="1" x14ac:dyDescent="0.25">
      <c r="A3" s="386" t="s">
        <v>3</v>
      </c>
      <c r="B3" s="388" t="s">
        <v>4</v>
      </c>
      <c r="C3" s="390" t="str">
        <f>+'[1]1.1.sz.mell.'!C3:E3</f>
        <v>2014. évi</v>
      </c>
      <c r="D3" s="390"/>
      <c r="E3" s="391"/>
    </row>
    <row r="4" spans="1:5" ht="38.1" customHeight="1" thickBot="1" x14ac:dyDescent="0.3">
      <c r="A4" s="387"/>
      <c r="B4" s="389"/>
      <c r="C4" s="4" t="s">
        <v>5</v>
      </c>
      <c r="D4" s="4" t="s">
        <v>6</v>
      </c>
      <c r="E4" s="5" t="s">
        <v>7</v>
      </c>
    </row>
    <row r="5" spans="1:5" s="9" customFormat="1" ht="12" customHeight="1" thickBot="1" x14ac:dyDescent="0.25">
      <c r="A5" s="6" t="s">
        <v>8</v>
      </c>
      <c r="B5" s="7" t="s">
        <v>9</v>
      </c>
      <c r="C5" s="7" t="s">
        <v>10</v>
      </c>
      <c r="D5" s="7" t="s">
        <v>11</v>
      </c>
      <c r="E5" s="8" t="s">
        <v>12</v>
      </c>
    </row>
    <row r="6" spans="1:5" s="14" customFormat="1" ht="12" customHeight="1" thickBot="1" x14ac:dyDescent="0.25">
      <c r="A6" s="10" t="s">
        <v>13</v>
      </c>
      <c r="B6" s="11" t="s">
        <v>14</v>
      </c>
      <c r="C6" s="12">
        <f>SUM(C7:C12)</f>
        <v>150629</v>
      </c>
      <c r="D6" s="12">
        <f>SUM(D7:D12)</f>
        <v>161914</v>
      </c>
      <c r="E6" s="13">
        <f>SUM(E7:E12)</f>
        <v>161914</v>
      </c>
    </row>
    <row r="7" spans="1:5" s="14" customFormat="1" ht="12" customHeight="1" x14ac:dyDescent="0.2">
      <c r="A7" s="15" t="s">
        <v>15</v>
      </c>
      <c r="B7" s="16" t="s">
        <v>16</v>
      </c>
      <c r="C7" s="17">
        <v>54634</v>
      </c>
      <c r="D7" s="17">
        <v>68002</v>
      </c>
      <c r="E7" s="18">
        <v>68002</v>
      </c>
    </row>
    <row r="8" spans="1:5" s="14" customFormat="1" ht="12" customHeight="1" x14ac:dyDescent="0.2">
      <c r="A8" s="19" t="s">
        <v>17</v>
      </c>
      <c r="B8" s="20" t="s">
        <v>18</v>
      </c>
      <c r="C8" s="21">
        <v>33880</v>
      </c>
      <c r="D8" s="21">
        <v>33880</v>
      </c>
      <c r="E8" s="22">
        <v>33880</v>
      </c>
    </row>
    <row r="9" spans="1:5" s="14" customFormat="1" ht="12" customHeight="1" x14ac:dyDescent="0.2">
      <c r="A9" s="19" t="s">
        <v>19</v>
      </c>
      <c r="B9" s="20" t="s">
        <v>20</v>
      </c>
      <c r="C9" s="21">
        <v>59907</v>
      </c>
      <c r="D9" s="21">
        <v>50228</v>
      </c>
      <c r="E9" s="22">
        <v>50228</v>
      </c>
    </row>
    <row r="10" spans="1:5" s="14" customFormat="1" ht="12" customHeight="1" x14ac:dyDescent="0.2">
      <c r="A10" s="19" t="s">
        <v>21</v>
      </c>
      <c r="B10" s="20" t="s">
        <v>22</v>
      </c>
      <c r="C10" s="21">
        <v>2208</v>
      </c>
      <c r="D10" s="21">
        <v>2208</v>
      </c>
      <c r="E10" s="22">
        <v>2208</v>
      </c>
    </row>
    <row r="11" spans="1:5" s="14" customFormat="1" ht="12" customHeight="1" x14ac:dyDescent="0.2">
      <c r="A11" s="19" t="s">
        <v>23</v>
      </c>
      <c r="B11" s="20" t="s">
        <v>24</v>
      </c>
      <c r="C11" s="21"/>
      <c r="D11" s="21">
        <v>1685</v>
      </c>
      <c r="E11" s="22">
        <v>1685</v>
      </c>
    </row>
    <row r="12" spans="1:5" s="14" customFormat="1" ht="12" customHeight="1" thickBot="1" x14ac:dyDescent="0.25">
      <c r="A12" s="23" t="s">
        <v>25</v>
      </c>
      <c r="B12" s="24" t="s">
        <v>26</v>
      </c>
      <c r="C12" s="25"/>
      <c r="D12" s="25">
        <v>5911</v>
      </c>
      <c r="E12" s="26">
        <v>5911</v>
      </c>
    </row>
    <row r="13" spans="1:5" s="14" customFormat="1" ht="12" customHeight="1" thickBot="1" x14ac:dyDescent="0.25">
      <c r="A13" s="10" t="s">
        <v>27</v>
      </c>
      <c r="B13" s="27" t="s">
        <v>28</v>
      </c>
      <c r="C13" s="12">
        <f>SUM(C14:C18)</f>
        <v>5585</v>
      </c>
      <c r="D13" s="12">
        <f>SUM(D14:D18)</f>
        <v>0</v>
      </c>
      <c r="E13" s="13">
        <f>SUM(E14:E18)</f>
        <v>0</v>
      </c>
    </row>
    <row r="14" spans="1:5" s="14" customFormat="1" ht="12" customHeight="1" x14ac:dyDescent="0.2">
      <c r="A14" s="15" t="s">
        <v>29</v>
      </c>
      <c r="B14" s="16" t="s">
        <v>30</v>
      </c>
      <c r="C14" s="17"/>
      <c r="D14" s="17"/>
      <c r="E14" s="18"/>
    </row>
    <row r="15" spans="1:5" s="14" customFormat="1" ht="12" customHeight="1" x14ac:dyDescent="0.2">
      <c r="A15" s="19" t="s">
        <v>31</v>
      </c>
      <c r="B15" s="20" t="s">
        <v>32</v>
      </c>
      <c r="C15" s="21"/>
      <c r="D15" s="21"/>
      <c r="E15" s="22"/>
    </row>
    <row r="16" spans="1:5" s="14" customFormat="1" ht="12" customHeight="1" x14ac:dyDescent="0.2">
      <c r="A16" s="19" t="s">
        <v>33</v>
      </c>
      <c r="B16" s="20" t="s">
        <v>34</v>
      </c>
      <c r="C16" s="21"/>
      <c r="D16" s="21"/>
      <c r="E16" s="22"/>
    </row>
    <row r="17" spans="1:5" s="14" customFormat="1" ht="12" customHeight="1" x14ac:dyDescent="0.2">
      <c r="A17" s="19" t="s">
        <v>35</v>
      </c>
      <c r="B17" s="20" t="s">
        <v>36</v>
      </c>
      <c r="C17" s="21"/>
      <c r="D17" s="21"/>
      <c r="E17" s="22"/>
    </row>
    <row r="18" spans="1:5" s="14" customFormat="1" ht="12" customHeight="1" x14ac:dyDescent="0.2">
      <c r="A18" s="19" t="s">
        <v>37</v>
      </c>
      <c r="B18" s="20" t="s">
        <v>38</v>
      </c>
      <c r="C18" s="21">
        <v>5585</v>
      </c>
      <c r="D18" s="21"/>
      <c r="E18" s="22"/>
    </row>
    <row r="19" spans="1:5" s="14" customFormat="1" ht="12" customHeight="1" thickBot="1" x14ac:dyDescent="0.25">
      <c r="A19" s="23" t="s">
        <v>39</v>
      </c>
      <c r="B19" s="24" t="s">
        <v>40</v>
      </c>
      <c r="C19" s="25"/>
      <c r="D19" s="25"/>
      <c r="E19" s="26"/>
    </row>
    <row r="20" spans="1:5" s="14" customFormat="1" ht="12" customHeight="1" thickBot="1" x14ac:dyDescent="0.25">
      <c r="A20" s="10" t="s">
        <v>41</v>
      </c>
      <c r="B20" s="11" t="s">
        <v>42</v>
      </c>
      <c r="C20" s="12">
        <f>SUM(C21:C25)</f>
        <v>0</v>
      </c>
      <c r="D20" s="12">
        <f>SUM(D21:D25)</f>
        <v>0</v>
      </c>
      <c r="E20" s="13">
        <f>SUM(E21:E25)</f>
        <v>0</v>
      </c>
    </row>
    <row r="21" spans="1:5" s="14" customFormat="1" ht="12" customHeight="1" x14ac:dyDescent="0.2">
      <c r="A21" s="15" t="s">
        <v>43</v>
      </c>
      <c r="B21" s="16" t="s">
        <v>44</v>
      </c>
      <c r="C21" s="17"/>
      <c r="D21" s="17"/>
      <c r="E21" s="18"/>
    </row>
    <row r="22" spans="1:5" s="14" customFormat="1" ht="12" customHeight="1" x14ac:dyDescent="0.2">
      <c r="A22" s="19" t="s">
        <v>45</v>
      </c>
      <c r="B22" s="20" t="s">
        <v>46</v>
      </c>
      <c r="C22" s="21"/>
      <c r="D22" s="21"/>
      <c r="E22" s="22"/>
    </row>
    <row r="23" spans="1:5" s="14" customFormat="1" ht="12" customHeight="1" x14ac:dyDescent="0.2">
      <c r="A23" s="19" t="s">
        <v>47</v>
      </c>
      <c r="B23" s="20" t="s">
        <v>48</v>
      </c>
      <c r="C23" s="21"/>
      <c r="D23" s="21"/>
      <c r="E23" s="22"/>
    </row>
    <row r="24" spans="1:5" s="14" customFormat="1" ht="12" customHeight="1" x14ac:dyDescent="0.2">
      <c r="A24" s="19" t="s">
        <v>49</v>
      </c>
      <c r="B24" s="20" t="s">
        <v>50</v>
      </c>
      <c r="C24" s="21"/>
      <c r="D24" s="21"/>
      <c r="E24" s="22"/>
    </row>
    <row r="25" spans="1:5" s="14" customFormat="1" ht="12" customHeight="1" x14ac:dyDescent="0.2">
      <c r="A25" s="19" t="s">
        <v>51</v>
      </c>
      <c r="B25" s="20" t="s">
        <v>52</v>
      </c>
      <c r="C25" s="21"/>
      <c r="D25" s="21"/>
      <c r="E25" s="22"/>
    </row>
    <row r="26" spans="1:5" s="14" customFormat="1" ht="12" customHeight="1" thickBot="1" x14ac:dyDescent="0.25">
      <c r="A26" s="23" t="s">
        <v>53</v>
      </c>
      <c r="B26" s="24" t="s">
        <v>54</v>
      </c>
      <c r="C26" s="25"/>
      <c r="D26" s="25"/>
      <c r="E26" s="26"/>
    </row>
    <row r="27" spans="1:5" s="14" customFormat="1" ht="12" customHeight="1" thickBot="1" x14ac:dyDescent="0.25">
      <c r="A27" s="10" t="s">
        <v>55</v>
      </c>
      <c r="B27" s="11" t="s">
        <v>56</v>
      </c>
      <c r="C27" s="29">
        <f>+C28+C31+C32+C33</f>
        <v>12700</v>
      </c>
      <c r="D27" s="29">
        <f>+D28+D31+D32+D33</f>
        <v>12700</v>
      </c>
      <c r="E27" s="30">
        <f>+E28+E31+E32+E33</f>
        <v>14094</v>
      </c>
    </row>
    <row r="28" spans="1:5" s="14" customFormat="1" ht="12" customHeight="1" x14ac:dyDescent="0.2">
      <c r="A28" s="15" t="s">
        <v>57</v>
      </c>
      <c r="B28" s="16" t="s">
        <v>58</v>
      </c>
      <c r="C28" s="31">
        <f>+C29+C30</f>
        <v>10200</v>
      </c>
      <c r="D28" s="31">
        <f>+D29+D30</f>
        <v>10200</v>
      </c>
      <c r="E28" s="32">
        <f>+E29+E30</f>
        <v>11750</v>
      </c>
    </row>
    <row r="29" spans="1:5" s="14" customFormat="1" ht="12" customHeight="1" x14ac:dyDescent="0.2">
      <c r="A29" s="19" t="s">
        <v>59</v>
      </c>
      <c r="B29" s="20" t="s">
        <v>60</v>
      </c>
      <c r="C29" s="21">
        <v>3200</v>
      </c>
      <c r="D29" s="21">
        <v>3200</v>
      </c>
      <c r="E29" s="22">
        <v>3239</v>
      </c>
    </row>
    <row r="30" spans="1:5" s="14" customFormat="1" ht="12" customHeight="1" x14ac:dyDescent="0.2">
      <c r="A30" s="19" t="s">
        <v>61</v>
      </c>
      <c r="B30" s="20" t="s">
        <v>62</v>
      </c>
      <c r="C30" s="21">
        <v>7000</v>
      </c>
      <c r="D30" s="21">
        <v>7000</v>
      </c>
      <c r="E30" s="22">
        <v>8511</v>
      </c>
    </row>
    <row r="31" spans="1:5" s="14" customFormat="1" ht="12" customHeight="1" x14ac:dyDescent="0.2">
      <c r="A31" s="19" t="s">
        <v>63</v>
      </c>
      <c r="B31" s="20" t="s">
        <v>64</v>
      </c>
      <c r="C31" s="21">
        <v>2000</v>
      </c>
      <c r="D31" s="21">
        <v>2000</v>
      </c>
      <c r="E31" s="22">
        <v>2017</v>
      </c>
    </row>
    <row r="32" spans="1:5" s="14" customFormat="1" ht="12" customHeight="1" x14ac:dyDescent="0.2">
      <c r="A32" s="19" t="s">
        <v>65</v>
      </c>
      <c r="B32" s="20" t="s">
        <v>66</v>
      </c>
      <c r="C32" s="21"/>
      <c r="D32" s="21"/>
      <c r="E32" s="22"/>
    </row>
    <row r="33" spans="1:5" s="14" customFormat="1" ht="12" customHeight="1" thickBot="1" x14ac:dyDescent="0.25">
      <c r="A33" s="23" t="s">
        <v>67</v>
      </c>
      <c r="B33" s="24" t="s">
        <v>68</v>
      </c>
      <c r="C33" s="25">
        <v>500</v>
      </c>
      <c r="D33" s="25">
        <v>500</v>
      </c>
      <c r="E33" s="26">
        <v>327</v>
      </c>
    </row>
    <row r="34" spans="1:5" s="14" customFormat="1" ht="12" customHeight="1" thickBot="1" x14ac:dyDescent="0.25">
      <c r="A34" s="10" t="s">
        <v>69</v>
      </c>
      <c r="B34" s="11" t="s">
        <v>70</v>
      </c>
      <c r="C34" s="12">
        <f>SUM(C35:C44)</f>
        <v>8547</v>
      </c>
      <c r="D34" s="12">
        <f>SUM(D35:D44)</f>
        <v>8547</v>
      </c>
      <c r="E34" s="13">
        <f>SUM(E35:E44)</f>
        <v>9823</v>
      </c>
    </row>
    <row r="35" spans="1:5" s="14" customFormat="1" ht="12" customHeight="1" x14ac:dyDescent="0.2">
      <c r="A35" s="15" t="s">
        <v>71</v>
      </c>
      <c r="B35" s="16" t="s">
        <v>72</v>
      </c>
      <c r="C35" s="17"/>
      <c r="D35" s="17"/>
      <c r="E35" s="18">
        <v>23</v>
      </c>
    </row>
    <row r="36" spans="1:5" s="14" customFormat="1" ht="12" customHeight="1" x14ac:dyDescent="0.2">
      <c r="A36" s="19" t="s">
        <v>73</v>
      </c>
      <c r="B36" s="20" t="s">
        <v>74</v>
      </c>
      <c r="C36" s="21"/>
      <c r="D36" s="21"/>
      <c r="E36" s="22"/>
    </row>
    <row r="37" spans="1:5" s="14" customFormat="1" ht="12" customHeight="1" x14ac:dyDescent="0.2">
      <c r="A37" s="19" t="s">
        <v>75</v>
      </c>
      <c r="B37" s="20" t="s">
        <v>76</v>
      </c>
      <c r="C37" s="21"/>
      <c r="D37" s="21"/>
      <c r="E37" s="22"/>
    </row>
    <row r="38" spans="1:5" s="14" customFormat="1" ht="12" customHeight="1" x14ac:dyDescent="0.2">
      <c r="A38" s="19" t="s">
        <v>77</v>
      </c>
      <c r="B38" s="20" t="s">
        <v>78</v>
      </c>
      <c r="C38" s="21"/>
      <c r="D38" s="21"/>
      <c r="E38" s="22"/>
    </row>
    <row r="39" spans="1:5" s="14" customFormat="1" ht="12" customHeight="1" x14ac:dyDescent="0.2">
      <c r="A39" s="19" t="s">
        <v>79</v>
      </c>
      <c r="B39" s="20" t="s">
        <v>80</v>
      </c>
      <c r="C39" s="21">
        <v>6112</v>
      </c>
      <c r="D39" s="21">
        <v>6112</v>
      </c>
      <c r="E39" s="22">
        <v>6630</v>
      </c>
    </row>
    <row r="40" spans="1:5" s="14" customFormat="1" ht="12" customHeight="1" x14ac:dyDescent="0.2">
      <c r="A40" s="19" t="s">
        <v>81</v>
      </c>
      <c r="B40" s="20" t="s">
        <v>82</v>
      </c>
      <c r="C40" s="21">
        <v>1650</v>
      </c>
      <c r="D40" s="21">
        <v>1650</v>
      </c>
      <c r="E40" s="22">
        <v>1826</v>
      </c>
    </row>
    <row r="41" spans="1:5" s="14" customFormat="1" ht="12" customHeight="1" x14ac:dyDescent="0.2">
      <c r="A41" s="19" t="s">
        <v>83</v>
      </c>
      <c r="B41" s="20" t="s">
        <v>84</v>
      </c>
      <c r="C41" s="21"/>
      <c r="D41" s="21"/>
      <c r="E41" s="22"/>
    </row>
    <row r="42" spans="1:5" s="14" customFormat="1" ht="12" customHeight="1" x14ac:dyDescent="0.2">
      <c r="A42" s="19" t="s">
        <v>85</v>
      </c>
      <c r="B42" s="20" t="s">
        <v>86</v>
      </c>
      <c r="C42" s="21">
        <v>50</v>
      </c>
      <c r="D42" s="21">
        <v>50</v>
      </c>
      <c r="E42" s="22">
        <v>24</v>
      </c>
    </row>
    <row r="43" spans="1:5" s="14" customFormat="1" ht="12" customHeight="1" x14ac:dyDescent="0.2">
      <c r="A43" s="19" t="s">
        <v>87</v>
      </c>
      <c r="B43" s="20" t="s">
        <v>88</v>
      </c>
      <c r="C43" s="33"/>
      <c r="D43" s="33"/>
      <c r="E43" s="34"/>
    </row>
    <row r="44" spans="1:5" s="14" customFormat="1" ht="12" customHeight="1" thickBot="1" x14ac:dyDescent="0.25">
      <c r="A44" s="23" t="s">
        <v>89</v>
      </c>
      <c r="B44" s="24" t="s">
        <v>90</v>
      </c>
      <c r="C44" s="35">
        <v>735</v>
      </c>
      <c r="D44" s="35">
        <v>735</v>
      </c>
      <c r="E44" s="36">
        <v>1320</v>
      </c>
    </row>
    <row r="45" spans="1:5" s="14" customFormat="1" ht="12" customHeight="1" thickBot="1" x14ac:dyDescent="0.25">
      <c r="A45" s="10" t="s">
        <v>91</v>
      </c>
      <c r="B45" s="11" t="s">
        <v>92</v>
      </c>
      <c r="C45" s="12">
        <f>SUM(C46:C50)</f>
        <v>0</v>
      </c>
      <c r="D45" s="12">
        <f>SUM(D46:D50)</f>
        <v>0</v>
      </c>
      <c r="E45" s="13">
        <f>SUM(E46:E50)</f>
        <v>5</v>
      </c>
    </row>
    <row r="46" spans="1:5" s="14" customFormat="1" ht="12" customHeight="1" x14ac:dyDescent="0.2">
      <c r="A46" s="15" t="s">
        <v>93</v>
      </c>
      <c r="B46" s="16" t="s">
        <v>94</v>
      </c>
      <c r="C46" s="37"/>
      <c r="D46" s="37"/>
      <c r="E46" s="38"/>
    </row>
    <row r="47" spans="1:5" s="14" customFormat="1" ht="12" customHeight="1" x14ac:dyDescent="0.2">
      <c r="A47" s="19" t="s">
        <v>95</v>
      </c>
      <c r="B47" s="20" t="s">
        <v>96</v>
      </c>
      <c r="C47" s="33"/>
      <c r="D47" s="33"/>
      <c r="E47" s="34">
        <v>5</v>
      </c>
    </row>
    <row r="48" spans="1:5" s="14" customFormat="1" ht="12" customHeight="1" x14ac:dyDescent="0.2">
      <c r="A48" s="19" t="s">
        <v>97</v>
      </c>
      <c r="B48" s="20" t="s">
        <v>98</v>
      </c>
      <c r="C48" s="33"/>
      <c r="D48" s="33"/>
      <c r="E48" s="34"/>
    </row>
    <row r="49" spans="1:5" s="14" customFormat="1" ht="12" customHeight="1" x14ac:dyDescent="0.2">
      <c r="A49" s="19" t="s">
        <v>99</v>
      </c>
      <c r="B49" s="20" t="s">
        <v>100</v>
      </c>
      <c r="C49" s="33"/>
      <c r="D49" s="33"/>
      <c r="E49" s="34"/>
    </row>
    <row r="50" spans="1:5" s="14" customFormat="1" ht="12" customHeight="1" thickBot="1" x14ac:dyDescent="0.25">
      <c r="A50" s="23" t="s">
        <v>101</v>
      </c>
      <c r="B50" s="24" t="s">
        <v>102</v>
      </c>
      <c r="C50" s="35"/>
      <c r="D50" s="35"/>
      <c r="E50" s="36"/>
    </row>
    <row r="51" spans="1:5" s="14" customFormat="1" ht="17.25" customHeight="1" thickBot="1" x14ac:dyDescent="0.25">
      <c r="A51" s="10" t="s">
        <v>103</v>
      </c>
      <c r="B51" s="11" t="s">
        <v>104</v>
      </c>
      <c r="C51" s="12">
        <f>SUM(C52:C54)</f>
        <v>36781</v>
      </c>
      <c r="D51" s="12">
        <f>SUM(D52:D54)</f>
        <v>67770</v>
      </c>
      <c r="E51" s="13">
        <f>SUM(E52:E54)</f>
        <v>65060</v>
      </c>
    </row>
    <row r="52" spans="1:5" s="14" customFormat="1" ht="12" customHeight="1" x14ac:dyDescent="0.2">
      <c r="A52" s="15" t="s">
        <v>105</v>
      </c>
      <c r="B52" s="16" t="s">
        <v>106</v>
      </c>
      <c r="C52" s="17"/>
      <c r="D52" s="17"/>
      <c r="E52" s="18"/>
    </row>
    <row r="53" spans="1:5" s="14" customFormat="1" ht="12" customHeight="1" x14ac:dyDescent="0.2">
      <c r="A53" s="19" t="s">
        <v>107</v>
      </c>
      <c r="B53" s="20" t="s">
        <v>108</v>
      </c>
      <c r="C53" s="21"/>
      <c r="D53" s="21"/>
      <c r="E53" s="22">
        <v>743</v>
      </c>
    </row>
    <row r="54" spans="1:5" s="14" customFormat="1" ht="12" customHeight="1" x14ac:dyDescent="0.2">
      <c r="A54" s="19" t="s">
        <v>109</v>
      </c>
      <c r="B54" s="20" t="s">
        <v>110</v>
      </c>
      <c r="C54" s="21">
        <v>36781</v>
      </c>
      <c r="D54" s="21">
        <v>67770</v>
      </c>
      <c r="E54" s="22">
        <v>64317</v>
      </c>
    </row>
    <row r="55" spans="1:5" s="14" customFormat="1" ht="12" customHeight="1" thickBot="1" x14ac:dyDescent="0.25">
      <c r="A55" s="23" t="s">
        <v>111</v>
      </c>
      <c r="B55" s="24" t="s">
        <v>112</v>
      </c>
      <c r="C55" s="25"/>
      <c r="D55" s="25"/>
      <c r="E55" s="26"/>
    </row>
    <row r="56" spans="1:5" s="14" customFormat="1" ht="12" customHeight="1" thickBot="1" x14ac:dyDescent="0.25">
      <c r="A56" s="10" t="s">
        <v>113</v>
      </c>
      <c r="B56" s="27" t="s">
        <v>114</v>
      </c>
      <c r="C56" s="12">
        <f>SUM(C57:C59)</f>
        <v>34655</v>
      </c>
      <c r="D56" s="12">
        <f>SUM(D57:D59)</f>
        <v>52728</v>
      </c>
      <c r="E56" s="13">
        <f>SUM(E57:E59)</f>
        <v>40959</v>
      </c>
    </row>
    <row r="57" spans="1:5" s="14" customFormat="1" ht="12" customHeight="1" x14ac:dyDescent="0.2">
      <c r="A57" s="15" t="s">
        <v>115</v>
      </c>
      <c r="B57" s="16" t="s">
        <v>116</v>
      </c>
      <c r="C57" s="33"/>
      <c r="D57" s="33"/>
      <c r="E57" s="34"/>
    </row>
    <row r="58" spans="1:5" s="14" customFormat="1" ht="12" customHeight="1" x14ac:dyDescent="0.2">
      <c r="A58" s="19" t="s">
        <v>117</v>
      </c>
      <c r="B58" s="20" t="s">
        <v>118</v>
      </c>
      <c r="C58" s="33"/>
      <c r="D58" s="33"/>
      <c r="E58" s="34"/>
    </row>
    <row r="59" spans="1:5" s="14" customFormat="1" ht="12" customHeight="1" x14ac:dyDescent="0.2">
      <c r="A59" s="19" t="s">
        <v>119</v>
      </c>
      <c r="B59" s="20" t="s">
        <v>120</v>
      </c>
      <c r="C59" s="33">
        <v>34655</v>
      </c>
      <c r="D59" s="33">
        <v>52728</v>
      </c>
      <c r="E59" s="34">
        <v>40959</v>
      </c>
    </row>
    <row r="60" spans="1:5" s="14" customFormat="1" ht="12" customHeight="1" thickBot="1" x14ac:dyDescent="0.25">
      <c r="A60" s="23" t="s">
        <v>121</v>
      </c>
      <c r="B60" s="24" t="s">
        <v>122</v>
      </c>
      <c r="C60" s="33"/>
      <c r="D60" s="33"/>
      <c r="E60" s="34"/>
    </row>
    <row r="61" spans="1:5" s="14" customFormat="1" ht="12" customHeight="1" thickBot="1" x14ac:dyDescent="0.25">
      <c r="A61" s="10" t="s">
        <v>123</v>
      </c>
      <c r="B61" s="11" t="s">
        <v>124</v>
      </c>
      <c r="C61" s="29">
        <f>+C6+C13+C20+C27+C34+C45+C51+C56</f>
        <v>248897</v>
      </c>
      <c r="D61" s="29">
        <f>+D6+D13+D20+D27+D34+D45+D51+D56</f>
        <v>303659</v>
      </c>
      <c r="E61" s="30">
        <f>+E6+E13+E20+E27+E34+E45+E51+E56</f>
        <v>291855</v>
      </c>
    </row>
    <row r="62" spans="1:5" s="14" customFormat="1" ht="12" customHeight="1" thickBot="1" x14ac:dyDescent="0.25">
      <c r="A62" s="39" t="s">
        <v>125</v>
      </c>
      <c r="B62" s="27" t="s">
        <v>126</v>
      </c>
      <c r="C62" s="12">
        <f>+C63+C64+C65</f>
        <v>0</v>
      </c>
      <c r="D62" s="12">
        <f>+D63+D64+D65</f>
        <v>0</v>
      </c>
      <c r="E62" s="13">
        <f>+E63+E64+E65</f>
        <v>0</v>
      </c>
    </row>
    <row r="63" spans="1:5" s="14" customFormat="1" ht="12" customHeight="1" x14ac:dyDescent="0.2">
      <c r="A63" s="15" t="s">
        <v>127</v>
      </c>
      <c r="B63" s="16" t="s">
        <v>128</v>
      </c>
      <c r="C63" s="33"/>
      <c r="D63" s="33"/>
      <c r="E63" s="34"/>
    </row>
    <row r="64" spans="1:5" s="14" customFormat="1" ht="12" customHeight="1" x14ac:dyDescent="0.2">
      <c r="A64" s="19" t="s">
        <v>129</v>
      </c>
      <c r="B64" s="20" t="s">
        <v>130</v>
      </c>
      <c r="C64" s="33"/>
      <c r="D64" s="33"/>
      <c r="E64" s="34"/>
    </row>
    <row r="65" spans="1:5" s="14" customFormat="1" ht="12" customHeight="1" thickBot="1" x14ac:dyDescent="0.25">
      <c r="A65" s="23" t="s">
        <v>131</v>
      </c>
      <c r="B65" s="40" t="s">
        <v>132</v>
      </c>
      <c r="C65" s="33"/>
      <c r="D65" s="33"/>
      <c r="E65" s="34"/>
    </row>
    <row r="66" spans="1:5" s="14" customFormat="1" ht="12" customHeight="1" thickBot="1" x14ac:dyDescent="0.25">
      <c r="A66" s="39" t="s">
        <v>133</v>
      </c>
      <c r="B66" s="27" t="s">
        <v>134</v>
      </c>
      <c r="C66" s="12">
        <f>+C67+C68+C69+C70</f>
        <v>0</v>
      </c>
      <c r="D66" s="12">
        <f>+D67+D68+D69+D70</f>
        <v>0</v>
      </c>
      <c r="E66" s="13">
        <f>+E67+E68+E69+E70</f>
        <v>5995</v>
      </c>
    </row>
    <row r="67" spans="1:5" s="14" customFormat="1" ht="13.5" customHeight="1" x14ac:dyDescent="0.2">
      <c r="A67" s="15" t="s">
        <v>135</v>
      </c>
      <c r="B67" s="16" t="s">
        <v>136</v>
      </c>
      <c r="C67" s="33"/>
      <c r="D67" s="33"/>
      <c r="E67" s="34">
        <v>5995</v>
      </c>
    </row>
    <row r="68" spans="1:5" s="14" customFormat="1" ht="12" customHeight="1" x14ac:dyDescent="0.2">
      <c r="A68" s="19" t="s">
        <v>137</v>
      </c>
      <c r="B68" s="20" t="s">
        <v>138</v>
      </c>
      <c r="C68" s="33"/>
      <c r="D68" s="33"/>
      <c r="E68" s="34"/>
    </row>
    <row r="69" spans="1:5" s="14" customFormat="1" ht="12" customHeight="1" x14ac:dyDescent="0.2">
      <c r="A69" s="19" t="s">
        <v>139</v>
      </c>
      <c r="B69" s="20" t="s">
        <v>140</v>
      </c>
      <c r="C69" s="33"/>
      <c r="D69" s="33"/>
      <c r="E69" s="34"/>
    </row>
    <row r="70" spans="1:5" s="14" customFormat="1" ht="12" customHeight="1" thickBot="1" x14ac:dyDescent="0.25">
      <c r="A70" s="23" t="s">
        <v>141</v>
      </c>
      <c r="B70" s="24" t="s">
        <v>142</v>
      </c>
      <c r="C70" s="33"/>
      <c r="D70" s="33"/>
      <c r="E70" s="34"/>
    </row>
    <row r="71" spans="1:5" s="14" customFormat="1" ht="12" customHeight="1" thickBot="1" x14ac:dyDescent="0.25">
      <c r="A71" s="39" t="s">
        <v>143</v>
      </c>
      <c r="B71" s="27" t="s">
        <v>144</v>
      </c>
      <c r="C71" s="12">
        <f>+C72+C73</f>
        <v>3690</v>
      </c>
      <c r="D71" s="12">
        <f>+D72+D73</f>
        <v>13509</v>
      </c>
      <c r="E71" s="13">
        <f>+E72+E73</f>
        <v>17340</v>
      </c>
    </row>
    <row r="72" spans="1:5" s="14" customFormat="1" ht="12" customHeight="1" x14ac:dyDescent="0.2">
      <c r="A72" s="15" t="s">
        <v>145</v>
      </c>
      <c r="B72" s="16" t="s">
        <v>146</v>
      </c>
      <c r="C72" s="33">
        <v>3690</v>
      </c>
      <c r="D72" s="33">
        <v>13509</v>
      </c>
      <c r="E72" s="34">
        <v>17340</v>
      </c>
    </row>
    <row r="73" spans="1:5" s="14" customFormat="1" ht="12" customHeight="1" thickBot="1" x14ac:dyDescent="0.25">
      <c r="A73" s="23" t="s">
        <v>147</v>
      </c>
      <c r="B73" s="24" t="s">
        <v>148</v>
      </c>
      <c r="C73" s="33"/>
      <c r="D73" s="33"/>
      <c r="E73" s="34"/>
    </row>
    <row r="74" spans="1:5" s="14" customFormat="1" ht="12" customHeight="1" thickBot="1" x14ac:dyDescent="0.25">
      <c r="A74" s="39" t="s">
        <v>149</v>
      </c>
      <c r="B74" s="27" t="s">
        <v>150</v>
      </c>
      <c r="C74" s="12">
        <f>+C75+C76+C77</f>
        <v>0</v>
      </c>
      <c r="D74" s="12">
        <f>+D75+D76+D77</f>
        <v>0</v>
      </c>
      <c r="E74" s="13">
        <f>+E75+E76+E77</f>
        <v>5159</v>
      </c>
    </row>
    <row r="75" spans="1:5" s="14" customFormat="1" ht="12" customHeight="1" x14ac:dyDescent="0.2">
      <c r="A75" s="15" t="s">
        <v>151</v>
      </c>
      <c r="B75" s="16" t="s">
        <v>152</v>
      </c>
      <c r="C75" s="33"/>
      <c r="D75" s="33"/>
      <c r="E75" s="34">
        <v>5159</v>
      </c>
    </row>
    <row r="76" spans="1:5" s="14" customFormat="1" ht="12" customHeight="1" x14ac:dyDescent="0.2">
      <c r="A76" s="19" t="s">
        <v>153</v>
      </c>
      <c r="B76" s="20" t="s">
        <v>154</v>
      </c>
      <c r="C76" s="33"/>
      <c r="D76" s="33"/>
      <c r="E76" s="34"/>
    </row>
    <row r="77" spans="1:5" s="14" customFormat="1" ht="12" customHeight="1" thickBot="1" x14ac:dyDescent="0.25">
      <c r="A77" s="23" t="s">
        <v>155</v>
      </c>
      <c r="B77" s="28" t="s">
        <v>156</v>
      </c>
      <c r="C77" s="33"/>
      <c r="D77" s="33"/>
      <c r="E77" s="34"/>
    </row>
    <row r="78" spans="1:5" s="14" customFormat="1" ht="12" customHeight="1" thickBot="1" x14ac:dyDescent="0.25">
      <c r="A78" s="39" t="s">
        <v>157</v>
      </c>
      <c r="B78" s="27" t="s">
        <v>158</v>
      </c>
      <c r="C78" s="12">
        <f>+C79+C80+C81+C82</f>
        <v>0</v>
      </c>
      <c r="D78" s="12">
        <f>+D79+D80+D81+D82</f>
        <v>0</v>
      </c>
      <c r="E78" s="13">
        <f>+E79+E80+E81+E82</f>
        <v>0</v>
      </c>
    </row>
    <row r="79" spans="1:5" s="14" customFormat="1" ht="12" customHeight="1" x14ac:dyDescent="0.2">
      <c r="A79" s="41" t="s">
        <v>159</v>
      </c>
      <c r="B79" s="16" t="s">
        <v>160</v>
      </c>
      <c r="C79" s="33"/>
      <c r="D79" s="33"/>
      <c r="E79" s="34"/>
    </row>
    <row r="80" spans="1:5" s="14" customFormat="1" ht="12" customHeight="1" x14ac:dyDescent="0.2">
      <c r="A80" s="42" t="s">
        <v>161</v>
      </c>
      <c r="B80" s="20" t="s">
        <v>162</v>
      </c>
      <c r="C80" s="33"/>
      <c r="D80" s="33"/>
      <c r="E80" s="34"/>
    </row>
    <row r="81" spans="1:5" s="14" customFormat="1" ht="12" customHeight="1" x14ac:dyDescent="0.2">
      <c r="A81" s="42" t="s">
        <v>163</v>
      </c>
      <c r="B81" s="20" t="s">
        <v>164</v>
      </c>
      <c r="C81" s="33"/>
      <c r="D81" s="33"/>
      <c r="E81" s="34"/>
    </row>
    <row r="82" spans="1:5" s="14" customFormat="1" ht="12" customHeight="1" thickBot="1" x14ac:dyDescent="0.25">
      <c r="A82" s="43" t="s">
        <v>165</v>
      </c>
      <c r="B82" s="28" t="s">
        <v>166</v>
      </c>
      <c r="C82" s="33"/>
      <c r="D82" s="33"/>
      <c r="E82" s="34"/>
    </row>
    <row r="83" spans="1:5" s="14" customFormat="1" ht="12" customHeight="1" thickBot="1" x14ac:dyDescent="0.25">
      <c r="A83" s="39" t="s">
        <v>167</v>
      </c>
      <c r="B83" s="27" t="s">
        <v>168</v>
      </c>
      <c r="C83" s="44"/>
      <c r="D83" s="44"/>
      <c r="E83" s="45"/>
    </row>
    <row r="84" spans="1:5" s="14" customFormat="1" ht="12" customHeight="1" thickBot="1" x14ac:dyDescent="0.25">
      <c r="A84" s="39" t="s">
        <v>169</v>
      </c>
      <c r="B84" s="46" t="s">
        <v>170</v>
      </c>
      <c r="C84" s="29">
        <f>+C62+C66+C71+C74+C78+C83</f>
        <v>3690</v>
      </c>
      <c r="D84" s="29">
        <f>+D62+D66+D71+D74+D78+D83</f>
        <v>13509</v>
      </c>
      <c r="E84" s="30">
        <f>+E62+E66+E71+E74+E78+E83</f>
        <v>28494</v>
      </c>
    </row>
    <row r="85" spans="1:5" s="14" customFormat="1" ht="12" customHeight="1" thickBot="1" x14ac:dyDescent="0.25">
      <c r="A85" s="47" t="s">
        <v>171</v>
      </c>
      <c r="B85" s="48" t="s">
        <v>172</v>
      </c>
      <c r="C85" s="29">
        <f>+C61+C84</f>
        <v>252587</v>
      </c>
      <c r="D85" s="29">
        <f>+D61+D84</f>
        <v>317168</v>
      </c>
      <c r="E85" s="30">
        <f>+E61+E84</f>
        <v>320349</v>
      </c>
    </row>
    <row r="86" spans="1:5" s="14" customFormat="1" ht="12" customHeight="1" x14ac:dyDescent="0.2">
      <c r="A86" s="49"/>
      <c r="B86" s="49"/>
      <c r="C86" s="50"/>
      <c r="D86" s="50"/>
      <c r="E86" s="50"/>
    </row>
    <row r="87" spans="1:5" ht="16.5" customHeight="1" x14ac:dyDescent="0.25">
      <c r="A87" s="385" t="s">
        <v>173</v>
      </c>
      <c r="B87" s="385"/>
      <c r="C87" s="385"/>
      <c r="D87" s="385"/>
      <c r="E87" s="385"/>
    </row>
    <row r="88" spans="1:5" s="53" customFormat="1" ht="16.5" customHeight="1" thickBot="1" x14ac:dyDescent="0.3">
      <c r="A88" s="51" t="s">
        <v>174</v>
      </c>
      <c r="B88" s="51"/>
      <c r="C88" s="52"/>
      <c r="D88" s="52"/>
      <c r="E88" s="52" t="s">
        <v>2</v>
      </c>
    </row>
    <row r="89" spans="1:5" s="53" customFormat="1" ht="16.5" customHeight="1" x14ac:dyDescent="0.25">
      <c r="A89" s="386" t="s">
        <v>3</v>
      </c>
      <c r="B89" s="388" t="s">
        <v>175</v>
      </c>
      <c r="C89" s="390" t="str">
        <f>+C3</f>
        <v>2014. évi</v>
      </c>
      <c r="D89" s="390"/>
      <c r="E89" s="391"/>
    </row>
    <row r="90" spans="1:5" ht="38.1" customHeight="1" thickBot="1" x14ac:dyDescent="0.3">
      <c r="A90" s="387"/>
      <c r="B90" s="389"/>
      <c r="C90" s="4" t="s">
        <v>5</v>
      </c>
      <c r="D90" s="4" t="s">
        <v>6</v>
      </c>
      <c r="E90" s="5" t="s">
        <v>7</v>
      </c>
    </row>
    <row r="91" spans="1:5" s="9" customFormat="1" ht="12" customHeight="1" thickBot="1" x14ac:dyDescent="0.25">
      <c r="A91" s="6" t="s">
        <v>8</v>
      </c>
      <c r="B91" s="7" t="s">
        <v>9</v>
      </c>
      <c r="C91" s="7" t="s">
        <v>10</v>
      </c>
      <c r="D91" s="7" t="s">
        <v>11</v>
      </c>
      <c r="E91" s="54" t="s">
        <v>12</v>
      </c>
    </row>
    <row r="92" spans="1:5" ht="12" customHeight="1" thickBot="1" x14ac:dyDescent="0.3">
      <c r="A92" s="55" t="s">
        <v>13</v>
      </c>
      <c r="B92" s="56" t="s">
        <v>176</v>
      </c>
      <c r="C92" s="57">
        <f>SUM(C93:C97)</f>
        <v>216732</v>
      </c>
      <c r="D92" s="57">
        <f>SUM(D93:D97)</f>
        <v>268221</v>
      </c>
      <c r="E92" s="58">
        <f>SUM(E93:E97)</f>
        <v>260177</v>
      </c>
    </row>
    <row r="93" spans="1:5" ht="12" customHeight="1" x14ac:dyDescent="0.25">
      <c r="A93" s="59" t="s">
        <v>15</v>
      </c>
      <c r="B93" s="60" t="s">
        <v>177</v>
      </c>
      <c r="C93" s="61">
        <v>99592</v>
      </c>
      <c r="D93" s="61">
        <v>125847</v>
      </c>
      <c r="E93" s="62">
        <v>119646</v>
      </c>
    </row>
    <row r="94" spans="1:5" ht="12" customHeight="1" x14ac:dyDescent="0.25">
      <c r="A94" s="19" t="s">
        <v>17</v>
      </c>
      <c r="B94" s="63" t="s">
        <v>178</v>
      </c>
      <c r="C94" s="21">
        <v>23598</v>
      </c>
      <c r="D94" s="21">
        <v>27309</v>
      </c>
      <c r="E94" s="22">
        <v>25947</v>
      </c>
    </row>
    <row r="95" spans="1:5" ht="12" customHeight="1" x14ac:dyDescent="0.25">
      <c r="A95" s="19" t="s">
        <v>19</v>
      </c>
      <c r="B95" s="63" t="s">
        <v>179</v>
      </c>
      <c r="C95" s="25">
        <v>51507</v>
      </c>
      <c r="D95" s="25">
        <v>64165</v>
      </c>
      <c r="E95" s="26">
        <v>63703</v>
      </c>
    </row>
    <row r="96" spans="1:5" ht="12" customHeight="1" x14ac:dyDescent="0.25">
      <c r="A96" s="19" t="s">
        <v>21</v>
      </c>
      <c r="B96" s="64" t="s">
        <v>180</v>
      </c>
      <c r="C96" s="25">
        <v>37712</v>
      </c>
      <c r="D96" s="25">
        <v>45587</v>
      </c>
      <c r="E96" s="26">
        <v>45587</v>
      </c>
    </row>
    <row r="97" spans="1:5" ht="12" customHeight="1" x14ac:dyDescent="0.25">
      <c r="A97" s="19" t="s">
        <v>181</v>
      </c>
      <c r="B97" s="65" t="s">
        <v>182</v>
      </c>
      <c r="C97" s="25">
        <v>4323</v>
      </c>
      <c r="D97" s="25">
        <v>5313</v>
      </c>
      <c r="E97" s="26">
        <v>5294</v>
      </c>
    </row>
    <row r="98" spans="1:5" ht="12" customHeight="1" x14ac:dyDescent="0.25">
      <c r="A98" s="19" t="s">
        <v>25</v>
      </c>
      <c r="B98" s="63" t="s">
        <v>183</v>
      </c>
      <c r="C98" s="25"/>
      <c r="D98" s="25">
        <v>628</v>
      </c>
      <c r="E98" s="26">
        <v>628</v>
      </c>
    </row>
    <row r="99" spans="1:5" ht="12" customHeight="1" x14ac:dyDescent="0.25">
      <c r="A99" s="19" t="s">
        <v>184</v>
      </c>
      <c r="B99" s="66" t="s">
        <v>185</v>
      </c>
      <c r="C99" s="25"/>
      <c r="D99" s="25"/>
      <c r="E99" s="26"/>
    </row>
    <row r="100" spans="1:5" ht="12" customHeight="1" x14ac:dyDescent="0.25">
      <c r="A100" s="19" t="s">
        <v>186</v>
      </c>
      <c r="B100" s="67" t="s">
        <v>187</v>
      </c>
      <c r="C100" s="25"/>
      <c r="D100" s="25"/>
      <c r="E100" s="26"/>
    </row>
    <row r="101" spans="1:5" ht="12" customHeight="1" x14ac:dyDescent="0.25">
      <c r="A101" s="19" t="s">
        <v>188</v>
      </c>
      <c r="B101" s="67" t="s">
        <v>189</v>
      </c>
      <c r="C101" s="25"/>
      <c r="D101" s="25"/>
      <c r="E101" s="26"/>
    </row>
    <row r="102" spans="1:5" ht="12" customHeight="1" x14ac:dyDescent="0.25">
      <c r="A102" s="19" t="s">
        <v>190</v>
      </c>
      <c r="B102" s="66" t="s">
        <v>191</v>
      </c>
      <c r="C102" s="25">
        <v>4323</v>
      </c>
      <c r="D102" s="25">
        <v>4062</v>
      </c>
      <c r="E102" s="26">
        <v>4043</v>
      </c>
    </row>
    <row r="103" spans="1:5" ht="12" customHeight="1" x14ac:dyDescent="0.25">
      <c r="A103" s="19" t="s">
        <v>192</v>
      </c>
      <c r="B103" s="66" t="s">
        <v>193</v>
      </c>
      <c r="C103" s="25"/>
      <c r="D103" s="25"/>
      <c r="E103" s="26"/>
    </row>
    <row r="104" spans="1:5" ht="12" customHeight="1" x14ac:dyDescent="0.25">
      <c r="A104" s="19" t="s">
        <v>194</v>
      </c>
      <c r="B104" s="67" t="s">
        <v>195</v>
      </c>
      <c r="C104" s="25"/>
      <c r="D104" s="25">
        <v>623</v>
      </c>
      <c r="E104" s="26">
        <v>623</v>
      </c>
    </row>
    <row r="105" spans="1:5" ht="12" customHeight="1" x14ac:dyDescent="0.25">
      <c r="A105" s="68" t="s">
        <v>196</v>
      </c>
      <c r="B105" s="69" t="s">
        <v>197</v>
      </c>
      <c r="C105" s="25"/>
      <c r="D105" s="25"/>
      <c r="E105" s="26"/>
    </row>
    <row r="106" spans="1:5" ht="12" customHeight="1" x14ac:dyDescent="0.25">
      <c r="A106" s="19" t="s">
        <v>198</v>
      </c>
      <c r="B106" s="69" t="s">
        <v>199</v>
      </c>
      <c r="C106" s="25"/>
      <c r="D106" s="25"/>
      <c r="E106" s="26"/>
    </row>
    <row r="107" spans="1:5" ht="12" customHeight="1" thickBot="1" x14ac:dyDescent="0.3">
      <c r="A107" s="70" t="s">
        <v>200</v>
      </c>
      <c r="B107" s="71" t="s">
        <v>201</v>
      </c>
      <c r="C107" s="72"/>
      <c r="D107" s="72"/>
      <c r="E107" s="73"/>
    </row>
    <row r="108" spans="1:5" ht="12" customHeight="1" thickBot="1" x14ac:dyDescent="0.3">
      <c r="A108" s="10" t="s">
        <v>27</v>
      </c>
      <c r="B108" s="74" t="s">
        <v>202</v>
      </c>
      <c r="C108" s="12">
        <f>+C109+C111+C113</f>
        <v>34655</v>
      </c>
      <c r="D108" s="12">
        <f>+D109+D111+D113</f>
        <v>48947</v>
      </c>
      <c r="E108" s="13">
        <f>+E109+E111+E113</f>
        <v>44932</v>
      </c>
    </row>
    <row r="109" spans="1:5" ht="12" customHeight="1" x14ac:dyDescent="0.25">
      <c r="A109" s="15" t="s">
        <v>29</v>
      </c>
      <c r="B109" s="63" t="s">
        <v>203</v>
      </c>
      <c r="C109" s="17"/>
      <c r="D109" s="17">
        <v>4165</v>
      </c>
      <c r="E109" s="18">
        <v>4165</v>
      </c>
    </row>
    <row r="110" spans="1:5" ht="12" customHeight="1" x14ac:dyDescent="0.25">
      <c r="A110" s="15" t="s">
        <v>31</v>
      </c>
      <c r="B110" s="75" t="s">
        <v>204</v>
      </c>
      <c r="C110" s="17"/>
      <c r="D110" s="17"/>
      <c r="E110" s="18"/>
    </row>
    <row r="111" spans="1:5" x14ac:dyDescent="0.25">
      <c r="A111" s="15" t="s">
        <v>33</v>
      </c>
      <c r="B111" s="75" t="s">
        <v>205</v>
      </c>
      <c r="C111" s="21">
        <v>34655</v>
      </c>
      <c r="D111" s="21">
        <v>28722</v>
      </c>
      <c r="E111" s="22">
        <v>24707</v>
      </c>
    </row>
    <row r="112" spans="1:5" ht="12" customHeight="1" x14ac:dyDescent="0.25">
      <c r="A112" s="15" t="s">
        <v>35</v>
      </c>
      <c r="B112" s="75" t="s">
        <v>206</v>
      </c>
      <c r="C112" s="21"/>
      <c r="D112" s="21"/>
      <c r="E112" s="22"/>
    </row>
    <row r="113" spans="1:5" ht="12" customHeight="1" x14ac:dyDescent="0.25">
      <c r="A113" s="15" t="s">
        <v>37</v>
      </c>
      <c r="B113" s="28" t="s">
        <v>207</v>
      </c>
      <c r="C113" s="21"/>
      <c r="D113" s="21">
        <v>16060</v>
      </c>
      <c r="E113" s="22">
        <v>16060</v>
      </c>
    </row>
    <row r="114" spans="1:5" ht="21.75" customHeight="1" x14ac:dyDescent="0.25">
      <c r="A114" s="15" t="s">
        <v>39</v>
      </c>
      <c r="B114" s="76" t="s">
        <v>208</v>
      </c>
      <c r="C114" s="21"/>
      <c r="D114" s="21"/>
      <c r="E114" s="22"/>
    </row>
    <row r="115" spans="1:5" ht="24" customHeight="1" x14ac:dyDescent="0.25">
      <c r="A115" s="15" t="s">
        <v>209</v>
      </c>
      <c r="B115" s="77" t="s">
        <v>210</v>
      </c>
      <c r="C115" s="21"/>
      <c r="D115" s="21"/>
      <c r="E115" s="22"/>
    </row>
    <row r="116" spans="1:5" ht="12" customHeight="1" x14ac:dyDescent="0.25">
      <c r="A116" s="15" t="s">
        <v>211</v>
      </c>
      <c r="B116" s="67" t="s">
        <v>189</v>
      </c>
      <c r="C116" s="21"/>
      <c r="D116" s="21"/>
      <c r="E116" s="22"/>
    </row>
    <row r="117" spans="1:5" ht="12" customHeight="1" x14ac:dyDescent="0.25">
      <c r="A117" s="15" t="s">
        <v>212</v>
      </c>
      <c r="B117" s="67" t="s">
        <v>213</v>
      </c>
      <c r="C117" s="21"/>
      <c r="D117" s="21"/>
      <c r="E117" s="22"/>
    </row>
    <row r="118" spans="1:5" ht="12" customHeight="1" x14ac:dyDescent="0.25">
      <c r="A118" s="15" t="s">
        <v>214</v>
      </c>
      <c r="B118" s="67" t="s">
        <v>215</v>
      </c>
      <c r="C118" s="21"/>
      <c r="D118" s="21"/>
      <c r="E118" s="22"/>
    </row>
    <row r="119" spans="1:5" s="78" customFormat="1" ht="12" customHeight="1" x14ac:dyDescent="0.2">
      <c r="A119" s="15" t="s">
        <v>216</v>
      </c>
      <c r="B119" s="67" t="s">
        <v>195</v>
      </c>
      <c r="C119" s="21"/>
      <c r="D119" s="21">
        <v>16060</v>
      </c>
      <c r="E119" s="22">
        <v>16060</v>
      </c>
    </row>
    <row r="120" spans="1:5" ht="12" customHeight="1" x14ac:dyDescent="0.25">
      <c r="A120" s="15" t="s">
        <v>217</v>
      </c>
      <c r="B120" s="67" t="s">
        <v>218</v>
      </c>
      <c r="C120" s="21"/>
      <c r="D120" s="21"/>
      <c r="E120" s="22"/>
    </row>
    <row r="121" spans="1:5" ht="12" customHeight="1" thickBot="1" x14ac:dyDescent="0.3">
      <c r="A121" s="68" t="s">
        <v>219</v>
      </c>
      <c r="B121" s="67" t="s">
        <v>220</v>
      </c>
      <c r="C121" s="25"/>
      <c r="D121" s="25"/>
      <c r="E121" s="26"/>
    </row>
    <row r="122" spans="1:5" ht="12" customHeight="1" thickBot="1" x14ac:dyDescent="0.3">
      <c r="A122" s="10" t="s">
        <v>41</v>
      </c>
      <c r="B122" s="79" t="s">
        <v>221</v>
      </c>
      <c r="C122" s="12">
        <f>+C123+C124</f>
        <v>1200</v>
      </c>
      <c r="D122" s="12">
        <f>+D123+D124</f>
        <v>0</v>
      </c>
      <c r="E122" s="13">
        <f>+E123+E124</f>
        <v>0</v>
      </c>
    </row>
    <row r="123" spans="1:5" ht="12" customHeight="1" x14ac:dyDescent="0.25">
      <c r="A123" s="15" t="s">
        <v>43</v>
      </c>
      <c r="B123" s="80" t="s">
        <v>222</v>
      </c>
      <c r="C123" s="17">
        <v>1200</v>
      </c>
      <c r="D123" s="17"/>
      <c r="E123" s="18"/>
    </row>
    <row r="124" spans="1:5" ht="12" customHeight="1" thickBot="1" x14ac:dyDescent="0.3">
      <c r="A124" s="23" t="s">
        <v>45</v>
      </c>
      <c r="B124" s="75" t="s">
        <v>223</v>
      </c>
      <c r="C124" s="25"/>
      <c r="D124" s="25"/>
      <c r="E124" s="26"/>
    </row>
    <row r="125" spans="1:5" ht="12" customHeight="1" thickBot="1" x14ac:dyDescent="0.3">
      <c r="A125" s="10" t="s">
        <v>224</v>
      </c>
      <c r="B125" s="79" t="s">
        <v>225</v>
      </c>
      <c r="C125" s="12">
        <f>+C92+C108+C122</f>
        <v>252587</v>
      </c>
      <c r="D125" s="12">
        <f>+D92+D108+D122</f>
        <v>317168</v>
      </c>
      <c r="E125" s="13">
        <f>+E92+E108+E122</f>
        <v>305109</v>
      </c>
    </row>
    <row r="126" spans="1:5" ht="12" customHeight="1" thickBot="1" x14ac:dyDescent="0.3">
      <c r="A126" s="10" t="s">
        <v>69</v>
      </c>
      <c r="B126" s="79" t="s">
        <v>226</v>
      </c>
      <c r="C126" s="12">
        <f>+C127+C128+C129</f>
        <v>0</v>
      </c>
      <c r="D126" s="12">
        <f>+D127+D128+D129</f>
        <v>0</v>
      </c>
      <c r="E126" s="13">
        <f>+E127+E128+E129</f>
        <v>0</v>
      </c>
    </row>
    <row r="127" spans="1:5" ht="12" customHeight="1" x14ac:dyDescent="0.25">
      <c r="A127" s="15" t="s">
        <v>71</v>
      </c>
      <c r="B127" s="80" t="s">
        <v>227</v>
      </c>
      <c r="C127" s="21"/>
      <c r="D127" s="21"/>
      <c r="E127" s="22"/>
    </row>
    <row r="128" spans="1:5" ht="12" customHeight="1" x14ac:dyDescent="0.25">
      <c r="A128" s="15" t="s">
        <v>73</v>
      </c>
      <c r="B128" s="80" t="s">
        <v>228</v>
      </c>
      <c r="C128" s="21"/>
      <c r="D128" s="21"/>
      <c r="E128" s="22"/>
    </row>
    <row r="129" spans="1:9" ht="12" customHeight="1" thickBot="1" x14ac:dyDescent="0.3">
      <c r="A129" s="68" t="s">
        <v>75</v>
      </c>
      <c r="B129" s="81" t="s">
        <v>229</v>
      </c>
      <c r="C129" s="21"/>
      <c r="D129" s="21"/>
      <c r="E129" s="22"/>
    </row>
    <row r="130" spans="1:9" ht="12" customHeight="1" thickBot="1" x14ac:dyDescent="0.3">
      <c r="A130" s="10" t="s">
        <v>91</v>
      </c>
      <c r="B130" s="79" t="s">
        <v>230</v>
      </c>
      <c r="C130" s="12">
        <f>+C131+C132+C134+C133</f>
        <v>0</v>
      </c>
      <c r="D130" s="12">
        <f>+D131+D132+D134+D133</f>
        <v>0</v>
      </c>
      <c r="E130" s="13">
        <f>+E131+E132+E134+E133</f>
        <v>0</v>
      </c>
    </row>
    <row r="131" spans="1:9" ht="12" customHeight="1" x14ac:dyDescent="0.25">
      <c r="A131" s="15" t="s">
        <v>93</v>
      </c>
      <c r="B131" s="80" t="s">
        <v>231</v>
      </c>
      <c r="C131" s="21"/>
      <c r="D131" s="21"/>
      <c r="E131" s="22"/>
    </row>
    <row r="132" spans="1:9" ht="12" customHeight="1" x14ac:dyDescent="0.25">
      <c r="A132" s="15" t="s">
        <v>95</v>
      </c>
      <c r="B132" s="80" t="s">
        <v>232</v>
      </c>
      <c r="C132" s="21"/>
      <c r="D132" s="21"/>
      <c r="E132" s="22"/>
    </row>
    <row r="133" spans="1:9" ht="12" customHeight="1" x14ac:dyDescent="0.25">
      <c r="A133" s="15" t="s">
        <v>97</v>
      </c>
      <c r="B133" s="80" t="s">
        <v>233</v>
      </c>
      <c r="C133" s="21"/>
      <c r="D133" s="21"/>
      <c r="E133" s="22"/>
    </row>
    <row r="134" spans="1:9" ht="12" customHeight="1" thickBot="1" x14ac:dyDescent="0.3">
      <c r="A134" s="68" t="s">
        <v>99</v>
      </c>
      <c r="B134" s="81" t="s">
        <v>234</v>
      </c>
      <c r="C134" s="21"/>
      <c r="D134" s="21"/>
      <c r="E134" s="22"/>
    </row>
    <row r="135" spans="1:9" ht="12" customHeight="1" thickBot="1" x14ac:dyDescent="0.3">
      <c r="A135" s="10" t="s">
        <v>235</v>
      </c>
      <c r="B135" s="79" t="s">
        <v>236</v>
      </c>
      <c r="C135" s="29">
        <f>+C136+C137+C138+C139</f>
        <v>0</v>
      </c>
      <c r="D135" s="29">
        <f>+D136+D137+D138+D139</f>
        <v>0</v>
      </c>
      <c r="E135" s="30">
        <f>+E136+E137+E138+E139</f>
        <v>0</v>
      </c>
    </row>
    <row r="136" spans="1:9" ht="12" customHeight="1" x14ac:dyDescent="0.25">
      <c r="A136" s="15" t="s">
        <v>105</v>
      </c>
      <c r="B136" s="80" t="s">
        <v>237</v>
      </c>
      <c r="C136" s="21"/>
      <c r="D136" s="21"/>
      <c r="E136" s="22"/>
    </row>
    <row r="137" spans="1:9" ht="12" customHeight="1" x14ac:dyDescent="0.25">
      <c r="A137" s="15" t="s">
        <v>107</v>
      </c>
      <c r="B137" s="80" t="s">
        <v>238</v>
      </c>
      <c r="C137" s="21"/>
      <c r="D137" s="21"/>
      <c r="E137" s="22"/>
    </row>
    <row r="138" spans="1:9" ht="12" customHeight="1" x14ac:dyDescent="0.25">
      <c r="A138" s="15" t="s">
        <v>109</v>
      </c>
      <c r="B138" s="80" t="s">
        <v>239</v>
      </c>
      <c r="C138" s="21"/>
      <c r="D138" s="21"/>
      <c r="E138" s="22"/>
    </row>
    <row r="139" spans="1:9" ht="12" customHeight="1" thickBot="1" x14ac:dyDescent="0.3">
      <c r="A139" s="68" t="s">
        <v>111</v>
      </c>
      <c r="B139" s="81" t="s">
        <v>240</v>
      </c>
      <c r="C139" s="21"/>
      <c r="D139" s="21"/>
      <c r="E139" s="22"/>
    </row>
    <row r="140" spans="1:9" ht="15" customHeight="1" thickBot="1" x14ac:dyDescent="0.3">
      <c r="A140" s="10" t="s">
        <v>113</v>
      </c>
      <c r="B140" s="79" t="s">
        <v>241</v>
      </c>
      <c r="C140" s="82">
        <f>+C141+C142+C143+C144</f>
        <v>0</v>
      </c>
      <c r="D140" s="82">
        <f>+D141+D142+D143+D144</f>
        <v>0</v>
      </c>
      <c r="E140" s="83">
        <f>+E141+E142+E143+E144</f>
        <v>0</v>
      </c>
      <c r="F140" s="84"/>
      <c r="G140" s="85"/>
      <c r="H140" s="85"/>
      <c r="I140" s="85"/>
    </row>
    <row r="141" spans="1:9" s="14" customFormat="1" ht="12.95" customHeight="1" x14ac:dyDescent="0.2">
      <c r="A141" s="15" t="s">
        <v>115</v>
      </c>
      <c r="B141" s="80" t="s">
        <v>242</v>
      </c>
      <c r="C141" s="21"/>
      <c r="D141" s="21"/>
      <c r="E141" s="22"/>
    </row>
    <row r="142" spans="1:9" ht="12.75" customHeight="1" x14ac:dyDescent="0.25">
      <c r="A142" s="15" t="s">
        <v>117</v>
      </c>
      <c r="B142" s="80" t="s">
        <v>243</v>
      </c>
      <c r="C142" s="21"/>
      <c r="D142" s="21"/>
      <c r="E142" s="22"/>
    </row>
    <row r="143" spans="1:9" ht="12.75" customHeight="1" x14ac:dyDescent="0.25">
      <c r="A143" s="15" t="s">
        <v>119</v>
      </c>
      <c r="B143" s="80" t="s">
        <v>244</v>
      </c>
      <c r="C143" s="21"/>
      <c r="D143" s="21"/>
      <c r="E143" s="22"/>
    </row>
    <row r="144" spans="1:9" ht="12.75" customHeight="1" thickBot="1" x14ac:dyDescent="0.3">
      <c r="A144" s="15" t="s">
        <v>121</v>
      </c>
      <c r="B144" s="80" t="s">
        <v>245</v>
      </c>
      <c r="C144" s="21"/>
      <c r="D144" s="21"/>
      <c r="E144" s="22"/>
    </row>
    <row r="145" spans="1:5" ht="16.5" thickBot="1" x14ac:dyDescent="0.3">
      <c r="A145" s="10" t="s">
        <v>123</v>
      </c>
      <c r="B145" s="79" t="s">
        <v>246</v>
      </c>
      <c r="C145" s="86">
        <f>+C126+C130+C135+C140</f>
        <v>0</v>
      </c>
      <c r="D145" s="86">
        <f>+D126+D130+D135+D140</f>
        <v>0</v>
      </c>
      <c r="E145" s="87">
        <f>+E126+E130+E135+E140</f>
        <v>0</v>
      </c>
    </row>
    <row r="146" spans="1:5" ht="16.5" thickBot="1" x14ac:dyDescent="0.3">
      <c r="A146" s="88" t="s">
        <v>247</v>
      </c>
      <c r="B146" s="89" t="s">
        <v>248</v>
      </c>
      <c r="C146" s="86">
        <f>+C125+C145</f>
        <v>252587</v>
      </c>
      <c r="D146" s="86">
        <f>+D125+D145</f>
        <v>317168</v>
      </c>
      <c r="E146" s="87">
        <f>+E125+E145</f>
        <v>305109</v>
      </c>
    </row>
    <row r="148" spans="1:5" ht="18.75" customHeight="1" x14ac:dyDescent="0.25">
      <c r="A148" s="384" t="s">
        <v>249</v>
      </c>
      <c r="B148" s="384"/>
      <c r="C148" s="384"/>
      <c r="D148" s="384"/>
      <c r="E148" s="384"/>
    </row>
    <row r="149" spans="1:5" ht="13.5" customHeight="1" thickBot="1" x14ac:dyDescent="0.3">
      <c r="A149" s="90" t="s">
        <v>250</v>
      </c>
      <c r="B149" s="90"/>
      <c r="C149" s="1"/>
      <c r="E149" s="3" t="s">
        <v>2</v>
      </c>
    </row>
    <row r="150" spans="1:5" ht="21.75" thickBot="1" x14ac:dyDescent="0.3">
      <c r="A150" s="10">
        <v>1</v>
      </c>
      <c r="B150" s="74" t="s">
        <v>251</v>
      </c>
      <c r="C150" s="92">
        <f>+C61-C125</f>
        <v>-3690</v>
      </c>
      <c r="D150" s="92">
        <f>+D61-D125</f>
        <v>-13509</v>
      </c>
      <c r="E150" s="92">
        <f>+E61-E125</f>
        <v>-13254</v>
      </c>
    </row>
    <row r="151" spans="1:5" ht="21.75" thickBot="1" x14ac:dyDescent="0.3">
      <c r="A151" s="10" t="s">
        <v>27</v>
      </c>
      <c r="B151" s="74" t="s">
        <v>252</v>
      </c>
      <c r="C151" s="92">
        <f>+C84-C145</f>
        <v>3690</v>
      </c>
      <c r="D151" s="92">
        <f>+D84-D145</f>
        <v>13509</v>
      </c>
      <c r="E151" s="92">
        <f>+E84-E145</f>
        <v>28494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s="93" customFormat="1" ht="12.75" customHeight="1" x14ac:dyDescent="0.25">
      <c r="C161" s="91"/>
      <c r="D161" s="91"/>
      <c r="E161" s="91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Hejőbába Községi Önkormányzat
2014. ÉVI ZÁRSZÁMADÁS
KÖTELEZŐ FELADATAINAK MÉRLEGE 
&amp;R&amp;"Times New Roman CE,Félkövér dőlt"&amp;11 1.2. melléklet a ....../2015. (......) önkormányzati rendelethez</oddHeader>
  </headerFooter>
  <rowBreaks count="1" manualBreakCount="1">
    <brk id="8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1"/>
  <sheetViews>
    <sheetView view="pageLayout" topLeftCell="A93" zoomScaleNormal="130" zoomScaleSheetLayoutView="100" workbookViewId="0">
      <selection activeCell="F89" sqref="F89"/>
    </sheetView>
  </sheetViews>
  <sheetFormatPr defaultRowHeight="15.75" x14ac:dyDescent="0.25"/>
  <cols>
    <col min="1" max="1" width="9.5" style="93" customWidth="1"/>
    <col min="2" max="2" width="60.83203125" style="93" customWidth="1"/>
    <col min="3" max="5" width="15.83203125" style="91" customWidth="1"/>
    <col min="6" max="16384" width="9.33203125" style="1"/>
  </cols>
  <sheetData>
    <row r="1" spans="1:5" ht="15.95" customHeight="1" x14ac:dyDescent="0.25">
      <c r="A1" s="385" t="s">
        <v>0</v>
      </c>
      <c r="B1" s="385"/>
      <c r="C1" s="385"/>
      <c r="D1" s="385"/>
      <c r="E1" s="385"/>
    </row>
    <row r="2" spans="1:5" ht="15.95" customHeight="1" thickBot="1" x14ac:dyDescent="0.3">
      <c r="A2" s="2" t="s">
        <v>1</v>
      </c>
      <c r="B2" s="2"/>
      <c r="C2" s="3"/>
      <c r="D2" s="3"/>
      <c r="E2" s="3" t="s">
        <v>2</v>
      </c>
    </row>
    <row r="3" spans="1:5" ht="15.95" customHeight="1" x14ac:dyDescent="0.25">
      <c r="A3" s="386" t="s">
        <v>3</v>
      </c>
      <c r="B3" s="388" t="s">
        <v>4</v>
      </c>
      <c r="C3" s="390" t="str">
        <f>+'[1]1.1.sz.mell.'!C3:E3</f>
        <v>2014. évi</v>
      </c>
      <c r="D3" s="390"/>
      <c r="E3" s="391"/>
    </row>
    <row r="4" spans="1:5" ht="38.1" customHeight="1" thickBot="1" x14ac:dyDescent="0.3">
      <c r="A4" s="387"/>
      <c r="B4" s="389"/>
      <c r="C4" s="4" t="s">
        <v>5</v>
      </c>
      <c r="D4" s="4" t="s">
        <v>6</v>
      </c>
      <c r="E4" s="5" t="s">
        <v>7</v>
      </c>
    </row>
    <row r="5" spans="1:5" s="9" customFormat="1" ht="12" customHeight="1" thickBot="1" x14ac:dyDescent="0.25">
      <c r="A5" s="6" t="s">
        <v>8</v>
      </c>
      <c r="B5" s="7" t="s">
        <v>9</v>
      </c>
      <c r="C5" s="7" t="s">
        <v>10</v>
      </c>
      <c r="D5" s="7" t="s">
        <v>11</v>
      </c>
      <c r="E5" s="8" t="s">
        <v>12</v>
      </c>
    </row>
    <row r="6" spans="1:5" s="14" customFormat="1" ht="12" customHeight="1" thickBot="1" x14ac:dyDescent="0.25">
      <c r="A6" s="10" t="s">
        <v>13</v>
      </c>
      <c r="B6" s="11" t="s">
        <v>14</v>
      </c>
      <c r="C6" s="12">
        <f>SUM(C7:C12)</f>
        <v>0</v>
      </c>
      <c r="D6" s="12">
        <f>SUM(D7:D12)</f>
        <v>0</v>
      </c>
      <c r="E6" s="13">
        <f>SUM(E7:E12)</f>
        <v>0</v>
      </c>
    </row>
    <row r="7" spans="1:5" s="14" customFormat="1" ht="12" customHeight="1" x14ac:dyDescent="0.2">
      <c r="A7" s="15" t="s">
        <v>15</v>
      </c>
      <c r="B7" s="16" t="s">
        <v>16</v>
      </c>
      <c r="C7" s="17"/>
      <c r="D7" s="17"/>
      <c r="E7" s="18"/>
    </row>
    <row r="8" spans="1:5" s="14" customFormat="1" ht="12" customHeight="1" x14ac:dyDescent="0.2">
      <c r="A8" s="19" t="s">
        <v>17</v>
      </c>
      <c r="B8" s="20" t="s">
        <v>18</v>
      </c>
      <c r="C8" s="21"/>
      <c r="D8" s="21"/>
      <c r="E8" s="22"/>
    </row>
    <row r="9" spans="1:5" s="14" customFormat="1" ht="12" customHeight="1" x14ac:dyDescent="0.2">
      <c r="A9" s="19" t="s">
        <v>19</v>
      </c>
      <c r="B9" s="20" t="s">
        <v>20</v>
      </c>
      <c r="C9" s="21"/>
      <c r="D9" s="21"/>
      <c r="E9" s="22"/>
    </row>
    <row r="10" spans="1:5" s="14" customFormat="1" ht="12" customHeight="1" x14ac:dyDescent="0.2">
      <c r="A10" s="19" t="s">
        <v>21</v>
      </c>
      <c r="B10" s="20" t="s">
        <v>22</v>
      </c>
      <c r="C10" s="21"/>
      <c r="D10" s="21"/>
      <c r="E10" s="22"/>
    </row>
    <row r="11" spans="1:5" s="14" customFormat="1" ht="12" customHeight="1" x14ac:dyDescent="0.2">
      <c r="A11" s="19" t="s">
        <v>23</v>
      </c>
      <c r="B11" s="20" t="s">
        <v>24</v>
      </c>
      <c r="C11" s="21"/>
      <c r="D11" s="21"/>
      <c r="E11" s="22"/>
    </row>
    <row r="12" spans="1:5" s="14" customFormat="1" ht="12" customHeight="1" thickBot="1" x14ac:dyDescent="0.25">
      <c r="A12" s="23" t="s">
        <v>25</v>
      </c>
      <c r="B12" s="24" t="s">
        <v>26</v>
      </c>
      <c r="C12" s="25"/>
      <c r="D12" s="25"/>
      <c r="E12" s="26"/>
    </row>
    <row r="13" spans="1:5" s="14" customFormat="1" ht="12" customHeight="1" thickBot="1" x14ac:dyDescent="0.25">
      <c r="A13" s="10" t="s">
        <v>27</v>
      </c>
      <c r="B13" s="27" t="s">
        <v>28</v>
      </c>
      <c r="C13" s="12">
        <f>SUM(C14:C18)</f>
        <v>0</v>
      </c>
      <c r="D13" s="12">
        <f>SUM(D14:D18)</f>
        <v>0</v>
      </c>
      <c r="E13" s="13">
        <f>SUM(E14:E18)</f>
        <v>0</v>
      </c>
    </row>
    <row r="14" spans="1:5" s="14" customFormat="1" ht="12" customHeight="1" x14ac:dyDescent="0.2">
      <c r="A14" s="15" t="s">
        <v>29</v>
      </c>
      <c r="B14" s="16" t="s">
        <v>30</v>
      </c>
      <c r="C14" s="17"/>
      <c r="D14" s="17"/>
      <c r="E14" s="18"/>
    </row>
    <row r="15" spans="1:5" s="14" customFormat="1" ht="12" customHeight="1" x14ac:dyDescent="0.2">
      <c r="A15" s="19" t="s">
        <v>31</v>
      </c>
      <c r="B15" s="20" t="s">
        <v>32</v>
      </c>
      <c r="C15" s="21"/>
      <c r="D15" s="21"/>
      <c r="E15" s="22"/>
    </row>
    <row r="16" spans="1:5" s="14" customFormat="1" ht="12" customHeight="1" x14ac:dyDescent="0.2">
      <c r="A16" s="19" t="s">
        <v>33</v>
      </c>
      <c r="B16" s="20" t="s">
        <v>34</v>
      </c>
      <c r="C16" s="21"/>
      <c r="D16" s="21"/>
      <c r="E16" s="22"/>
    </row>
    <row r="17" spans="1:5" s="14" customFormat="1" ht="12" customHeight="1" x14ac:dyDescent="0.2">
      <c r="A17" s="19" t="s">
        <v>35</v>
      </c>
      <c r="B17" s="20" t="s">
        <v>36</v>
      </c>
      <c r="C17" s="21"/>
      <c r="D17" s="21"/>
      <c r="E17" s="22"/>
    </row>
    <row r="18" spans="1:5" s="14" customFormat="1" ht="12" customHeight="1" x14ac:dyDescent="0.2">
      <c r="A18" s="19" t="s">
        <v>37</v>
      </c>
      <c r="B18" s="20" t="s">
        <v>38</v>
      </c>
      <c r="C18" s="21"/>
      <c r="D18" s="21"/>
      <c r="E18" s="22"/>
    </row>
    <row r="19" spans="1:5" s="14" customFormat="1" ht="12" customHeight="1" thickBot="1" x14ac:dyDescent="0.25">
      <c r="A19" s="23" t="s">
        <v>39</v>
      </c>
      <c r="B19" s="24" t="s">
        <v>40</v>
      </c>
      <c r="C19" s="25"/>
      <c r="D19" s="25"/>
      <c r="E19" s="26"/>
    </row>
    <row r="20" spans="1:5" s="14" customFormat="1" ht="12" customHeight="1" thickBot="1" x14ac:dyDescent="0.25">
      <c r="A20" s="10" t="s">
        <v>41</v>
      </c>
      <c r="B20" s="11" t="s">
        <v>42</v>
      </c>
      <c r="C20" s="12">
        <f>SUM(C21:C25)</f>
        <v>0</v>
      </c>
      <c r="D20" s="12">
        <f>SUM(D21:D25)</f>
        <v>0</v>
      </c>
      <c r="E20" s="13">
        <f>SUM(E21:E25)</f>
        <v>0</v>
      </c>
    </row>
    <row r="21" spans="1:5" s="14" customFormat="1" ht="12" customHeight="1" x14ac:dyDescent="0.2">
      <c r="A21" s="15" t="s">
        <v>43</v>
      </c>
      <c r="B21" s="16" t="s">
        <v>44</v>
      </c>
      <c r="C21" s="17"/>
      <c r="D21" s="17"/>
      <c r="E21" s="18"/>
    </row>
    <row r="22" spans="1:5" s="14" customFormat="1" ht="12" customHeight="1" x14ac:dyDescent="0.2">
      <c r="A22" s="19" t="s">
        <v>45</v>
      </c>
      <c r="B22" s="20" t="s">
        <v>46</v>
      </c>
      <c r="C22" s="21"/>
      <c r="D22" s="21"/>
      <c r="E22" s="22"/>
    </row>
    <row r="23" spans="1:5" s="14" customFormat="1" ht="12" customHeight="1" x14ac:dyDescent="0.2">
      <c r="A23" s="19" t="s">
        <v>47</v>
      </c>
      <c r="B23" s="20" t="s">
        <v>48</v>
      </c>
      <c r="C23" s="21"/>
      <c r="D23" s="21"/>
      <c r="E23" s="22"/>
    </row>
    <row r="24" spans="1:5" s="14" customFormat="1" ht="12" customHeight="1" x14ac:dyDescent="0.2">
      <c r="A24" s="19" t="s">
        <v>49</v>
      </c>
      <c r="B24" s="20" t="s">
        <v>50</v>
      </c>
      <c r="C24" s="21"/>
      <c r="D24" s="21"/>
      <c r="E24" s="22"/>
    </row>
    <row r="25" spans="1:5" s="14" customFormat="1" ht="12" customHeight="1" x14ac:dyDescent="0.2">
      <c r="A25" s="19" t="s">
        <v>51</v>
      </c>
      <c r="B25" s="20" t="s">
        <v>52</v>
      </c>
      <c r="C25" s="21"/>
      <c r="D25" s="21"/>
      <c r="E25" s="22"/>
    </row>
    <row r="26" spans="1:5" s="14" customFormat="1" ht="12" customHeight="1" thickBot="1" x14ac:dyDescent="0.25">
      <c r="A26" s="23" t="s">
        <v>53</v>
      </c>
      <c r="B26" s="24" t="s">
        <v>54</v>
      </c>
      <c r="C26" s="25"/>
      <c r="D26" s="25"/>
      <c r="E26" s="26"/>
    </row>
    <row r="27" spans="1:5" s="14" customFormat="1" ht="12" customHeight="1" thickBot="1" x14ac:dyDescent="0.25">
      <c r="A27" s="10" t="s">
        <v>55</v>
      </c>
      <c r="B27" s="11" t="s">
        <v>56</v>
      </c>
      <c r="C27" s="29">
        <f>+C28+C31+C32+C33</f>
        <v>0</v>
      </c>
      <c r="D27" s="29">
        <f>+D28+D31+D32+D33</f>
        <v>0</v>
      </c>
      <c r="E27" s="30">
        <f>+E28+E31+E32+E33</f>
        <v>0</v>
      </c>
    </row>
    <row r="28" spans="1:5" s="14" customFormat="1" ht="12" customHeight="1" x14ac:dyDescent="0.2">
      <c r="A28" s="15" t="s">
        <v>57</v>
      </c>
      <c r="B28" s="16" t="s">
        <v>58</v>
      </c>
      <c r="C28" s="31">
        <f>+C29+C30</f>
        <v>0</v>
      </c>
      <c r="D28" s="31">
        <f>+D29+D30</f>
        <v>0</v>
      </c>
      <c r="E28" s="32">
        <f>+E29+E30</f>
        <v>0</v>
      </c>
    </row>
    <row r="29" spans="1:5" s="14" customFormat="1" ht="12" customHeight="1" x14ac:dyDescent="0.2">
      <c r="A29" s="19" t="s">
        <v>59</v>
      </c>
      <c r="B29" s="20" t="s">
        <v>60</v>
      </c>
      <c r="C29" s="21"/>
      <c r="D29" s="21"/>
      <c r="E29" s="22"/>
    </row>
    <row r="30" spans="1:5" s="14" customFormat="1" ht="12" customHeight="1" x14ac:dyDescent="0.2">
      <c r="A30" s="19" t="s">
        <v>61</v>
      </c>
      <c r="B30" s="20" t="s">
        <v>62</v>
      </c>
      <c r="C30" s="21"/>
      <c r="D30" s="21"/>
      <c r="E30" s="22"/>
    </row>
    <row r="31" spans="1:5" s="14" customFormat="1" ht="12" customHeight="1" x14ac:dyDescent="0.2">
      <c r="A31" s="19" t="s">
        <v>63</v>
      </c>
      <c r="B31" s="20" t="s">
        <v>64</v>
      </c>
      <c r="C31" s="21"/>
      <c r="D31" s="21"/>
      <c r="E31" s="22"/>
    </row>
    <row r="32" spans="1:5" s="14" customFormat="1" ht="12" customHeight="1" x14ac:dyDescent="0.2">
      <c r="A32" s="19" t="s">
        <v>65</v>
      </c>
      <c r="B32" s="20" t="s">
        <v>66</v>
      </c>
      <c r="C32" s="21"/>
      <c r="D32" s="21"/>
      <c r="E32" s="22"/>
    </row>
    <row r="33" spans="1:5" s="14" customFormat="1" ht="12" customHeight="1" thickBot="1" x14ac:dyDescent="0.25">
      <c r="A33" s="23" t="s">
        <v>67</v>
      </c>
      <c r="B33" s="24" t="s">
        <v>68</v>
      </c>
      <c r="C33" s="25"/>
      <c r="D33" s="25"/>
      <c r="E33" s="26"/>
    </row>
    <row r="34" spans="1:5" s="14" customFormat="1" ht="12" customHeight="1" thickBot="1" x14ac:dyDescent="0.25">
      <c r="A34" s="10" t="s">
        <v>69</v>
      </c>
      <c r="B34" s="11" t="s">
        <v>70</v>
      </c>
      <c r="C34" s="12">
        <f>SUM(C35:C44)</f>
        <v>0</v>
      </c>
      <c r="D34" s="12">
        <f>SUM(D35:D44)</f>
        <v>0</v>
      </c>
      <c r="E34" s="13">
        <f>SUM(E35:E44)</f>
        <v>0</v>
      </c>
    </row>
    <row r="35" spans="1:5" s="14" customFormat="1" ht="12" customHeight="1" x14ac:dyDescent="0.2">
      <c r="A35" s="15" t="s">
        <v>71</v>
      </c>
      <c r="B35" s="16" t="s">
        <v>72</v>
      </c>
      <c r="C35" s="17"/>
      <c r="D35" s="17"/>
      <c r="E35" s="18"/>
    </row>
    <row r="36" spans="1:5" s="14" customFormat="1" ht="12" customHeight="1" x14ac:dyDescent="0.2">
      <c r="A36" s="19" t="s">
        <v>73</v>
      </c>
      <c r="B36" s="20" t="s">
        <v>74</v>
      </c>
      <c r="C36" s="21"/>
      <c r="D36" s="21"/>
      <c r="E36" s="22"/>
    </row>
    <row r="37" spans="1:5" s="14" customFormat="1" ht="12" customHeight="1" x14ac:dyDescent="0.2">
      <c r="A37" s="19" t="s">
        <v>75</v>
      </c>
      <c r="B37" s="20" t="s">
        <v>76</v>
      </c>
      <c r="C37" s="21"/>
      <c r="D37" s="21"/>
      <c r="E37" s="22"/>
    </row>
    <row r="38" spans="1:5" s="14" customFormat="1" ht="12" customHeight="1" x14ac:dyDescent="0.2">
      <c r="A38" s="19" t="s">
        <v>77</v>
      </c>
      <c r="B38" s="20" t="s">
        <v>78</v>
      </c>
      <c r="C38" s="21"/>
      <c r="D38" s="21"/>
      <c r="E38" s="22"/>
    </row>
    <row r="39" spans="1:5" s="14" customFormat="1" ht="12" customHeight="1" x14ac:dyDescent="0.2">
      <c r="A39" s="19" t="s">
        <v>79</v>
      </c>
      <c r="B39" s="20" t="s">
        <v>80</v>
      </c>
      <c r="C39" s="21"/>
      <c r="D39" s="21"/>
      <c r="E39" s="22"/>
    </row>
    <row r="40" spans="1:5" s="14" customFormat="1" ht="12" customHeight="1" x14ac:dyDescent="0.2">
      <c r="A40" s="19" t="s">
        <v>81</v>
      </c>
      <c r="B40" s="20" t="s">
        <v>82</v>
      </c>
      <c r="C40" s="21"/>
      <c r="D40" s="21"/>
      <c r="E40" s="22"/>
    </row>
    <row r="41" spans="1:5" s="14" customFormat="1" ht="12" customHeight="1" x14ac:dyDescent="0.2">
      <c r="A41" s="19" t="s">
        <v>83</v>
      </c>
      <c r="B41" s="20" t="s">
        <v>84</v>
      </c>
      <c r="C41" s="21"/>
      <c r="D41" s="21"/>
      <c r="E41" s="22"/>
    </row>
    <row r="42" spans="1:5" s="14" customFormat="1" ht="12" customHeight="1" x14ac:dyDescent="0.2">
      <c r="A42" s="19" t="s">
        <v>85</v>
      </c>
      <c r="B42" s="20" t="s">
        <v>86</v>
      </c>
      <c r="C42" s="21"/>
      <c r="D42" s="21"/>
      <c r="E42" s="22"/>
    </row>
    <row r="43" spans="1:5" s="14" customFormat="1" ht="12" customHeight="1" x14ac:dyDescent="0.2">
      <c r="A43" s="19" t="s">
        <v>87</v>
      </c>
      <c r="B43" s="20" t="s">
        <v>88</v>
      </c>
      <c r="C43" s="33"/>
      <c r="D43" s="33"/>
      <c r="E43" s="34"/>
    </row>
    <row r="44" spans="1:5" s="14" customFormat="1" ht="12" customHeight="1" thickBot="1" x14ac:dyDescent="0.25">
      <c r="A44" s="23" t="s">
        <v>89</v>
      </c>
      <c r="B44" s="24" t="s">
        <v>90</v>
      </c>
      <c r="C44" s="35"/>
      <c r="D44" s="35"/>
      <c r="E44" s="36"/>
    </row>
    <row r="45" spans="1:5" s="14" customFormat="1" ht="12" customHeight="1" thickBot="1" x14ac:dyDescent="0.25">
      <c r="A45" s="10" t="s">
        <v>91</v>
      </c>
      <c r="B45" s="11" t="s">
        <v>92</v>
      </c>
      <c r="C45" s="12">
        <f>SUM(C46:C50)</f>
        <v>0</v>
      </c>
      <c r="D45" s="12">
        <f>SUM(D46:D50)</f>
        <v>0</v>
      </c>
      <c r="E45" s="13">
        <f>SUM(E46:E50)</f>
        <v>0</v>
      </c>
    </row>
    <row r="46" spans="1:5" s="14" customFormat="1" ht="12" customHeight="1" x14ac:dyDescent="0.2">
      <c r="A46" s="15" t="s">
        <v>93</v>
      </c>
      <c r="B46" s="16" t="s">
        <v>94</v>
      </c>
      <c r="C46" s="37"/>
      <c r="D46" s="37"/>
      <c r="E46" s="38"/>
    </row>
    <row r="47" spans="1:5" s="14" customFormat="1" ht="12" customHeight="1" x14ac:dyDescent="0.2">
      <c r="A47" s="19" t="s">
        <v>95</v>
      </c>
      <c r="B47" s="20" t="s">
        <v>96</v>
      </c>
      <c r="C47" s="33"/>
      <c r="D47" s="33"/>
      <c r="E47" s="34"/>
    </row>
    <row r="48" spans="1:5" s="14" customFormat="1" ht="12" customHeight="1" x14ac:dyDescent="0.2">
      <c r="A48" s="19" t="s">
        <v>97</v>
      </c>
      <c r="B48" s="20" t="s">
        <v>98</v>
      </c>
      <c r="C48" s="33"/>
      <c r="D48" s="33"/>
      <c r="E48" s="34"/>
    </row>
    <row r="49" spans="1:5" s="14" customFormat="1" ht="12" customHeight="1" x14ac:dyDescent="0.2">
      <c r="A49" s="19" t="s">
        <v>99</v>
      </c>
      <c r="B49" s="20" t="s">
        <v>100</v>
      </c>
      <c r="C49" s="33"/>
      <c r="D49" s="33"/>
      <c r="E49" s="34"/>
    </row>
    <row r="50" spans="1:5" s="14" customFormat="1" ht="12" customHeight="1" thickBot="1" x14ac:dyDescent="0.25">
      <c r="A50" s="23" t="s">
        <v>101</v>
      </c>
      <c r="B50" s="24" t="s">
        <v>102</v>
      </c>
      <c r="C50" s="35"/>
      <c r="D50" s="35"/>
      <c r="E50" s="36"/>
    </row>
    <row r="51" spans="1:5" s="14" customFormat="1" ht="17.25" customHeight="1" thickBot="1" x14ac:dyDescent="0.25">
      <c r="A51" s="10" t="s">
        <v>103</v>
      </c>
      <c r="B51" s="11" t="s">
        <v>104</v>
      </c>
      <c r="C51" s="12">
        <f>SUM(C52:C54)</f>
        <v>0</v>
      </c>
      <c r="D51" s="12">
        <f>SUM(D52:D54)</f>
        <v>0</v>
      </c>
      <c r="E51" s="13">
        <f>SUM(E52:E54)</f>
        <v>0</v>
      </c>
    </row>
    <row r="52" spans="1:5" s="14" customFormat="1" ht="12" customHeight="1" x14ac:dyDescent="0.2">
      <c r="A52" s="15" t="s">
        <v>105</v>
      </c>
      <c r="B52" s="16" t="s">
        <v>106</v>
      </c>
      <c r="C52" s="17"/>
      <c r="D52" s="17"/>
      <c r="E52" s="18"/>
    </row>
    <row r="53" spans="1:5" s="14" customFormat="1" ht="12" customHeight="1" x14ac:dyDescent="0.2">
      <c r="A53" s="19" t="s">
        <v>107</v>
      </c>
      <c r="B53" s="20" t="s">
        <v>108</v>
      </c>
      <c r="C53" s="21"/>
      <c r="D53" s="21"/>
      <c r="E53" s="22"/>
    </row>
    <row r="54" spans="1:5" s="14" customFormat="1" ht="12" customHeight="1" x14ac:dyDescent="0.2">
      <c r="A54" s="19" t="s">
        <v>109</v>
      </c>
      <c r="B54" s="20" t="s">
        <v>110</v>
      </c>
      <c r="C54" s="21"/>
      <c r="D54" s="21"/>
      <c r="E54" s="22"/>
    </row>
    <row r="55" spans="1:5" s="14" customFormat="1" ht="12" customHeight="1" thickBot="1" x14ac:dyDescent="0.25">
      <c r="A55" s="23" t="s">
        <v>111</v>
      </c>
      <c r="B55" s="24" t="s">
        <v>112</v>
      </c>
      <c r="C55" s="25"/>
      <c r="D55" s="25"/>
      <c r="E55" s="26"/>
    </row>
    <row r="56" spans="1:5" s="14" customFormat="1" ht="12" customHeight="1" thickBot="1" x14ac:dyDescent="0.25">
      <c r="A56" s="10" t="s">
        <v>113</v>
      </c>
      <c r="B56" s="27" t="s">
        <v>114</v>
      </c>
      <c r="C56" s="12">
        <f>SUM(C57:C59)</f>
        <v>0</v>
      </c>
      <c r="D56" s="12">
        <f>SUM(D57:D59)</f>
        <v>0</v>
      </c>
      <c r="E56" s="13">
        <f>SUM(E57:E59)</f>
        <v>0</v>
      </c>
    </row>
    <row r="57" spans="1:5" s="14" customFormat="1" ht="12" customHeight="1" x14ac:dyDescent="0.2">
      <c r="A57" s="15" t="s">
        <v>115</v>
      </c>
      <c r="B57" s="16" t="s">
        <v>116</v>
      </c>
      <c r="C57" s="33"/>
      <c r="D57" s="33"/>
      <c r="E57" s="34"/>
    </row>
    <row r="58" spans="1:5" s="14" customFormat="1" ht="12" customHeight="1" x14ac:dyDescent="0.2">
      <c r="A58" s="19" t="s">
        <v>117</v>
      </c>
      <c r="B58" s="20" t="s">
        <v>118</v>
      </c>
      <c r="C58" s="33"/>
      <c r="D58" s="33"/>
      <c r="E58" s="34"/>
    </row>
    <row r="59" spans="1:5" s="14" customFormat="1" ht="12" customHeight="1" x14ac:dyDescent="0.2">
      <c r="A59" s="19" t="s">
        <v>119</v>
      </c>
      <c r="B59" s="20" t="s">
        <v>120</v>
      </c>
      <c r="C59" s="33"/>
      <c r="D59" s="33"/>
      <c r="E59" s="34"/>
    </row>
    <row r="60" spans="1:5" s="14" customFormat="1" ht="12" customHeight="1" thickBot="1" x14ac:dyDescent="0.25">
      <c r="A60" s="23" t="s">
        <v>121</v>
      </c>
      <c r="B60" s="24" t="s">
        <v>122</v>
      </c>
      <c r="C60" s="33"/>
      <c r="D60" s="33"/>
      <c r="E60" s="34"/>
    </row>
    <row r="61" spans="1:5" s="14" customFormat="1" ht="12" customHeight="1" thickBot="1" x14ac:dyDescent="0.25">
      <c r="A61" s="10" t="s">
        <v>123</v>
      </c>
      <c r="B61" s="11" t="s">
        <v>124</v>
      </c>
      <c r="C61" s="29">
        <f>+C6+C13+C20+C27+C34+C45+C51+C56</f>
        <v>0</v>
      </c>
      <c r="D61" s="29">
        <f>+D6+D13+D20+D27+D34+D45+D51+D56</f>
        <v>0</v>
      </c>
      <c r="E61" s="30">
        <f>+E6+E13+E20+E27+E34+E45+E51+E56</f>
        <v>0</v>
      </c>
    </row>
    <row r="62" spans="1:5" s="14" customFormat="1" ht="12" customHeight="1" thickBot="1" x14ac:dyDescent="0.25">
      <c r="A62" s="39" t="s">
        <v>125</v>
      </c>
      <c r="B62" s="27" t="s">
        <v>126</v>
      </c>
      <c r="C62" s="12">
        <f>+C63+C64+C65</f>
        <v>0</v>
      </c>
      <c r="D62" s="12">
        <f>+D63+D64+D65</f>
        <v>0</v>
      </c>
      <c r="E62" s="13">
        <f>+E63+E64+E65</f>
        <v>0</v>
      </c>
    </row>
    <row r="63" spans="1:5" s="14" customFormat="1" ht="12" customHeight="1" x14ac:dyDescent="0.2">
      <c r="A63" s="15" t="s">
        <v>127</v>
      </c>
      <c r="B63" s="16" t="s">
        <v>128</v>
      </c>
      <c r="C63" s="33"/>
      <c r="D63" s="33"/>
      <c r="E63" s="34"/>
    </row>
    <row r="64" spans="1:5" s="14" customFormat="1" ht="12" customHeight="1" x14ac:dyDescent="0.2">
      <c r="A64" s="19" t="s">
        <v>129</v>
      </c>
      <c r="B64" s="20" t="s">
        <v>130</v>
      </c>
      <c r="C64" s="33"/>
      <c r="D64" s="33"/>
      <c r="E64" s="34"/>
    </row>
    <row r="65" spans="1:5" s="14" customFormat="1" ht="12" customHeight="1" thickBot="1" x14ac:dyDescent="0.25">
      <c r="A65" s="23" t="s">
        <v>131</v>
      </c>
      <c r="B65" s="40" t="s">
        <v>132</v>
      </c>
      <c r="C65" s="33"/>
      <c r="D65" s="33"/>
      <c r="E65" s="34"/>
    </row>
    <row r="66" spans="1:5" s="14" customFormat="1" ht="12" customHeight="1" thickBot="1" x14ac:dyDescent="0.25">
      <c r="A66" s="39" t="s">
        <v>133</v>
      </c>
      <c r="B66" s="27" t="s">
        <v>134</v>
      </c>
      <c r="C66" s="12">
        <f>+C67+C68+C69+C70</f>
        <v>0</v>
      </c>
      <c r="D66" s="12">
        <f>+D67+D68+D69+D70</f>
        <v>0</v>
      </c>
      <c r="E66" s="13">
        <f>+E67+E68+E69+E70</f>
        <v>0</v>
      </c>
    </row>
    <row r="67" spans="1:5" s="14" customFormat="1" ht="13.5" customHeight="1" x14ac:dyDescent="0.2">
      <c r="A67" s="15" t="s">
        <v>135</v>
      </c>
      <c r="B67" s="16" t="s">
        <v>136</v>
      </c>
      <c r="C67" s="33"/>
      <c r="D67" s="33"/>
      <c r="E67" s="34"/>
    </row>
    <row r="68" spans="1:5" s="14" customFormat="1" ht="12" customHeight="1" x14ac:dyDescent="0.2">
      <c r="A68" s="19" t="s">
        <v>137</v>
      </c>
      <c r="B68" s="20" t="s">
        <v>138</v>
      </c>
      <c r="C68" s="33"/>
      <c r="D68" s="33"/>
      <c r="E68" s="34"/>
    </row>
    <row r="69" spans="1:5" s="14" customFormat="1" ht="12" customHeight="1" x14ac:dyDescent="0.2">
      <c r="A69" s="19" t="s">
        <v>139</v>
      </c>
      <c r="B69" s="20" t="s">
        <v>140</v>
      </c>
      <c r="C69" s="33"/>
      <c r="D69" s="33"/>
      <c r="E69" s="34"/>
    </row>
    <row r="70" spans="1:5" s="14" customFormat="1" ht="12" customHeight="1" thickBot="1" x14ac:dyDescent="0.25">
      <c r="A70" s="23" t="s">
        <v>141</v>
      </c>
      <c r="B70" s="24" t="s">
        <v>142</v>
      </c>
      <c r="C70" s="33"/>
      <c r="D70" s="33"/>
      <c r="E70" s="34"/>
    </row>
    <row r="71" spans="1:5" s="14" customFormat="1" ht="12" customHeight="1" thickBot="1" x14ac:dyDescent="0.25">
      <c r="A71" s="39" t="s">
        <v>143</v>
      </c>
      <c r="B71" s="27" t="s">
        <v>144</v>
      </c>
      <c r="C71" s="12">
        <f>+C72+C73</f>
        <v>1050</v>
      </c>
      <c r="D71" s="12">
        <f>+D72+D73</f>
        <v>1050</v>
      </c>
      <c r="E71" s="13">
        <f>+E72+E73</f>
        <v>1050</v>
      </c>
    </row>
    <row r="72" spans="1:5" s="14" customFormat="1" ht="12" customHeight="1" x14ac:dyDescent="0.2">
      <c r="A72" s="15" t="s">
        <v>145</v>
      </c>
      <c r="B72" s="16" t="s">
        <v>146</v>
      </c>
      <c r="C72" s="33">
        <v>1050</v>
      </c>
      <c r="D72" s="33">
        <v>1050</v>
      </c>
      <c r="E72" s="34">
        <v>1050</v>
      </c>
    </row>
    <row r="73" spans="1:5" s="14" customFormat="1" ht="12" customHeight="1" thickBot="1" x14ac:dyDescent="0.25">
      <c r="A73" s="23" t="s">
        <v>147</v>
      </c>
      <c r="B73" s="24" t="s">
        <v>148</v>
      </c>
      <c r="C73" s="33"/>
      <c r="D73" s="33"/>
      <c r="E73" s="34"/>
    </row>
    <row r="74" spans="1:5" s="14" customFormat="1" ht="12" customHeight="1" thickBot="1" x14ac:dyDescent="0.25">
      <c r="A74" s="39" t="s">
        <v>149</v>
      </c>
      <c r="B74" s="27" t="s">
        <v>150</v>
      </c>
      <c r="C74" s="12">
        <f>+C75+C76+C77</f>
        <v>0</v>
      </c>
      <c r="D74" s="12">
        <f>+D75+D76+D77</f>
        <v>0</v>
      </c>
      <c r="E74" s="13">
        <f>+E75+E76+E77</f>
        <v>0</v>
      </c>
    </row>
    <row r="75" spans="1:5" s="14" customFormat="1" ht="12" customHeight="1" x14ac:dyDescent="0.2">
      <c r="A75" s="15" t="s">
        <v>151</v>
      </c>
      <c r="B75" s="16" t="s">
        <v>152</v>
      </c>
      <c r="C75" s="33"/>
      <c r="D75" s="33"/>
      <c r="E75" s="34"/>
    </row>
    <row r="76" spans="1:5" s="14" customFormat="1" ht="12" customHeight="1" x14ac:dyDescent="0.2">
      <c r="A76" s="19" t="s">
        <v>153</v>
      </c>
      <c r="B76" s="20" t="s">
        <v>154</v>
      </c>
      <c r="C76" s="33"/>
      <c r="D76" s="33"/>
      <c r="E76" s="34"/>
    </row>
    <row r="77" spans="1:5" s="14" customFormat="1" ht="12" customHeight="1" thickBot="1" x14ac:dyDescent="0.25">
      <c r="A77" s="23" t="s">
        <v>155</v>
      </c>
      <c r="B77" s="28" t="s">
        <v>156</v>
      </c>
      <c r="C77" s="33"/>
      <c r="D77" s="33"/>
      <c r="E77" s="34"/>
    </row>
    <row r="78" spans="1:5" s="14" customFormat="1" ht="12" customHeight="1" thickBot="1" x14ac:dyDescent="0.25">
      <c r="A78" s="39" t="s">
        <v>157</v>
      </c>
      <c r="B78" s="27" t="s">
        <v>158</v>
      </c>
      <c r="C78" s="12">
        <f>+C79+C80+C81+C82</f>
        <v>0</v>
      </c>
      <c r="D78" s="12">
        <f>+D79+D80+D81+D82</f>
        <v>0</v>
      </c>
      <c r="E78" s="13">
        <f>+E79+E80+E81+E82</f>
        <v>0</v>
      </c>
    </row>
    <row r="79" spans="1:5" s="14" customFormat="1" ht="12" customHeight="1" x14ac:dyDescent="0.2">
      <c r="A79" s="41" t="s">
        <v>159</v>
      </c>
      <c r="B79" s="16" t="s">
        <v>160</v>
      </c>
      <c r="C79" s="33"/>
      <c r="D79" s="33"/>
      <c r="E79" s="34"/>
    </row>
    <row r="80" spans="1:5" s="14" customFormat="1" ht="12" customHeight="1" x14ac:dyDescent="0.2">
      <c r="A80" s="42" t="s">
        <v>161</v>
      </c>
      <c r="B80" s="20" t="s">
        <v>162</v>
      </c>
      <c r="C80" s="33"/>
      <c r="D80" s="33"/>
      <c r="E80" s="34"/>
    </row>
    <row r="81" spans="1:5" s="14" customFormat="1" ht="12" customHeight="1" x14ac:dyDescent="0.2">
      <c r="A81" s="42" t="s">
        <v>163</v>
      </c>
      <c r="B81" s="20" t="s">
        <v>164</v>
      </c>
      <c r="C81" s="33"/>
      <c r="D81" s="33"/>
      <c r="E81" s="34"/>
    </row>
    <row r="82" spans="1:5" s="14" customFormat="1" ht="12" customHeight="1" thickBot="1" x14ac:dyDescent="0.25">
      <c r="A82" s="43" t="s">
        <v>165</v>
      </c>
      <c r="B82" s="28" t="s">
        <v>166</v>
      </c>
      <c r="C82" s="33"/>
      <c r="D82" s="33"/>
      <c r="E82" s="34"/>
    </row>
    <row r="83" spans="1:5" s="14" customFormat="1" ht="12" customHeight="1" thickBot="1" x14ac:dyDescent="0.25">
      <c r="A83" s="39" t="s">
        <v>167</v>
      </c>
      <c r="B83" s="27" t="s">
        <v>168</v>
      </c>
      <c r="C83" s="44"/>
      <c r="D83" s="44"/>
      <c r="E83" s="45"/>
    </row>
    <row r="84" spans="1:5" s="14" customFormat="1" ht="12" customHeight="1" thickBot="1" x14ac:dyDescent="0.25">
      <c r="A84" s="39" t="s">
        <v>169</v>
      </c>
      <c r="B84" s="46" t="s">
        <v>170</v>
      </c>
      <c r="C84" s="29">
        <f>+C62+C66+C71+C74+C78+C83</f>
        <v>1050</v>
      </c>
      <c r="D84" s="29">
        <f>+D62+D66+D71+D74+D78+D83</f>
        <v>1050</v>
      </c>
      <c r="E84" s="30">
        <f>+E62+E66+E71+E74+E78+E83</f>
        <v>1050</v>
      </c>
    </row>
    <row r="85" spans="1:5" s="14" customFormat="1" ht="12" customHeight="1" thickBot="1" x14ac:dyDescent="0.25">
      <c r="A85" s="47" t="s">
        <v>171</v>
      </c>
      <c r="B85" s="48" t="s">
        <v>172</v>
      </c>
      <c r="C85" s="29">
        <f>+C61+C84</f>
        <v>1050</v>
      </c>
      <c r="D85" s="29">
        <f>+D61+D84</f>
        <v>1050</v>
      </c>
      <c r="E85" s="30">
        <f>+E61+E84</f>
        <v>1050</v>
      </c>
    </row>
    <row r="86" spans="1:5" s="14" customFormat="1" ht="12" customHeight="1" x14ac:dyDescent="0.2">
      <c r="A86" s="49"/>
      <c r="B86" s="49"/>
      <c r="C86" s="50"/>
      <c r="D86" s="50"/>
      <c r="E86" s="50"/>
    </row>
    <row r="87" spans="1:5" ht="16.5" customHeight="1" x14ac:dyDescent="0.25">
      <c r="A87" s="385" t="s">
        <v>173</v>
      </c>
      <c r="B87" s="385"/>
      <c r="C87" s="385"/>
      <c r="D87" s="385"/>
      <c r="E87" s="385"/>
    </row>
    <row r="88" spans="1:5" s="53" customFormat="1" ht="16.5" customHeight="1" thickBot="1" x14ac:dyDescent="0.3">
      <c r="A88" s="51" t="s">
        <v>174</v>
      </c>
      <c r="B88" s="51"/>
      <c r="C88" s="52"/>
      <c r="D88" s="52"/>
      <c r="E88" s="52" t="s">
        <v>2</v>
      </c>
    </row>
    <row r="89" spans="1:5" s="53" customFormat="1" ht="16.5" customHeight="1" x14ac:dyDescent="0.25">
      <c r="A89" s="386" t="s">
        <v>3</v>
      </c>
      <c r="B89" s="388" t="s">
        <v>175</v>
      </c>
      <c r="C89" s="390" t="str">
        <f>+C3</f>
        <v>2014. évi</v>
      </c>
      <c r="D89" s="390"/>
      <c r="E89" s="391"/>
    </row>
    <row r="90" spans="1:5" ht="38.1" customHeight="1" thickBot="1" x14ac:dyDescent="0.3">
      <c r="A90" s="387"/>
      <c r="B90" s="389"/>
      <c r="C90" s="4" t="s">
        <v>5</v>
      </c>
      <c r="D90" s="4" t="s">
        <v>6</v>
      </c>
      <c r="E90" s="5" t="s">
        <v>7</v>
      </c>
    </row>
    <row r="91" spans="1:5" s="9" customFormat="1" ht="12" customHeight="1" thickBot="1" x14ac:dyDescent="0.25">
      <c r="A91" s="6" t="s">
        <v>8</v>
      </c>
      <c r="B91" s="7" t="s">
        <v>9</v>
      </c>
      <c r="C91" s="7" t="s">
        <v>10</v>
      </c>
      <c r="D91" s="7" t="s">
        <v>11</v>
      </c>
      <c r="E91" s="54" t="s">
        <v>12</v>
      </c>
    </row>
    <row r="92" spans="1:5" ht="12" customHeight="1" thickBot="1" x14ac:dyDescent="0.3">
      <c r="A92" s="55" t="s">
        <v>13</v>
      </c>
      <c r="B92" s="56" t="s">
        <v>176</v>
      </c>
      <c r="C92" s="57">
        <f>SUM(C93:C97)</f>
        <v>1050</v>
      </c>
      <c r="D92" s="57">
        <f>SUM(D93:D97)</f>
        <v>1050</v>
      </c>
      <c r="E92" s="58">
        <f>SUM(E93:E97)</f>
        <v>899</v>
      </c>
    </row>
    <row r="93" spans="1:5" ht="12" customHeight="1" x14ac:dyDescent="0.25">
      <c r="A93" s="59" t="s">
        <v>15</v>
      </c>
      <c r="B93" s="60" t="s">
        <v>177</v>
      </c>
      <c r="C93" s="61"/>
      <c r="D93" s="61"/>
      <c r="E93" s="62"/>
    </row>
    <row r="94" spans="1:5" ht="12" customHeight="1" x14ac:dyDescent="0.25">
      <c r="A94" s="19" t="s">
        <v>17</v>
      </c>
      <c r="B94" s="63" t="s">
        <v>178</v>
      </c>
      <c r="C94" s="21"/>
      <c r="D94" s="21"/>
      <c r="E94" s="22"/>
    </row>
    <row r="95" spans="1:5" ht="12" customHeight="1" x14ac:dyDescent="0.25">
      <c r="A95" s="19" t="s">
        <v>19</v>
      </c>
      <c r="B95" s="63" t="s">
        <v>179</v>
      </c>
      <c r="C95" s="25"/>
      <c r="D95" s="25"/>
      <c r="E95" s="26"/>
    </row>
    <row r="96" spans="1:5" ht="12" customHeight="1" x14ac:dyDescent="0.25">
      <c r="A96" s="19" t="s">
        <v>21</v>
      </c>
      <c r="B96" s="64" t="s">
        <v>180</v>
      </c>
      <c r="C96" s="25"/>
      <c r="D96" s="25"/>
      <c r="E96" s="26"/>
    </row>
    <row r="97" spans="1:5" ht="12" customHeight="1" x14ac:dyDescent="0.25">
      <c r="A97" s="19" t="s">
        <v>181</v>
      </c>
      <c r="B97" s="65" t="s">
        <v>182</v>
      </c>
      <c r="C97" s="25">
        <v>1050</v>
      </c>
      <c r="D97" s="25">
        <v>1050</v>
      </c>
      <c r="E97" s="26">
        <v>899</v>
      </c>
    </row>
    <row r="98" spans="1:5" ht="12" customHeight="1" x14ac:dyDescent="0.25">
      <c r="A98" s="19" t="s">
        <v>25</v>
      </c>
      <c r="B98" s="63" t="s">
        <v>183</v>
      </c>
      <c r="C98" s="25"/>
      <c r="D98" s="25"/>
      <c r="E98" s="26"/>
    </row>
    <row r="99" spans="1:5" ht="12" customHeight="1" x14ac:dyDescent="0.25">
      <c r="A99" s="19" t="s">
        <v>184</v>
      </c>
      <c r="B99" s="66" t="s">
        <v>185</v>
      </c>
      <c r="C99" s="25"/>
      <c r="D99" s="25"/>
      <c r="E99" s="26"/>
    </row>
    <row r="100" spans="1:5" ht="12" customHeight="1" x14ac:dyDescent="0.25">
      <c r="A100" s="19" t="s">
        <v>186</v>
      </c>
      <c r="B100" s="67" t="s">
        <v>187</v>
      </c>
      <c r="C100" s="25"/>
      <c r="D100" s="25"/>
      <c r="E100" s="26"/>
    </row>
    <row r="101" spans="1:5" ht="12" customHeight="1" x14ac:dyDescent="0.25">
      <c r="A101" s="19" t="s">
        <v>188</v>
      </c>
      <c r="B101" s="67" t="s">
        <v>189</v>
      </c>
      <c r="C101" s="25"/>
      <c r="D101" s="25"/>
      <c r="E101" s="26"/>
    </row>
    <row r="102" spans="1:5" ht="12" customHeight="1" x14ac:dyDescent="0.25">
      <c r="A102" s="19" t="s">
        <v>190</v>
      </c>
      <c r="B102" s="66" t="s">
        <v>191</v>
      </c>
      <c r="C102" s="25"/>
      <c r="D102" s="25"/>
      <c r="E102" s="26"/>
    </row>
    <row r="103" spans="1:5" ht="12" customHeight="1" x14ac:dyDescent="0.25">
      <c r="A103" s="19" t="s">
        <v>192</v>
      </c>
      <c r="B103" s="66" t="s">
        <v>193</v>
      </c>
      <c r="C103" s="25"/>
      <c r="D103" s="25"/>
      <c r="E103" s="26"/>
    </row>
    <row r="104" spans="1:5" ht="12" customHeight="1" x14ac:dyDescent="0.25">
      <c r="A104" s="19" t="s">
        <v>194</v>
      </c>
      <c r="B104" s="67" t="s">
        <v>195</v>
      </c>
      <c r="C104" s="25"/>
      <c r="D104" s="25"/>
      <c r="E104" s="26"/>
    </row>
    <row r="105" spans="1:5" ht="12" customHeight="1" x14ac:dyDescent="0.25">
      <c r="A105" s="68" t="s">
        <v>196</v>
      </c>
      <c r="B105" s="69" t="s">
        <v>197</v>
      </c>
      <c r="C105" s="25"/>
      <c r="D105" s="25"/>
      <c r="E105" s="26"/>
    </row>
    <row r="106" spans="1:5" ht="12" customHeight="1" x14ac:dyDescent="0.25">
      <c r="A106" s="19" t="s">
        <v>198</v>
      </c>
      <c r="B106" s="69" t="s">
        <v>199</v>
      </c>
      <c r="C106" s="25"/>
      <c r="D106" s="25"/>
      <c r="E106" s="26"/>
    </row>
    <row r="107" spans="1:5" ht="12" customHeight="1" thickBot="1" x14ac:dyDescent="0.3">
      <c r="A107" s="70" t="s">
        <v>200</v>
      </c>
      <c r="B107" s="71" t="s">
        <v>201</v>
      </c>
      <c r="C107" s="72">
        <v>1050</v>
      </c>
      <c r="D107" s="72">
        <v>1050</v>
      </c>
      <c r="E107" s="73">
        <v>899</v>
      </c>
    </row>
    <row r="108" spans="1:5" ht="12" customHeight="1" thickBot="1" x14ac:dyDescent="0.3">
      <c r="A108" s="10" t="s">
        <v>27</v>
      </c>
      <c r="B108" s="74" t="s">
        <v>202</v>
      </c>
      <c r="C108" s="12">
        <f>+C109+C111+C113</f>
        <v>0</v>
      </c>
      <c r="D108" s="12">
        <f>+D109+D111+D113</f>
        <v>0</v>
      </c>
      <c r="E108" s="13">
        <f>+E109+E111+E113</f>
        <v>0</v>
      </c>
    </row>
    <row r="109" spans="1:5" ht="12" customHeight="1" x14ac:dyDescent="0.25">
      <c r="A109" s="15" t="s">
        <v>29</v>
      </c>
      <c r="B109" s="63" t="s">
        <v>203</v>
      </c>
      <c r="C109" s="17"/>
      <c r="D109" s="17"/>
      <c r="E109" s="18"/>
    </row>
    <row r="110" spans="1:5" ht="12" customHeight="1" x14ac:dyDescent="0.25">
      <c r="A110" s="15" t="s">
        <v>31</v>
      </c>
      <c r="B110" s="75" t="s">
        <v>204</v>
      </c>
      <c r="C110" s="17"/>
      <c r="D110" s="17"/>
      <c r="E110" s="18"/>
    </row>
    <row r="111" spans="1:5" x14ac:dyDescent="0.25">
      <c r="A111" s="15" t="s">
        <v>33</v>
      </c>
      <c r="B111" s="75" t="s">
        <v>205</v>
      </c>
      <c r="C111" s="21"/>
      <c r="D111" s="21"/>
      <c r="E111" s="22"/>
    </row>
    <row r="112" spans="1:5" ht="12" customHeight="1" x14ac:dyDescent="0.25">
      <c r="A112" s="15" t="s">
        <v>35</v>
      </c>
      <c r="B112" s="75" t="s">
        <v>206</v>
      </c>
      <c r="C112" s="21"/>
      <c r="D112" s="21"/>
      <c r="E112" s="22"/>
    </row>
    <row r="113" spans="1:5" ht="12" customHeight="1" x14ac:dyDescent="0.25">
      <c r="A113" s="15" t="s">
        <v>37</v>
      </c>
      <c r="B113" s="28" t="s">
        <v>207</v>
      </c>
      <c r="C113" s="21"/>
      <c r="D113" s="21"/>
      <c r="E113" s="22"/>
    </row>
    <row r="114" spans="1:5" ht="21.75" customHeight="1" x14ac:dyDescent="0.25">
      <c r="A114" s="15" t="s">
        <v>39</v>
      </c>
      <c r="B114" s="76" t="s">
        <v>208</v>
      </c>
      <c r="C114" s="21"/>
      <c r="D114" s="21"/>
      <c r="E114" s="22"/>
    </row>
    <row r="115" spans="1:5" ht="24" customHeight="1" x14ac:dyDescent="0.25">
      <c r="A115" s="15" t="s">
        <v>209</v>
      </c>
      <c r="B115" s="77" t="s">
        <v>210</v>
      </c>
      <c r="C115" s="21"/>
      <c r="D115" s="21"/>
      <c r="E115" s="22"/>
    </row>
    <row r="116" spans="1:5" ht="12" customHeight="1" x14ac:dyDescent="0.25">
      <c r="A116" s="15" t="s">
        <v>211</v>
      </c>
      <c r="B116" s="67" t="s">
        <v>189</v>
      </c>
      <c r="C116" s="21"/>
      <c r="D116" s="21"/>
      <c r="E116" s="22"/>
    </row>
    <row r="117" spans="1:5" ht="12" customHeight="1" x14ac:dyDescent="0.25">
      <c r="A117" s="15" t="s">
        <v>212</v>
      </c>
      <c r="B117" s="67" t="s">
        <v>213</v>
      </c>
      <c r="C117" s="21"/>
      <c r="D117" s="21"/>
      <c r="E117" s="22"/>
    </row>
    <row r="118" spans="1:5" ht="12" customHeight="1" x14ac:dyDescent="0.25">
      <c r="A118" s="15" t="s">
        <v>214</v>
      </c>
      <c r="B118" s="67" t="s">
        <v>215</v>
      </c>
      <c r="C118" s="21"/>
      <c r="D118" s="21"/>
      <c r="E118" s="22"/>
    </row>
    <row r="119" spans="1:5" s="78" customFormat="1" ht="12" customHeight="1" x14ac:dyDescent="0.2">
      <c r="A119" s="15" t="s">
        <v>216</v>
      </c>
      <c r="B119" s="67" t="s">
        <v>195</v>
      </c>
      <c r="C119" s="21"/>
      <c r="D119" s="21"/>
      <c r="E119" s="22"/>
    </row>
    <row r="120" spans="1:5" ht="12" customHeight="1" x14ac:dyDescent="0.25">
      <c r="A120" s="15" t="s">
        <v>217</v>
      </c>
      <c r="B120" s="67" t="s">
        <v>218</v>
      </c>
      <c r="C120" s="21"/>
      <c r="D120" s="21"/>
      <c r="E120" s="22"/>
    </row>
    <row r="121" spans="1:5" ht="12" customHeight="1" thickBot="1" x14ac:dyDescent="0.3">
      <c r="A121" s="68" t="s">
        <v>219</v>
      </c>
      <c r="B121" s="67" t="s">
        <v>220</v>
      </c>
      <c r="C121" s="25"/>
      <c r="D121" s="25"/>
      <c r="E121" s="26"/>
    </row>
    <row r="122" spans="1:5" ht="12" customHeight="1" thickBot="1" x14ac:dyDescent="0.3">
      <c r="A122" s="10" t="s">
        <v>41</v>
      </c>
      <c r="B122" s="79" t="s">
        <v>221</v>
      </c>
      <c r="C122" s="12">
        <f>+C123+C124</f>
        <v>0</v>
      </c>
      <c r="D122" s="12">
        <f>+D123+D124</f>
        <v>0</v>
      </c>
      <c r="E122" s="13">
        <f>+E123+E124</f>
        <v>0</v>
      </c>
    </row>
    <row r="123" spans="1:5" ht="12" customHeight="1" x14ac:dyDescent="0.25">
      <c r="A123" s="15" t="s">
        <v>43</v>
      </c>
      <c r="B123" s="80" t="s">
        <v>222</v>
      </c>
      <c r="C123" s="17"/>
      <c r="D123" s="17"/>
      <c r="E123" s="18"/>
    </row>
    <row r="124" spans="1:5" ht="12" customHeight="1" thickBot="1" x14ac:dyDescent="0.3">
      <c r="A124" s="23" t="s">
        <v>45</v>
      </c>
      <c r="B124" s="75" t="s">
        <v>223</v>
      </c>
      <c r="C124" s="25"/>
      <c r="D124" s="25"/>
      <c r="E124" s="26"/>
    </row>
    <row r="125" spans="1:5" ht="12" customHeight="1" thickBot="1" x14ac:dyDescent="0.3">
      <c r="A125" s="10" t="s">
        <v>224</v>
      </c>
      <c r="B125" s="79" t="s">
        <v>225</v>
      </c>
      <c r="C125" s="12">
        <f>+C92+C108+C122</f>
        <v>1050</v>
      </c>
      <c r="D125" s="12">
        <f>+D92+D108+D122</f>
        <v>1050</v>
      </c>
      <c r="E125" s="13">
        <f>+E92+E108+E122</f>
        <v>899</v>
      </c>
    </row>
    <row r="126" spans="1:5" ht="12" customHeight="1" thickBot="1" x14ac:dyDescent="0.3">
      <c r="A126" s="10" t="s">
        <v>69</v>
      </c>
      <c r="B126" s="79" t="s">
        <v>226</v>
      </c>
      <c r="C126" s="12">
        <f>+C127+C128+C129</f>
        <v>0</v>
      </c>
      <c r="D126" s="12">
        <f>+D127+D128+D129</f>
        <v>0</v>
      </c>
      <c r="E126" s="13">
        <f>+E127+E128+E129</f>
        <v>0</v>
      </c>
    </row>
    <row r="127" spans="1:5" ht="12" customHeight="1" x14ac:dyDescent="0.25">
      <c r="A127" s="15" t="s">
        <v>71</v>
      </c>
      <c r="B127" s="80" t="s">
        <v>227</v>
      </c>
      <c r="C127" s="21"/>
      <c r="D127" s="21"/>
      <c r="E127" s="22"/>
    </row>
    <row r="128" spans="1:5" ht="12" customHeight="1" x14ac:dyDescent="0.25">
      <c r="A128" s="15" t="s">
        <v>73</v>
      </c>
      <c r="B128" s="80" t="s">
        <v>228</v>
      </c>
      <c r="C128" s="21"/>
      <c r="D128" s="21"/>
      <c r="E128" s="22"/>
    </row>
    <row r="129" spans="1:9" ht="12" customHeight="1" thickBot="1" x14ac:dyDescent="0.3">
      <c r="A129" s="68" t="s">
        <v>75</v>
      </c>
      <c r="B129" s="81" t="s">
        <v>229</v>
      </c>
      <c r="C129" s="21"/>
      <c r="D129" s="21"/>
      <c r="E129" s="22"/>
    </row>
    <row r="130" spans="1:9" ht="12" customHeight="1" thickBot="1" x14ac:dyDescent="0.3">
      <c r="A130" s="10" t="s">
        <v>91</v>
      </c>
      <c r="B130" s="79" t="s">
        <v>230</v>
      </c>
      <c r="C130" s="12">
        <f>+C131+C132+C134+C133</f>
        <v>0</v>
      </c>
      <c r="D130" s="12">
        <f>+D131+D132+D134+D133</f>
        <v>0</v>
      </c>
      <c r="E130" s="13">
        <f>+E131+E132+E134+E133</f>
        <v>0</v>
      </c>
    </row>
    <row r="131" spans="1:9" ht="12" customHeight="1" x14ac:dyDescent="0.25">
      <c r="A131" s="15" t="s">
        <v>93</v>
      </c>
      <c r="B131" s="80" t="s">
        <v>231</v>
      </c>
      <c r="C131" s="21"/>
      <c r="D131" s="21"/>
      <c r="E131" s="22"/>
    </row>
    <row r="132" spans="1:9" ht="12" customHeight="1" x14ac:dyDescent="0.25">
      <c r="A132" s="15" t="s">
        <v>95</v>
      </c>
      <c r="B132" s="80" t="s">
        <v>232</v>
      </c>
      <c r="C132" s="21"/>
      <c r="D132" s="21"/>
      <c r="E132" s="22"/>
    </row>
    <row r="133" spans="1:9" ht="12" customHeight="1" x14ac:dyDescent="0.25">
      <c r="A133" s="15" t="s">
        <v>97</v>
      </c>
      <c r="B133" s="80" t="s">
        <v>233</v>
      </c>
      <c r="C133" s="21"/>
      <c r="D133" s="21"/>
      <c r="E133" s="22"/>
    </row>
    <row r="134" spans="1:9" ht="12" customHeight="1" thickBot="1" x14ac:dyDescent="0.3">
      <c r="A134" s="68" t="s">
        <v>99</v>
      </c>
      <c r="B134" s="81" t="s">
        <v>234</v>
      </c>
      <c r="C134" s="21"/>
      <c r="D134" s="21"/>
      <c r="E134" s="22"/>
    </row>
    <row r="135" spans="1:9" ht="12" customHeight="1" thickBot="1" x14ac:dyDescent="0.3">
      <c r="A135" s="10" t="s">
        <v>235</v>
      </c>
      <c r="B135" s="79" t="s">
        <v>236</v>
      </c>
      <c r="C135" s="29">
        <f>+C136+C137+C138+C139</f>
        <v>0</v>
      </c>
      <c r="D135" s="29">
        <f>+D136+D137+D138+D139</f>
        <v>0</v>
      </c>
      <c r="E135" s="30">
        <f>+E136+E137+E138+E139</f>
        <v>0</v>
      </c>
    </row>
    <row r="136" spans="1:9" ht="12" customHeight="1" x14ac:dyDescent="0.25">
      <c r="A136" s="15" t="s">
        <v>105</v>
      </c>
      <c r="B136" s="80" t="s">
        <v>237</v>
      </c>
      <c r="C136" s="21"/>
      <c r="D136" s="21"/>
      <c r="E136" s="22"/>
    </row>
    <row r="137" spans="1:9" ht="12" customHeight="1" x14ac:dyDescent="0.25">
      <c r="A137" s="15" t="s">
        <v>107</v>
      </c>
      <c r="B137" s="80" t="s">
        <v>238</v>
      </c>
      <c r="C137" s="21"/>
      <c r="D137" s="21"/>
      <c r="E137" s="22"/>
    </row>
    <row r="138" spans="1:9" ht="12" customHeight="1" x14ac:dyDescent="0.25">
      <c r="A138" s="15" t="s">
        <v>109</v>
      </c>
      <c r="B138" s="80" t="s">
        <v>239</v>
      </c>
      <c r="C138" s="21"/>
      <c r="D138" s="21"/>
      <c r="E138" s="22"/>
    </row>
    <row r="139" spans="1:9" ht="12" customHeight="1" thickBot="1" x14ac:dyDescent="0.3">
      <c r="A139" s="68" t="s">
        <v>111</v>
      </c>
      <c r="B139" s="81" t="s">
        <v>240</v>
      </c>
      <c r="C139" s="21"/>
      <c r="D139" s="21"/>
      <c r="E139" s="22"/>
    </row>
    <row r="140" spans="1:9" ht="15" customHeight="1" thickBot="1" x14ac:dyDescent="0.3">
      <c r="A140" s="10" t="s">
        <v>113</v>
      </c>
      <c r="B140" s="79" t="s">
        <v>241</v>
      </c>
      <c r="C140" s="82">
        <f>+C141+C142+C143+C144</f>
        <v>0</v>
      </c>
      <c r="D140" s="82">
        <f>+D141+D142+D143+D144</f>
        <v>0</v>
      </c>
      <c r="E140" s="83">
        <f>+E141+E142+E143+E144</f>
        <v>0</v>
      </c>
      <c r="F140" s="84"/>
      <c r="G140" s="85"/>
      <c r="H140" s="85"/>
      <c r="I140" s="85"/>
    </row>
    <row r="141" spans="1:9" s="14" customFormat="1" ht="12.95" customHeight="1" x14ac:dyDescent="0.2">
      <c r="A141" s="15" t="s">
        <v>115</v>
      </c>
      <c r="B141" s="80" t="s">
        <v>242</v>
      </c>
      <c r="C141" s="21"/>
      <c r="D141" s="21"/>
      <c r="E141" s="22"/>
    </row>
    <row r="142" spans="1:9" ht="12.75" customHeight="1" x14ac:dyDescent="0.25">
      <c r="A142" s="15" t="s">
        <v>117</v>
      </c>
      <c r="B142" s="80" t="s">
        <v>243</v>
      </c>
      <c r="C142" s="21"/>
      <c r="D142" s="21"/>
      <c r="E142" s="22"/>
    </row>
    <row r="143" spans="1:9" ht="12.75" customHeight="1" x14ac:dyDescent="0.25">
      <c r="A143" s="15" t="s">
        <v>119</v>
      </c>
      <c r="B143" s="80" t="s">
        <v>244</v>
      </c>
      <c r="C143" s="21"/>
      <c r="D143" s="21"/>
      <c r="E143" s="22"/>
    </row>
    <row r="144" spans="1:9" ht="12.75" customHeight="1" thickBot="1" x14ac:dyDescent="0.3">
      <c r="A144" s="15" t="s">
        <v>121</v>
      </c>
      <c r="B144" s="80" t="s">
        <v>245</v>
      </c>
      <c r="C144" s="21"/>
      <c r="D144" s="21"/>
      <c r="E144" s="22"/>
    </row>
    <row r="145" spans="1:5" ht="16.5" thickBot="1" x14ac:dyDescent="0.3">
      <c r="A145" s="10" t="s">
        <v>123</v>
      </c>
      <c r="B145" s="79" t="s">
        <v>246</v>
      </c>
      <c r="C145" s="86">
        <f>+C126+C130+C135+C140</f>
        <v>0</v>
      </c>
      <c r="D145" s="86">
        <f>+D126+D130+D135+D140</f>
        <v>0</v>
      </c>
      <c r="E145" s="87">
        <f>+E126+E130+E135+E140</f>
        <v>0</v>
      </c>
    </row>
    <row r="146" spans="1:5" ht="16.5" thickBot="1" x14ac:dyDescent="0.3">
      <c r="A146" s="88" t="s">
        <v>247</v>
      </c>
      <c r="B146" s="89" t="s">
        <v>248</v>
      </c>
      <c r="C146" s="86">
        <f>+C125+C145</f>
        <v>1050</v>
      </c>
      <c r="D146" s="86">
        <f>+D125+D145</f>
        <v>1050</v>
      </c>
      <c r="E146" s="87">
        <f>+E125+E145</f>
        <v>899</v>
      </c>
    </row>
    <row r="148" spans="1:5" ht="18.75" customHeight="1" x14ac:dyDescent="0.25">
      <c r="A148" s="384" t="s">
        <v>249</v>
      </c>
      <c r="B148" s="384"/>
      <c r="C148" s="384"/>
      <c r="D148" s="384"/>
      <c r="E148" s="384"/>
    </row>
    <row r="149" spans="1:5" ht="13.5" customHeight="1" thickBot="1" x14ac:dyDescent="0.3">
      <c r="A149" s="90" t="s">
        <v>250</v>
      </c>
      <c r="B149" s="90"/>
      <c r="C149" s="1"/>
      <c r="E149" s="3" t="s">
        <v>2</v>
      </c>
    </row>
    <row r="150" spans="1:5" ht="21.75" thickBot="1" x14ac:dyDescent="0.3">
      <c r="A150" s="10">
        <v>1</v>
      </c>
      <c r="B150" s="74" t="s">
        <v>251</v>
      </c>
      <c r="C150" s="92">
        <f>+C61-C125</f>
        <v>-1050</v>
      </c>
      <c r="D150" s="92">
        <f>+D61-D125</f>
        <v>-1050</v>
      </c>
      <c r="E150" s="92">
        <f>+E61-E125</f>
        <v>-899</v>
      </c>
    </row>
    <row r="151" spans="1:5" ht="21.75" thickBot="1" x14ac:dyDescent="0.3">
      <c r="A151" s="10" t="s">
        <v>27</v>
      </c>
      <c r="B151" s="74" t="s">
        <v>252</v>
      </c>
      <c r="C151" s="92">
        <f>+C84-C145</f>
        <v>1050</v>
      </c>
      <c r="D151" s="92">
        <f>+D84-D145</f>
        <v>1050</v>
      </c>
      <c r="E151" s="92">
        <f>+E84-E145</f>
        <v>1050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s="93" customFormat="1" ht="12.75" customHeight="1" x14ac:dyDescent="0.25">
      <c r="C161" s="91"/>
      <c r="D161" s="91"/>
      <c r="E161" s="91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Hejőbába Községi Önkormányzat
2014. ÉVI ZÁRSZÁMADÁS
ÖNKÉNT VÁLLALT FELADATAINAK MÉRLEGE
&amp;R&amp;"Times New Roman CE,Félkövér dőlt"&amp;11 1.3. melléklet a ....../2015. (......) önkormányzati rendelethez</oddHeader>
  </headerFooter>
  <rowBreaks count="1" manualBreakCount="1">
    <brk id="86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0"/>
  <sheetViews>
    <sheetView view="pageBreakPreview" topLeftCell="A10" zoomScaleNormal="100" zoomScaleSheetLayoutView="100" workbookViewId="0">
      <selection activeCell="D21" sqref="D21"/>
    </sheetView>
  </sheetViews>
  <sheetFormatPr defaultRowHeight="12.75" x14ac:dyDescent="0.2"/>
  <cols>
    <col min="1" max="1" width="6.83203125" style="94" customWidth="1"/>
    <col min="2" max="2" width="55.1640625" style="97" customWidth="1"/>
    <col min="3" max="5" width="16.33203125" style="94" customWidth="1"/>
    <col min="6" max="6" width="55.1640625" style="94" customWidth="1"/>
    <col min="7" max="9" width="16.33203125" style="94" customWidth="1"/>
    <col min="10" max="10" width="4.83203125" style="94" customWidth="1"/>
    <col min="11" max="16384" width="9.33203125" style="94"/>
  </cols>
  <sheetData>
    <row r="1" spans="1:10" ht="39.75" customHeight="1" x14ac:dyDescent="0.2">
      <c r="B1" s="95" t="s">
        <v>253</v>
      </c>
      <c r="C1" s="96"/>
      <c r="D1" s="96"/>
      <c r="E1" s="96"/>
      <c r="F1" s="96"/>
      <c r="G1" s="96"/>
      <c r="H1" s="96"/>
      <c r="I1" s="96"/>
      <c r="J1" s="392" t="str">
        <f>+CONCATENATE("2.1. melléklet a ……/",LEFT('[1]1.1.sz.mell.'!C3,4)+1,". (……) önkormányzati rendelethez")</f>
        <v>2.1. melléklet a ……/2015. (……) önkormányzati rendelethez</v>
      </c>
    </row>
    <row r="2" spans="1:10" ht="14.25" thickBot="1" x14ac:dyDescent="0.25">
      <c r="G2" s="98"/>
      <c r="H2" s="98"/>
      <c r="I2" s="98" t="s">
        <v>254</v>
      </c>
      <c r="J2" s="392"/>
    </row>
    <row r="3" spans="1:10" ht="18" customHeight="1" thickBot="1" x14ac:dyDescent="0.25">
      <c r="A3" s="393" t="s">
        <v>3</v>
      </c>
      <c r="B3" s="99" t="s">
        <v>255</v>
      </c>
      <c r="C3" s="100"/>
      <c r="D3" s="100"/>
      <c r="E3" s="100"/>
      <c r="F3" s="99" t="s">
        <v>256</v>
      </c>
      <c r="G3" s="101"/>
      <c r="H3" s="101"/>
      <c r="I3" s="101"/>
      <c r="J3" s="392"/>
    </row>
    <row r="4" spans="1:10" s="106" customFormat="1" ht="35.25" customHeight="1" thickBot="1" x14ac:dyDescent="0.25">
      <c r="A4" s="394"/>
      <c r="B4" s="102" t="s">
        <v>257</v>
      </c>
      <c r="C4" s="103" t="str">
        <f>+CONCATENATE(LEFT('[1]1.1.sz.mell.'!C3,4),". évi eredeti előirányzat")</f>
        <v>2014. évi eredeti előirányzat</v>
      </c>
      <c r="D4" s="104" t="str">
        <f>+CONCATENATE(LEFT('[1]1.1.sz.mell.'!C3,4),". évi módosított előirányzat")</f>
        <v>2014. évi módosított előirányzat</v>
      </c>
      <c r="E4" s="103" t="str">
        <f>+CONCATENATE(LEFT('[1]1.1.sz.mell.'!C3,4),". évi teljesítés")</f>
        <v>2014. évi teljesítés</v>
      </c>
      <c r="F4" s="102" t="s">
        <v>257</v>
      </c>
      <c r="G4" s="103" t="str">
        <f>+C4</f>
        <v>2014. évi eredeti előirányzat</v>
      </c>
      <c r="H4" s="104" t="str">
        <f>+D4</f>
        <v>2014. évi módosított előirányzat</v>
      </c>
      <c r="I4" s="105" t="str">
        <f>+E4</f>
        <v>2014. évi teljesítés</v>
      </c>
      <c r="J4" s="392"/>
    </row>
    <row r="5" spans="1:10" s="111" customFormat="1" ht="12" customHeight="1" thickBot="1" x14ac:dyDescent="0.25">
      <c r="A5" s="107" t="s">
        <v>8</v>
      </c>
      <c r="B5" s="108" t="s">
        <v>9</v>
      </c>
      <c r="C5" s="109" t="s">
        <v>10</v>
      </c>
      <c r="D5" s="109" t="s">
        <v>11</v>
      </c>
      <c r="E5" s="109" t="s">
        <v>12</v>
      </c>
      <c r="F5" s="108" t="s">
        <v>258</v>
      </c>
      <c r="G5" s="109" t="s">
        <v>259</v>
      </c>
      <c r="H5" s="109" t="s">
        <v>260</v>
      </c>
      <c r="I5" s="110" t="s">
        <v>261</v>
      </c>
      <c r="J5" s="392"/>
    </row>
    <row r="6" spans="1:10" ht="15" customHeight="1" x14ac:dyDescent="0.2">
      <c r="A6" s="112" t="s">
        <v>13</v>
      </c>
      <c r="B6" s="113" t="s">
        <v>262</v>
      </c>
      <c r="C6" s="114">
        <v>150628</v>
      </c>
      <c r="D6" s="114">
        <v>161914</v>
      </c>
      <c r="E6" s="114">
        <v>161914</v>
      </c>
      <c r="F6" s="113" t="s">
        <v>263</v>
      </c>
      <c r="G6" s="114">
        <v>99592</v>
      </c>
      <c r="H6" s="114">
        <v>125847</v>
      </c>
      <c r="I6" s="115">
        <v>119646</v>
      </c>
      <c r="J6" s="392"/>
    </row>
    <row r="7" spans="1:10" ht="15" customHeight="1" x14ac:dyDescent="0.2">
      <c r="A7" s="116" t="s">
        <v>27</v>
      </c>
      <c r="B7" s="117" t="s">
        <v>264</v>
      </c>
      <c r="C7" s="118">
        <v>5585</v>
      </c>
      <c r="D7" s="118"/>
      <c r="E7" s="118"/>
      <c r="F7" s="117" t="s">
        <v>178</v>
      </c>
      <c r="G7" s="118">
        <v>23598</v>
      </c>
      <c r="H7" s="118">
        <v>27309</v>
      </c>
      <c r="I7" s="119">
        <v>25947</v>
      </c>
      <c r="J7" s="392"/>
    </row>
    <row r="8" spans="1:10" ht="15" customHeight="1" x14ac:dyDescent="0.2">
      <c r="A8" s="116" t="s">
        <v>41</v>
      </c>
      <c r="B8" s="117" t="s">
        <v>265</v>
      </c>
      <c r="C8" s="118"/>
      <c r="D8" s="118"/>
      <c r="E8" s="118"/>
      <c r="F8" s="117" t="s">
        <v>266</v>
      </c>
      <c r="G8" s="118">
        <v>51507</v>
      </c>
      <c r="H8" s="118">
        <v>64165</v>
      </c>
      <c r="I8" s="119">
        <v>63703</v>
      </c>
      <c r="J8" s="392"/>
    </row>
    <row r="9" spans="1:10" ht="15" customHeight="1" x14ac:dyDescent="0.2">
      <c r="A9" s="116" t="s">
        <v>224</v>
      </c>
      <c r="B9" s="117" t="s">
        <v>267</v>
      </c>
      <c r="C9" s="118">
        <v>11100</v>
      </c>
      <c r="D9" s="118">
        <v>11100</v>
      </c>
      <c r="E9" s="118">
        <v>12494</v>
      </c>
      <c r="F9" s="117" t="s">
        <v>180</v>
      </c>
      <c r="G9" s="118">
        <v>37712</v>
      </c>
      <c r="H9" s="118">
        <v>45587</v>
      </c>
      <c r="I9" s="119">
        <v>45587</v>
      </c>
      <c r="J9" s="392"/>
    </row>
    <row r="10" spans="1:10" ht="15" customHeight="1" x14ac:dyDescent="0.2">
      <c r="A10" s="116" t="s">
        <v>69</v>
      </c>
      <c r="B10" s="120" t="s">
        <v>268</v>
      </c>
      <c r="C10" s="118">
        <v>36781</v>
      </c>
      <c r="D10" s="118">
        <v>67770</v>
      </c>
      <c r="E10" s="118">
        <v>64317</v>
      </c>
      <c r="F10" s="117" t="s">
        <v>182</v>
      </c>
      <c r="G10" s="118">
        <v>5373</v>
      </c>
      <c r="H10" s="118">
        <v>6363</v>
      </c>
      <c r="I10" s="119">
        <v>6193</v>
      </c>
      <c r="J10" s="392"/>
    </row>
    <row r="11" spans="1:10" ht="15" customHeight="1" x14ac:dyDescent="0.2">
      <c r="A11" s="116" t="s">
        <v>91</v>
      </c>
      <c r="B11" s="117" t="s">
        <v>269</v>
      </c>
      <c r="C11" s="121"/>
      <c r="D11" s="121"/>
      <c r="E11" s="121"/>
      <c r="F11" s="117" t="s">
        <v>270</v>
      </c>
      <c r="G11" s="118">
        <v>1200</v>
      </c>
      <c r="H11" s="118"/>
      <c r="I11" s="119"/>
      <c r="J11" s="392"/>
    </row>
    <row r="12" spans="1:10" ht="15" customHeight="1" x14ac:dyDescent="0.2">
      <c r="A12" s="116" t="s">
        <v>235</v>
      </c>
      <c r="B12" s="117" t="s">
        <v>90</v>
      </c>
      <c r="C12" s="118">
        <v>8547</v>
      </c>
      <c r="D12" s="118">
        <v>8547</v>
      </c>
      <c r="E12" s="118">
        <v>9823</v>
      </c>
      <c r="F12" s="122"/>
      <c r="G12" s="118"/>
      <c r="H12" s="118"/>
      <c r="I12" s="119"/>
      <c r="J12" s="392"/>
    </row>
    <row r="13" spans="1:10" ht="15" customHeight="1" x14ac:dyDescent="0.2">
      <c r="A13" s="116" t="s">
        <v>113</v>
      </c>
      <c r="B13" s="122" t="s">
        <v>271</v>
      </c>
      <c r="C13" s="118"/>
      <c r="D13" s="118"/>
      <c r="E13" s="118">
        <v>743</v>
      </c>
      <c r="F13" s="122"/>
      <c r="G13" s="118"/>
      <c r="H13" s="118"/>
      <c r="I13" s="119"/>
      <c r="J13" s="392"/>
    </row>
    <row r="14" spans="1:10" ht="15" customHeight="1" x14ac:dyDescent="0.2">
      <c r="A14" s="116" t="s">
        <v>123</v>
      </c>
      <c r="B14" s="123"/>
      <c r="C14" s="121"/>
      <c r="D14" s="121"/>
      <c r="E14" s="121"/>
      <c r="F14" s="122"/>
      <c r="G14" s="118"/>
      <c r="H14" s="118"/>
      <c r="I14" s="119"/>
      <c r="J14" s="392"/>
    </row>
    <row r="15" spans="1:10" ht="15" customHeight="1" x14ac:dyDescent="0.2">
      <c r="A15" s="116" t="s">
        <v>247</v>
      </c>
      <c r="B15" s="122"/>
      <c r="C15" s="118"/>
      <c r="D15" s="118"/>
      <c r="E15" s="118"/>
      <c r="F15" s="122"/>
      <c r="G15" s="118"/>
      <c r="H15" s="118"/>
      <c r="I15" s="119"/>
      <c r="J15" s="392"/>
    </row>
    <row r="16" spans="1:10" ht="15" customHeight="1" x14ac:dyDescent="0.2">
      <c r="A16" s="116" t="s">
        <v>272</v>
      </c>
      <c r="B16" s="122"/>
      <c r="C16" s="118"/>
      <c r="D16" s="118"/>
      <c r="E16" s="118"/>
      <c r="F16" s="122"/>
      <c r="G16" s="118"/>
      <c r="H16" s="118"/>
      <c r="I16" s="119"/>
      <c r="J16" s="392"/>
    </row>
    <row r="17" spans="1:10" ht="15" customHeight="1" thickBot="1" x14ac:dyDescent="0.25">
      <c r="A17" s="116" t="s">
        <v>273</v>
      </c>
      <c r="B17" s="124"/>
      <c r="C17" s="125"/>
      <c r="D17" s="125"/>
      <c r="E17" s="125"/>
      <c r="F17" s="122"/>
      <c r="G17" s="125"/>
      <c r="H17" s="125"/>
      <c r="I17" s="126"/>
      <c r="J17" s="392"/>
    </row>
    <row r="18" spans="1:10" ht="17.25" customHeight="1" thickBot="1" x14ac:dyDescent="0.25">
      <c r="A18" s="127" t="s">
        <v>274</v>
      </c>
      <c r="B18" s="128" t="s">
        <v>275</v>
      </c>
      <c r="C18" s="129">
        <f>+C6+C7+C9+C10+C12+C13+C14+C15+C16+C17</f>
        <v>212641</v>
      </c>
      <c r="D18" s="129">
        <f>+D6+D7+D9+D10+D12+D13+D14+D15+D16+D17</f>
        <v>249331</v>
      </c>
      <c r="E18" s="129">
        <f>+E6+E7+E9+E10+E12+E13+E14+E15+E16+E17</f>
        <v>249291</v>
      </c>
      <c r="F18" s="128" t="s">
        <v>276</v>
      </c>
      <c r="G18" s="129">
        <f>SUM(G6:G17)</f>
        <v>218982</v>
      </c>
      <c r="H18" s="129">
        <f>SUM(H6:H17)</f>
        <v>269271</v>
      </c>
      <c r="I18" s="129">
        <f>SUM(I6:I17)</f>
        <v>261076</v>
      </c>
      <c r="J18" s="392"/>
    </row>
    <row r="19" spans="1:10" ht="15" customHeight="1" x14ac:dyDescent="0.2">
      <c r="A19" s="130" t="s">
        <v>277</v>
      </c>
      <c r="B19" s="131" t="s">
        <v>278</v>
      </c>
      <c r="C19" s="132">
        <f>+C20+C21+C22+C23</f>
        <v>4740</v>
      </c>
      <c r="D19" s="132">
        <f>+D20+D21+D22+D23</f>
        <v>14599</v>
      </c>
      <c r="E19" s="132">
        <f>+E20+E21+E22+E23</f>
        <v>29393</v>
      </c>
      <c r="F19" s="133" t="s">
        <v>279</v>
      </c>
      <c r="G19" s="134"/>
      <c r="H19" s="134"/>
      <c r="I19" s="134"/>
      <c r="J19" s="392"/>
    </row>
    <row r="20" spans="1:10" ht="15" customHeight="1" x14ac:dyDescent="0.2">
      <c r="A20" s="135" t="s">
        <v>280</v>
      </c>
      <c r="B20" s="133" t="s">
        <v>281</v>
      </c>
      <c r="C20" s="136">
        <v>4740</v>
      </c>
      <c r="D20" s="136">
        <v>14599</v>
      </c>
      <c r="E20" s="136">
        <v>18239</v>
      </c>
      <c r="F20" s="133" t="s">
        <v>282</v>
      </c>
      <c r="G20" s="136"/>
      <c r="H20" s="136"/>
      <c r="I20" s="136"/>
      <c r="J20" s="392"/>
    </row>
    <row r="21" spans="1:10" ht="15" customHeight="1" x14ac:dyDescent="0.2">
      <c r="A21" s="135" t="s">
        <v>283</v>
      </c>
      <c r="B21" s="133" t="s">
        <v>284</v>
      </c>
      <c r="C21" s="136"/>
      <c r="D21" s="136"/>
      <c r="E21" s="136"/>
      <c r="F21" s="133" t="s">
        <v>285</v>
      </c>
      <c r="G21" s="136"/>
      <c r="H21" s="136"/>
      <c r="I21" s="136"/>
      <c r="J21" s="392"/>
    </row>
    <row r="22" spans="1:10" ht="15" customHeight="1" x14ac:dyDescent="0.2">
      <c r="A22" s="135" t="s">
        <v>286</v>
      </c>
      <c r="B22" s="133" t="s">
        <v>287</v>
      </c>
      <c r="C22" s="136"/>
      <c r="D22" s="136"/>
      <c r="E22" s="136"/>
      <c r="F22" s="133" t="s">
        <v>288</v>
      </c>
      <c r="G22" s="136"/>
      <c r="H22" s="136"/>
      <c r="I22" s="136"/>
      <c r="J22" s="392"/>
    </row>
    <row r="23" spans="1:10" ht="15" customHeight="1" x14ac:dyDescent="0.2">
      <c r="A23" s="135" t="s">
        <v>289</v>
      </c>
      <c r="B23" s="133" t="s">
        <v>290</v>
      </c>
      <c r="C23" s="136"/>
      <c r="D23" s="136"/>
      <c r="E23" s="136">
        <v>11154</v>
      </c>
      <c r="F23" s="131" t="s">
        <v>291</v>
      </c>
      <c r="G23" s="136"/>
      <c r="H23" s="136"/>
      <c r="I23" s="136"/>
      <c r="J23" s="392"/>
    </row>
    <row r="24" spans="1:10" ht="15" customHeight="1" x14ac:dyDescent="0.2">
      <c r="A24" s="135" t="s">
        <v>292</v>
      </c>
      <c r="B24" s="133" t="s">
        <v>293</v>
      </c>
      <c r="C24" s="137">
        <f>+C25+C26</f>
        <v>0</v>
      </c>
      <c r="D24" s="137">
        <f>+D25+D26</f>
        <v>0</v>
      </c>
      <c r="E24" s="137">
        <f>+E25+E26</f>
        <v>0</v>
      </c>
      <c r="F24" s="133" t="s">
        <v>294</v>
      </c>
      <c r="G24" s="136"/>
      <c r="H24" s="136"/>
      <c r="I24" s="136"/>
      <c r="J24" s="392"/>
    </row>
    <row r="25" spans="1:10" ht="15" customHeight="1" x14ac:dyDescent="0.2">
      <c r="A25" s="130" t="s">
        <v>295</v>
      </c>
      <c r="B25" s="131" t="s">
        <v>296</v>
      </c>
      <c r="C25" s="134"/>
      <c r="D25" s="134"/>
      <c r="E25" s="134"/>
      <c r="F25" s="113" t="s">
        <v>297</v>
      </c>
      <c r="G25" s="134"/>
      <c r="H25" s="134"/>
      <c r="I25" s="134"/>
      <c r="J25" s="392"/>
    </row>
    <row r="26" spans="1:10" ht="15" customHeight="1" thickBot="1" x14ac:dyDescent="0.25">
      <c r="A26" s="135" t="s">
        <v>298</v>
      </c>
      <c r="B26" s="133" t="s">
        <v>299</v>
      </c>
      <c r="C26" s="136"/>
      <c r="D26" s="136"/>
      <c r="E26" s="136"/>
      <c r="F26" s="122"/>
      <c r="G26" s="136"/>
      <c r="H26" s="136"/>
      <c r="I26" s="136"/>
      <c r="J26" s="392"/>
    </row>
    <row r="27" spans="1:10" ht="17.25" customHeight="1" thickBot="1" x14ac:dyDescent="0.25">
      <c r="A27" s="127" t="s">
        <v>300</v>
      </c>
      <c r="B27" s="128" t="s">
        <v>301</v>
      </c>
      <c r="C27" s="129">
        <f>+C19+C24</f>
        <v>4740</v>
      </c>
      <c r="D27" s="129">
        <f>+D19+D24</f>
        <v>14599</v>
      </c>
      <c r="E27" s="129">
        <f>+E19+E24</f>
        <v>29393</v>
      </c>
      <c r="F27" s="128" t="s">
        <v>302</v>
      </c>
      <c r="G27" s="129">
        <f>SUM(G19:G26)</f>
        <v>0</v>
      </c>
      <c r="H27" s="129">
        <f>SUM(H19:H26)</f>
        <v>0</v>
      </c>
      <c r="I27" s="129">
        <f>SUM(I19:I26)</f>
        <v>0</v>
      </c>
      <c r="J27" s="392"/>
    </row>
    <row r="28" spans="1:10" ht="17.25" customHeight="1" thickBot="1" x14ac:dyDescent="0.25">
      <c r="A28" s="127" t="s">
        <v>303</v>
      </c>
      <c r="B28" s="138" t="s">
        <v>304</v>
      </c>
      <c r="C28" s="139">
        <f>+C18+C27</f>
        <v>217381</v>
      </c>
      <c r="D28" s="139">
        <f>+D18+D27</f>
        <v>263930</v>
      </c>
      <c r="E28" s="140">
        <f>+E18+E27</f>
        <v>278684</v>
      </c>
      <c r="F28" s="138" t="s">
        <v>305</v>
      </c>
      <c r="G28" s="139">
        <f>+G18+G27</f>
        <v>218982</v>
      </c>
      <c r="H28" s="139">
        <f>+H18+H27</f>
        <v>269271</v>
      </c>
      <c r="I28" s="139">
        <f>+I18+I27</f>
        <v>261076</v>
      </c>
      <c r="J28" s="392"/>
    </row>
    <row r="29" spans="1:10" ht="17.25" customHeight="1" thickBot="1" x14ac:dyDescent="0.25">
      <c r="A29" s="127" t="s">
        <v>306</v>
      </c>
      <c r="B29" s="138" t="s">
        <v>307</v>
      </c>
      <c r="C29" s="139">
        <f>IF(C18-G18&lt;0,G18-C18,"-")</f>
        <v>6341</v>
      </c>
      <c r="D29" s="139">
        <f>IF(D18-H18&lt;0,H18-D18,"-")</f>
        <v>19940</v>
      </c>
      <c r="E29" s="140">
        <f>IF(E18-I18&lt;0,I18-E18,"-")</f>
        <v>11785</v>
      </c>
      <c r="F29" s="138" t="s">
        <v>308</v>
      </c>
      <c r="G29" s="139" t="str">
        <f>IF(C18-G18&gt;0,C18-G18,"-")</f>
        <v>-</v>
      </c>
      <c r="H29" s="139" t="str">
        <f>IF(D18-H18&gt;0,D18-H18,"-")</f>
        <v>-</v>
      </c>
      <c r="I29" s="139" t="str">
        <f>IF(E18-I18&gt;0,E18-I18,"-")</f>
        <v>-</v>
      </c>
      <c r="J29" s="392"/>
    </row>
    <row r="30" spans="1:10" ht="17.25" customHeight="1" thickBot="1" x14ac:dyDescent="0.25">
      <c r="A30" s="127" t="s">
        <v>309</v>
      </c>
      <c r="B30" s="138" t="s">
        <v>310</v>
      </c>
      <c r="C30" s="139">
        <f>IF(C28-G28&lt;0,G28-C28,"-")</f>
        <v>1601</v>
      </c>
      <c r="D30" s="139">
        <f>IF(D28-H28&lt;0,H28-D28,"-")</f>
        <v>5341</v>
      </c>
      <c r="E30" s="140" t="str">
        <f>IF(E28-I28&lt;0,I28-E28,"-")</f>
        <v>-</v>
      </c>
      <c r="F30" s="138" t="s">
        <v>311</v>
      </c>
      <c r="G30" s="139" t="str">
        <f>IF(C28-G28&gt;0,C28-G28,"-")</f>
        <v>-</v>
      </c>
      <c r="H30" s="139" t="str">
        <f>IF(D28-H28&gt;0,D28-H28,"-")</f>
        <v>-</v>
      </c>
      <c r="I30" s="139">
        <f>IF(E28-I28&gt;0,E28-I28,"-")</f>
        <v>17608</v>
      </c>
      <c r="J30" s="392"/>
    </row>
  </sheetData>
  <sheetProtection sheet="1" objects="1" scenarios="1"/>
  <mergeCells count="2">
    <mergeCell ref="J1:J30"/>
    <mergeCell ref="A3:A4"/>
  </mergeCells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view="pageBreakPreview" topLeftCell="C1" zoomScale="115" zoomScaleNormal="100" zoomScaleSheetLayoutView="115" workbookViewId="0">
      <selection activeCell="I18" sqref="I18"/>
    </sheetView>
  </sheetViews>
  <sheetFormatPr defaultRowHeight="12.75" x14ac:dyDescent="0.2"/>
  <cols>
    <col min="1" max="1" width="6.83203125" style="94" customWidth="1"/>
    <col min="2" max="2" width="55.1640625" style="97" customWidth="1"/>
    <col min="3" max="5" width="16.33203125" style="94" customWidth="1"/>
    <col min="6" max="6" width="55.1640625" style="94" customWidth="1"/>
    <col min="7" max="9" width="16.33203125" style="94" customWidth="1"/>
    <col min="10" max="10" width="4.83203125" style="94" customWidth="1"/>
    <col min="11" max="16384" width="9.33203125" style="94"/>
  </cols>
  <sheetData>
    <row r="1" spans="1:10" ht="39.75" customHeight="1" x14ac:dyDescent="0.2">
      <c r="B1" s="95" t="s">
        <v>312</v>
      </c>
      <c r="C1" s="96"/>
      <c r="D1" s="96"/>
      <c r="E1" s="96"/>
      <c r="F1" s="96"/>
      <c r="G1" s="96"/>
      <c r="H1" s="96"/>
      <c r="I1" s="96"/>
      <c r="J1" s="395" t="str">
        <f>+CONCATENATE("2.2. melléklet a ……/",LEFT('[1]1.1.sz.mell.'!C3,4)+1,". (……) önkormányzati rendelethez")</f>
        <v>2.2. melléklet a ……/2015. (……) önkormányzati rendelethez</v>
      </c>
    </row>
    <row r="2" spans="1:10" ht="14.25" thickBot="1" x14ac:dyDescent="0.25">
      <c r="G2" s="98"/>
      <c r="H2" s="98"/>
      <c r="I2" s="98" t="s">
        <v>254</v>
      </c>
      <c r="J2" s="395"/>
    </row>
    <row r="3" spans="1:10" ht="24" customHeight="1" thickBot="1" x14ac:dyDescent="0.25">
      <c r="A3" s="396" t="s">
        <v>3</v>
      </c>
      <c r="B3" s="99" t="s">
        <v>255</v>
      </c>
      <c r="C3" s="100"/>
      <c r="D3" s="100"/>
      <c r="E3" s="100"/>
      <c r="F3" s="99" t="s">
        <v>256</v>
      </c>
      <c r="G3" s="101"/>
      <c r="H3" s="101"/>
      <c r="I3" s="101"/>
      <c r="J3" s="395"/>
    </row>
    <row r="4" spans="1:10" s="106" customFormat="1" ht="35.25" customHeight="1" thickBot="1" x14ac:dyDescent="0.25">
      <c r="A4" s="397"/>
      <c r="B4" s="102" t="s">
        <v>257</v>
      </c>
      <c r="C4" s="103" t="str">
        <f>+'[1]2.1.sz.mell  '!C4</f>
        <v>2014. évi eredeti előirányzat</v>
      </c>
      <c r="D4" s="104" t="str">
        <f>+'[1]2.1.sz.mell  '!D4</f>
        <v>2014. évi módosított előirányzat</v>
      </c>
      <c r="E4" s="103" t="str">
        <f>+'[1]2.1.sz.mell  '!E4</f>
        <v>2014. évi teljesítés</v>
      </c>
      <c r="F4" s="102" t="s">
        <v>257</v>
      </c>
      <c r="G4" s="103" t="str">
        <f>+'[1]2.1.sz.mell  '!C4</f>
        <v>2014. évi eredeti előirányzat</v>
      </c>
      <c r="H4" s="104" t="str">
        <f>+'[1]2.1.sz.mell  '!D4</f>
        <v>2014. évi módosított előirányzat</v>
      </c>
      <c r="I4" s="105" t="str">
        <f>+'[1]2.1.sz.mell  '!E4</f>
        <v>2014. évi teljesítés</v>
      </c>
      <c r="J4" s="395"/>
    </row>
    <row r="5" spans="1:10" s="106" customFormat="1" ht="13.5" thickBot="1" x14ac:dyDescent="0.25">
      <c r="A5" s="107" t="s">
        <v>8</v>
      </c>
      <c r="B5" s="108" t="s">
        <v>9</v>
      </c>
      <c r="C5" s="109" t="s">
        <v>10</v>
      </c>
      <c r="D5" s="109" t="s">
        <v>11</v>
      </c>
      <c r="E5" s="109" t="s">
        <v>12</v>
      </c>
      <c r="F5" s="108" t="s">
        <v>258</v>
      </c>
      <c r="G5" s="109" t="s">
        <v>259</v>
      </c>
      <c r="H5" s="109" t="s">
        <v>260</v>
      </c>
      <c r="I5" s="110" t="s">
        <v>261</v>
      </c>
      <c r="J5" s="395"/>
    </row>
    <row r="6" spans="1:10" ht="12.95" customHeight="1" x14ac:dyDescent="0.2">
      <c r="A6" s="112" t="s">
        <v>13</v>
      </c>
      <c r="B6" s="113" t="s">
        <v>313</v>
      </c>
      <c r="C6" s="114"/>
      <c r="D6" s="114"/>
      <c r="E6" s="114"/>
      <c r="F6" s="113" t="s">
        <v>203</v>
      </c>
      <c r="G6" s="114"/>
      <c r="H6" s="114">
        <v>4165</v>
      </c>
      <c r="I6" s="115">
        <v>4165</v>
      </c>
      <c r="J6" s="395"/>
    </row>
    <row r="7" spans="1:10" x14ac:dyDescent="0.2">
      <c r="A7" s="116" t="s">
        <v>27</v>
      </c>
      <c r="B7" s="117" t="s">
        <v>314</v>
      </c>
      <c r="C7" s="118"/>
      <c r="D7" s="118"/>
      <c r="E7" s="118"/>
      <c r="F7" s="117" t="s">
        <v>315</v>
      </c>
      <c r="G7" s="118"/>
      <c r="H7" s="118"/>
      <c r="I7" s="119"/>
      <c r="J7" s="395"/>
    </row>
    <row r="8" spans="1:10" ht="12.95" customHeight="1" x14ac:dyDescent="0.2">
      <c r="A8" s="116" t="s">
        <v>41</v>
      </c>
      <c r="B8" s="117" t="s">
        <v>316</v>
      </c>
      <c r="C8" s="118"/>
      <c r="D8" s="118"/>
      <c r="E8" s="118">
        <v>5</v>
      </c>
      <c r="F8" s="117" t="s">
        <v>205</v>
      </c>
      <c r="G8" s="118">
        <v>34655</v>
      </c>
      <c r="H8" s="118">
        <v>44822</v>
      </c>
      <c r="I8" s="119">
        <v>40767</v>
      </c>
      <c r="J8" s="395"/>
    </row>
    <row r="9" spans="1:10" ht="12.95" customHeight="1" x14ac:dyDescent="0.2">
      <c r="A9" s="116" t="s">
        <v>224</v>
      </c>
      <c r="B9" s="117" t="s">
        <v>317</v>
      </c>
      <c r="C9" s="118">
        <v>34655</v>
      </c>
      <c r="D9" s="118">
        <v>52728</v>
      </c>
      <c r="E9" s="118">
        <v>40959</v>
      </c>
      <c r="F9" s="117" t="s">
        <v>318</v>
      </c>
      <c r="G9" s="118"/>
      <c r="H9" s="118"/>
      <c r="I9" s="119"/>
      <c r="J9" s="395"/>
    </row>
    <row r="10" spans="1:10" ht="12.75" customHeight="1" x14ac:dyDescent="0.2">
      <c r="A10" s="116" t="s">
        <v>69</v>
      </c>
      <c r="B10" s="117" t="s">
        <v>319</v>
      </c>
      <c r="C10" s="118"/>
      <c r="D10" s="118"/>
      <c r="E10" s="118"/>
      <c r="F10" s="117" t="s">
        <v>207</v>
      </c>
      <c r="G10" s="118"/>
      <c r="H10" s="118"/>
      <c r="I10" s="119"/>
      <c r="J10" s="395"/>
    </row>
    <row r="11" spans="1:10" ht="12.95" customHeight="1" x14ac:dyDescent="0.2">
      <c r="A11" s="116" t="s">
        <v>91</v>
      </c>
      <c r="B11" s="117" t="s">
        <v>320</v>
      </c>
      <c r="C11" s="121">
        <v>1600</v>
      </c>
      <c r="D11" s="121">
        <v>1600</v>
      </c>
      <c r="E11" s="121">
        <v>1600</v>
      </c>
      <c r="F11" s="141"/>
      <c r="G11" s="118"/>
      <c r="H11" s="118"/>
      <c r="I11" s="119"/>
      <c r="J11" s="395"/>
    </row>
    <row r="12" spans="1:10" ht="12.95" customHeight="1" x14ac:dyDescent="0.2">
      <c r="A12" s="116" t="s">
        <v>235</v>
      </c>
      <c r="B12" s="122"/>
      <c r="C12" s="118"/>
      <c r="D12" s="118"/>
      <c r="E12" s="118"/>
      <c r="F12" s="141"/>
      <c r="G12" s="118"/>
      <c r="H12" s="118"/>
      <c r="I12" s="119"/>
      <c r="J12" s="395"/>
    </row>
    <row r="13" spans="1:10" ht="12.95" customHeight="1" x14ac:dyDescent="0.2">
      <c r="A13" s="116" t="s">
        <v>113</v>
      </c>
      <c r="B13" s="122"/>
      <c r="C13" s="118"/>
      <c r="D13" s="118"/>
      <c r="E13" s="118"/>
      <c r="F13" s="142"/>
      <c r="G13" s="118"/>
      <c r="H13" s="118"/>
      <c r="I13" s="119"/>
      <c r="J13" s="395"/>
    </row>
    <row r="14" spans="1:10" ht="12.95" customHeight="1" x14ac:dyDescent="0.2">
      <c r="A14" s="116" t="s">
        <v>123</v>
      </c>
      <c r="B14" s="143"/>
      <c r="C14" s="121"/>
      <c r="D14" s="121"/>
      <c r="E14" s="121"/>
      <c r="F14" s="141"/>
      <c r="G14" s="118"/>
      <c r="H14" s="118"/>
      <c r="I14" s="119"/>
      <c r="J14" s="395"/>
    </row>
    <row r="15" spans="1:10" x14ac:dyDescent="0.2">
      <c r="A15" s="116" t="s">
        <v>247</v>
      </c>
      <c r="B15" s="122"/>
      <c r="C15" s="121"/>
      <c r="D15" s="121"/>
      <c r="E15" s="121"/>
      <c r="F15" s="141"/>
      <c r="G15" s="118"/>
      <c r="H15" s="118"/>
      <c r="I15" s="119"/>
      <c r="J15" s="395"/>
    </row>
    <row r="16" spans="1:10" ht="12.95" customHeight="1" thickBot="1" x14ac:dyDescent="0.25">
      <c r="A16" s="144" t="s">
        <v>272</v>
      </c>
      <c r="B16" s="145"/>
      <c r="C16" s="146"/>
      <c r="D16" s="147"/>
      <c r="E16" s="148"/>
      <c r="F16" s="149" t="s">
        <v>270</v>
      </c>
      <c r="G16" s="118"/>
      <c r="H16" s="118"/>
      <c r="I16" s="119"/>
      <c r="J16" s="395"/>
    </row>
    <row r="17" spans="1:10" ht="15.95" customHeight="1" thickBot="1" x14ac:dyDescent="0.25">
      <c r="A17" s="127" t="s">
        <v>273</v>
      </c>
      <c r="B17" s="128" t="s">
        <v>321</v>
      </c>
      <c r="C17" s="129">
        <f>+C6+C8+C9+C11+C12+C13+C14+C15+C16</f>
        <v>36255</v>
      </c>
      <c r="D17" s="129">
        <f>+D6+D8+D9+D11+D12+D13+D14+D15+D16</f>
        <v>54328</v>
      </c>
      <c r="E17" s="129">
        <f>+E6+E8+E9+E11+E12+E13+E14+E15+E16</f>
        <v>42564</v>
      </c>
      <c r="F17" s="128" t="s">
        <v>322</v>
      </c>
      <c r="G17" s="129">
        <f>+G6+G8+G10+G11+G12+G13+G14+G15+G16</f>
        <v>34655</v>
      </c>
      <c r="H17" s="129">
        <f>+H6+H8+H10+H11+H12+H13+H14+H15+H16</f>
        <v>48987</v>
      </c>
      <c r="I17" s="150">
        <v>44932</v>
      </c>
      <c r="J17" s="395"/>
    </row>
    <row r="18" spans="1:10" ht="12.95" customHeight="1" x14ac:dyDescent="0.2">
      <c r="A18" s="112" t="s">
        <v>274</v>
      </c>
      <c r="B18" s="151" t="s">
        <v>323</v>
      </c>
      <c r="C18" s="152">
        <f>+C19+C20+C21+C22+C23</f>
        <v>0</v>
      </c>
      <c r="D18" s="152">
        <f>+D19+D20+D21+D22+D23</f>
        <v>0</v>
      </c>
      <c r="E18" s="152">
        <f>+E19+E20+E21+E22+E23</f>
        <v>0</v>
      </c>
      <c r="F18" s="133" t="s">
        <v>279</v>
      </c>
      <c r="G18" s="153"/>
      <c r="H18" s="153"/>
      <c r="I18" s="154"/>
      <c r="J18" s="395"/>
    </row>
    <row r="19" spans="1:10" ht="12.95" customHeight="1" x14ac:dyDescent="0.2">
      <c r="A19" s="116" t="s">
        <v>277</v>
      </c>
      <c r="B19" s="155" t="s">
        <v>324</v>
      </c>
      <c r="C19" s="136"/>
      <c r="D19" s="136"/>
      <c r="E19" s="136"/>
      <c r="F19" s="133" t="s">
        <v>325</v>
      </c>
      <c r="G19" s="136"/>
      <c r="H19" s="136"/>
      <c r="I19" s="156"/>
      <c r="J19" s="395"/>
    </row>
    <row r="20" spans="1:10" ht="12.95" customHeight="1" x14ac:dyDescent="0.2">
      <c r="A20" s="112" t="s">
        <v>280</v>
      </c>
      <c r="B20" s="155" t="s">
        <v>326</v>
      </c>
      <c r="C20" s="136"/>
      <c r="D20" s="136"/>
      <c r="E20" s="136"/>
      <c r="F20" s="133" t="s">
        <v>285</v>
      </c>
      <c r="G20" s="136"/>
      <c r="H20" s="136"/>
      <c r="I20" s="156"/>
      <c r="J20" s="395"/>
    </row>
    <row r="21" spans="1:10" ht="12.95" customHeight="1" x14ac:dyDescent="0.2">
      <c r="A21" s="116" t="s">
        <v>283</v>
      </c>
      <c r="B21" s="155" t="s">
        <v>327</v>
      </c>
      <c r="C21" s="136"/>
      <c r="D21" s="136"/>
      <c r="E21" s="136"/>
      <c r="F21" s="133" t="s">
        <v>288</v>
      </c>
      <c r="G21" s="136"/>
      <c r="H21" s="136"/>
      <c r="I21" s="156"/>
      <c r="J21" s="395"/>
    </row>
    <row r="22" spans="1:10" ht="12.95" customHeight="1" x14ac:dyDescent="0.2">
      <c r="A22" s="112" t="s">
        <v>286</v>
      </c>
      <c r="B22" s="155" t="s">
        <v>328</v>
      </c>
      <c r="C22" s="136"/>
      <c r="D22" s="136"/>
      <c r="E22" s="136"/>
      <c r="F22" s="131" t="s">
        <v>291</v>
      </c>
      <c r="G22" s="136"/>
      <c r="H22" s="136"/>
      <c r="I22" s="156"/>
      <c r="J22" s="395"/>
    </row>
    <row r="23" spans="1:10" ht="12.95" customHeight="1" x14ac:dyDescent="0.2">
      <c r="A23" s="116" t="s">
        <v>289</v>
      </c>
      <c r="B23" s="157" t="s">
        <v>329</v>
      </c>
      <c r="C23" s="136"/>
      <c r="D23" s="136"/>
      <c r="E23" s="136"/>
      <c r="F23" s="133" t="s">
        <v>330</v>
      </c>
      <c r="G23" s="136"/>
      <c r="H23" s="136"/>
      <c r="I23" s="156"/>
      <c r="J23" s="395"/>
    </row>
    <row r="24" spans="1:10" ht="12.95" customHeight="1" x14ac:dyDescent="0.2">
      <c r="A24" s="112" t="s">
        <v>292</v>
      </c>
      <c r="B24" s="158" t="s">
        <v>331</v>
      </c>
      <c r="C24" s="137">
        <f>+C25+C26+C27+C28+C29</f>
        <v>0</v>
      </c>
      <c r="D24" s="137">
        <f>+D25+D26+D27+D28+D29</f>
        <v>0</v>
      </c>
      <c r="E24" s="137">
        <f>+E25+E26+E27+E28+E29</f>
        <v>0</v>
      </c>
      <c r="F24" s="159" t="s">
        <v>297</v>
      </c>
      <c r="G24" s="136"/>
      <c r="H24" s="136"/>
      <c r="I24" s="156"/>
      <c r="J24" s="395"/>
    </row>
    <row r="25" spans="1:10" ht="12.95" customHeight="1" x14ac:dyDescent="0.2">
      <c r="A25" s="116" t="s">
        <v>295</v>
      </c>
      <c r="B25" s="157" t="s">
        <v>332</v>
      </c>
      <c r="C25" s="136"/>
      <c r="D25" s="136"/>
      <c r="E25" s="136"/>
      <c r="F25" s="159" t="s">
        <v>333</v>
      </c>
      <c r="G25" s="136"/>
      <c r="H25" s="136"/>
      <c r="I25" s="156"/>
      <c r="J25" s="395"/>
    </row>
    <row r="26" spans="1:10" ht="12.95" customHeight="1" x14ac:dyDescent="0.2">
      <c r="A26" s="112" t="s">
        <v>298</v>
      </c>
      <c r="B26" s="157" t="s">
        <v>334</v>
      </c>
      <c r="C26" s="136"/>
      <c r="D26" s="136"/>
      <c r="E26" s="136"/>
      <c r="F26" s="160"/>
      <c r="G26" s="136"/>
      <c r="H26" s="136"/>
      <c r="I26" s="156"/>
      <c r="J26" s="395"/>
    </row>
    <row r="27" spans="1:10" ht="12.95" customHeight="1" x14ac:dyDescent="0.2">
      <c r="A27" s="116" t="s">
        <v>300</v>
      </c>
      <c r="B27" s="155" t="s">
        <v>335</v>
      </c>
      <c r="C27" s="136"/>
      <c r="D27" s="136"/>
      <c r="E27" s="136"/>
      <c r="F27" s="161"/>
      <c r="G27" s="136"/>
      <c r="H27" s="136"/>
      <c r="I27" s="156"/>
      <c r="J27" s="395"/>
    </row>
    <row r="28" spans="1:10" ht="12.95" customHeight="1" x14ac:dyDescent="0.2">
      <c r="A28" s="112" t="s">
        <v>303</v>
      </c>
      <c r="B28" s="162" t="s">
        <v>336</v>
      </c>
      <c r="C28" s="136"/>
      <c r="D28" s="136"/>
      <c r="E28" s="136"/>
      <c r="F28" s="122"/>
      <c r="G28" s="136"/>
      <c r="H28" s="136"/>
      <c r="I28" s="156"/>
      <c r="J28" s="395"/>
    </row>
    <row r="29" spans="1:10" ht="12.95" customHeight="1" thickBot="1" x14ac:dyDescent="0.25">
      <c r="A29" s="116" t="s">
        <v>306</v>
      </c>
      <c r="B29" s="163" t="s">
        <v>337</v>
      </c>
      <c r="C29" s="136"/>
      <c r="D29" s="136"/>
      <c r="E29" s="136"/>
      <c r="F29" s="161"/>
      <c r="G29" s="136"/>
      <c r="H29" s="136"/>
      <c r="I29" s="156"/>
      <c r="J29" s="395"/>
    </row>
    <row r="30" spans="1:10" ht="16.5" customHeight="1" thickBot="1" x14ac:dyDescent="0.25">
      <c r="A30" s="127" t="s">
        <v>309</v>
      </c>
      <c r="B30" s="128" t="s">
        <v>338</v>
      </c>
      <c r="C30" s="129">
        <f>+C18+C24</f>
        <v>0</v>
      </c>
      <c r="D30" s="129">
        <f>+D18+D24</f>
        <v>0</v>
      </c>
      <c r="E30" s="129">
        <f>+E18+E24</f>
        <v>0</v>
      </c>
      <c r="F30" s="128" t="s">
        <v>339</v>
      </c>
      <c r="G30" s="129">
        <f>SUM(G18:G29)</f>
        <v>0</v>
      </c>
      <c r="H30" s="129">
        <f>SUM(H18:H29)</f>
        <v>0</v>
      </c>
      <c r="I30" s="150">
        <f>SUM(I18:I29)</f>
        <v>0</v>
      </c>
      <c r="J30" s="395"/>
    </row>
    <row r="31" spans="1:10" ht="16.5" customHeight="1" thickBot="1" x14ac:dyDescent="0.25">
      <c r="A31" s="127" t="s">
        <v>340</v>
      </c>
      <c r="B31" s="138" t="s">
        <v>341</v>
      </c>
      <c r="C31" s="139">
        <f>+C17+C30</f>
        <v>36255</v>
      </c>
      <c r="D31" s="139">
        <f>+D17+D30</f>
        <v>54328</v>
      </c>
      <c r="E31" s="140">
        <f>+E17+E30</f>
        <v>42564</v>
      </c>
      <c r="F31" s="138" t="s">
        <v>342</v>
      </c>
      <c r="G31" s="139">
        <f>+G17+G30</f>
        <v>34655</v>
      </c>
      <c r="H31" s="139">
        <f>+H17+H30</f>
        <v>48987</v>
      </c>
      <c r="I31" s="164">
        <f>+I17+I30</f>
        <v>44932</v>
      </c>
      <c r="J31" s="395"/>
    </row>
    <row r="32" spans="1:10" ht="16.5" customHeight="1" thickBot="1" x14ac:dyDescent="0.25">
      <c r="A32" s="127" t="s">
        <v>343</v>
      </c>
      <c r="B32" s="138" t="s">
        <v>307</v>
      </c>
      <c r="C32" s="139" t="str">
        <f>IF(C17-G17&lt;0,G17-C17,"-")</f>
        <v>-</v>
      </c>
      <c r="D32" s="139" t="str">
        <f>IF(D17-H17&lt;0,H17-D17,"-")</f>
        <v>-</v>
      </c>
      <c r="E32" s="140">
        <f>IF(E17-I17&lt;0,I17-E17,"-")</f>
        <v>2368</v>
      </c>
      <c r="F32" s="138" t="s">
        <v>308</v>
      </c>
      <c r="G32" s="139">
        <f>IF(C17-G17&gt;0,C17-G17,"-")</f>
        <v>1600</v>
      </c>
      <c r="H32" s="139">
        <f>IF(D17-H17&gt;0,D17-H17,"-")</f>
        <v>5341</v>
      </c>
      <c r="I32" s="164" t="str">
        <f>IF(E17-I17&gt;0,E17-I17,"-")</f>
        <v>-</v>
      </c>
      <c r="J32" s="395"/>
    </row>
    <row r="33" spans="1:10" ht="16.5" customHeight="1" thickBot="1" x14ac:dyDescent="0.25">
      <c r="A33" s="127" t="s">
        <v>344</v>
      </c>
      <c r="B33" s="138" t="s">
        <v>310</v>
      </c>
      <c r="C33" s="139" t="str">
        <f>IF(C26-G26&lt;0,G26-C26,"-")</f>
        <v>-</v>
      </c>
      <c r="D33" s="139" t="str">
        <f>IF(D26-H26&lt;0,H26-D26,"-")</f>
        <v>-</v>
      </c>
      <c r="E33" s="140" t="str">
        <f>IF(E26-I26&lt;0,I26-E26,"-")</f>
        <v>-</v>
      </c>
      <c r="F33" s="138" t="s">
        <v>311</v>
      </c>
      <c r="G33" s="139" t="str">
        <f>IF(C26-G26&gt;0,C26-G26,"-")</f>
        <v>-</v>
      </c>
      <c r="H33" s="139" t="str">
        <f>IF(D26-H26&gt;0,D26-H26,"-")</f>
        <v>-</v>
      </c>
      <c r="I33" s="164" t="str">
        <f>IF(E26-I26&gt;0,E26-I26,"-")</f>
        <v>-</v>
      </c>
      <c r="J33" s="395"/>
    </row>
  </sheetData>
  <mergeCells count="2">
    <mergeCell ref="J1:J33"/>
    <mergeCell ref="A3:A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zoomScaleNormal="100" workbookViewId="0">
      <selection activeCell="C5" sqref="C5"/>
    </sheetView>
  </sheetViews>
  <sheetFormatPr defaultRowHeight="12.75" x14ac:dyDescent="0.2"/>
  <cols>
    <col min="1" max="1" width="39.6640625" style="186" customWidth="1"/>
    <col min="2" max="7" width="15.6640625" style="165" customWidth="1"/>
    <col min="8" max="8" width="5.1640625" style="165" customWidth="1"/>
    <col min="9" max="16384" width="9.33203125" style="165"/>
  </cols>
  <sheetData>
    <row r="1" spans="1:8" ht="18" customHeight="1" x14ac:dyDescent="0.2">
      <c r="A1" s="398" t="s">
        <v>345</v>
      </c>
      <c r="B1" s="398"/>
      <c r="C1" s="398"/>
      <c r="D1" s="398"/>
      <c r="E1" s="398"/>
      <c r="F1" s="398"/>
      <c r="G1" s="398"/>
      <c r="H1" s="399" t="str">
        <f>+CONCATENATE("3. melléklet a ……/",LEFT([1]ÖSSZEFÜGGÉSEK!A4,4)+1,". (……) önkormányzati rendelethez")</f>
        <v>3. melléklet a ……/2015. (……) önkormányzati rendelethez</v>
      </c>
    </row>
    <row r="2" spans="1:8" ht="22.5" customHeight="1" thickBot="1" x14ac:dyDescent="0.3">
      <c r="A2" s="97"/>
      <c r="B2" s="94"/>
      <c r="C2" s="94"/>
      <c r="D2" s="94"/>
      <c r="E2" s="94"/>
      <c r="F2" s="400" t="s">
        <v>254</v>
      </c>
      <c r="G2" s="400"/>
      <c r="H2" s="399"/>
    </row>
    <row r="3" spans="1:8" s="168" customFormat="1" ht="50.25" customHeight="1" thickBot="1" x14ac:dyDescent="0.25">
      <c r="A3" s="102" t="s">
        <v>346</v>
      </c>
      <c r="B3" s="103" t="s">
        <v>347</v>
      </c>
      <c r="C3" s="103" t="s">
        <v>348</v>
      </c>
      <c r="D3" s="103" t="str">
        <f>+CONCATENATE("Felhasználás ",LEFT([1]ÖSSZEFÜGGÉSEK!A4,4)-1,". XII.31-ig")</f>
        <v>Felhasználás 2013. XII.31-ig</v>
      </c>
      <c r="E3" s="103" t="str">
        <f>+CONCATENATE(LEFT([1]ÖSSZEFÜGGÉSEK!A4,4),". évi módosított előirányzat")</f>
        <v>2014. évi módosított előirányzat</v>
      </c>
      <c r="F3" s="166" t="str">
        <f>+CONCATENATE(LEFT([1]ÖSSZEFÜGGÉSEK!A4,4),". évi teljesítés")</f>
        <v>2014. évi teljesítés</v>
      </c>
      <c r="G3" s="167" t="str">
        <f>+CONCATENATE("Összes teljesítés ",LEFT([1]ÖSSZEFÜGGÉSEK!A4,4),". dec. 31-ig")</f>
        <v>Összes teljesítés 2014. dec. 31-ig</v>
      </c>
      <c r="H3" s="399"/>
    </row>
    <row r="4" spans="1:8" s="94" customFormat="1" ht="12" customHeight="1" thickBot="1" x14ac:dyDescent="0.25">
      <c r="A4" s="169" t="s">
        <v>8</v>
      </c>
      <c r="B4" s="170" t="s">
        <v>9</v>
      </c>
      <c r="C4" s="170" t="s">
        <v>10</v>
      </c>
      <c r="D4" s="170" t="s">
        <v>11</v>
      </c>
      <c r="E4" s="170" t="s">
        <v>12</v>
      </c>
      <c r="F4" s="171" t="s">
        <v>258</v>
      </c>
      <c r="G4" s="172" t="s">
        <v>349</v>
      </c>
      <c r="H4" s="399"/>
    </row>
    <row r="5" spans="1:8" ht="15.95" customHeight="1" x14ac:dyDescent="0.2">
      <c r="A5" s="122" t="s">
        <v>350</v>
      </c>
      <c r="B5" s="173"/>
      <c r="C5" s="174">
        <v>2014</v>
      </c>
      <c r="D5" s="173"/>
      <c r="E5" s="173">
        <v>4165</v>
      </c>
      <c r="F5" s="175">
        <v>4165</v>
      </c>
      <c r="G5" s="176">
        <f>+D5+F5</f>
        <v>4165</v>
      </c>
      <c r="H5" s="399"/>
    </row>
    <row r="6" spans="1:8" ht="15.95" customHeight="1" x14ac:dyDescent="0.2">
      <c r="A6" s="122"/>
      <c r="B6" s="173"/>
      <c r="C6" s="174"/>
      <c r="D6" s="173"/>
      <c r="E6" s="173"/>
      <c r="F6" s="175"/>
      <c r="G6" s="176">
        <f t="shared" ref="G6:G23" si="0">+D6+F6</f>
        <v>0</v>
      </c>
      <c r="H6" s="399"/>
    </row>
    <row r="7" spans="1:8" ht="15.95" customHeight="1" x14ac:dyDescent="0.2">
      <c r="A7" s="122"/>
      <c r="B7" s="173"/>
      <c r="C7" s="174"/>
      <c r="D7" s="173"/>
      <c r="E7" s="173"/>
      <c r="F7" s="175"/>
      <c r="G7" s="176">
        <f t="shared" si="0"/>
        <v>0</v>
      </c>
      <c r="H7" s="399"/>
    </row>
    <row r="8" spans="1:8" ht="15.95" customHeight="1" x14ac:dyDescent="0.2">
      <c r="A8" s="177"/>
      <c r="B8" s="173"/>
      <c r="C8" s="174"/>
      <c r="D8" s="173"/>
      <c r="E8" s="173"/>
      <c r="F8" s="175"/>
      <c r="G8" s="176">
        <f t="shared" si="0"/>
        <v>0</v>
      </c>
      <c r="H8" s="399"/>
    </row>
    <row r="9" spans="1:8" ht="15.95" customHeight="1" x14ac:dyDescent="0.2">
      <c r="A9" s="122"/>
      <c r="B9" s="173"/>
      <c r="C9" s="174"/>
      <c r="D9" s="173"/>
      <c r="E9" s="173"/>
      <c r="F9" s="175"/>
      <c r="G9" s="176">
        <f t="shared" si="0"/>
        <v>0</v>
      </c>
      <c r="H9" s="399"/>
    </row>
    <row r="10" spans="1:8" ht="15.95" customHeight="1" x14ac:dyDescent="0.2">
      <c r="A10" s="177"/>
      <c r="B10" s="173"/>
      <c r="C10" s="174"/>
      <c r="D10" s="173"/>
      <c r="E10" s="173"/>
      <c r="F10" s="175"/>
      <c r="G10" s="176">
        <f t="shared" si="0"/>
        <v>0</v>
      </c>
      <c r="H10" s="399"/>
    </row>
    <row r="11" spans="1:8" ht="15.95" customHeight="1" x14ac:dyDescent="0.2">
      <c r="A11" s="122"/>
      <c r="B11" s="173"/>
      <c r="C11" s="174"/>
      <c r="D11" s="173"/>
      <c r="E11" s="173"/>
      <c r="F11" s="175"/>
      <c r="G11" s="176">
        <f t="shared" si="0"/>
        <v>0</v>
      </c>
      <c r="H11" s="399"/>
    </row>
    <row r="12" spans="1:8" ht="15.95" customHeight="1" x14ac:dyDescent="0.2">
      <c r="A12" s="122"/>
      <c r="B12" s="173"/>
      <c r="C12" s="174"/>
      <c r="D12" s="173"/>
      <c r="E12" s="173"/>
      <c r="F12" s="175"/>
      <c r="G12" s="176">
        <f t="shared" si="0"/>
        <v>0</v>
      </c>
      <c r="H12" s="399"/>
    </row>
    <row r="13" spans="1:8" ht="15.95" customHeight="1" x14ac:dyDescent="0.2">
      <c r="A13" s="122"/>
      <c r="B13" s="173"/>
      <c r="C13" s="174"/>
      <c r="D13" s="173"/>
      <c r="E13" s="173"/>
      <c r="F13" s="175"/>
      <c r="G13" s="176">
        <f t="shared" si="0"/>
        <v>0</v>
      </c>
      <c r="H13" s="399"/>
    </row>
    <row r="14" spans="1:8" ht="15.95" customHeight="1" x14ac:dyDescent="0.2">
      <c r="A14" s="122"/>
      <c r="B14" s="173"/>
      <c r="C14" s="174"/>
      <c r="D14" s="173"/>
      <c r="E14" s="173"/>
      <c r="F14" s="175"/>
      <c r="G14" s="176">
        <f t="shared" si="0"/>
        <v>0</v>
      </c>
      <c r="H14" s="399"/>
    </row>
    <row r="15" spans="1:8" ht="15.95" customHeight="1" x14ac:dyDescent="0.2">
      <c r="A15" s="122"/>
      <c r="B15" s="173"/>
      <c r="C15" s="174"/>
      <c r="D15" s="173"/>
      <c r="E15" s="173"/>
      <c r="F15" s="175"/>
      <c r="G15" s="176">
        <f t="shared" si="0"/>
        <v>0</v>
      </c>
      <c r="H15" s="399"/>
    </row>
    <row r="16" spans="1:8" ht="15.95" customHeight="1" x14ac:dyDescent="0.2">
      <c r="A16" s="122"/>
      <c r="B16" s="173"/>
      <c r="C16" s="174"/>
      <c r="D16" s="173"/>
      <c r="E16" s="173"/>
      <c r="F16" s="175"/>
      <c r="G16" s="176">
        <f t="shared" si="0"/>
        <v>0</v>
      </c>
      <c r="H16" s="399"/>
    </row>
    <row r="17" spans="1:8" ht="15.95" customHeight="1" x14ac:dyDescent="0.2">
      <c r="A17" s="122"/>
      <c r="B17" s="173"/>
      <c r="C17" s="174"/>
      <c r="D17" s="173"/>
      <c r="E17" s="173"/>
      <c r="F17" s="175"/>
      <c r="G17" s="176">
        <f t="shared" si="0"/>
        <v>0</v>
      </c>
      <c r="H17" s="399"/>
    </row>
    <row r="18" spans="1:8" ht="15.95" customHeight="1" x14ac:dyDescent="0.2">
      <c r="A18" s="122"/>
      <c r="B18" s="173"/>
      <c r="C18" s="174"/>
      <c r="D18" s="173"/>
      <c r="E18" s="173"/>
      <c r="F18" s="175"/>
      <c r="G18" s="176">
        <f t="shared" si="0"/>
        <v>0</v>
      </c>
      <c r="H18" s="399"/>
    </row>
    <row r="19" spans="1:8" ht="15.95" customHeight="1" x14ac:dyDescent="0.2">
      <c r="A19" s="122"/>
      <c r="B19" s="173"/>
      <c r="C19" s="174"/>
      <c r="D19" s="173"/>
      <c r="E19" s="173"/>
      <c r="F19" s="175"/>
      <c r="G19" s="176">
        <f t="shared" si="0"/>
        <v>0</v>
      </c>
      <c r="H19" s="399"/>
    </row>
    <row r="20" spans="1:8" ht="15.95" customHeight="1" x14ac:dyDescent="0.2">
      <c r="A20" s="122"/>
      <c r="B20" s="173"/>
      <c r="C20" s="174"/>
      <c r="D20" s="173"/>
      <c r="E20" s="173"/>
      <c r="F20" s="175"/>
      <c r="G20" s="176">
        <f t="shared" si="0"/>
        <v>0</v>
      </c>
      <c r="H20" s="399"/>
    </row>
    <row r="21" spans="1:8" ht="15.95" customHeight="1" x14ac:dyDescent="0.2">
      <c r="A21" s="122"/>
      <c r="B21" s="173"/>
      <c r="C21" s="174"/>
      <c r="D21" s="173"/>
      <c r="E21" s="173"/>
      <c r="F21" s="175"/>
      <c r="G21" s="176">
        <f t="shared" si="0"/>
        <v>0</v>
      </c>
      <c r="H21" s="399"/>
    </row>
    <row r="22" spans="1:8" ht="15.95" customHeight="1" x14ac:dyDescent="0.2">
      <c r="A22" s="122"/>
      <c r="B22" s="173"/>
      <c r="C22" s="174"/>
      <c r="D22" s="173"/>
      <c r="E22" s="173"/>
      <c r="F22" s="175"/>
      <c r="G22" s="176">
        <f t="shared" si="0"/>
        <v>0</v>
      </c>
      <c r="H22" s="399"/>
    </row>
    <row r="23" spans="1:8" ht="15.95" customHeight="1" thickBot="1" x14ac:dyDescent="0.25">
      <c r="A23" s="124"/>
      <c r="B23" s="178"/>
      <c r="C23" s="179"/>
      <c r="D23" s="178"/>
      <c r="E23" s="178"/>
      <c r="F23" s="180"/>
      <c r="G23" s="176">
        <f t="shared" si="0"/>
        <v>0</v>
      </c>
      <c r="H23" s="399"/>
    </row>
    <row r="24" spans="1:8" s="185" customFormat="1" ht="18" customHeight="1" thickBot="1" x14ac:dyDescent="0.25">
      <c r="A24" s="181" t="s">
        <v>351</v>
      </c>
      <c r="B24" s="182">
        <f>SUM(B5:B23)</f>
        <v>0</v>
      </c>
      <c r="C24" s="183"/>
      <c r="D24" s="182">
        <f>SUM(D5:D23)</f>
        <v>0</v>
      </c>
      <c r="E24" s="182">
        <f>SUM(E5:E23)</f>
        <v>4165</v>
      </c>
      <c r="F24" s="182">
        <f>SUM(F5:F23)</f>
        <v>4165</v>
      </c>
      <c r="G24" s="184">
        <f>SUM(G5:G23)</f>
        <v>4165</v>
      </c>
      <c r="H24" s="399"/>
    </row>
    <row r="25" spans="1:8" x14ac:dyDescent="0.2">
      <c r="F25" s="185"/>
      <c r="G25" s="185"/>
      <c r="H25" s="187"/>
    </row>
    <row r="26" spans="1:8" x14ac:dyDescent="0.2">
      <c r="H26" s="187"/>
    </row>
    <row r="27" spans="1:8" x14ac:dyDescent="0.2">
      <c r="H27" s="187"/>
    </row>
    <row r="28" spans="1:8" x14ac:dyDescent="0.2">
      <c r="H28" s="187"/>
    </row>
    <row r="29" spans="1:8" x14ac:dyDescent="0.2">
      <c r="H29" s="187"/>
    </row>
    <row r="30" spans="1:8" x14ac:dyDescent="0.2">
      <c r="H30" s="187"/>
    </row>
    <row r="31" spans="1:8" x14ac:dyDescent="0.2">
      <c r="H31" s="187"/>
    </row>
    <row r="32" spans="1:8" x14ac:dyDescent="0.2">
      <c r="H32" s="187"/>
    </row>
    <row r="33" spans="8:8" x14ac:dyDescent="0.2">
      <c r="H33" s="187"/>
    </row>
  </sheetData>
  <sheetProtection sheet="1" objects="1" scenarios="1"/>
  <mergeCells count="3">
    <mergeCell ref="A1:G1"/>
    <mergeCell ref="H1:H24"/>
    <mergeCell ref="F2:G2"/>
  </mergeCells>
  <printOptions horizontalCentered="1"/>
  <pageMargins left="0.78740157480314965" right="0.78740157480314965" top="1" bottom="0.98425196850393704" header="0.78740157480314965" footer="0.78740157480314965"/>
  <pageSetup paperSize="9" scale="10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4"/>
  <sheetViews>
    <sheetView zoomScaleNormal="100" zoomScaleSheetLayoutView="130" workbookViewId="0">
      <selection activeCell="E6" sqref="E6"/>
    </sheetView>
  </sheetViews>
  <sheetFormatPr defaultRowHeight="12.75" x14ac:dyDescent="0.2"/>
  <cols>
    <col min="1" max="1" width="48.1640625" style="186" customWidth="1"/>
    <col min="2" max="7" width="15.83203125" style="165" customWidth="1"/>
    <col min="8" max="8" width="4.1640625" style="165" customWidth="1"/>
    <col min="9" max="9" width="13.83203125" style="165" customWidth="1"/>
    <col min="10" max="16384" width="9.33203125" style="165"/>
  </cols>
  <sheetData>
    <row r="1" spans="1:8" ht="24.75" customHeight="1" x14ac:dyDescent="0.2">
      <c r="A1" s="398" t="s">
        <v>352</v>
      </c>
      <c r="B1" s="398"/>
      <c r="C1" s="398"/>
      <c r="D1" s="398"/>
      <c r="E1" s="398"/>
      <c r="F1" s="398"/>
      <c r="G1" s="398"/>
      <c r="H1" s="401" t="str">
        <f>+CONCATENATE("4. melléklet a ……/",LEFT([1]ÖSSZEFÜGGÉSEK!A4,4)+1,". (……) önkormányzati rendelethez")</f>
        <v>4. melléklet a ……/2015. (……) önkormányzati rendelethez</v>
      </c>
    </row>
    <row r="2" spans="1:8" ht="23.25" customHeight="1" thickBot="1" x14ac:dyDescent="0.3">
      <c r="A2" s="97"/>
      <c r="B2" s="94"/>
      <c r="C2" s="94"/>
      <c r="D2" s="94"/>
      <c r="E2" s="94"/>
      <c r="F2" s="400" t="s">
        <v>254</v>
      </c>
      <c r="G2" s="400"/>
      <c r="H2" s="401"/>
    </row>
    <row r="3" spans="1:8" s="168" customFormat="1" ht="48.75" customHeight="1" thickBot="1" x14ac:dyDescent="0.25">
      <c r="A3" s="102" t="s">
        <v>353</v>
      </c>
      <c r="B3" s="103" t="s">
        <v>347</v>
      </c>
      <c r="C3" s="103" t="s">
        <v>348</v>
      </c>
      <c r="D3" s="103" t="str">
        <f>+'[1]3.sz.mell.'!D3</f>
        <v>Felhasználás 2013. XII.31-ig</v>
      </c>
      <c r="E3" s="103" t="str">
        <f>+'[1]3.sz.mell.'!E3</f>
        <v>2014. évi módosított előirányzat</v>
      </c>
      <c r="F3" s="166" t="str">
        <f>+'[1]3.sz.mell.'!F3</f>
        <v>2014. évi teljesítés</v>
      </c>
      <c r="G3" s="167" t="str">
        <f>+'[1]3.sz.mell.'!G3</f>
        <v>Összes teljesítés 2014. dec. 31-ig</v>
      </c>
      <c r="H3" s="401"/>
    </row>
    <row r="4" spans="1:8" s="94" customFormat="1" ht="15" customHeight="1" thickBot="1" x14ac:dyDescent="0.25">
      <c r="A4" s="169" t="s">
        <v>8</v>
      </c>
      <c r="B4" s="170" t="s">
        <v>9</v>
      </c>
      <c r="C4" s="170" t="s">
        <v>10</v>
      </c>
      <c r="D4" s="170" t="s">
        <v>11</v>
      </c>
      <c r="E4" s="170" t="s">
        <v>12</v>
      </c>
      <c r="F4" s="171" t="s">
        <v>258</v>
      </c>
      <c r="G4" s="172" t="s">
        <v>349</v>
      </c>
      <c r="H4" s="401"/>
    </row>
    <row r="5" spans="1:8" ht="15.95" customHeight="1" x14ac:dyDescent="0.2">
      <c r="A5" s="188" t="s">
        <v>354</v>
      </c>
      <c r="B5" s="173">
        <v>52060</v>
      </c>
      <c r="C5" s="189" t="s">
        <v>355</v>
      </c>
      <c r="D5" s="173">
        <v>18873</v>
      </c>
      <c r="E5" s="173">
        <v>28722</v>
      </c>
      <c r="F5" s="175">
        <v>24707</v>
      </c>
      <c r="G5" s="176">
        <f>+D5+F5</f>
        <v>43580</v>
      </c>
      <c r="H5" s="401"/>
    </row>
    <row r="6" spans="1:8" ht="15.95" customHeight="1" x14ac:dyDescent="0.2">
      <c r="A6" s="188"/>
      <c r="B6" s="173"/>
      <c r="C6" s="189"/>
      <c r="D6" s="173"/>
      <c r="E6" s="173"/>
      <c r="F6" s="175"/>
      <c r="G6" s="176">
        <f t="shared" ref="G6:G23" si="0">+D6+F6</f>
        <v>0</v>
      </c>
      <c r="H6" s="401"/>
    </row>
    <row r="7" spans="1:8" ht="15.95" customHeight="1" x14ac:dyDescent="0.2">
      <c r="A7" s="188"/>
      <c r="B7" s="173"/>
      <c r="C7" s="189"/>
      <c r="D7" s="173"/>
      <c r="E7" s="173"/>
      <c r="F7" s="175"/>
      <c r="G7" s="176">
        <f t="shared" si="0"/>
        <v>0</v>
      </c>
      <c r="H7" s="401"/>
    </row>
    <row r="8" spans="1:8" ht="15.95" customHeight="1" x14ac:dyDescent="0.2">
      <c r="A8" s="188"/>
      <c r="B8" s="173"/>
      <c r="C8" s="189"/>
      <c r="D8" s="173"/>
      <c r="E8" s="173"/>
      <c r="F8" s="175"/>
      <c r="G8" s="176">
        <f t="shared" si="0"/>
        <v>0</v>
      </c>
      <c r="H8" s="401"/>
    </row>
    <row r="9" spans="1:8" ht="15.95" customHeight="1" x14ac:dyDescent="0.2">
      <c r="A9" s="188"/>
      <c r="B9" s="173"/>
      <c r="C9" s="189"/>
      <c r="D9" s="173"/>
      <c r="E9" s="173"/>
      <c r="F9" s="175"/>
      <c r="G9" s="176">
        <f t="shared" si="0"/>
        <v>0</v>
      </c>
      <c r="H9" s="401"/>
    </row>
    <row r="10" spans="1:8" ht="15.95" customHeight="1" x14ac:dyDescent="0.2">
      <c r="A10" s="188"/>
      <c r="B10" s="173"/>
      <c r="C10" s="189"/>
      <c r="D10" s="173"/>
      <c r="E10" s="173"/>
      <c r="F10" s="175"/>
      <c r="G10" s="176">
        <f t="shared" si="0"/>
        <v>0</v>
      </c>
      <c r="H10" s="401"/>
    </row>
    <row r="11" spans="1:8" ht="15.95" customHeight="1" x14ac:dyDescent="0.2">
      <c r="A11" s="188"/>
      <c r="B11" s="173"/>
      <c r="C11" s="189"/>
      <c r="D11" s="173"/>
      <c r="E11" s="173"/>
      <c r="F11" s="175"/>
      <c r="G11" s="176">
        <f t="shared" si="0"/>
        <v>0</v>
      </c>
      <c r="H11" s="401"/>
    </row>
    <row r="12" spans="1:8" ht="15.95" customHeight="1" x14ac:dyDescent="0.2">
      <c r="A12" s="188"/>
      <c r="B12" s="173"/>
      <c r="C12" s="189"/>
      <c r="D12" s="173"/>
      <c r="E12" s="173"/>
      <c r="F12" s="175"/>
      <c r="G12" s="176">
        <f t="shared" si="0"/>
        <v>0</v>
      </c>
      <c r="H12" s="401"/>
    </row>
    <row r="13" spans="1:8" ht="15.95" customHeight="1" x14ac:dyDescent="0.2">
      <c r="A13" s="188"/>
      <c r="B13" s="173"/>
      <c r="C13" s="189"/>
      <c r="D13" s="173"/>
      <c r="E13" s="173"/>
      <c r="F13" s="175"/>
      <c r="G13" s="176">
        <f t="shared" si="0"/>
        <v>0</v>
      </c>
      <c r="H13" s="401"/>
    </row>
    <row r="14" spans="1:8" ht="15.95" customHeight="1" x14ac:dyDescent="0.2">
      <c r="A14" s="188"/>
      <c r="B14" s="173"/>
      <c r="C14" s="189"/>
      <c r="D14" s="173"/>
      <c r="E14" s="173"/>
      <c r="F14" s="175"/>
      <c r="G14" s="176">
        <f t="shared" si="0"/>
        <v>0</v>
      </c>
      <c r="H14" s="401"/>
    </row>
    <row r="15" spans="1:8" ht="15.95" customHeight="1" x14ac:dyDescent="0.2">
      <c r="A15" s="188"/>
      <c r="B15" s="173"/>
      <c r="C15" s="189"/>
      <c r="D15" s="173"/>
      <c r="E15" s="173"/>
      <c r="F15" s="175"/>
      <c r="G15" s="176">
        <f t="shared" si="0"/>
        <v>0</v>
      </c>
      <c r="H15" s="401"/>
    </row>
    <row r="16" spans="1:8" ht="15.95" customHeight="1" x14ac:dyDescent="0.2">
      <c r="A16" s="188"/>
      <c r="B16" s="173"/>
      <c r="C16" s="189"/>
      <c r="D16" s="173"/>
      <c r="E16" s="173"/>
      <c r="F16" s="175"/>
      <c r="G16" s="176">
        <f t="shared" si="0"/>
        <v>0</v>
      </c>
      <c r="H16" s="401"/>
    </row>
    <row r="17" spans="1:8" ht="15.95" customHeight="1" x14ac:dyDescent="0.2">
      <c r="A17" s="188"/>
      <c r="B17" s="173"/>
      <c r="C17" s="189"/>
      <c r="D17" s="173"/>
      <c r="E17" s="173"/>
      <c r="F17" s="175"/>
      <c r="G17" s="176">
        <f t="shared" si="0"/>
        <v>0</v>
      </c>
      <c r="H17" s="401"/>
    </row>
    <row r="18" spans="1:8" ht="15.95" customHeight="1" x14ac:dyDescent="0.2">
      <c r="A18" s="188"/>
      <c r="B18" s="173"/>
      <c r="C18" s="189"/>
      <c r="D18" s="173"/>
      <c r="E18" s="173"/>
      <c r="F18" s="175"/>
      <c r="G18" s="176">
        <f t="shared" si="0"/>
        <v>0</v>
      </c>
      <c r="H18" s="401"/>
    </row>
    <row r="19" spans="1:8" ht="15.95" customHeight="1" x14ac:dyDescent="0.2">
      <c r="A19" s="188"/>
      <c r="B19" s="173"/>
      <c r="C19" s="189"/>
      <c r="D19" s="173"/>
      <c r="E19" s="173"/>
      <c r="F19" s="175"/>
      <c r="G19" s="176">
        <f t="shared" si="0"/>
        <v>0</v>
      </c>
      <c r="H19" s="401"/>
    </row>
    <row r="20" spans="1:8" ht="15.95" customHeight="1" x14ac:dyDescent="0.2">
      <c r="A20" s="188"/>
      <c r="B20" s="173"/>
      <c r="C20" s="189"/>
      <c r="D20" s="173"/>
      <c r="E20" s="173"/>
      <c r="F20" s="175"/>
      <c r="G20" s="176">
        <f t="shared" si="0"/>
        <v>0</v>
      </c>
      <c r="H20" s="401"/>
    </row>
    <row r="21" spans="1:8" ht="15.95" customHeight="1" x14ac:dyDescent="0.2">
      <c r="A21" s="188"/>
      <c r="B21" s="173"/>
      <c r="C21" s="189"/>
      <c r="D21" s="173"/>
      <c r="E21" s="173"/>
      <c r="F21" s="175"/>
      <c r="G21" s="176">
        <f t="shared" si="0"/>
        <v>0</v>
      </c>
      <c r="H21" s="401"/>
    </row>
    <row r="22" spans="1:8" ht="15.95" customHeight="1" x14ac:dyDescent="0.2">
      <c r="A22" s="188"/>
      <c r="B22" s="173"/>
      <c r="C22" s="189"/>
      <c r="D22" s="173"/>
      <c r="E22" s="173"/>
      <c r="F22" s="175"/>
      <c r="G22" s="176">
        <f t="shared" si="0"/>
        <v>0</v>
      </c>
      <c r="H22" s="401"/>
    </row>
    <row r="23" spans="1:8" ht="15.95" customHeight="1" thickBot="1" x14ac:dyDescent="0.25">
      <c r="A23" s="190"/>
      <c r="B23" s="178"/>
      <c r="C23" s="191"/>
      <c r="D23" s="178"/>
      <c r="E23" s="178"/>
      <c r="F23" s="180"/>
      <c r="G23" s="176">
        <f t="shared" si="0"/>
        <v>0</v>
      </c>
      <c r="H23" s="401"/>
    </row>
    <row r="24" spans="1:8" s="185" customFormat="1" ht="18" customHeight="1" thickBot="1" x14ac:dyDescent="0.25">
      <c r="A24" s="181" t="s">
        <v>351</v>
      </c>
      <c r="B24" s="182">
        <f>SUM(B5:B23)</f>
        <v>52060</v>
      </c>
      <c r="C24" s="183"/>
      <c r="D24" s="182">
        <f>SUM(D5:D23)</f>
        <v>18873</v>
      </c>
      <c r="E24" s="182">
        <f>SUM(E5:E23)</f>
        <v>28722</v>
      </c>
      <c r="F24" s="182">
        <f>SUM(F5:F23)</f>
        <v>24707</v>
      </c>
      <c r="G24" s="184">
        <f>SUM(G5:G23)</f>
        <v>43580</v>
      </c>
      <c r="H24" s="401"/>
    </row>
  </sheetData>
  <sheetProtection sheet="1"/>
  <mergeCells count="3">
    <mergeCell ref="A1:G1"/>
    <mergeCell ref="H1:H24"/>
    <mergeCell ref="F2:G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7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9"/>
  <sheetViews>
    <sheetView view="pageLayout" topLeftCell="A130" zoomScaleNormal="100" zoomScaleSheetLayoutView="100" workbookViewId="0">
      <selection activeCell="D87" sqref="D87"/>
    </sheetView>
  </sheetViews>
  <sheetFormatPr defaultRowHeight="12.75" x14ac:dyDescent="0.2"/>
  <cols>
    <col min="1" max="1" width="14.83203125" style="250" customWidth="1"/>
    <col min="2" max="2" width="65.33203125" style="251" customWidth="1"/>
    <col min="3" max="5" width="17" style="252" customWidth="1"/>
    <col min="6" max="16384" width="9.33203125" style="209"/>
  </cols>
  <sheetData>
    <row r="1" spans="1:5" s="196" customFormat="1" ht="16.5" customHeight="1" thickBot="1" x14ac:dyDescent="0.25">
      <c r="A1" s="192"/>
      <c r="B1" s="193"/>
      <c r="C1" s="194"/>
      <c r="D1" s="195"/>
      <c r="E1" s="194" t="str">
        <f>+CONCATENATE("5.1. melléklet a ……/",LEFT([1]ÖSSZEFÜGGÉSEK!A4,4)+1,". (……) önkormányzati rendelethez")</f>
        <v>5.1. melléklet a ……/2015. (……) önkormányzati rendelethez</v>
      </c>
    </row>
    <row r="2" spans="1:5" s="199" customFormat="1" ht="15.75" customHeight="1" x14ac:dyDescent="0.2">
      <c r="A2" s="197" t="s">
        <v>257</v>
      </c>
      <c r="B2" s="402" t="s">
        <v>356</v>
      </c>
      <c r="C2" s="403"/>
      <c r="D2" s="404"/>
      <c r="E2" s="198" t="s">
        <v>357</v>
      </c>
    </row>
    <row r="3" spans="1:5" s="199" customFormat="1" ht="24.75" thickBot="1" x14ac:dyDescent="0.25">
      <c r="A3" s="200" t="s">
        <v>358</v>
      </c>
      <c r="B3" s="405" t="s">
        <v>359</v>
      </c>
      <c r="C3" s="406"/>
      <c r="D3" s="407"/>
      <c r="E3" s="201" t="s">
        <v>357</v>
      </c>
    </row>
    <row r="4" spans="1:5" s="204" customFormat="1" ht="15.95" customHeight="1" thickBot="1" x14ac:dyDescent="0.3">
      <c r="A4" s="202"/>
      <c r="B4" s="202"/>
      <c r="C4" s="203"/>
      <c r="D4" s="203"/>
      <c r="E4" s="203" t="s">
        <v>360</v>
      </c>
    </row>
    <row r="5" spans="1:5" ht="24.75" thickBot="1" x14ac:dyDescent="0.25">
      <c r="A5" s="205" t="s">
        <v>361</v>
      </c>
      <c r="B5" s="206" t="s">
        <v>362</v>
      </c>
      <c r="C5" s="207" t="s">
        <v>5</v>
      </c>
      <c r="D5" s="207" t="s">
        <v>6</v>
      </c>
      <c r="E5" s="208" t="s">
        <v>7</v>
      </c>
    </row>
    <row r="6" spans="1:5" s="214" customFormat="1" ht="12.95" customHeight="1" thickBot="1" x14ac:dyDescent="0.25">
      <c r="A6" s="210" t="s">
        <v>8</v>
      </c>
      <c r="B6" s="211" t="s">
        <v>9</v>
      </c>
      <c r="C6" s="211" t="s">
        <v>10</v>
      </c>
      <c r="D6" s="212" t="s">
        <v>11</v>
      </c>
      <c r="E6" s="213" t="s">
        <v>12</v>
      </c>
    </row>
    <row r="7" spans="1:5" s="214" customFormat="1" ht="15.95" customHeight="1" thickBot="1" x14ac:dyDescent="0.25">
      <c r="A7" s="408" t="s">
        <v>255</v>
      </c>
      <c r="B7" s="409"/>
      <c r="C7" s="409"/>
      <c r="D7" s="409"/>
      <c r="E7" s="410"/>
    </row>
    <row r="8" spans="1:5" s="214" customFormat="1" ht="12" customHeight="1" thickBot="1" x14ac:dyDescent="0.25">
      <c r="A8" s="6" t="s">
        <v>13</v>
      </c>
      <c r="B8" s="11" t="s">
        <v>14</v>
      </c>
      <c r="C8" s="12">
        <f>SUM(C9:C14)</f>
        <v>150629</v>
      </c>
      <c r="D8" s="12">
        <f>SUM(D9:D14)</f>
        <v>161914</v>
      </c>
      <c r="E8" s="13">
        <f>SUM(E9:E14)</f>
        <v>161914</v>
      </c>
    </row>
    <row r="9" spans="1:5" s="216" customFormat="1" ht="12" customHeight="1" x14ac:dyDescent="0.2">
      <c r="A9" s="215" t="s">
        <v>15</v>
      </c>
      <c r="B9" s="16" t="s">
        <v>16</v>
      </c>
      <c r="C9" s="17">
        <v>54634</v>
      </c>
      <c r="D9" s="17">
        <v>68002</v>
      </c>
      <c r="E9" s="18">
        <v>68002</v>
      </c>
    </row>
    <row r="10" spans="1:5" s="218" customFormat="1" ht="12" customHeight="1" x14ac:dyDescent="0.2">
      <c r="A10" s="217" t="s">
        <v>17</v>
      </c>
      <c r="B10" s="20" t="s">
        <v>18</v>
      </c>
      <c r="C10" s="21">
        <v>33880</v>
      </c>
      <c r="D10" s="21">
        <v>33880</v>
      </c>
      <c r="E10" s="22">
        <v>33880</v>
      </c>
    </row>
    <row r="11" spans="1:5" s="218" customFormat="1" ht="12" customHeight="1" x14ac:dyDescent="0.2">
      <c r="A11" s="217" t="s">
        <v>19</v>
      </c>
      <c r="B11" s="20" t="s">
        <v>20</v>
      </c>
      <c r="C11" s="21">
        <v>59907</v>
      </c>
      <c r="D11" s="21">
        <v>50228</v>
      </c>
      <c r="E11" s="22">
        <v>50228</v>
      </c>
    </row>
    <row r="12" spans="1:5" s="218" customFormat="1" ht="12" customHeight="1" x14ac:dyDescent="0.2">
      <c r="A12" s="217" t="s">
        <v>21</v>
      </c>
      <c r="B12" s="20" t="s">
        <v>22</v>
      </c>
      <c r="C12" s="21">
        <v>2208</v>
      </c>
      <c r="D12" s="21">
        <v>2208</v>
      </c>
      <c r="E12" s="22">
        <v>2208</v>
      </c>
    </row>
    <row r="13" spans="1:5" s="218" customFormat="1" ht="12" customHeight="1" x14ac:dyDescent="0.2">
      <c r="A13" s="217" t="s">
        <v>23</v>
      </c>
      <c r="B13" s="20" t="s">
        <v>24</v>
      </c>
      <c r="C13" s="21"/>
      <c r="D13" s="21">
        <v>1685</v>
      </c>
      <c r="E13" s="22">
        <v>1685</v>
      </c>
    </row>
    <row r="14" spans="1:5" s="216" customFormat="1" ht="12" customHeight="1" thickBot="1" x14ac:dyDescent="0.25">
      <c r="A14" s="219" t="s">
        <v>25</v>
      </c>
      <c r="B14" s="28" t="s">
        <v>26</v>
      </c>
      <c r="C14" s="25"/>
      <c r="D14" s="25">
        <v>5911</v>
      </c>
      <c r="E14" s="26">
        <v>5911</v>
      </c>
    </row>
    <row r="15" spans="1:5" s="216" customFormat="1" ht="12" customHeight="1" thickBot="1" x14ac:dyDescent="0.25">
      <c r="A15" s="6" t="s">
        <v>27</v>
      </c>
      <c r="B15" s="27" t="s">
        <v>28</v>
      </c>
      <c r="C15" s="12">
        <f>SUM(C16:C20)</f>
        <v>5585</v>
      </c>
      <c r="D15" s="12">
        <f>SUM(D16:D20)</f>
        <v>0</v>
      </c>
      <c r="E15" s="13">
        <f>SUM(E16:E20)</f>
        <v>0</v>
      </c>
    </row>
    <row r="16" spans="1:5" s="216" customFormat="1" ht="12" customHeight="1" x14ac:dyDescent="0.2">
      <c r="A16" s="215" t="s">
        <v>29</v>
      </c>
      <c r="B16" s="16" t="s">
        <v>30</v>
      </c>
      <c r="C16" s="17"/>
      <c r="D16" s="17"/>
      <c r="E16" s="18"/>
    </row>
    <row r="17" spans="1:5" s="216" customFormat="1" ht="12" customHeight="1" x14ac:dyDescent="0.2">
      <c r="A17" s="217" t="s">
        <v>31</v>
      </c>
      <c r="B17" s="20" t="s">
        <v>32</v>
      </c>
      <c r="C17" s="21"/>
      <c r="D17" s="21"/>
      <c r="E17" s="22"/>
    </row>
    <row r="18" spans="1:5" s="216" customFormat="1" ht="12" customHeight="1" x14ac:dyDescent="0.2">
      <c r="A18" s="217" t="s">
        <v>33</v>
      </c>
      <c r="B18" s="20" t="s">
        <v>34</v>
      </c>
      <c r="C18" s="21"/>
      <c r="D18" s="21"/>
      <c r="E18" s="22"/>
    </row>
    <row r="19" spans="1:5" s="216" customFormat="1" ht="12" customHeight="1" x14ac:dyDescent="0.2">
      <c r="A19" s="217" t="s">
        <v>35</v>
      </c>
      <c r="B19" s="20" t="s">
        <v>36</v>
      </c>
      <c r="C19" s="21"/>
      <c r="D19" s="21"/>
      <c r="E19" s="22"/>
    </row>
    <row r="20" spans="1:5" s="216" customFormat="1" ht="12" customHeight="1" x14ac:dyDescent="0.2">
      <c r="A20" s="217" t="s">
        <v>37</v>
      </c>
      <c r="B20" s="20" t="s">
        <v>38</v>
      </c>
      <c r="C20" s="21">
        <v>5585</v>
      </c>
      <c r="D20" s="21"/>
      <c r="E20" s="22"/>
    </row>
    <row r="21" spans="1:5" s="218" customFormat="1" ht="12" customHeight="1" thickBot="1" x14ac:dyDescent="0.25">
      <c r="A21" s="219" t="s">
        <v>39</v>
      </c>
      <c r="B21" s="28" t="s">
        <v>40</v>
      </c>
      <c r="C21" s="25"/>
      <c r="D21" s="25"/>
      <c r="E21" s="26"/>
    </row>
    <row r="22" spans="1:5" s="218" customFormat="1" ht="12" customHeight="1" thickBot="1" x14ac:dyDescent="0.25">
      <c r="A22" s="6" t="s">
        <v>41</v>
      </c>
      <c r="B22" s="11" t="s">
        <v>42</v>
      </c>
      <c r="C22" s="12">
        <f>SUM(C23:C27)</f>
        <v>0</v>
      </c>
      <c r="D22" s="12">
        <f>SUM(D23:D27)</f>
        <v>0</v>
      </c>
      <c r="E22" s="13">
        <f>SUM(E23:E27)</f>
        <v>0</v>
      </c>
    </row>
    <row r="23" spans="1:5" s="218" customFormat="1" ht="12" customHeight="1" x14ac:dyDescent="0.2">
      <c r="A23" s="215" t="s">
        <v>43</v>
      </c>
      <c r="B23" s="16" t="s">
        <v>44</v>
      </c>
      <c r="C23" s="17"/>
      <c r="D23" s="17"/>
      <c r="E23" s="18"/>
    </row>
    <row r="24" spans="1:5" s="216" customFormat="1" ht="12" customHeight="1" x14ac:dyDescent="0.2">
      <c r="A24" s="217" t="s">
        <v>45</v>
      </c>
      <c r="B24" s="20" t="s">
        <v>46</v>
      </c>
      <c r="C24" s="21"/>
      <c r="D24" s="21"/>
      <c r="E24" s="22"/>
    </row>
    <row r="25" spans="1:5" s="218" customFormat="1" ht="12" customHeight="1" x14ac:dyDescent="0.2">
      <c r="A25" s="217" t="s">
        <v>47</v>
      </c>
      <c r="B25" s="20" t="s">
        <v>48</v>
      </c>
      <c r="C25" s="21"/>
      <c r="D25" s="21"/>
      <c r="E25" s="22"/>
    </row>
    <row r="26" spans="1:5" s="218" customFormat="1" ht="12" customHeight="1" x14ac:dyDescent="0.2">
      <c r="A26" s="217" t="s">
        <v>49</v>
      </c>
      <c r="B26" s="20" t="s">
        <v>50</v>
      </c>
      <c r="C26" s="21"/>
      <c r="D26" s="21"/>
      <c r="E26" s="22"/>
    </row>
    <row r="27" spans="1:5" s="218" customFormat="1" ht="12" customHeight="1" x14ac:dyDescent="0.2">
      <c r="A27" s="217" t="s">
        <v>51</v>
      </c>
      <c r="B27" s="20" t="s">
        <v>52</v>
      </c>
      <c r="C27" s="21"/>
      <c r="D27" s="21"/>
      <c r="E27" s="22"/>
    </row>
    <row r="28" spans="1:5" s="218" customFormat="1" ht="12" customHeight="1" thickBot="1" x14ac:dyDescent="0.25">
      <c r="A28" s="219" t="s">
        <v>53</v>
      </c>
      <c r="B28" s="24" t="s">
        <v>54</v>
      </c>
      <c r="C28" s="25"/>
      <c r="D28" s="25"/>
      <c r="E28" s="26"/>
    </row>
    <row r="29" spans="1:5" s="218" customFormat="1" ht="12" customHeight="1" thickBot="1" x14ac:dyDescent="0.25">
      <c r="A29" s="6" t="s">
        <v>55</v>
      </c>
      <c r="B29" s="11" t="s">
        <v>56</v>
      </c>
      <c r="C29" s="29">
        <f>+C30+C33+C34+C35</f>
        <v>12700</v>
      </c>
      <c r="D29" s="29">
        <f>+D30+D33+D34+D35</f>
        <v>12700</v>
      </c>
      <c r="E29" s="30">
        <f>+E30+E33+E34+E35</f>
        <v>14094</v>
      </c>
    </row>
    <row r="30" spans="1:5" s="218" customFormat="1" ht="12" customHeight="1" x14ac:dyDescent="0.2">
      <c r="A30" s="215" t="s">
        <v>57</v>
      </c>
      <c r="B30" s="16" t="s">
        <v>58</v>
      </c>
      <c r="C30" s="31">
        <f>+C31+C32</f>
        <v>10200</v>
      </c>
      <c r="D30" s="31">
        <f>+D31+D32</f>
        <v>10200</v>
      </c>
      <c r="E30" s="32">
        <f>+E31+E32</f>
        <v>11750</v>
      </c>
    </row>
    <row r="31" spans="1:5" s="218" customFormat="1" ht="12" customHeight="1" x14ac:dyDescent="0.2">
      <c r="A31" s="217" t="s">
        <v>59</v>
      </c>
      <c r="B31" s="20" t="s">
        <v>60</v>
      </c>
      <c r="C31" s="21">
        <v>3200</v>
      </c>
      <c r="D31" s="21">
        <v>3200</v>
      </c>
      <c r="E31" s="22">
        <v>3239</v>
      </c>
    </row>
    <row r="32" spans="1:5" s="218" customFormat="1" ht="12" customHeight="1" x14ac:dyDescent="0.2">
      <c r="A32" s="217" t="s">
        <v>61</v>
      </c>
      <c r="B32" s="20" t="s">
        <v>62</v>
      </c>
      <c r="C32" s="21">
        <v>7000</v>
      </c>
      <c r="D32" s="21">
        <v>7000</v>
      </c>
      <c r="E32" s="22">
        <v>8511</v>
      </c>
    </row>
    <row r="33" spans="1:5" s="218" customFormat="1" ht="12" customHeight="1" x14ac:dyDescent="0.2">
      <c r="A33" s="217" t="s">
        <v>63</v>
      </c>
      <c r="B33" s="20" t="s">
        <v>64</v>
      </c>
      <c r="C33" s="21">
        <v>2000</v>
      </c>
      <c r="D33" s="21">
        <v>2000</v>
      </c>
      <c r="E33" s="22">
        <v>2017</v>
      </c>
    </row>
    <row r="34" spans="1:5" s="218" customFormat="1" ht="12" customHeight="1" x14ac:dyDescent="0.2">
      <c r="A34" s="217" t="s">
        <v>65</v>
      </c>
      <c r="B34" s="20" t="s">
        <v>66</v>
      </c>
      <c r="C34" s="21"/>
      <c r="D34" s="21"/>
      <c r="E34" s="22"/>
    </row>
    <row r="35" spans="1:5" s="218" customFormat="1" ht="12" customHeight="1" thickBot="1" x14ac:dyDescent="0.25">
      <c r="A35" s="219" t="s">
        <v>67</v>
      </c>
      <c r="B35" s="24" t="s">
        <v>68</v>
      </c>
      <c r="C35" s="25">
        <v>500</v>
      </c>
      <c r="D35" s="25">
        <v>500</v>
      </c>
      <c r="E35" s="26">
        <v>327</v>
      </c>
    </row>
    <row r="36" spans="1:5" s="218" customFormat="1" ht="12" customHeight="1" thickBot="1" x14ac:dyDescent="0.25">
      <c r="A36" s="6" t="s">
        <v>69</v>
      </c>
      <c r="B36" s="11" t="s">
        <v>70</v>
      </c>
      <c r="C36" s="12">
        <f>SUM(C37:C46)</f>
        <v>8547</v>
      </c>
      <c r="D36" s="12">
        <f>SUM(D37:D46)</f>
        <v>8547</v>
      </c>
      <c r="E36" s="13">
        <f>SUM(E37:E46)</f>
        <v>9823</v>
      </c>
    </row>
    <row r="37" spans="1:5" s="218" customFormat="1" ht="12" customHeight="1" x14ac:dyDescent="0.2">
      <c r="A37" s="215" t="s">
        <v>71</v>
      </c>
      <c r="B37" s="16" t="s">
        <v>72</v>
      </c>
      <c r="C37" s="17"/>
      <c r="D37" s="17"/>
      <c r="E37" s="18">
        <v>23</v>
      </c>
    </row>
    <row r="38" spans="1:5" s="218" customFormat="1" ht="12" customHeight="1" x14ac:dyDescent="0.2">
      <c r="A38" s="217" t="s">
        <v>73</v>
      </c>
      <c r="B38" s="20" t="s">
        <v>74</v>
      </c>
      <c r="C38" s="21"/>
      <c r="D38" s="21"/>
      <c r="E38" s="22"/>
    </row>
    <row r="39" spans="1:5" s="218" customFormat="1" ht="12" customHeight="1" x14ac:dyDescent="0.2">
      <c r="A39" s="217" t="s">
        <v>75</v>
      </c>
      <c r="B39" s="20" t="s">
        <v>76</v>
      </c>
      <c r="C39" s="21"/>
      <c r="D39" s="21"/>
      <c r="E39" s="22"/>
    </row>
    <row r="40" spans="1:5" s="218" customFormat="1" ht="12" customHeight="1" x14ac:dyDescent="0.2">
      <c r="A40" s="217" t="s">
        <v>77</v>
      </c>
      <c r="B40" s="20" t="s">
        <v>78</v>
      </c>
      <c r="C40" s="21"/>
      <c r="D40" s="21"/>
      <c r="E40" s="22"/>
    </row>
    <row r="41" spans="1:5" s="218" customFormat="1" ht="12" customHeight="1" x14ac:dyDescent="0.2">
      <c r="A41" s="217" t="s">
        <v>79</v>
      </c>
      <c r="B41" s="20" t="s">
        <v>80</v>
      </c>
      <c r="C41" s="21">
        <v>6112</v>
      </c>
      <c r="D41" s="21">
        <v>6112</v>
      </c>
      <c r="E41" s="22">
        <v>6630</v>
      </c>
    </row>
    <row r="42" spans="1:5" s="218" customFormat="1" ht="12" customHeight="1" x14ac:dyDescent="0.2">
      <c r="A42" s="217" t="s">
        <v>81</v>
      </c>
      <c r="B42" s="20" t="s">
        <v>82</v>
      </c>
      <c r="C42" s="21">
        <v>1650</v>
      </c>
      <c r="D42" s="21">
        <v>1650</v>
      </c>
      <c r="E42" s="22">
        <v>1826</v>
      </c>
    </row>
    <row r="43" spans="1:5" s="218" customFormat="1" ht="12" customHeight="1" x14ac:dyDescent="0.2">
      <c r="A43" s="217" t="s">
        <v>83</v>
      </c>
      <c r="B43" s="20" t="s">
        <v>84</v>
      </c>
      <c r="C43" s="21"/>
      <c r="D43" s="21"/>
      <c r="E43" s="22"/>
    </row>
    <row r="44" spans="1:5" s="218" customFormat="1" ht="12" customHeight="1" x14ac:dyDescent="0.2">
      <c r="A44" s="217" t="s">
        <v>85</v>
      </c>
      <c r="B44" s="20" t="s">
        <v>86</v>
      </c>
      <c r="C44" s="21">
        <v>50</v>
      </c>
      <c r="D44" s="21">
        <v>50</v>
      </c>
      <c r="E44" s="22">
        <v>24</v>
      </c>
    </row>
    <row r="45" spans="1:5" s="218" customFormat="1" ht="12" customHeight="1" x14ac:dyDescent="0.2">
      <c r="A45" s="217" t="s">
        <v>87</v>
      </c>
      <c r="B45" s="20" t="s">
        <v>88</v>
      </c>
      <c r="C45" s="33"/>
      <c r="D45" s="33"/>
      <c r="E45" s="34"/>
    </row>
    <row r="46" spans="1:5" s="216" customFormat="1" ht="12" customHeight="1" thickBot="1" x14ac:dyDescent="0.25">
      <c r="A46" s="219" t="s">
        <v>89</v>
      </c>
      <c r="B46" s="24" t="s">
        <v>90</v>
      </c>
      <c r="C46" s="35">
        <v>735</v>
      </c>
      <c r="D46" s="35">
        <v>735</v>
      </c>
      <c r="E46" s="36">
        <v>1320</v>
      </c>
    </row>
    <row r="47" spans="1:5" s="218" customFormat="1" ht="12" customHeight="1" thickBot="1" x14ac:dyDescent="0.25">
      <c r="A47" s="6" t="s">
        <v>91</v>
      </c>
      <c r="B47" s="11" t="s">
        <v>92</v>
      </c>
      <c r="C47" s="12">
        <f>SUM(C48:C52)</f>
        <v>0</v>
      </c>
      <c r="D47" s="12">
        <f>SUM(D48:D52)</f>
        <v>0</v>
      </c>
      <c r="E47" s="13">
        <f>SUM(E48:E52)</f>
        <v>5</v>
      </c>
    </row>
    <row r="48" spans="1:5" s="218" customFormat="1" ht="12" customHeight="1" x14ac:dyDescent="0.2">
      <c r="A48" s="215" t="s">
        <v>93</v>
      </c>
      <c r="B48" s="16" t="s">
        <v>94</v>
      </c>
      <c r="C48" s="37"/>
      <c r="D48" s="37"/>
      <c r="E48" s="38"/>
    </row>
    <row r="49" spans="1:5" s="218" customFormat="1" ht="12" customHeight="1" x14ac:dyDescent="0.2">
      <c r="A49" s="217" t="s">
        <v>95</v>
      </c>
      <c r="B49" s="20" t="s">
        <v>96</v>
      </c>
      <c r="C49" s="33"/>
      <c r="D49" s="33"/>
      <c r="E49" s="34">
        <v>5</v>
      </c>
    </row>
    <row r="50" spans="1:5" s="218" customFormat="1" ht="12" customHeight="1" x14ac:dyDescent="0.2">
      <c r="A50" s="217" t="s">
        <v>97</v>
      </c>
      <c r="B50" s="20" t="s">
        <v>98</v>
      </c>
      <c r="C50" s="33"/>
      <c r="D50" s="33"/>
      <c r="E50" s="34"/>
    </row>
    <row r="51" spans="1:5" s="218" customFormat="1" ht="12" customHeight="1" x14ac:dyDescent="0.2">
      <c r="A51" s="217" t="s">
        <v>99</v>
      </c>
      <c r="B51" s="20" t="s">
        <v>100</v>
      </c>
      <c r="C51" s="33"/>
      <c r="D51" s="33"/>
      <c r="E51" s="34"/>
    </row>
    <row r="52" spans="1:5" s="218" customFormat="1" ht="12" customHeight="1" thickBot="1" x14ac:dyDescent="0.25">
      <c r="A52" s="219" t="s">
        <v>101</v>
      </c>
      <c r="B52" s="24" t="s">
        <v>102</v>
      </c>
      <c r="C52" s="35"/>
      <c r="D52" s="35"/>
      <c r="E52" s="36"/>
    </row>
    <row r="53" spans="1:5" s="218" customFormat="1" ht="12" customHeight="1" thickBot="1" x14ac:dyDescent="0.25">
      <c r="A53" s="6" t="s">
        <v>103</v>
      </c>
      <c r="B53" s="11" t="s">
        <v>104</v>
      </c>
      <c r="C53" s="12">
        <f>SUM(C54:C56)</f>
        <v>36781</v>
      </c>
      <c r="D53" s="12">
        <v>67770</v>
      </c>
      <c r="E53" s="13">
        <f>SUM(E54:E56)</f>
        <v>62270</v>
      </c>
    </row>
    <row r="54" spans="1:5" s="216" customFormat="1" ht="12" customHeight="1" x14ac:dyDescent="0.2">
      <c r="A54" s="215" t="s">
        <v>105</v>
      </c>
      <c r="B54" s="16" t="s">
        <v>106</v>
      </c>
      <c r="C54" s="17"/>
      <c r="D54" s="17"/>
      <c r="E54" s="18"/>
    </row>
    <row r="55" spans="1:5" s="216" customFormat="1" ht="12" customHeight="1" x14ac:dyDescent="0.2">
      <c r="A55" s="217" t="s">
        <v>107</v>
      </c>
      <c r="B55" s="20" t="s">
        <v>108</v>
      </c>
      <c r="C55" s="21"/>
      <c r="D55" s="21"/>
      <c r="E55" s="22">
        <v>743</v>
      </c>
    </row>
    <row r="56" spans="1:5" s="216" customFormat="1" ht="12" customHeight="1" x14ac:dyDescent="0.2">
      <c r="A56" s="217" t="s">
        <v>109</v>
      </c>
      <c r="B56" s="20" t="s">
        <v>110</v>
      </c>
      <c r="C56" s="21">
        <v>36781</v>
      </c>
      <c r="D56" s="21">
        <v>67770</v>
      </c>
      <c r="E56" s="22">
        <v>61527</v>
      </c>
    </row>
    <row r="57" spans="1:5" s="216" customFormat="1" ht="12" customHeight="1" thickBot="1" x14ac:dyDescent="0.25">
      <c r="A57" s="219" t="s">
        <v>111</v>
      </c>
      <c r="B57" s="24" t="s">
        <v>112</v>
      </c>
      <c r="C57" s="25"/>
      <c r="D57" s="25"/>
      <c r="E57" s="26"/>
    </row>
    <row r="58" spans="1:5" s="218" customFormat="1" ht="12" customHeight="1" thickBot="1" x14ac:dyDescent="0.25">
      <c r="A58" s="6" t="s">
        <v>113</v>
      </c>
      <c r="B58" s="27" t="s">
        <v>114</v>
      </c>
      <c r="C58" s="12">
        <f>SUM(C59:C61)</f>
        <v>34655</v>
      </c>
      <c r="D58" s="12">
        <f>SUM(D59:D61)</f>
        <v>52728</v>
      </c>
      <c r="E58" s="13">
        <f>SUM(E59:E61)</f>
        <v>40959</v>
      </c>
    </row>
    <row r="59" spans="1:5" s="218" customFormat="1" ht="12" customHeight="1" x14ac:dyDescent="0.2">
      <c r="A59" s="215" t="s">
        <v>115</v>
      </c>
      <c r="B59" s="16" t="s">
        <v>116</v>
      </c>
      <c r="C59" s="33"/>
      <c r="D59" s="33"/>
      <c r="E59" s="34"/>
    </row>
    <row r="60" spans="1:5" s="218" customFormat="1" ht="12" customHeight="1" x14ac:dyDescent="0.2">
      <c r="A60" s="217" t="s">
        <v>117</v>
      </c>
      <c r="B60" s="20" t="s">
        <v>363</v>
      </c>
      <c r="C60" s="33"/>
      <c r="D60" s="33"/>
      <c r="E60" s="34"/>
    </row>
    <row r="61" spans="1:5" s="218" customFormat="1" ht="12" customHeight="1" x14ac:dyDescent="0.2">
      <c r="A61" s="217" t="s">
        <v>119</v>
      </c>
      <c r="B61" s="20" t="s">
        <v>120</v>
      </c>
      <c r="C61" s="33">
        <v>34655</v>
      </c>
      <c r="D61" s="33">
        <v>52728</v>
      </c>
      <c r="E61" s="34">
        <v>40959</v>
      </c>
    </row>
    <row r="62" spans="1:5" s="218" customFormat="1" ht="12" customHeight="1" thickBot="1" x14ac:dyDescent="0.25">
      <c r="A62" s="219" t="s">
        <v>121</v>
      </c>
      <c r="B62" s="24" t="s">
        <v>122</v>
      </c>
      <c r="C62" s="33"/>
      <c r="D62" s="33"/>
      <c r="E62" s="34"/>
    </row>
    <row r="63" spans="1:5" s="218" customFormat="1" ht="12" customHeight="1" thickBot="1" x14ac:dyDescent="0.25">
      <c r="A63" s="6" t="s">
        <v>123</v>
      </c>
      <c r="B63" s="11" t="s">
        <v>124</v>
      </c>
      <c r="C63" s="29">
        <f>+C8+C15+C22+C29+C36+C47+C53+C58</f>
        <v>248897</v>
      </c>
      <c r="D63" s="29">
        <f>+D8+D15+D22+D29+D36+D47+D53+D58</f>
        <v>303659</v>
      </c>
      <c r="E63" s="30">
        <f>+E8+E15+E22+E29+E36+E47+E53+E58</f>
        <v>289065</v>
      </c>
    </row>
    <row r="64" spans="1:5" s="218" customFormat="1" ht="12" customHeight="1" thickBot="1" x14ac:dyDescent="0.2">
      <c r="A64" s="220" t="s">
        <v>364</v>
      </c>
      <c r="B64" s="27" t="s">
        <v>126</v>
      </c>
      <c r="C64" s="12">
        <f>SUM(C65:C67)</f>
        <v>0</v>
      </c>
      <c r="D64" s="12">
        <f>SUM(D65:D67)</f>
        <v>0</v>
      </c>
      <c r="E64" s="13">
        <f>SUM(E65:E67)</f>
        <v>0</v>
      </c>
    </row>
    <row r="65" spans="1:5" s="218" customFormat="1" ht="12" customHeight="1" x14ac:dyDescent="0.2">
      <c r="A65" s="215" t="s">
        <v>127</v>
      </c>
      <c r="B65" s="16" t="s">
        <v>128</v>
      </c>
      <c r="C65" s="33"/>
      <c r="D65" s="33"/>
      <c r="E65" s="34"/>
    </row>
    <row r="66" spans="1:5" s="218" customFormat="1" ht="12" customHeight="1" x14ac:dyDescent="0.2">
      <c r="A66" s="217" t="s">
        <v>129</v>
      </c>
      <c r="B66" s="20" t="s">
        <v>130</v>
      </c>
      <c r="C66" s="33"/>
      <c r="D66" s="33"/>
      <c r="E66" s="34"/>
    </row>
    <row r="67" spans="1:5" s="218" customFormat="1" ht="12" customHeight="1" thickBot="1" x14ac:dyDescent="0.25">
      <c r="A67" s="219" t="s">
        <v>131</v>
      </c>
      <c r="B67" s="221" t="s">
        <v>365</v>
      </c>
      <c r="C67" s="33"/>
      <c r="D67" s="33"/>
      <c r="E67" s="34"/>
    </row>
    <row r="68" spans="1:5" s="218" customFormat="1" ht="12" customHeight="1" thickBot="1" x14ac:dyDescent="0.2">
      <c r="A68" s="220" t="s">
        <v>133</v>
      </c>
      <c r="B68" s="27" t="s">
        <v>134</v>
      </c>
      <c r="C68" s="12">
        <f>SUM(C69:C72)</f>
        <v>0</v>
      </c>
      <c r="D68" s="12">
        <f>SUM(D69:D72)</f>
        <v>0</v>
      </c>
      <c r="E68" s="13">
        <f>SUM(E69:E72)</f>
        <v>5995</v>
      </c>
    </row>
    <row r="69" spans="1:5" s="218" customFormat="1" ht="12" customHeight="1" x14ac:dyDescent="0.2">
      <c r="A69" s="215" t="s">
        <v>135</v>
      </c>
      <c r="B69" s="16" t="s">
        <v>136</v>
      </c>
      <c r="C69" s="33"/>
      <c r="D69" s="33"/>
      <c r="E69" s="34">
        <v>5995</v>
      </c>
    </row>
    <row r="70" spans="1:5" s="218" customFormat="1" ht="12" customHeight="1" x14ac:dyDescent="0.2">
      <c r="A70" s="217" t="s">
        <v>137</v>
      </c>
      <c r="B70" s="20" t="s">
        <v>138</v>
      </c>
      <c r="C70" s="33"/>
      <c r="D70" s="33"/>
      <c r="E70" s="34"/>
    </row>
    <row r="71" spans="1:5" s="218" customFormat="1" ht="12" customHeight="1" x14ac:dyDescent="0.2">
      <c r="A71" s="217" t="s">
        <v>139</v>
      </c>
      <c r="B71" s="20" t="s">
        <v>140</v>
      </c>
      <c r="C71" s="33"/>
      <c r="D71" s="33"/>
      <c r="E71" s="34"/>
    </row>
    <row r="72" spans="1:5" s="218" customFormat="1" ht="12" customHeight="1" thickBot="1" x14ac:dyDescent="0.25">
      <c r="A72" s="219" t="s">
        <v>141</v>
      </c>
      <c r="B72" s="24" t="s">
        <v>142</v>
      </c>
      <c r="C72" s="33"/>
      <c r="D72" s="33"/>
      <c r="E72" s="34"/>
    </row>
    <row r="73" spans="1:5" s="218" customFormat="1" ht="12" customHeight="1" thickBot="1" x14ac:dyDescent="0.2">
      <c r="A73" s="220" t="s">
        <v>143</v>
      </c>
      <c r="B73" s="27" t="s">
        <v>144</v>
      </c>
      <c r="C73" s="12">
        <f>SUM(C74:C75)</f>
        <v>4740</v>
      </c>
      <c r="D73" s="12">
        <f>SUM(D74:D75)</f>
        <v>14599</v>
      </c>
      <c r="E73" s="13">
        <f>SUM(E74:E75)</f>
        <v>18239</v>
      </c>
    </row>
    <row r="74" spans="1:5" s="218" customFormat="1" ht="12" customHeight="1" x14ac:dyDescent="0.2">
      <c r="A74" s="215" t="s">
        <v>145</v>
      </c>
      <c r="B74" s="16" t="s">
        <v>146</v>
      </c>
      <c r="C74" s="33">
        <v>4740</v>
      </c>
      <c r="D74" s="33">
        <v>14599</v>
      </c>
      <c r="E74" s="34">
        <v>18239</v>
      </c>
    </row>
    <row r="75" spans="1:5" s="218" customFormat="1" ht="12" customHeight="1" thickBot="1" x14ac:dyDescent="0.25">
      <c r="A75" s="219" t="s">
        <v>147</v>
      </c>
      <c r="B75" s="24" t="s">
        <v>148</v>
      </c>
      <c r="C75" s="33"/>
      <c r="D75" s="33"/>
      <c r="E75" s="34"/>
    </row>
    <row r="76" spans="1:5" s="218" customFormat="1" ht="12" customHeight="1" thickBot="1" x14ac:dyDescent="0.2">
      <c r="A76" s="220" t="s">
        <v>149</v>
      </c>
      <c r="B76" s="27" t="s">
        <v>150</v>
      </c>
      <c r="C76" s="12">
        <f>SUM(C77:C79)</f>
        <v>0</v>
      </c>
      <c r="D76" s="12">
        <f>SUM(D77:D79)</f>
        <v>0</v>
      </c>
      <c r="E76" s="13">
        <f>SUM(E77:E79)</f>
        <v>5159</v>
      </c>
    </row>
    <row r="77" spans="1:5" s="218" customFormat="1" ht="12" customHeight="1" x14ac:dyDescent="0.2">
      <c r="A77" s="215" t="s">
        <v>151</v>
      </c>
      <c r="B77" s="16" t="s">
        <v>152</v>
      </c>
      <c r="C77" s="33"/>
      <c r="D77" s="33"/>
      <c r="E77" s="34">
        <v>5159</v>
      </c>
    </row>
    <row r="78" spans="1:5" s="218" customFormat="1" ht="12" customHeight="1" x14ac:dyDescent="0.2">
      <c r="A78" s="217" t="s">
        <v>153</v>
      </c>
      <c r="B78" s="20" t="s">
        <v>154</v>
      </c>
      <c r="C78" s="33"/>
      <c r="D78" s="33"/>
      <c r="E78" s="34"/>
    </row>
    <row r="79" spans="1:5" s="218" customFormat="1" ht="12" customHeight="1" thickBot="1" x14ac:dyDescent="0.25">
      <c r="A79" s="219" t="s">
        <v>155</v>
      </c>
      <c r="B79" s="24" t="s">
        <v>156</v>
      </c>
      <c r="C79" s="33"/>
      <c r="D79" s="33"/>
      <c r="E79" s="34"/>
    </row>
    <row r="80" spans="1:5" s="218" customFormat="1" ht="12" customHeight="1" thickBot="1" x14ac:dyDescent="0.2">
      <c r="A80" s="220" t="s">
        <v>157</v>
      </c>
      <c r="B80" s="27" t="s">
        <v>158</v>
      </c>
      <c r="C80" s="12">
        <f>SUM(C81:C84)</f>
        <v>0</v>
      </c>
      <c r="D80" s="12">
        <f>SUM(D81:D84)</f>
        <v>0</v>
      </c>
      <c r="E80" s="13">
        <f>SUM(E81:E84)</f>
        <v>0</v>
      </c>
    </row>
    <row r="81" spans="1:5" s="218" customFormat="1" ht="12" customHeight="1" x14ac:dyDescent="0.2">
      <c r="A81" s="222" t="s">
        <v>159</v>
      </c>
      <c r="B81" s="16" t="s">
        <v>160</v>
      </c>
      <c r="C81" s="33"/>
      <c r="D81" s="33"/>
      <c r="E81" s="34"/>
    </row>
    <row r="82" spans="1:5" s="218" customFormat="1" ht="12" customHeight="1" x14ac:dyDescent="0.2">
      <c r="A82" s="223" t="s">
        <v>161</v>
      </c>
      <c r="B82" s="20" t="s">
        <v>162</v>
      </c>
      <c r="C82" s="33"/>
      <c r="D82" s="33"/>
      <c r="E82" s="34"/>
    </row>
    <row r="83" spans="1:5" s="218" customFormat="1" ht="12" customHeight="1" x14ac:dyDescent="0.2">
      <c r="A83" s="223" t="s">
        <v>163</v>
      </c>
      <c r="B83" s="20" t="s">
        <v>164</v>
      </c>
      <c r="C83" s="33"/>
      <c r="D83" s="33"/>
      <c r="E83" s="34"/>
    </row>
    <row r="84" spans="1:5" s="218" customFormat="1" ht="12" customHeight="1" thickBot="1" x14ac:dyDescent="0.25">
      <c r="A84" s="224" t="s">
        <v>165</v>
      </c>
      <c r="B84" s="24" t="s">
        <v>166</v>
      </c>
      <c r="C84" s="33"/>
      <c r="D84" s="33"/>
      <c r="E84" s="34"/>
    </row>
    <row r="85" spans="1:5" s="218" customFormat="1" ht="12" customHeight="1" thickBot="1" x14ac:dyDescent="0.2">
      <c r="A85" s="220" t="s">
        <v>167</v>
      </c>
      <c r="B85" s="27" t="s">
        <v>168</v>
      </c>
      <c r="C85" s="44"/>
      <c r="D85" s="44"/>
      <c r="E85" s="45"/>
    </row>
    <row r="86" spans="1:5" s="218" customFormat="1" ht="12" customHeight="1" thickBot="1" x14ac:dyDescent="0.2">
      <c r="A86" s="220" t="s">
        <v>169</v>
      </c>
      <c r="B86" s="225" t="s">
        <v>170</v>
      </c>
      <c r="C86" s="29">
        <f>+C64+C68+C73+C76+C80+C85</f>
        <v>4740</v>
      </c>
      <c r="D86" s="29">
        <f>+D64+D68+D73+D76+D80+D85</f>
        <v>14599</v>
      </c>
      <c r="E86" s="30">
        <f>+E64+E68+E73+E76+E80+E85</f>
        <v>29393</v>
      </c>
    </row>
    <row r="87" spans="1:5" s="218" customFormat="1" ht="12" customHeight="1" thickBot="1" x14ac:dyDescent="0.2">
      <c r="A87" s="226" t="s">
        <v>171</v>
      </c>
      <c r="B87" s="227" t="s">
        <v>366</v>
      </c>
      <c r="C87" s="29">
        <f>+C63+C86</f>
        <v>253637</v>
      </c>
      <c r="D87" s="29">
        <f>+D63+D86</f>
        <v>318258</v>
      </c>
      <c r="E87" s="30">
        <f>+E63+E86</f>
        <v>318458</v>
      </c>
    </row>
    <row r="88" spans="1:5" s="218" customFormat="1" ht="15" customHeight="1" x14ac:dyDescent="0.2">
      <c r="A88" s="228"/>
      <c r="B88" s="229"/>
      <c r="C88" s="230"/>
      <c r="D88" s="230"/>
      <c r="E88" s="230"/>
    </row>
    <row r="89" spans="1:5" ht="13.5" thickBot="1" x14ac:dyDescent="0.25">
      <c r="A89" s="231"/>
      <c r="B89" s="232"/>
      <c r="C89" s="233"/>
      <c r="D89" s="233"/>
      <c r="E89" s="233"/>
    </row>
    <row r="90" spans="1:5" s="214" customFormat="1" ht="16.5" customHeight="1" thickBot="1" x14ac:dyDescent="0.25">
      <c r="A90" s="408" t="s">
        <v>256</v>
      </c>
      <c r="B90" s="409"/>
      <c r="C90" s="409"/>
      <c r="D90" s="409"/>
      <c r="E90" s="410"/>
    </row>
    <row r="91" spans="1:5" s="236" customFormat="1" ht="12" customHeight="1" thickBot="1" x14ac:dyDescent="0.25">
      <c r="A91" s="234" t="s">
        <v>13</v>
      </c>
      <c r="B91" s="56" t="s">
        <v>176</v>
      </c>
      <c r="C91" s="235">
        <f>SUM(C92:C96)</f>
        <v>217782</v>
      </c>
      <c r="D91" s="235">
        <f>SUM(D92:D96)</f>
        <v>269271</v>
      </c>
      <c r="E91" s="235">
        <f>SUM(E92:E96)</f>
        <v>261076</v>
      </c>
    </row>
    <row r="92" spans="1:5" ht="12" customHeight="1" x14ac:dyDescent="0.2">
      <c r="A92" s="237" t="s">
        <v>15</v>
      </c>
      <c r="B92" s="60" t="s">
        <v>177</v>
      </c>
      <c r="C92" s="238">
        <v>99592</v>
      </c>
      <c r="D92" s="238">
        <v>125847</v>
      </c>
      <c r="E92" s="238">
        <v>119646</v>
      </c>
    </row>
    <row r="93" spans="1:5" ht="12" customHeight="1" x14ac:dyDescent="0.2">
      <c r="A93" s="217" t="s">
        <v>17</v>
      </c>
      <c r="B93" s="63" t="s">
        <v>178</v>
      </c>
      <c r="C93" s="239">
        <v>23598</v>
      </c>
      <c r="D93" s="239">
        <v>27309</v>
      </c>
      <c r="E93" s="239">
        <v>25947</v>
      </c>
    </row>
    <row r="94" spans="1:5" ht="12" customHeight="1" x14ac:dyDescent="0.2">
      <c r="A94" s="217" t="s">
        <v>19</v>
      </c>
      <c r="B94" s="63" t="s">
        <v>179</v>
      </c>
      <c r="C94" s="240">
        <v>51507</v>
      </c>
      <c r="D94" s="240">
        <v>64165</v>
      </c>
      <c r="E94" s="240">
        <v>63703</v>
      </c>
    </row>
    <row r="95" spans="1:5" ht="12" customHeight="1" x14ac:dyDescent="0.2">
      <c r="A95" s="217" t="s">
        <v>21</v>
      </c>
      <c r="B95" s="64" t="s">
        <v>180</v>
      </c>
      <c r="C95" s="240">
        <v>37712</v>
      </c>
      <c r="D95" s="240">
        <v>45587</v>
      </c>
      <c r="E95" s="240">
        <v>45587</v>
      </c>
    </row>
    <row r="96" spans="1:5" ht="12" customHeight="1" x14ac:dyDescent="0.2">
      <c r="A96" s="217" t="s">
        <v>181</v>
      </c>
      <c r="B96" s="65" t="s">
        <v>182</v>
      </c>
      <c r="C96" s="240">
        <v>5373</v>
      </c>
      <c r="D96" s="240">
        <v>6363</v>
      </c>
      <c r="E96" s="240">
        <v>6193</v>
      </c>
    </row>
    <row r="97" spans="1:5" ht="12" customHeight="1" x14ac:dyDescent="0.2">
      <c r="A97" s="217" t="s">
        <v>25</v>
      </c>
      <c r="B97" s="63" t="s">
        <v>183</v>
      </c>
      <c r="C97" s="240"/>
      <c r="D97" s="240">
        <v>628</v>
      </c>
      <c r="E97" s="240">
        <v>628</v>
      </c>
    </row>
    <row r="98" spans="1:5" ht="12" customHeight="1" x14ac:dyDescent="0.2">
      <c r="A98" s="217" t="s">
        <v>184</v>
      </c>
      <c r="B98" s="66" t="s">
        <v>185</v>
      </c>
      <c r="C98" s="240"/>
      <c r="D98" s="240"/>
      <c r="E98" s="240"/>
    </row>
    <row r="99" spans="1:5" ht="12" customHeight="1" x14ac:dyDescent="0.2">
      <c r="A99" s="217" t="s">
        <v>186</v>
      </c>
      <c r="B99" s="67" t="s">
        <v>187</v>
      </c>
      <c r="C99" s="240"/>
      <c r="D99" s="240"/>
      <c r="E99" s="240"/>
    </row>
    <row r="100" spans="1:5" ht="12" customHeight="1" x14ac:dyDescent="0.2">
      <c r="A100" s="217" t="s">
        <v>188</v>
      </c>
      <c r="B100" s="67" t="s">
        <v>189</v>
      </c>
      <c r="C100" s="240"/>
      <c r="D100" s="240"/>
      <c r="E100" s="240"/>
    </row>
    <row r="101" spans="1:5" ht="12" customHeight="1" x14ac:dyDescent="0.2">
      <c r="A101" s="217" t="s">
        <v>190</v>
      </c>
      <c r="B101" s="66" t="s">
        <v>191</v>
      </c>
      <c r="C101" s="240">
        <v>4323</v>
      </c>
      <c r="D101" s="240">
        <v>4062</v>
      </c>
      <c r="E101" s="240">
        <v>4043</v>
      </c>
    </row>
    <row r="102" spans="1:5" ht="12" customHeight="1" x14ac:dyDescent="0.2">
      <c r="A102" s="217" t="s">
        <v>192</v>
      </c>
      <c r="B102" s="66" t="s">
        <v>193</v>
      </c>
      <c r="C102" s="240"/>
      <c r="D102" s="240"/>
      <c r="E102" s="240"/>
    </row>
    <row r="103" spans="1:5" ht="12" customHeight="1" x14ac:dyDescent="0.2">
      <c r="A103" s="217" t="s">
        <v>194</v>
      </c>
      <c r="B103" s="67" t="s">
        <v>195</v>
      </c>
      <c r="C103" s="240"/>
      <c r="D103" s="240">
        <v>623</v>
      </c>
      <c r="E103" s="240">
        <v>623</v>
      </c>
    </row>
    <row r="104" spans="1:5" ht="12" customHeight="1" x14ac:dyDescent="0.2">
      <c r="A104" s="241" t="s">
        <v>196</v>
      </c>
      <c r="B104" s="69" t="s">
        <v>197</v>
      </c>
      <c r="C104" s="240"/>
      <c r="D104" s="240"/>
      <c r="E104" s="240"/>
    </row>
    <row r="105" spans="1:5" ht="12" customHeight="1" x14ac:dyDescent="0.2">
      <c r="A105" s="217" t="s">
        <v>198</v>
      </c>
      <c r="B105" s="69" t="s">
        <v>199</v>
      </c>
      <c r="C105" s="240"/>
      <c r="D105" s="240"/>
      <c r="E105" s="240"/>
    </row>
    <row r="106" spans="1:5" s="236" customFormat="1" ht="12" customHeight="1" thickBot="1" x14ac:dyDescent="0.25">
      <c r="A106" s="242" t="s">
        <v>200</v>
      </c>
      <c r="B106" s="71" t="s">
        <v>201</v>
      </c>
      <c r="C106" s="243">
        <v>1050</v>
      </c>
      <c r="D106" s="243">
        <v>1050</v>
      </c>
      <c r="E106" s="243">
        <v>899</v>
      </c>
    </row>
    <row r="107" spans="1:5" ht="12" customHeight="1" thickBot="1" x14ac:dyDescent="0.25">
      <c r="A107" s="6" t="s">
        <v>27</v>
      </c>
      <c r="B107" s="74" t="s">
        <v>202</v>
      </c>
      <c r="C107" s="92">
        <f>+C108+C110+C112</f>
        <v>34655</v>
      </c>
      <c r="D107" s="92">
        <f>+D108+D110+D112</f>
        <v>48987</v>
      </c>
      <c r="E107" s="92">
        <f>+E108+E110+E112</f>
        <v>44932</v>
      </c>
    </row>
    <row r="108" spans="1:5" ht="12" customHeight="1" x14ac:dyDescent="0.2">
      <c r="A108" s="215" t="s">
        <v>29</v>
      </c>
      <c r="B108" s="63" t="s">
        <v>203</v>
      </c>
      <c r="C108" s="244"/>
      <c r="D108" s="244">
        <v>4165</v>
      </c>
      <c r="E108" s="244">
        <v>4165</v>
      </c>
    </row>
    <row r="109" spans="1:5" ht="12" customHeight="1" x14ac:dyDescent="0.2">
      <c r="A109" s="215" t="s">
        <v>31</v>
      </c>
      <c r="B109" s="75" t="s">
        <v>204</v>
      </c>
      <c r="C109" s="244"/>
      <c r="D109" s="244"/>
      <c r="E109" s="244"/>
    </row>
    <row r="110" spans="1:5" ht="12" customHeight="1" x14ac:dyDescent="0.2">
      <c r="A110" s="215" t="s">
        <v>33</v>
      </c>
      <c r="B110" s="75" t="s">
        <v>205</v>
      </c>
      <c r="C110" s="239">
        <v>34655</v>
      </c>
      <c r="D110" s="239">
        <v>28722</v>
      </c>
      <c r="E110" s="239">
        <v>24707</v>
      </c>
    </row>
    <row r="111" spans="1:5" ht="12" customHeight="1" x14ac:dyDescent="0.2">
      <c r="A111" s="215" t="s">
        <v>35</v>
      </c>
      <c r="B111" s="75" t="s">
        <v>206</v>
      </c>
      <c r="C111" s="22"/>
      <c r="D111" s="22"/>
      <c r="E111" s="22"/>
    </row>
    <row r="112" spans="1:5" ht="12" customHeight="1" x14ac:dyDescent="0.2">
      <c r="A112" s="215" t="s">
        <v>37</v>
      </c>
      <c r="B112" s="28" t="s">
        <v>207</v>
      </c>
      <c r="C112" s="22"/>
      <c r="D112" s="22">
        <v>16100</v>
      </c>
      <c r="E112" s="22">
        <v>16060</v>
      </c>
    </row>
    <row r="113" spans="1:5" ht="12" customHeight="1" x14ac:dyDescent="0.2">
      <c r="A113" s="215" t="s">
        <v>39</v>
      </c>
      <c r="B113" s="76" t="s">
        <v>208</v>
      </c>
      <c r="C113" s="22"/>
      <c r="D113" s="22"/>
      <c r="E113" s="22"/>
    </row>
    <row r="114" spans="1:5" ht="12" customHeight="1" x14ac:dyDescent="0.2">
      <c r="A114" s="215" t="s">
        <v>209</v>
      </c>
      <c r="B114" s="77" t="s">
        <v>210</v>
      </c>
      <c r="C114" s="22"/>
      <c r="D114" s="22"/>
      <c r="E114" s="22"/>
    </row>
    <row r="115" spans="1:5" ht="12" customHeight="1" x14ac:dyDescent="0.2">
      <c r="A115" s="215" t="s">
        <v>211</v>
      </c>
      <c r="B115" s="67" t="s">
        <v>189</v>
      </c>
      <c r="C115" s="22"/>
      <c r="D115" s="22"/>
      <c r="E115" s="22"/>
    </row>
    <row r="116" spans="1:5" ht="12" customHeight="1" x14ac:dyDescent="0.2">
      <c r="A116" s="215" t="s">
        <v>212</v>
      </c>
      <c r="B116" s="67" t="s">
        <v>213</v>
      </c>
      <c r="C116" s="22"/>
      <c r="D116" s="22"/>
      <c r="E116" s="22"/>
    </row>
    <row r="117" spans="1:5" ht="12" customHeight="1" x14ac:dyDescent="0.2">
      <c r="A117" s="215" t="s">
        <v>214</v>
      </c>
      <c r="B117" s="67" t="s">
        <v>215</v>
      </c>
      <c r="C117" s="22"/>
      <c r="D117" s="22"/>
      <c r="E117" s="22"/>
    </row>
    <row r="118" spans="1:5" ht="12" customHeight="1" x14ac:dyDescent="0.2">
      <c r="A118" s="215" t="s">
        <v>216</v>
      </c>
      <c r="B118" s="67" t="s">
        <v>195</v>
      </c>
      <c r="C118" s="22"/>
      <c r="D118" s="22">
        <v>16100</v>
      </c>
      <c r="E118" s="22">
        <v>16060</v>
      </c>
    </row>
    <row r="119" spans="1:5" ht="12" customHeight="1" x14ac:dyDescent="0.2">
      <c r="A119" s="215" t="s">
        <v>217</v>
      </c>
      <c r="B119" s="67" t="s">
        <v>218</v>
      </c>
      <c r="C119" s="22"/>
      <c r="D119" s="22"/>
      <c r="E119" s="22"/>
    </row>
    <row r="120" spans="1:5" ht="12" customHeight="1" thickBot="1" x14ac:dyDescent="0.25">
      <c r="A120" s="241" t="s">
        <v>219</v>
      </c>
      <c r="B120" s="67" t="s">
        <v>220</v>
      </c>
      <c r="C120" s="26"/>
      <c r="D120" s="26"/>
      <c r="E120" s="26"/>
    </row>
    <row r="121" spans="1:5" ht="12" customHeight="1" thickBot="1" x14ac:dyDescent="0.25">
      <c r="A121" s="6" t="s">
        <v>41</v>
      </c>
      <c r="B121" s="79" t="s">
        <v>221</v>
      </c>
      <c r="C121" s="92">
        <f>+C122+C123</f>
        <v>1200</v>
      </c>
      <c r="D121" s="92">
        <f>+D122+D123</f>
        <v>0</v>
      </c>
      <c r="E121" s="92">
        <f>+E122+E123</f>
        <v>0</v>
      </c>
    </row>
    <row r="122" spans="1:5" ht="12" customHeight="1" x14ac:dyDescent="0.2">
      <c r="A122" s="215" t="s">
        <v>43</v>
      </c>
      <c r="B122" s="80" t="s">
        <v>222</v>
      </c>
      <c r="C122" s="244">
        <v>1200</v>
      </c>
      <c r="D122" s="244"/>
      <c r="E122" s="244"/>
    </row>
    <row r="123" spans="1:5" ht="12" customHeight="1" thickBot="1" x14ac:dyDescent="0.25">
      <c r="A123" s="219" t="s">
        <v>45</v>
      </c>
      <c r="B123" s="75" t="s">
        <v>223</v>
      </c>
      <c r="C123" s="240"/>
      <c r="D123" s="240"/>
      <c r="E123" s="240"/>
    </row>
    <row r="124" spans="1:5" ht="12" customHeight="1" thickBot="1" x14ac:dyDescent="0.25">
      <c r="A124" s="6" t="s">
        <v>224</v>
      </c>
      <c r="B124" s="79" t="s">
        <v>225</v>
      </c>
      <c r="C124" s="92">
        <f>+C91+C107+C121</f>
        <v>253637</v>
      </c>
      <c r="D124" s="92">
        <f>+D91+D107+D121</f>
        <v>318258</v>
      </c>
      <c r="E124" s="92">
        <f>+E91+E107+E121</f>
        <v>306008</v>
      </c>
    </row>
    <row r="125" spans="1:5" ht="12" customHeight="1" thickBot="1" x14ac:dyDescent="0.25">
      <c r="A125" s="6" t="s">
        <v>69</v>
      </c>
      <c r="B125" s="79" t="s">
        <v>367</v>
      </c>
      <c r="C125" s="92">
        <f>+C126+C127+C128</f>
        <v>0</v>
      </c>
      <c r="D125" s="92">
        <f>+D126+D127+D128</f>
        <v>0</v>
      </c>
      <c r="E125" s="92">
        <f>+E126+E127+E128</f>
        <v>0</v>
      </c>
    </row>
    <row r="126" spans="1:5" ht="12" customHeight="1" x14ac:dyDescent="0.2">
      <c r="A126" s="215" t="s">
        <v>71</v>
      </c>
      <c r="B126" s="80" t="s">
        <v>227</v>
      </c>
      <c r="C126" s="22"/>
      <c r="D126" s="22"/>
      <c r="E126" s="22"/>
    </row>
    <row r="127" spans="1:5" ht="12" customHeight="1" x14ac:dyDescent="0.2">
      <c r="A127" s="215" t="s">
        <v>73</v>
      </c>
      <c r="B127" s="80" t="s">
        <v>228</v>
      </c>
      <c r="C127" s="22"/>
      <c r="D127" s="22"/>
      <c r="E127" s="22"/>
    </row>
    <row r="128" spans="1:5" ht="12" customHeight="1" thickBot="1" x14ac:dyDescent="0.25">
      <c r="A128" s="241" t="s">
        <v>75</v>
      </c>
      <c r="B128" s="81" t="s">
        <v>229</v>
      </c>
      <c r="C128" s="22"/>
      <c r="D128" s="22"/>
      <c r="E128" s="22"/>
    </row>
    <row r="129" spans="1:11" ht="12" customHeight="1" thickBot="1" x14ac:dyDescent="0.25">
      <c r="A129" s="6" t="s">
        <v>91</v>
      </c>
      <c r="B129" s="79" t="s">
        <v>230</v>
      </c>
      <c r="C129" s="92">
        <f>+C130+C131+C132+C133</f>
        <v>0</v>
      </c>
      <c r="D129" s="92">
        <f>+D130+D131+D132+D133</f>
        <v>0</v>
      </c>
      <c r="E129" s="92">
        <f>+E130+E131+E132+E133</f>
        <v>0</v>
      </c>
    </row>
    <row r="130" spans="1:11" ht="12" customHeight="1" x14ac:dyDescent="0.2">
      <c r="A130" s="215" t="s">
        <v>93</v>
      </c>
      <c r="B130" s="80" t="s">
        <v>231</v>
      </c>
      <c r="C130" s="22"/>
      <c r="D130" s="22"/>
      <c r="E130" s="22"/>
    </row>
    <row r="131" spans="1:11" ht="12" customHeight="1" x14ac:dyDescent="0.2">
      <c r="A131" s="215" t="s">
        <v>95</v>
      </c>
      <c r="B131" s="80" t="s">
        <v>232</v>
      </c>
      <c r="C131" s="22"/>
      <c r="D131" s="22"/>
      <c r="E131" s="22"/>
    </row>
    <row r="132" spans="1:11" ht="12" customHeight="1" x14ac:dyDescent="0.2">
      <c r="A132" s="215" t="s">
        <v>97</v>
      </c>
      <c r="B132" s="80" t="s">
        <v>233</v>
      </c>
      <c r="C132" s="22"/>
      <c r="D132" s="22"/>
      <c r="E132" s="22"/>
    </row>
    <row r="133" spans="1:11" s="236" customFormat="1" ht="12" customHeight="1" thickBot="1" x14ac:dyDescent="0.25">
      <c r="A133" s="241" t="s">
        <v>99</v>
      </c>
      <c r="B133" s="81" t="s">
        <v>234</v>
      </c>
      <c r="C133" s="22"/>
      <c r="D133" s="22"/>
      <c r="E133" s="22"/>
    </row>
    <row r="134" spans="1:11" ht="13.5" thickBot="1" x14ac:dyDescent="0.25">
      <c r="A134" s="6" t="s">
        <v>235</v>
      </c>
      <c r="B134" s="79" t="s">
        <v>368</v>
      </c>
      <c r="C134" s="245">
        <f>+C135+C136+C137+C139+C138</f>
        <v>0</v>
      </c>
      <c r="D134" s="245">
        <f>+D135+D136+D137+D139+D138</f>
        <v>0</v>
      </c>
      <c r="E134" s="245">
        <f>+E135+E136+E137+E139+E138</f>
        <v>0</v>
      </c>
      <c r="K134" s="246"/>
    </row>
    <row r="135" spans="1:11" x14ac:dyDescent="0.2">
      <c r="A135" s="215" t="s">
        <v>105</v>
      </c>
      <c r="B135" s="80" t="s">
        <v>237</v>
      </c>
      <c r="C135" s="22"/>
      <c r="D135" s="22"/>
      <c r="E135" s="22"/>
    </row>
    <row r="136" spans="1:11" ht="12" customHeight="1" x14ac:dyDescent="0.2">
      <c r="A136" s="215" t="s">
        <v>107</v>
      </c>
      <c r="B136" s="80" t="s">
        <v>238</v>
      </c>
      <c r="C136" s="22"/>
      <c r="D136" s="22"/>
      <c r="E136" s="22"/>
    </row>
    <row r="137" spans="1:11" s="236" customFormat="1" ht="12" customHeight="1" x14ac:dyDescent="0.2">
      <c r="A137" s="215" t="s">
        <v>109</v>
      </c>
      <c r="B137" s="80" t="s">
        <v>369</v>
      </c>
      <c r="C137" s="22"/>
      <c r="D137" s="22"/>
      <c r="E137" s="22"/>
    </row>
    <row r="138" spans="1:11" s="236" customFormat="1" ht="12" customHeight="1" x14ac:dyDescent="0.2">
      <c r="A138" s="215" t="s">
        <v>111</v>
      </c>
      <c r="B138" s="80" t="s">
        <v>239</v>
      </c>
      <c r="C138" s="22"/>
      <c r="D138" s="22"/>
      <c r="E138" s="22"/>
    </row>
    <row r="139" spans="1:11" s="236" customFormat="1" ht="12" customHeight="1" thickBot="1" x14ac:dyDescent="0.25">
      <c r="A139" s="241" t="s">
        <v>370</v>
      </c>
      <c r="B139" s="81" t="s">
        <v>240</v>
      </c>
      <c r="C139" s="22"/>
      <c r="D139" s="22"/>
      <c r="E139" s="22"/>
    </row>
    <row r="140" spans="1:11" s="236" customFormat="1" ht="12" customHeight="1" thickBot="1" x14ac:dyDescent="0.25">
      <c r="A140" s="6" t="s">
        <v>113</v>
      </c>
      <c r="B140" s="79" t="s">
        <v>371</v>
      </c>
      <c r="C140" s="247">
        <f>+C141+C142+C143+C144</f>
        <v>0</v>
      </c>
      <c r="D140" s="247">
        <f>+D141+D142+D143+D144</f>
        <v>0</v>
      </c>
      <c r="E140" s="247">
        <f>+E141+E142+E143+E144</f>
        <v>0</v>
      </c>
    </row>
    <row r="141" spans="1:11" s="236" customFormat="1" ht="12" customHeight="1" x14ac:dyDescent="0.2">
      <c r="A141" s="215" t="s">
        <v>115</v>
      </c>
      <c r="B141" s="80" t="s">
        <v>242</v>
      </c>
      <c r="C141" s="22"/>
      <c r="D141" s="22"/>
      <c r="E141" s="22"/>
    </row>
    <row r="142" spans="1:11" s="236" customFormat="1" ht="12" customHeight="1" x14ac:dyDescent="0.2">
      <c r="A142" s="215" t="s">
        <v>117</v>
      </c>
      <c r="B142" s="80" t="s">
        <v>243</v>
      </c>
      <c r="C142" s="22"/>
      <c r="D142" s="22"/>
      <c r="E142" s="22"/>
    </row>
    <row r="143" spans="1:11" s="236" customFormat="1" ht="12" customHeight="1" x14ac:dyDescent="0.2">
      <c r="A143" s="215" t="s">
        <v>119</v>
      </c>
      <c r="B143" s="80" t="s">
        <v>244</v>
      </c>
      <c r="C143" s="22"/>
      <c r="D143" s="22"/>
      <c r="E143" s="22"/>
    </row>
    <row r="144" spans="1:11" ht="12.75" customHeight="1" thickBot="1" x14ac:dyDescent="0.25">
      <c r="A144" s="215" t="s">
        <v>121</v>
      </c>
      <c r="B144" s="80" t="s">
        <v>245</v>
      </c>
      <c r="C144" s="22"/>
      <c r="D144" s="22"/>
      <c r="E144" s="22"/>
    </row>
    <row r="145" spans="1:5" ht="12" customHeight="1" thickBot="1" x14ac:dyDescent="0.25">
      <c r="A145" s="6" t="s">
        <v>123</v>
      </c>
      <c r="B145" s="79" t="s">
        <v>246</v>
      </c>
      <c r="C145" s="248">
        <f>+C125+C129+C134+C140</f>
        <v>0</v>
      </c>
      <c r="D145" s="248">
        <f>+D125+D129+D134+D140</f>
        <v>0</v>
      </c>
      <c r="E145" s="248">
        <f>+E125+E129+E134+E140</f>
        <v>0</v>
      </c>
    </row>
    <row r="146" spans="1:5" ht="15" customHeight="1" thickBot="1" x14ac:dyDescent="0.25">
      <c r="A146" s="249" t="s">
        <v>247</v>
      </c>
      <c r="B146" s="89" t="s">
        <v>248</v>
      </c>
      <c r="C146" s="248">
        <f>+C124+C145</f>
        <v>253637</v>
      </c>
      <c r="D146" s="248">
        <f>+D124+D145</f>
        <v>318258</v>
      </c>
      <c r="E146" s="248">
        <f>+E124+E145</f>
        <v>306008</v>
      </c>
    </row>
    <row r="147" spans="1:5" ht="13.5" thickBot="1" x14ac:dyDescent="0.25"/>
    <row r="148" spans="1:5" ht="15" customHeight="1" thickBot="1" x14ac:dyDescent="0.25">
      <c r="A148" s="253" t="s">
        <v>372</v>
      </c>
      <c r="B148" s="254"/>
      <c r="C148" s="255">
        <v>82</v>
      </c>
      <c r="D148" s="256">
        <v>82</v>
      </c>
      <c r="E148" s="257">
        <v>89</v>
      </c>
    </row>
    <row r="149" spans="1:5" ht="14.25" customHeight="1" thickBot="1" x14ac:dyDescent="0.25">
      <c r="A149" s="253" t="s">
        <v>373</v>
      </c>
      <c r="B149" s="254"/>
      <c r="C149" s="255">
        <v>54</v>
      </c>
      <c r="D149" s="256">
        <v>54</v>
      </c>
      <c r="E149" s="257">
        <v>62</v>
      </c>
    </row>
  </sheetData>
  <sheetProtection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9"/>
  <sheetViews>
    <sheetView view="pageBreakPreview" topLeftCell="A133" zoomScaleNormal="100" zoomScaleSheetLayoutView="100" workbookViewId="0">
      <selection activeCell="F91" sqref="F91"/>
    </sheetView>
  </sheetViews>
  <sheetFormatPr defaultRowHeight="12.75" x14ac:dyDescent="0.2"/>
  <cols>
    <col min="1" max="1" width="14.83203125" style="250" customWidth="1"/>
    <col min="2" max="2" width="65.33203125" style="251" customWidth="1"/>
    <col min="3" max="5" width="17" style="252" customWidth="1"/>
    <col min="6" max="16384" width="9.33203125" style="209"/>
  </cols>
  <sheetData>
    <row r="1" spans="1:5" s="196" customFormat="1" ht="16.5" customHeight="1" thickBot="1" x14ac:dyDescent="0.25">
      <c r="A1" s="192"/>
      <c r="B1" s="193"/>
      <c r="C1" s="194"/>
      <c r="D1" s="195"/>
      <c r="E1" s="194" t="str">
        <f>+CONCATENATE("5.2. melléklet a ……/",LEFT([1]ÖSSZEFÜGGÉSEK!A4,4)+1,". (……) önkormányzati rendelethez")</f>
        <v>5.2. melléklet a ……/2015. (……) önkormányzati rendelethez</v>
      </c>
    </row>
    <row r="2" spans="1:5" s="199" customFormat="1" ht="15.75" customHeight="1" x14ac:dyDescent="0.2">
      <c r="A2" s="197" t="s">
        <v>257</v>
      </c>
      <c r="B2" s="402" t="s">
        <v>356</v>
      </c>
      <c r="C2" s="403"/>
      <c r="D2" s="404"/>
      <c r="E2" s="198" t="s">
        <v>357</v>
      </c>
    </row>
    <row r="3" spans="1:5" s="199" customFormat="1" ht="24.75" thickBot="1" x14ac:dyDescent="0.25">
      <c r="A3" s="200" t="s">
        <v>358</v>
      </c>
      <c r="B3" s="405" t="s">
        <v>374</v>
      </c>
      <c r="C3" s="406"/>
      <c r="D3" s="407"/>
      <c r="E3" s="201" t="s">
        <v>375</v>
      </c>
    </row>
    <row r="4" spans="1:5" s="204" customFormat="1" ht="15.95" customHeight="1" thickBot="1" x14ac:dyDescent="0.3">
      <c r="A4" s="202"/>
      <c r="B4" s="202"/>
      <c r="C4" s="203"/>
      <c r="D4" s="203"/>
      <c r="E4" s="203" t="s">
        <v>360</v>
      </c>
    </row>
    <row r="5" spans="1:5" ht="24.75" thickBot="1" x14ac:dyDescent="0.25">
      <c r="A5" s="205" t="s">
        <v>361</v>
      </c>
      <c r="B5" s="206" t="s">
        <v>362</v>
      </c>
      <c r="C5" s="207" t="s">
        <v>5</v>
      </c>
      <c r="D5" s="207" t="s">
        <v>6</v>
      </c>
      <c r="E5" s="208" t="s">
        <v>7</v>
      </c>
    </row>
    <row r="6" spans="1:5" s="214" customFormat="1" ht="12.95" customHeight="1" thickBot="1" x14ac:dyDescent="0.25">
      <c r="A6" s="210" t="s">
        <v>8</v>
      </c>
      <c r="B6" s="211" t="s">
        <v>9</v>
      </c>
      <c r="C6" s="211" t="s">
        <v>10</v>
      </c>
      <c r="D6" s="212" t="s">
        <v>11</v>
      </c>
      <c r="E6" s="213" t="s">
        <v>12</v>
      </c>
    </row>
    <row r="7" spans="1:5" s="214" customFormat="1" ht="15.95" customHeight="1" thickBot="1" x14ac:dyDescent="0.25">
      <c r="A7" s="408" t="s">
        <v>255</v>
      </c>
      <c r="B7" s="409"/>
      <c r="C7" s="409"/>
      <c r="D7" s="409"/>
      <c r="E7" s="410"/>
    </row>
    <row r="8" spans="1:5" s="214" customFormat="1" ht="12" customHeight="1" thickBot="1" x14ac:dyDescent="0.25">
      <c r="A8" s="6" t="s">
        <v>13</v>
      </c>
      <c r="B8" s="11" t="s">
        <v>14</v>
      </c>
      <c r="C8" s="12">
        <f>SUM(C9:C14)</f>
        <v>150629</v>
      </c>
      <c r="D8" s="12">
        <f>SUM(D9:D14)</f>
        <v>161914</v>
      </c>
      <c r="E8" s="13">
        <f>SUM(E9:E14)</f>
        <v>161914</v>
      </c>
    </row>
    <row r="9" spans="1:5" s="216" customFormat="1" ht="12" customHeight="1" x14ac:dyDescent="0.2">
      <c r="A9" s="215" t="s">
        <v>15</v>
      </c>
      <c r="B9" s="16" t="s">
        <v>16</v>
      </c>
      <c r="C9" s="17">
        <v>54634</v>
      </c>
      <c r="D9" s="17">
        <v>68002</v>
      </c>
      <c r="E9" s="18">
        <v>68002</v>
      </c>
    </row>
    <row r="10" spans="1:5" s="218" customFormat="1" ht="12" customHeight="1" x14ac:dyDescent="0.2">
      <c r="A10" s="217" t="s">
        <v>17</v>
      </c>
      <c r="B10" s="20" t="s">
        <v>18</v>
      </c>
      <c r="C10" s="21">
        <v>33880</v>
      </c>
      <c r="D10" s="21">
        <v>33880</v>
      </c>
      <c r="E10" s="22">
        <v>33880</v>
      </c>
    </row>
    <row r="11" spans="1:5" s="218" customFormat="1" ht="12" customHeight="1" x14ac:dyDescent="0.2">
      <c r="A11" s="217" t="s">
        <v>19</v>
      </c>
      <c r="B11" s="20" t="s">
        <v>20</v>
      </c>
      <c r="C11" s="21">
        <v>59907</v>
      </c>
      <c r="D11" s="21">
        <v>50228</v>
      </c>
      <c r="E11" s="22">
        <v>50228</v>
      </c>
    </row>
    <row r="12" spans="1:5" s="218" customFormat="1" ht="12" customHeight="1" x14ac:dyDescent="0.2">
      <c r="A12" s="217" t="s">
        <v>21</v>
      </c>
      <c r="B12" s="20" t="s">
        <v>22</v>
      </c>
      <c r="C12" s="21">
        <v>2208</v>
      </c>
      <c r="D12" s="21">
        <v>2208</v>
      </c>
      <c r="E12" s="22">
        <v>2208</v>
      </c>
    </row>
    <row r="13" spans="1:5" s="218" customFormat="1" ht="12" customHeight="1" x14ac:dyDescent="0.2">
      <c r="A13" s="217" t="s">
        <v>23</v>
      </c>
      <c r="B13" s="20" t="s">
        <v>24</v>
      </c>
      <c r="C13" s="21"/>
      <c r="D13" s="21">
        <v>1685</v>
      </c>
      <c r="E13" s="22">
        <v>1685</v>
      </c>
    </row>
    <row r="14" spans="1:5" s="216" customFormat="1" ht="12" customHeight="1" thickBot="1" x14ac:dyDescent="0.25">
      <c r="A14" s="219" t="s">
        <v>25</v>
      </c>
      <c r="B14" s="24" t="s">
        <v>26</v>
      </c>
      <c r="C14" s="25"/>
      <c r="D14" s="25">
        <v>5911</v>
      </c>
      <c r="E14" s="26">
        <v>5911</v>
      </c>
    </row>
    <row r="15" spans="1:5" s="216" customFormat="1" ht="12" customHeight="1" thickBot="1" x14ac:dyDescent="0.25">
      <c r="A15" s="6" t="s">
        <v>27</v>
      </c>
      <c r="B15" s="27" t="s">
        <v>28</v>
      </c>
      <c r="C15" s="12">
        <f>SUM(C16:C20)</f>
        <v>5585</v>
      </c>
      <c r="D15" s="12">
        <f>SUM(D16:D20)</f>
        <v>0</v>
      </c>
      <c r="E15" s="13">
        <f>SUM(E16:E20)</f>
        <v>0</v>
      </c>
    </row>
    <row r="16" spans="1:5" s="216" customFormat="1" ht="12" customHeight="1" x14ac:dyDescent="0.2">
      <c r="A16" s="215" t="s">
        <v>29</v>
      </c>
      <c r="B16" s="16" t="s">
        <v>30</v>
      </c>
      <c r="C16" s="17"/>
      <c r="D16" s="17"/>
      <c r="E16" s="18"/>
    </row>
    <row r="17" spans="1:5" s="216" customFormat="1" ht="12" customHeight="1" x14ac:dyDescent="0.2">
      <c r="A17" s="217" t="s">
        <v>31</v>
      </c>
      <c r="B17" s="20" t="s">
        <v>32</v>
      </c>
      <c r="C17" s="21"/>
      <c r="D17" s="21"/>
      <c r="E17" s="22"/>
    </row>
    <row r="18" spans="1:5" s="216" customFormat="1" ht="12" customHeight="1" x14ac:dyDescent="0.2">
      <c r="A18" s="217" t="s">
        <v>33</v>
      </c>
      <c r="B18" s="20" t="s">
        <v>34</v>
      </c>
      <c r="C18" s="21"/>
      <c r="D18" s="21"/>
      <c r="E18" s="22"/>
    </row>
    <row r="19" spans="1:5" s="216" customFormat="1" ht="12" customHeight="1" x14ac:dyDescent="0.2">
      <c r="A19" s="217" t="s">
        <v>35</v>
      </c>
      <c r="B19" s="20" t="s">
        <v>36</v>
      </c>
      <c r="C19" s="21"/>
      <c r="D19" s="21"/>
      <c r="E19" s="22"/>
    </row>
    <row r="20" spans="1:5" s="216" customFormat="1" ht="12" customHeight="1" x14ac:dyDescent="0.2">
      <c r="A20" s="217" t="s">
        <v>37</v>
      </c>
      <c r="B20" s="20" t="s">
        <v>38</v>
      </c>
      <c r="C20" s="21">
        <v>5585</v>
      </c>
      <c r="D20" s="21"/>
      <c r="E20" s="22"/>
    </row>
    <row r="21" spans="1:5" s="218" customFormat="1" ht="12" customHeight="1" thickBot="1" x14ac:dyDescent="0.25">
      <c r="A21" s="219" t="s">
        <v>39</v>
      </c>
      <c r="B21" s="24" t="s">
        <v>40</v>
      </c>
      <c r="C21" s="25"/>
      <c r="D21" s="25"/>
      <c r="E21" s="26"/>
    </row>
    <row r="22" spans="1:5" s="218" customFormat="1" ht="12" customHeight="1" thickBot="1" x14ac:dyDescent="0.25">
      <c r="A22" s="6" t="s">
        <v>41</v>
      </c>
      <c r="B22" s="11" t="s">
        <v>42</v>
      </c>
      <c r="C22" s="12">
        <f>SUM(C23:C27)</f>
        <v>0</v>
      </c>
      <c r="D22" s="12">
        <f>SUM(D23:D27)</f>
        <v>0</v>
      </c>
      <c r="E22" s="13">
        <f>SUM(E23:E27)</f>
        <v>0</v>
      </c>
    </row>
    <row r="23" spans="1:5" s="218" customFormat="1" ht="12" customHeight="1" x14ac:dyDescent="0.2">
      <c r="A23" s="215" t="s">
        <v>43</v>
      </c>
      <c r="B23" s="16" t="s">
        <v>44</v>
      </c>
      <c r="C23" s="17"/>
      <c r="D23" s="17"/>
      <c r="E23" s="18"/>
    </row>
    <row r="24" spans="1:5" s="216" customFormat="1" ht="12" customHeight="1" x14ac:dyDescent="0.2">
      <c r="A24" s="217" t="s">
        <v>45</v>
      </c>
      <c r="B24" s="20" t="s">
        <v>46</v>
      </c>
      <c r="C24" s="21"/>
      <c r="D24" s="21"/>
      <c r="E24" s="22"/>
    </row>
    <row r="25" spans="1:5" s="218" customFormat="1" ht="12" customHeight="1" x14ac:dyDescent="0.2">
      <c r="A25" s="217" t="s">
        <v>47</v>
      </c>
      <c r="B25" s="20" t="s">
        <v>48</v>
      </c>
      <c r="C25" s="21"/>
      <c r="D25" s="21"/>
      <c r="E25" s="22"/>
    </row>
    <row r="26" spans="1:5" s="218" customFormat="1" ht="12" customHeight="1" x14ac:dyDescent="0.2">
      <c r="A26" s="217" t="s">
        <v>49</v>
      </c>
      <c r="B26" s="20" t="s">
        <v>50</v>
      </c>
      <c r="C26" s="21"/>
      <c r="D26" s="21"/>
      <c r="E26" s="22"/>
    </row>
    <row r="27" spans="1:5" s="218" customFormat="1" ht="12" customHeight="1" x14ac:dyDescent="0.2">
      <c r="A27" s="217" t="s">
        <v>51</v>
      </c>
      <c r="B27" s="20" t="s">
        <v>52</v>
      </c>
      <c r="C27" s="21"/>
      <c r="D27" s="21"/>
      <c r="E27" s="22"/>
    </row>
    <row r="28" spans="1:5" s="218" customFormat="1" ht="12" customHeight="1" thickBot="1" x14ac:dyDescent="0.25">
      <c r="A28" s="219" t="s">
        <v>53</v>
      </c>
      <c r="B28" s="24" t="s">
        <v>54</v>
      </c>
      <c r="C28" s="25"/>
      <c r="D28" s="25"/>
      <c r="E28" s="26"/>
    </row>
    <row r="29" spans="1:5" s="218" customFormat="1" ht="12" customHeight="1" thickBot="1" x14ac:dyDescent="0.25">
      <c r="A29" s="6" t="s">
        <v>55</v>
      </c>
      <c r="B29" s="11" t="s">
        <v>56</v>
      </c>
      <c r="C29" s="29">
        <f>+C30+C33+C34+C35</f>
        <v>12700</v>
      </c>
      <c r="D29" s="29">
        <f>+D30+D33+D34+D35</f>
        <v>12700</v>
      </c>
      <c r="E29" s="30">
        <f>+E30+E33+E34+E35</f>
        <v>14094</v>
      </c>
    </row>
    <row r="30" spans="1:5" s="218" customFormat="1" ht="12" customHeight="1" x14ac:dyDescent="0.2">
      <c r="A30" s="215" t="s">
        <v>57</v>
      </c>
      <c r="B30" s="16" t="s">
        <v>58</v>
      </c>
      <c r="C30" s="31">
        <f>+C31+C32</f>
        <v>10200</v>
      </c>
      <c r="D30" s="31">
        <f>+D31+D32</f>
        <v>10200</v>
      </c>
      <c r="E30" s="32">
        <f>+E31+E32</f>
        <v>11750</v>
      </c>
    </row>
    <row r="31" spans="1:5" s="218" customFormat="1" ht="12" customHeight="1" x14ac:dyDescent="0.2">
      <c r="A31" s="217" t="s">
        <v>59</v>
      </c>
      <c r="B31" s="20" t="s">
        <v>60</v>
      </c>
      <c r="C31" s="21">
        <v>3200</v>
      </c>
      <c r="D31" s="21">
        <v>3200</v>
      </c>
      <c r="E31" s="22">
        <v>3239</v>
      </c>
    </row>
    <row r="32" spans="1:5" s="218" customFormat="1" ht="12" customHeight="1" x14ac:dyDescent="0.2">
      <c r="A32" s="217" t="s">
        <v>61</v>
      </c>
      <c r="B32" s="20" t="s">
        <v>62</v>
      </c>
      <c r="C32" s="21">
        <v>7000</v>
      </c>
      <c r="D32" s="21">
        <v>7000</v>
      </c>
      <c r="E32" s="22">
        <v>8511</v>
      </c>
    </row>
    <row r="33" spans="1:5" s="218" customFormat="1" ht="12" customHeight="1" x14ac:dyDescent="0.2">
      <c r="A33" s="217" t="s">
        <v>63</v>
      </c>
      <c r="B33" s="20" t="s">
        <v>64</v>
      </c>
      <c r="C33" s="21">
        <v>2000</v>
      </c>
      <c r="D33" s="21">
        <v>2000</v>
      </c>
      <c r="E33" s="22">
        <v>2017</v>
      </c>
    </row>
    <row r="34" spans="1:5" s="218" customFormat="1" ht="12" customHeight="1" x14ac:dyDescent="0.2">
      <c r="A34" s="217" t="s">
        <v>65</v>
      </c>
      <c r="B34" s="20" t="s">
        <v>66</v>
      </c>
      <c r="C34" s="21"/>
      <c r="D34" s="21"/>
      <c r="E34" s="22"/>
    </row>
    <row r="35" spans="1:5" s="218" customFormat="1" ht="12" customHeight="1" thickBot="1" x14ac:dyDescent="0.25">
      <c r="A35" s="219" t="s">
        <v>67</v>
      </c>
      <c r="B35" s="24" t="s">
        <v>68</v>
      </c>
      <c r="C35" s="25">
        <v>500</v>
      </c>
      <c r="D35" s="25">
        <v>500</v>
      </c>
      <c r="E35" s="26">
        <v>327</v>
      </c>
    </row>
    <row r="36" spans="1:5" s="218" customFormat="1" ht="12" customHeight="1" thickBot="1" x14ac:dyDescent="0.25">
      <c r="A36" s="6" t="s">
        <v>69</v>
      </c>
      <c r="B36" s="11" t="s">
        <v>70</v>
      </c>
      <c r="C36" s="12">
        <f>SUM(C37:C46)</f>
        <v>8547</v>
      </c>
      <c r="D36" s="12">
        <f>SUM(D37:D46)</f>
        <v>8547</v>
      </c>
      <c r="E36" s="13">
        <f>SUM(E37:E46)</f>
        <v>9823</v>
      </c>
    </row>
    <row r="37" spans="1:5" s="218" customFormat="1" ht="12" customHeight="1" x14ac:dyDescent="0.2">
      <c r="A37" s="215" t="s">
        <v>71</v>
      </c>
      <c r="B37" s="16" t="s">
        <v>72</v>
      </c>
      <c r="C37" s="17"/>
      <c r="D37" s="17"/>
      <c r="E37" s="18">
        <v>23</v>
      </c>
    </row>
    <row r="38" spans="1:5" s="218" customFormat="1" ht="12" customHeight="1" x14ac:dyDescent="0.2">
      <c r="A38" s="217" t="s">
        <v>73</v>
      </c>
      <c r="B38" s="20" t="s">
        <v>74</v>
      </c>
      <c r="C38" s="21"/>
      <c r="D38" s="21"/>
      <c r="E38" s="22"/>
    </row>
    <row r="39" spans="1:5" s="218" customFormat="1" ht="12" customHeight="1" x14ac:dyDescent="0.2">
      <c r="A39" s="217" t="s">
        <v>75</v>
      </c>
      <c r="B39" s="20" t="s">
        <v>76</v>
      </c>
      <c r="C39" s="21"/>
      <c r="D39" s="21"/>
      <c r="E39" s="22"/>
    </row>
    <row r="40" spans="1:5" s="218" customFormat="1" ht="12" customHeight="1" x14ac:dyDescent="0.2">
      <c r="A40" s="217" t="s">
        <v>77</v>
      </c>
      <c r="B40" s="20" t="s">
        <v>78</v>
      </c>
      <c r="C40" s="21"/>
      <c r="D40" s="21"/>
      <c r="E40" s="22"/>
    </row>
    <row r="41" spans="1:5" s="218" customFormat="1" ht="12" customHeight="1" x14ac:dyDescent="0.2">
      <c r="A41" s="217" t="s">
        <v>79</v>
      </c>
      <c r="B41" s="20" t="s">
        <v>80</v>
      </c>
      <c r="C41" s="21">
        <v>6112</v>
      </c>
      <c r="D41" s="21">
        <v>6112</v>
      </c>
      <c r="E41" s="22">
        <v>6630</v>
      </c>
    </row>
    <row r="42" spans="1:5" s="218" customFormat="1" ht="12" customHeight="1" x14ac:dyDescent="0.2">
      <c r="A42" s="217" t="s">
        <v>81</v>
      </c>
      <c r="B42" s="20" t="s">
        <v>82</v>
      </c>
      <c r="C42" s="21">
        <v>1650</v>
      </c>
      <c r="D42" s="21">
        <v>1650</v>
      </c>
      <c r="E42" s="22">
        <v>1826</v>
      </c>
    </row>
    <row r="43" spans="1:5" s="218" customFormat="1" ht="12" customHeight="1" x14ac:dyDescent="0.2">
      <c r="A43" s="217" t="s">
        <v>83</v>
      </c>
      <c r="B43" s="20" t="s">
        <v>84</v>
      </c>
      <c r="C43" s="21"/>
      <c r="D43" s="21"/>
      <c r="E43" s="22"/>
    </row>
    <row r="44" spans="1:5" s="218" customFormat="1" ht="12" customHeight="1" x14ac:dyDescent="0.2">
      <c r="A44" s="217" t="s">
        <v>85</v>
      </c>
      <c r="B44" s="20" t="s">
        <v>86</v>
      </c>
      <c r="C44" s="21">
        <v>50</v>
      </c>
      <c r="D44" s="21">
        <v>50</v>
      </c>
      <c r="E44" s="22">
        <v>24</v>
      </c>
    </row>
    <row r="45" spans="1:5" s="218" customFormat="1" ht="12" customHeight="1" x14ac:dyDescent="0.2">
      <c r="A45" s="217" t="s">
        <v>87</v>
      </c>
      <c r="B45" s="20" t="s">
        <v>88</v>
      </c>
      <c r="C45" s="33"/>
      <c r="D45" s="33"/>
      <c r="E45" s="34"/>
    </row>
    <row r="46" spans="1:5" s="216" customFormat="1" ht="12" customHeight="1" thickBot="1" x14ac:dyDescent="0.25">
      <c r="A46" s="219" t="s">
        <v>89</v>
      </c>
      <c r="B46" s="24" t="s">
        <v>90</v>
      </c>
      <c r="C46" s="35">
        <v>735</v>
      </c>
      <c r="D46" s="35">
        <v>735</v>
      </c>
      <c r="E46" s="36">
        <v>1320</v>
      </c>
    </row>
    <row r="47" spans="1:5" s="218" customFormat="1" ht="12" customHeight="1" thickBot="1" x14ac:dyDescent="0.25">
      <c r="A47" s="6" t="s">
        <v>91</v>
      </c>
      <c r="B47" s="11" t="s">
        <v>92</v>
      </c>
      <c r="C47" s="12">
        <f>SUM(C48:C52)</f>
        <v>0</v>
      </c>
      <c r="D47" s="12">
        <f>SUM(D48:D52)</f>
        <v>0</v>
      </c>
      <c r="E47" s="13">
        <f>SUM(E48:E52)</f>
        <v>5</v>
      </c>
    </row>
    <row r="48" spans="1:5" s="218" customFormat="1" ht="12" customHeight="1" x14ac:dyDescent="0.2">
      <c r="A48" s="215" t="s">
        <v>93</v>
      </c>
      <c r="B48" s="16" t="s">
        <v>94</v>
      </c>
      <c r="C48" s="37"/>
      <c r="D48" s="37"/>
      <c r="E48" s="38"/>
    </row>
    <row r="49" spans="1:5" s="218" customFormat="1" ht="12" customHeight="1" x14ac:dyDescent="0.2">
      <c r="A49" s="217" t="s">
        <v>95</v>
      </c>
      <c r="B49" s="20" t="s">
        <v>96</v>
      </c>
      <c r="C49" s="33"/>
      <c r="D49" s="33"/>
      <c r="E49" s="34">
        <v>5</v>
      </c>
    </row>
    <row r="50" spans="1:5" s="218" customFormat="1" ht="12" customHeight="1" x14ac:dyDescent="0.2">
      <c r="A50" s="217" t="s">
        <v>97</v>
      </c>
      <c r="B50" s="20" t="s">
        <v>98</v>
      </c>
      <c r="C50" s="33"/>
      <c r="D50" s="33"/>
      <c r="E50" s="34"/>
    </row>
    <row r="51" spans="1:5" s="218" customFormat="1" ht="12" customHeight="1" x14ac:dyDescent="0.2">
      <c r="A51" s="217" t="s">
        <v>99</v>
      </c>
      <c r="B51" s="20" t="s">
        <v>100</v>
      </c>
      <c r="C51" s="33"/>
      <c r="D51" s="33"/>
      <c r="E51" s="34"/>
    </row>
    <row r="52" spans="1:5" s="218" customFormat="1" ht="12" customHeight="1" thickBot="1" x14ac:dyDescent="0.25">
      <c r="A52" s="219" t="s">
        <v>101</v>
      </c>
      <c r="B52" s="24" t="s">
        <v>102</v>
      </c>
      <c r="C52" s="35"/>
      <c r="D52" s="35"/>
      <c r="E52" s="36"/>
    </row>
    <row r="53" spans="1:5" s="218" customFormat="1" ht="12" customHeight="1" thickBot="1" x14ac:dyDescent="0.25">
      <c r="A53" s="6" t="s">
        <v>103</v>
      </c>
      <c r="B53" s="11" t="s">
        <v>104</v>
      </c>
      <c r="C53" s="12">
        <f>SUM(C54:C56)</f>
        <v>36781</v>
      </c>
      <c r="D53" s="12">
        <f>SUM(D54:D56)</f>
        <v>64930</v>
      </c>
      <c r="E53" s="13">
        <f>SUM(E54:E56)</f>
        <v>62270</v>
      </c>
    </row>
    <row r="54" spans="1:5" s="216" customFormat="1" ht="12" customHeight="1" x14ac:dyDescent="0.2">
      <c r="A54" s="215" t="s">
        <v>105</v>
      </c>
      <c r="B54" s="16" t="s">
        <v>106</v>
      </c>
      <c r="C54" s="17"/>
      <c r="D54" s="17"/>
      <c r="E54" s="18"/>
    </row>
    <row r="55" spans="1:5" s="216" customFormat="1" ht="12" customHeight="1" x14ac:dyDescent="0.2">
      <c r="A55" s="217" t="s">
        <v>107</v>
      </c>
      <c r="B55" s="20" t="s">
        <v>108</v>
      </c>
      <c r="C55" s="21"/>
      <c r="D55" s="21"/>
      <c r="E55" s="22">
        <v>743</v>
      </c>
    </row>
    <row r="56" spans="1:5" s="216" customFormat="1" ht="12" customHeight="1" x14ac:dyDescent="0.2">
      <c r="A56" s="217" t="s">
        <v>109</v>
      </c>
      <c r="B56" s="20" t="s">
        <v>110</v>
      </c>
      <c r="C56" s="21">
        <v>36781</v>
      </c>
      <c r="D56" s="21">
        <v>64930</v>
      </c>
      <c r="E56" s="22">
        <v>61527</v>
      </c>
    </row>
    <row r="57" spans="1:5" s="216" customFormat="1" ht="12" customHeight="1" thickBot="1" x14ac:dyDescent="0.25">
      <c r="A57" s="219" t="s">
        <v>111</v>
      </c>
      <c r="B57" s="24" t="s">
        <v>112</v>
      </c>
      <c r="C57" s="25"/>
      <c r="D57" s="25"/>
      <c r="E57" s="26"/>
    </row>
    <row r="58" spans="1:5" s="218" customFormat="1" ht="12" customHeight="1" thickBot="1" x14ac:dyDescent="0.25">
      <c r="A58" s="6" t="s">
        <v>113</v>
      </c>
      <c r="B58" s="27" t="s">
        <v>114</v>
      </c>
      <c r="C58" s="12">
        <f>SUM(C59:C61)</f>
        <v>34655</v>
      </c>
      <c r="D58" s="12">
        <f>SUM(D59:D61)</f>
        <v>52728</v>
      </c>
      <c r="E58" s="13">
        <f>SUM(E59:E61)</f>
        <v>40959</v>
      </c>
    </row>
    <row r="59" spans="1:5" s="218" customFormat="1" ht="12" customHeight="1" x14ac:dyDescent="0.2">
      <c r="A59" s="215" t="s">
        <v>115</v>
      </c>
      <c r="B59" s="16" t="s">
        <v>116</v>
      </c>
      <c r="C59" s="33"/>
      <c r="D59" s="33"/>
      <c r="E59" s="34"/>
    </row>
    <row r="60" spans="1:5" s="218" customFormat="1" ht="12" customHeight="1" x14ac:dyDescent="0.2">
      <c r="A60" s="217" t="s">
        <v>117</v>
      </c>
      <c r="B60" s="20" t="s">
        <v>363</v>
      </c>
      <c r="C60" s="33"/>
      <c r="D60" s="33"/>
      <c r="E60" s="34"/>
    </row>
    <row r="61" spans="1:5" s="218" customFormat="1" ht="12" customHeight="1" x14ac:dyDescent="0.2">
      <c r="A61" s="217" t="s">
        <v>119</v>
      </c>
      <c r="B61" s="20" t="s">
        <v>120</v>
      </c>
      <c r="C61" s="33">
        <v>34655</v>
      </c>
      <c r="D61" s="33">
        <v>52728</v>
      </c>
      <c r="E61" s="34">
        <v>40959</v>
      </c>
    </row>
    <row r="62" spans="1:5" s="218" customFormat="1" ht="12" customHeight="1" thickBot="1" x14ac:dyDescent="0.25">
      <c r="A62" s="219" t="s">
        <v>121</v>
      </c>
      <c r="B62" s="24" t="s">
        <v>122</v>
      </c>
      <c r="C62" s="33"/>
      <c r="D62" s="33"/>
      <c r="E62" s="34"/>
    </row>
    <row r="63" spans="1:5" s="218" customFormat="1" ht="12" customHeight="1" thickBot="1" x14ac:dyDescent="0.25">
      <c r="A63" s="6" t="s">
        <v>123</v>
      </c>
      <c r="B63" s="11" t="s">
        <v>124</v>
      </c>
      <c r="C63" s="29">
        <f>+C8+C15+C22+C29+C36+C47+C53+C58</f>
        <v>248897</v>
      </c>
      <c r="D63" s="29">
        <f>+D8+D15+D22+D29+D36+D47+D53+D58</f>
        <v>300819</v>
      </c>
      <c r="E63" s="30">
        <f>+E8+E15+E22+E29+E36+E47+E53+E58</f>
        <v>289065</v>
      </c>
    </row>
    <row r="64" spans="1:5" s="218" customFormat="1" ht="12" customHeight="1" thickBot="1" x14ac:dyDescent="0.2">
      <c r="A64" s="220" t="s">
        <v>364</v>
      </c>
      <c r="B64" s="27" t="s">
        <v>126</v>
      </c>
      <c r="C64" s="12">
        <f>SUM(C65:C67)</f>
        <v>0</v>
      </c>
      <c r="D64" s="12">
        <f>SUM(D65:D67)</f>
        <v>0</v>
      </c>
      <c r="E64" s="13">
        <f>SUM(E65:E67)</f>
        <v>0</v>
      </c>
    </row>
    <row r="65" spans="1:5" s="218" customFormat="1" ht="12" customHeight="1" x14ac:dyDescent="0.2">
      <c r="A65" s="215" t="s">
        <v>127</v>
      </c>
      <c r="B65" s="16" t="s">
        <v>128</v>
      </c>
      <c r="C65" s="33"/>
      <c r="D65" s="33"/>
      <c r="E65" s="34"/>
    </row>
    <row r="66" spans="1:5" s="218" customFormat="1" ht="12" customHeight="1" x14ac:dyDescent="0.2">
      <c r="A66" s="217" t="s">
        <v>129</v>
      </c>
      <c r="B66" s="20" t="s">
        <v>130</v>
      </c>
      <c r="C66" s="33"/>
      <c r="D66" s="33"/>
      <c r="E66" s="34"/>
    </row>
    <row r="67" spans="1:5" s="218" customFormat="1" ht="12" customHeight="1" thickBot="1" x14ac:dyDescent="0.25">
      <c r="A67" s="219" t="s">
        <v>131</v>
      </c>
      <c r="B67" s="221" t="s">
        <v>365</v>
      </c>
      <c r="C67" s="33"/>
      <c r="D67" s="33"/>
      <c r="E67" s="34"/>
    </row>
    <row r="68" spans="1:5" s="218" customFormat="1" ht="12" customHeight="1" thickBot="1" x14ac:dyDescent="0.2">
      <c r="A68" s="220" t="s">
        <v>133</v>
      </c>
      <c r="B68" s="27" t="s">
        <v>134</v>
      </c>
      <c r="C68" s="12">
        <f>SUM(C69:C72)</f>
        <v>0</v>
      </c>
      <c r="D68" s="12">
        <f>SUM(D69:D72)</f>
        <v>0</v>
      </c>
      <c r="E68" s="13">
        <f>SUM(E69:E72)</f>
        <v>5995</v>
      </c>
    </row>
    <row r="69" spans="1:5" s="218" customFormat="1" ht="12" customHeight="1" x14ac:dyDescent="0.2">
      <c r="A69" s="215" t="s">
        <v>135</v>
      </c>
      <c r="B69" s="16" t="s">
        <v>136</v>
      </c>
      <c r="C69" s="33"/>
      <c r="D69" s="33"/>
      <c r="E69" s="34">
        <v>5995</v>
      </c>
    </row>
    <row r="70" spans="1:5" s="218" customFormat="1" ht="12" customHeight="1" x14ac:dyDescent="0.2">
      <c r="A70" s="217" t="s">
        <v>137</v>
      </c>
      <c r="B70" s="20" t="s">
        <v>138</v>
      </c>
      <c r="C70" s="33"/>
      <c r="D70" s="33"/>
      <c r="E70" s="34"/>
    </row>
    <row r="71" spans="1:5" s="218" customFormat="1" ht="12" customHeight="1" x14ac:dyDescent="0.2">
      <c r="A71" s="217" t="s">
        <v>139</v>
      </c>
      <c r="B71" s="20" t="s">
        <v>140</v>
      </c>
      <c r="C71" s="33"/>
      <c r="D71" s="33"/>
      <c r="E71" s="34"/>
    </row>
    <row r="72" spans="1:5" s="218" customFormat="1" ht="12" customHeight="1" thickBot="1" x14ac:dyDescent="0.25">
      <c r="A72" s="219" t="s">
        <v>141</v>
      </c>
      <c r="B72" s="24" t="s">
        <v>142</v>
      </c>
      <c r="C72" s="33"/>
      <c r="D72" s="33"/>
      <c r="E72" s="34"/>
    </row>
    <row r="73" spans="1:5" s="218" customFormat="1" ht="12" customHeight="1" thickBot="1" x14ac:dyDescent="0.2">
      <c r="A73" s="220" t="s">
        <v>143</v>
      </c>
      <c r="B73" s="27" t="s">
        <v>144</v>
      </c>
      <c r="C73" s="12">
        <f>SUM(C74:C75)</f>
        <v>4740</v>
      </c>
      <c r="D73" s="12">
        <f>SUM(D74:D75)</f>
        <v>14270</v>
      </c>
      <c r="E73" s="13">
        <f>SUM(E74:E75)</f>
        <v>18239</v>
      </c>
    </row>
    <row r="74" spans="1:5" s="218" customFormat="1" ht="12" customHeight="1" x14ac:dyDescent="0.2">
      <c r="A74" s="215" t="s">
        <v>145</v>
      </c>
      <c r="B74" s="16" t="s">
        <v>146</v>
      </c>
      <c r="C74" s="33">
        <v>4740</v>
      </c>
      <c r="D74" s="33">
        <v>14270</v>
      </c>
      <c r="E74" s="34">
        <v>18239</v>
      </c>
    </row>
    <row r="75" spans="1:5" s="218" customFormat="1" ht="12" customHeight="1" thickBot="1" x14ac:dyDescent="0.25">
      <c r="A75" s="219" t="s">
        <v>147</v>
      </c>
      <c r="B75" s="24" t="s">
        <v>148</v>
      </c>
      <c r="C75" s="33"/>
      <c r="D75" s="33"/>
      <c r="E75" s="34"/>
    </row>
    <row r="76" spans="1:5" s="218" customFormat="1" ht="12" customHeight="1" thickBot="1" x14ac:dyDescent="0.2">
      <c r="A76" s="220" t="s">
        <v>149</v>
      </c>
      <c r="B76" s="27" t="s">
        <v>150</v>
      </c>
      <c r="C76" s="12">
        <f>SUM(C77:C79)</f>
        <v>0</v>
      </c>
      <c r="D76" s="12">
        <f>SUM(D77:D79)</f>
        <v>0</v>
      </c>
      <c r="E76" s="13">
        <f>SUM(E77:E79)</f>
        <v>5159</v>
      </c>
    </row>
    <row r="77" spans="1:5" s="218" customFormat="1" ht="12" customHeight="1" x14ac:dyDescent="0.2">
      <c r="A77" s="215" t="s">
        <v>151</v>
      </c>
      <c r="B77" s="16" t="s">
        <v>152</v>
      </c>
      <c r="C77" s="33"/>
      <c r="D77" s="33"/>
      <c r="E77" s="34">
        <v>5159</v>
      </c>
    </row>
    <row r="78" spans="1:5" s="218" customFormat="1" ht="12" customHeight="1" x14ac:dyDescent="0.2">
      <c r="A78" s="217" t="s">
        <v>153</v>
      </c>
      <c r="B78" s="20" t="s">
        <v>154</v>
      </c>
      <c r="C78" s="33"/>
      <c r="D78" s="33"/>
      <c r="E78" s="34"/>
    </row>
    <row r="79" spans="1:5" s="218" customFormat="1" ht="12" customHeight="1" thickBot="1" x14ac:dyDescent="0.25">
      <c r="A79" s="219" t="s">
        <v>155</v>
      </c>
      <c r="B79" s="24" t="s">
        <v>156</v>
      </c>
      <c r="C79" s="33"/>
      <c r="D79" s="33"/>
      <c r="E79" s="34"/>
    </row>
    <row r="80" spans="1:5" s="218" customFormat="1" ht="12" customHeight="1" thickBot="1" x14ac:dyDescent="0.2">
      <c r="A80" s="220" t="s">
        <v>157</v>
      </c>
      <c r="B80" s="27" t="s">
        <v>158</v>
      </c>
      <c r="C80" s="12">
        <f>SUM(C81:C84)</f>
        <v>0</v>
      </c>
      <c r="D80" s="12">
        <f>SUM(D81:D84)</f>
        <v>0</v>
      </c>
      <c r="E80" s="13">
        <f>SUM(E81:E84)</f>
        <v>0</v>
      </c>
    </row>
    <row r="81" spans="1:9" s="218" customFormat="1" ht="12" customHeight="1" x14ac:dyDescent="0.2">
      <c r="A81" s="222" t="s">
        <v>159</v>
      </c>
      <c r="B81" s="16" t="s">
        <v>160</v>
      </c>
      <c r="C81" s="33"/>
      <c r="D81" s="33"/>
      <c r="E81" s="34"/>
    </row>
    <row r="82" spans="1:9" s="218" customFormat="1" ht="12" customHeight="1" x14ac:dyDescent="0.2">
      <c r="A82" s="223" t="s">
        <v>161</v>
      </c>
      <c r="B82" s="20" t="s">
        <v>162</v>
      </c>
      <c r="C82" s="33"/>
      <c r="D82" s="33"/>
      <c r="E82" s="34"/>
    </row>
    <row r="83" spans="1:9" s="218" customFormat="1" ht="12" customHeight="1" x14ac:dyDescent="0.2">
      <c r="A83" s="223" t="s">
        <v>163</v>
      </c>
      <c r="B83" s="20" t="s">
        <v>164</v>
      </c>
      <c r="C83" s="33"/>
      <c r="D83" s="33"/>
      <c r="E83" s="34"/>
    </row>
    <row r="84" spans="1:9" s="218" customFormat="1" ht="12" customHeight="1" thickBot="1" x14ac:dyDescent="0.25">
      <c r="A84" s="224" t="s">
        <v>165</v>
      </c>
      <c r="B84" s="24" t="s">
        <v>166</v>
      </c>
      <c r="C84" s="33"/>
      <c r="D84" s="33"/>
      <c r="E84" s="34"/>
    </row>
    <row r="85" spans="1:9" s="218" customFormat="1" ht="12" customHeight="1" thickBot="1" x14ac:dyDescent="0.2">
      <c r="A85" s="220" t="s">
        <v>167</v>
      </c>
      <c r="B85" s="27" t="s">
        <v>168</v>
      </c>
      <c r="C85" s="44"/>
      <c r="D85" s="44"/>
      <c r="E85" s="45"/>
    </row>
    <row r="86" spans="1:9" s="218" customFormat="1" ht="12" customHeight="1" thickBot="1" x14ac:dyDescent="0.2">
      <c r="A86" s="220" t="s">
        <v>169</v>
      </c>
      <c r="B86" s="225" t="s">
        <v>170</v>
      </c>
      <c r="C86" s="29">
        <f>+C64+C68+C73+C76+C80+C85</f>
        <v>4740</v>
      </c>
      <c r="D86" s="29">
        <v>14270</v>
      </c>
      <c r="E86" s="30">
        <v>29393</v>
      </c>
      <c r="I86" s="218">
        <v>14270</v>
      </c>
    </row>
    <row r="87" spans="1:9" s="218" customFormat="1" ht="12" customHeight="1" thickBot="1" x14ac:dyDescent="0.2">
      <c r="A87" s="226" t="s">
        <v>171</v>
      </c>
      <c r="B87" s="227" t="s">
        <v>366</v>
      </c>
      <c r="C87" s="29">
        <f>+C63+C86</f>
        <v>253637</v>
      </c>
      <c r="D87" s="29">
        <f>+D63+D86</f>
        <v>315089</v>
      </c>
      <c r="E87" s="30">
        <f>+E63+E86</f>
        <v>318458</v>
      </c>
    </row>
    <row r="88" spans="1:9" s="218" customFormat="1" ht="15" customHeight="1" x14ac:dyDescent="0.2">
      <c r="A88" s="228"/>
      <c r="B88" s="229"/>
      <c r="C88" s="230"/>
      <c r="D88" s="230"/>
      <c r="E88" s="230"/>
    </row>
    <row r="89" spans="1:9" ht="13.5" thickBot="1" x14ac:dyDescent="0.25">
      <c r="A89" s="231"/>
      <c r="B89" s="232"/>
      <c r="C89" s="233"/>
      <c r="D89" s="233"/>
      <c r="E89" s="233"/>
    </row>
    <row r="90" spans="1:9" s="214" customFormat="1" ht="16.5" customHeight="1" thickBot="1" x14ac:dyDescent="0.25">
      <c r="A90" s="408" t="s">
        <v>256</v>
      </c>
      <c r="B90" s="409"/>
      <c r="C90" s="409"/>
      <c r="D90" s="409"/>
      <c r="E90" s="410"/>
    </row>
    <row r="91" spans="1:9" s="236" customFormat="1" ht="12" customHeight="1" thickBot="1" x14ac:dyDescent="0.25">
      <c r="A91" s="234" t="s">
        <v>13</v>
      </c>
      <c r="B91" s="56" t="s">
        <v>176</v>
      </c>
      <c r="C91" s="57">
        <f>SUM(C92:C96)</f>
        <v>146993</v>
      </c>
      <c r="D91" s="57">
        <f>SUM(D92:D96)</f>
        <v>189309</v>
      </c>
      <c r="E91" s="58">
        <f>SUM(E92:E96)</f>
        <v>186462</v>
      </c>
    </row>
    <row r="92" spans="1:9" ht="12" customHeight="1" x14ac:dyDescent="0.2">
      <c r="A92" s="237" t="s">
        <v>15</v>
      </c>
      <c r="B92" s="60" t="s">
        <v>177</v>
      </c>
      <c r="C92" s="61">
        <v>47109</v>
      </c>
      <c r="D92" s="61">
        <v>67177</v>
      </c>
      <c r="E92" s="62">
        <v>64761</v>
      </c>
    </row>
    <row r="93" spans="1:9" ht="12" customHeight="1" x14ac:dyDescent="0.2">
      <c r="A93" s="217" t="s">
        <v>17</v>
      </c>
      <c r="B93" s="63" t="s">
        <v>178</v>
      </c>
      <c r="C93" s="21">
        <v>9430</v>
      </c>
      <c r="D93" s="21">
        <v>11717</v>
      </c>
      <c r="E93" s="22">
        <v>11717</v>
      </c>
    </row>
    <row r="94" spans="1:9" ht="12" customHeight="1" x14ac:dyDescent="0.2">
      <c r="A94" s="217" t="s">
        <v>19</v>
      </c>
      <c r="B94" s="63" t="s">
        <v>179</v>
      </c>
      <c r="C94" s="25">
        <v>47369</v>
      </c>
      <c r="D94" s="25">
        <v>58465</v>
      </c>
      <c r="E94" s="26">
        <v>58204</v>
      </c>
    </row>
    <row r="95" spans="1:9" ht="12" customHeight="1" x14ac:dyDescent="0.2">
      <c r="A95" s="217" t="s">
        <v>21</v>
      </c>
      <c r="B95" s="64" t="s">
        <v>180</v>
      </c>
      <c r="C95" s="25">
        <v>37712</v>
      </c>
      <c r="D95" s="25">
        <v>45587</v>
      </c>
      <c r="E95" s="26">
        <v>45587</v>
      </c>
    </row>
    <row r="96" spans="1:9" ht="12" customHeight="1" x14ac:dyDescent="0.2">
      <c r="A96" s="217" t="s">
        <v>181</v>
      </c>
      <c r="B96" s="65" t="s">
        <v>182</v>
      </c>
      <c r="C96" s="25">
        <v>5373</v>
      </c>
      <c r="D96" s="25">
        <v>6363</v>
      </c>
      <c r="E96" s="26">
        <v>6193</v>
      </c>
    </row>
    <row r="97" spans="1:5" ht="12" customHeight="1" x14ac:dyDescent="0.2">
      <c r="A97" s="217" t="s">
        <v>25</v>
      </c>
      <c r="B97" s="63" t="s">
        <v>183</v>
      </c>
      <c r="C97" s="25"/>
      <c r="D97" s="25">
        <v>628</v>
      </c>
      <c r="E97" s="26">
        <v>628</v>
      </c>
    </row>
    <row r="98" spans="1:5" ht="12" customHeight="1" x14ac:dyDescent="0.2">
      <c r="A98" s="217" t="s">
        <v>184</v>
      </c>
      <c r="B98" s="66" t="s">
        <v>185</v>
      </c>
      <c r="C98" s="25"/>
      <c r="D98" s="25"/>
      <c r="E98" s="26"/>
    </row>
    <row r="99" spans="1:5" ht="12" customHeight="1" x14ac:dyDescent="0.2">
      <c r="A99" s="217" t="s">
        <v>186</v>
      </c>
      <c r="B99" s="67" t="s">
        <v>187</v>
      </c>
      <c r="C99" s="25"/>
      <c r="D99" s="25"/>
      <c r="E99" s="26"/>
    </row>
    <row r="100" spans="1:5" ht="12" customHeight="1" x14ac:dyDescent="0.2">
      <c r="A100" s="217" t="s">
        <v>188</v>
      </c>
      <c r="B100" s="67" t="s">
        <v>189</v>
      </c>
      <c r="C100" s="25"/>
      <c r="D100" s="25"/>
      <c r="E100" s="26"/>
    </row>
    <row r="101" spans="1:5" ht="12" customHeight="1" x14ac:dyDescent="0.2">
      <c r="A101" s="217" t="s">
        <v>190</v>
      </c>
      <c r="B101" s="66" t="s">
        <v>191</v>
      </c>
      <c r="C101" s="25">
        <v>4323</v>
      </c>
      <c r="D101" s="25">
        <v>4062</v>
      </c>
      <c r="E101" s="26">
        <v>4043</v>
      </c>
    </row>
    <row r="102" spans="1:5" ht="12" customHeight="1" x14ac:dyDescent="0.2">
      <c r="A102" s="217" t="s">
        <v>192</v>
      </c>
      <c r="B102" s="66" t="s">
        <v>193</v>
      </c>
      <c r="C102" s="25"/>
      <c r="D102" s="25"/>
      <c r="E102" s="26"/>
    </row>
    <row r="103" spans="1:5" ht="12" customHeight="1" x14ac:dyDescent="0.2">
      <c r="A103" s="217" t="s">
        <v>194</v>
      </c>
      <c r="B103" s="67" t="s">
        <v>195</v>
      </c>
      <c r="C103" s="25"/>
      <c r="D103" s="25">
        <v>623</v>
      </c>
      <c r="E103" s="26">
        <v>623</v>
      </c>
    </row>
    <row r="104" spans="1:5" ht="12" customHeight="1" x14ac:dyDescent="0.2">
      <c r="A104" s="241" t="s">
        <v>196</v>
      </c>
      <c r="B104" s="69" t="s">
        <v>197</v>
      </c>
      <c r="C104" s="25"/>
      <c r="D104" s="25"/>
      <c r="E104" s="26"/>
    </row>
    <row r="105" spans="1:5" ht="12" customHeight="1" x14ac:dyDescent="0.2">
      <c r="A105" s="217" t="s">
        <v>198</v>
      </c>
      <c r="B105" s="69" t="s">
        <v>199</v>
      </c>
      <c r="C105" s="25"/>
      <c r="D105" s="25"/>
      <c r="E105" s="26"/>
    </row>
    <row r="106" spans="1:5" s="236" customFormat="1" ht="12" customHeight="1" thickBot="1" x14ac:dyDescent="0.25">
      <c r="A106" s="242" t="s">
        <v>200</v>
      </c>
      <c r="B106" s="71" t="s">
        <v>201</v>
      </c>
      <c r="C106" s="72">
        <v>1050</v>
      </c>
      <c r="D106" s="72">
        <v>1050</v>
      </c>
      <c r="E106" s="73">
        <v>899</v>
      </c>
    </row>
    <row r="107" spans="1:5" ht="12" customHeight="1" thickBot="1" x14ac:dyDescent="0.25">
      <c r="A107" s="6" t="s">
        <v>27</v>
      </c>
      <c r="B107" s="74" t="s">
        <v>202</v>
      </c>
      <c r="C107" s="12">
        <f>+C108+C110+C112</f>
        <v>34655</v>
      </c>
      <c r="D107" s="12">
        <f>+D108+D110+D112</f>
        <v>48987</v>
      </c>
      <c r="E107" s="13">
        <f>+E108+E110+E112</f>
        <v>44932</v>
      </c>
    </row>
    <row r="108" spans="1:5" ht="12" customHeight="1" x14ac:dyDescent="0.2">
      <c r="A108" s="215" t="s">
        <v>29</v>
      </c>
      <c r="B108" s="63" t="s">
        <v>203</v>
      </c>
      <c r="C108" s="17"/>
      <c r="D108" s="17">
        <v>4165</v>
      </c>
      <c r="E108" s="18">
        <v>4165</v>
      </c>
    </row>
    <row r="109" spans="1:5" ht="12" customHeight="1" x14ac:dyDescent="0.2">
      <c r="A109" s="215" t="s">
        <v>31</v>
      </c>
      <c r="B109" s="75" t="s">
        <v>204</v>
      </c>
      <c r="C109" s="17"/>
      <c r="D109" s="17"/>
      <c r="E109" s="18"/>
    </row>
    <row r="110" spans="1:5" ht="12" customHeight="1" x14ac:dyDescent="0.2">
      <c r="A110" s="215" t="s">
        <v>33</v>
      </c>
      <c r="B110" s="75" t="s">
        <v>205</v>
      </c>
      <c r="C110" s="21">
        <v>34655</v>
      </c>
      <c r="D110" s="21">
        <v>28722</v>
      </c>
      <c r="E110" s="22">
        <v>24707</v>
      </c>
    </row>
    <row r="111" spans="1:5" ht="12" customHeight="1" x14ac:dyDescent="0.2">
      <c r="A111" s="215" t="s">
        <v>35</v>
      </c>
      <c r="B111" s="75" t="s">
        <v>206</v>
      </c>
      <c r="C111" s="21"/>
      <c r="D111" s="21"/>
      <c r="E111" s="22"/>
    </row>
    <row r="112" spans="1:5" ht="12" customHeight="1" x14ac:dyDescent="0.2">
      <c r="A112" s="215" t="s">
        <v>37</v>
      </c>
      <c r="B112" s="28" t="s">
        <v>207</v>
      </c>
      <c r="C112" s="21"/>
      <c r="D112" s="21">
        <v>16100</v>
      </c>
      <c r="E112" s="22">
        <v>16060</v>
      </c>
    </row>
    <row r="113" spans="1:5" ht="12" customHeight="1" x14ac:dyDescent="0.2">
      <c r="A113" s="215" t="s">
        <v>39</v>
      </c>
      <c r="B113" s="76" t="s">
        <v>208</v>
      </c>
      <c r="C113" s="21"/>
      <c r="D113" s="21"/>
      <c r="E113" s="22"/>
    </row>
    <row r="114" spans="1:5" ht="12" customHeight="1" x14ac:dyDescent="0.2">
      <c r="A114" s="215" t="s">
        <v>209</v>
      </c>
      <c r="B114" s="77" t="s">
        <v>210</v>
      </c>
      <c r="C114" s="21"/>
      <c r="D114" s="21"/>
      <c r="E114" s="22"/>
    </row>
    <row r="115" spans="1:5" ht="12" customHeight="1" x14ac:dyDescent="0.2">
      <c r="A115" s="215" t="s">
        <v>211</v>
      </c>
      <c r="B115" s="67" t="s">
        <v>189</v>
      </c>
      <c r="C115" s="21"/>
      <c r="D115" s="21"/>
      <c r="E115" s="22"/>
    </row>
    <row r="116" spans="1:5" ht="12" customHeight="1" x14ac:dyDescent="0.2">
      <c r="A116" s="215" t="s">
        <v>212</v>
      </c>
      <c r="B116" s="67" t="s">
        <v>213</v>
      </c>
      <c r="C116" s="21"/>
      <c r="D116" s="21"/>
      <c r="E116" s="22"/>
    </row>
    <row r="117" spans="1:5" ht="12" customHeight="1" x14ac:dyDescent="0.2">
      <c r="A117" s="215" t="s">
        <v>214</v>
      </c>
      <c r="B117" s="67" t="s">
        <v>215</v>
      </c>
      <c r="C117" s="21"/>
      <c r="D117" s="21"/>
      <c r="E117" s="22"/>
    </row>
    <row r="118" spans="1:5" ht="12" customHeight="1" x14ac:dyDescent="0.2">
      <c r="A118" s="215" t="s">
        <v>216</v>
      </c>
      <c r="B118" s="67" t="s">
        <v>195</v>
      </c>
      <c r="C118" s="21"/>
      <c r="D118" s="21">
        <v>16100</v>
      </c>
      <c r="E118" s="22">
        <v>16060</v>
      </c>
    </row>
    <row r="119" spans="1:5" ht="12" customHeight="1" x14ac:dyDescent="0.2">
      <c r="A119" s="215" t="s">
        <v>217</v>
      </c>
      <c r="B119" s="67" t="s">
        <v>218</v>
      </c>
      <c r="C119" s="21"/>
      <c r="D119" s="21"/>
      <c r="E119" s="22"/>
    </row>
    <row r="120" spans="1:5" ht="12" customHeight="1" thickBot="1" x14ac:dyDescent="0.25">
      <c r="A120" s="241" t="s">
        <v>219</v>
      </c>
      <c r="B120" s="67" t="s">
        <v>220</v>
      </c>
      <c r="C120" s="25"/>
      <c r="D120" s="25"/>
      <c r="E120" s="26"/>
    </row>
    <row r="121" spans="1:5" ht="12" customHeight="1" thickBot="1" x14ac:dyDescent="0.25">
      <c r="A121" s="6" t="s">
        <v>41</v>
      </c>
      <c r="B121" s="79" t="s">
        <v>221</v>
      </c>
      <c r="C121" s="12">
        <f>+C122+C123</f>
        <v>1200</v>
      </c>
      <c r="D121" s="12">
        <f>+D122+D123</f>
        <v>0</v>
      </c>
      <c r="E121" s="13">
        <f>+E122+E123</f>
        <v>0</v>
      </c>
    </row>
    <row r="122" spans="1:5" ht="12" customHeight="1" x14ac:dyDescent="0.2">
      <c r="A122" s="215" t="s">
        <v>43</v>
      </c>
      <c r="B122" s="80" t="s">
        <v>222</v>
      </c>
      <c r="C122" s="17">
        <v>1200</v>
      </c>
      <c r="D122" s="17"/>
      <c r="E122" s="18"/>
    </row>
    <row r="123" spans="1:5" ht="12" customHeight="1" thickBot="1" x14ac:dyDescent="0.25">
      <c r="A123" s="219" t="s">
        <v>45</v>
      </c>
      <c r="B123" s="75" t="s">
        <v>223</v>
      </c>
      <c r="C123" s="25"/>
      <c r="D123" s="25"/>
      <c r="E123" s="26"/>
    </row>
    <row r="124" spans="1:5" ht="12" customHeight="1" thickBot="1" x14ac:dyDescent="0.25">
      <c r="A124" s="6" t="s">
        <v>224</v>
      </c>
      <c r="B124" s="79" t="s">
        <v>225</v>
      </c>
      <c r="C124" s="12">
        <f>+C91+C107+C121</f>
        <v>182848</v>
      </c>
      <c r="D124" s="12">
        <f>+D91+D107+D121</f>
        <v>238296</v>
      </c>
      <c r="E124" s="13">
        <f>+E91+E107+E121</f>
        <v>231394</v>
      </c>
    </row>
    <row r="125" spans="1:5" ht="12" customHeight="1" thickBot="1" x14ac:dyDescent="0.25">
      <c r="A125" s="6" t="s">
        <v>69</v>
      </c>
      <c r="B125" s="79" t="s">
        <v>367</v>
      </c>
      <c r="C125" s="12">
        <f>+C126+C127+C128</f>
        <v>0</v>
      </c>
      <c r="D125" s="12">
        <f>+D126+D127+D128</f>
        <v>0</v>
      </c>
      <c r="E125" s="13">
        <f>+E126+E127+E128</f>
        <v>0</v>
      </c>
    </row>
    <row r="126" spans="1:5" ht="12" customHeight="1" x14ac:dyDescent="0.2">
      <c r="A126" s="215" t="s">
        <v>71</v>
      </c>
      <c r="B126" s="80" t="s">
        <v>227</v>
      </c>
      <c r="C126" s="21"/>
      <c r="D126" s="21"/>
      <c r="E126" s="22"/>
    </row>
    <row r="127" spans="1:5" ht="12" customHeight="1" x14ac:dyDescent="0.2">
      <c r="A127" s="215" t="s">
        <v>73</v>
      </c>
      <c r="B127" s="80" t="s">
        <v>228</v>
      </c>
      <c r="C127" s="21"/>
      <c r="D127" s="21"/>
      <c r="E127" s="22"/>
    </row>
    <row r="128" spans="1:5" ht="12" customHeight="1" thickBot="1" x14ac:dyDescent="0.25">
      <c r="A128" s="241" t="s">
        <v>75</v>
      </c>
      <c r="B128" s="81" t="s">
        <v>229</v>
      </c>
      <c r="C128" s="21"/>
      <c r="D128" s="21"/>
      <c r="E128" s="22"/>
    </row>
    <row r="129" spans="1:11" ht="12" customHeight="1" thickBot="1" x14ac:dyDescent="0.25">
      <c r="A129" s="6" t="s">
        <v>91</v>
      </c>
      <c r="B129" s="79" t="s">
        <v>230</v>
      </c>
      <c r="C129" s="12">
        <f>+C130+C131+C132+C133</f>
        <v>0</v>
      </c>
      <c r="D129" s="12">
        <f>+D130+D131+D132+D133</f>
        <v>0</v>
      </c>
      <c r="E129" s="13">
        <f>+E130+E131+E132+E133</f>
        <v>0</v>
      </c>
    </row>
    <row r="130" spans="1:11" ht="12" customHeight="1" x14ac:dyDescent="0.2">
      <c r="A130" s="215" t="s">
        <v>93</v>
      </c>
      <c r="B130" s="80" t="s">
        <v>231</v>
      </c>
      <c r="C130" s="21"/>
      <c r="D130" s="21"/>
      <c r="E130" s="22"/>
    </row>
    <row r="131" spans="1:11" ht="12" customHeight="1" x14ac:dyDescent="0.2">
      <c r="A131" s="215" t="s">
        <v>95</v>
      </c>
      <c r="B131" s="80" t="s">
        <v>232</v>
      </c>
      <c r="C131" s="21"/>
      <c r="D131" s="21"/>
      <c r="E131" s="22"/>
    </row>
    <row r="132" spans="1:11" ht="12" customHeight="1" x14ac:dyDescent="0.2">
      <c r="A132" s="215" t="s">
        <v>97</v>
      </c>
      <c r="B132" s="80" t="s">
        <v>233</v>
      </c>
      <c r="C132" s="21"/>
      <c r="D132" s="21"/>
      <c r="E132" s="22"/>
    </row>
    <row r="133" spans="1:11" s="236" customFormat="1" ht="12" customHeight="1" thickBot="1" x14ac:dyDescent="0.25">
      <c r="A133" s="241" t="s">
        <v>99</v>
      </c>
      <c r="B133" s="81" t="s">
        <v>234</v>
      </c>
      <c r="C133" s="21"/>
      <c r="D133" s="21"/>
      <c r="E133" s="22"/>
    </row>
    <row r="134" spans="1:11" ht="13.5" thickBot="1" x14ac:dyDescent="0.25">
      <c r="A134" s="6" t="s">
        <v>235</v>
      </c>
      <c r="B134" s="79" t="s">
        <v>368</v>
      </c>
      <c r="C134" s="29">
        <f>+C135+C136+C138+C139+C137</f>
        <v>70789</v>
      </c>
      <c r="D134" s="29">
        <f>+D135+D136+D138+D139+D137</f>
        <v>76793</v>
      </c>
      <c r="E134" s="30">
        <f>+E135+E136+E138+E139+E137</f>
        <v>72224</v>
      </c>
      <c r="K134" s="246"/>
    </row>
    <row r="135" spans="1:11" x14ac:dyDescent="0.2">
      <c r="A135" s="215" t="s">
        <v>105</v>
      </c>
      <c r="B135" s="80" t="s">
        <v>237</v>
      </c>
      <c r="C135" s="21"/>
      <c r="D135" s="21"/>
      <c r="E135" s="22"/>
    </row>
    <row r="136" spans="1:11" ht="12" customHeight="1" x14ac:dyDescent="0.2">
      <c r="A136" s="215" t="s">
        <v>107</v>
      </c>
      <c r="B136" s="80" t="s">
        <v>238</v>
      </c>
      <c r="C136" s="21"/>
      <c r="D136" s="21"/>
      <c r="E136" s="22"/>
    </row>
    <row r="137" spans="1:11" ht="12" customHeight="1" x14ac:dyDescent="0.2">
      <c r="A137" s="215" t="s">
        <v>109</v>
      </c>
      <c r="B137" s="80" t="s">
        <v>369</v>
      </c>
      <c r="C137" s="21">
        <v>70789</v>
      </c>
      <c r="D137" s="21">
        <v>76793</v>
      </c>
      <c r="E137" s="22">
        <v>72224</v>
      </c>
    </row>
    <row r="138" spans="1:11" s="236" customFormat="1" ht="12" customHeight="1" x14ac:dyDescent="0.2">
      <c r="A138" s="215" t="s">
        <v>111</v>
      </c>
      <c r="B138" s="80" t="s">
        <v>239</v>
      </c>
      <c r="C138" s="21"/>
      <c r="D138" s="21"/>
      <c r="E138" s="22"/>
    </row>
    <row r="139" spans="1:11" s="236" customFormat="1" ht="12" customHeight="1" thickBot="1" x14ac:dyDescent="0.25">
      <c r="A139" s="241" t="s">
        <v>370</v>
      </c>
      <c r="B139" s="81" t="s">
        <v>240</v>
      </c>
      <c r="C139" s="21"/>
      <c r="D139" s="21"/>
      <c r="E139" s="22"/>
    </row>
    <row r="140" spans="1:11" s="236" customFormat="1" ht="12" customHeight="1" thickBot="1" x14ac:dyDescent="0.25">
      <c r="A140" s="6" t="s">
        <v>113</v>
      </c>
      <c r="B140" s="79" t="s">
        <v>371</v>
      </c>
      <c r="C140" s="82">
        <f>+C141+C142+C143+C144</f>
        <v>0</v>
      </c>
      <c r="D140" s="82">
        <f>+D141+D142+D143+D144</f>
        <v>0</v>
      </c>
      <c r="E140" s="83">
        <f>+E141+E142+E143+E144</f>
        <v>0</v>
      </c>
    </row>
    <row r="141" spans="1:11" s="236" customFormat="1" ht="12" customHeight="1" x14ac:dyDescent="0.2">
      <c r="A141" s="215" t="s">
        <v>115</v>
      </c>
      <c r="B141" s="80" t="s">
        <v>242</v>
      </c>
      <c r="C141" s="21"/>
      <c r="D141" s="21"/>
      <c r="E141" s="22"/>
    </row>
    <row r="142" spans="1:11" s="236" customFormat="1" ht="12" customHeight="1" x14ac:dyDescent="0.2">
      <c r="A142" s="215" t="s">
        <v>117</v>
      </c>
      <c r="B142" s="80" t="s">
        <v>243</v>
      </c>
      <c r="C142" s="21"/>
      <c r="D142" s="21"/>
      <c r="E142" s="22"/>
    </row>
    <row r="143" spans="1:11" s="236" customFormat="1" ht="12" customHeight="1" x14ac:dyDescent="0.2">
      <c r="A143" s="215" t="s">
        <v>119</v>
      </c>
      <c r="B143" s="80" t="s">
        <v>244</v>
      </c>
      <c r="C143" s="21"/>
      <c r="D143" s="21"/>
      <c r="E143" s="22"/>
    </row>
    <row r="144" spans="1:11" ht="12.75" customHeight="1" thickBot="1" x14ac:dyDescent="0.25">
      <c r="A144" s="215" t="s">
        <v>121</v>
      </c>
      <c r="B144" s="80" t="s">
        <v>245</v>
      </c>
      <c r="C144" s="21"/>
      <c r="D144" s="21"/>
      <c r="E144" s="22"/>
    </row>
    <row r="145" spans="1:5" ht="12" customHeight="1" thickBot="1" x14ac:dyDescent="0.25">
      <c r="A145" s="6" t="s">
        <v>123</v>
      </c>
      <c r="B145" s="79" t="s">
        <v>246</v>
      </c>
      <c r="C145" s="86">
        <f>+C125+C129+C134+C140</f>
        <v>70789</v>
      </c>
      <c r="D145" s="86">
        <f>+D125+D129+D134+D140</f>
        <v>76793</v>
      </c>
      <c r="E145" s="87">
        <f>+E125+E129+E134+E140</f>
        <v>72224</v>
      </c>
    </row>
    <row r="146" spans="1:5" ht="15" customHeight="1" thickBot="1" x14ac:dyDescent="0.25">
      <c r="A146" s="249" t="s">
        <v>247</v>
      </c>
      <c r="B146" s="89" t="s">
        <v>248</v>
      </c>
      <c r="C146" s="86">
        <f>+C124+C145</f>
        <v>253637</v>
      </c>
      <c r="D146" s="86">
        <f>+D124+D145</f>
        <v>315089</v>
      </c>
      <c r="E146" s="87">
        <f>+E124+E145</f>
        <v>303618</v>
      </c>
    </row>
    <row r="147" spans="1:5" ht="13.5" thickBot="1" x14ac:dyDescent="0.25"/>
    <row r="148" spans="1:5" ht="15" customHeight="1" thickBot="1" x14ac:dyDescent="0.25">
      <c r="A148" s="253" t="s">
        <v>372</v>
      </c>
      <c r="B148" s="254"/>
      <c r="C148" s="255">
        <v>64</v>
      </c>
      <c r="D148" s="256">
        <v>64</v>
      </c>
      <c r="E148" s="257">
        <v>71</v>
      </c>
    </row>
    <row r="149" spans="1:5" ht="14.25" customHeight="1" thickBot="1" x14ac:dyDescent="0.25">
      <c r="A149" s="253" t="s">
        <v>373</v>
      </c>
      <c r="B149" s="254"/>
      <c r="C149" s="255">
        <v>54</v>
      </c>
      <c r="D149" s="256">
        <v>54</v>
      </c>
      <c r="E149" s="257">
        <v>62</v>
      </c>
    </row>
  </sheetData>
  <sheetProtection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10</vt:i4>
      </vt:variant>
    </vt:vector>
  </HeadingPairs>
  <TitlesOfParts>
    <vt:vector size="25" baseType="lpstr">
      <vt:lpstr>1.1.sz.mell.</vt:lpstr>
      <vt:lpstr>1.2.sz.mell.</vt:lpstr>
      <vt:lpstr>1.3.sz.mell.</vt:lpstr>
      <vt:lpstr>2.1.sz.mell  </vt:lpstr>
      <vt:lpstr>2.2.sz.mell  </vt:lpstr>
      <vt:lpstr>3.sz.mell.</vt:lpstr>
      <vt:lpstr>4.sz.mell.</vt:lpstr>
      <vt:lpstr>5.1. sz. mell</vt:lpstr>
      <vt:lpstr>5.2. sz. mell</vt:lpstr>
      <vt:lpstr>6.1. sz. mell</vt:lpstr>
      <vt:lpstr>7.1. sz. mell.</vt:lpstr>
      <vt:lpstr>8. sz. mell</vt:lpstr>
      <vt:lpstr>1.tájékoztató</vt:lpstr>
      <vt:lpstr>7.1. tájékoztató tábla</vt:lpstr>
      <vt:lpstr>7.2. tájékoztató tábla</vt:lpstr>
      <vt:lpstr>'5.1. sz. mell'!Nyomtatási_cím</vt:lpstr>
      <vt:lpstr>'5.2. sz. mell'!Nyomtatási_cím</vt:lpstr>
      <vt:lpstr>'6.1. sz. mell'!Nyomtatási_cím</vt:lpstr>
      <vt:lpstr>'7.1. sz. mell.'!Nyomtatási_cím</vt:lpstr>
      <vt:lpstr>'7.1. tájékoztató tábla'!Nyomtatási_cím</vt:lpstr>
      <vt:lpstr>'1.1.sz.mell.'!Nyomtatási_terület</vt:lpstr>
      <vt:lpstr>'1.2.sz.mell.'!Nyomtatási_terület</vt:lpstr>
      <vt:lpstr>'1.3.sz.mell.'!Nyomtatási_terület</vt:lpstr>
      <vt:lpstr>'1.tájékoztató'!Nyomtatási_terület</vt:lpstr>
      <vt:lpstr>'2.1.sz.mell  '!Nyomtatási_terület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2015-05-26T13:47:23Z</cp:lastPrinted>
  <dcterms:created xsi:type="dcterms:W3CDTF">2015-05-26T10:10:38Z</dcterms:created>
  <dcterms:modified xsi:type="dcterms:W3CDTF">2015-06-01T13:05:19Z</dcterms:modified>
</cp:coreProperties>
</file>