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mba\DOKUMENTUMTÁR\A_TESTÜLETI_ANYAGOK\RENDELETEK\2018\5_Zárszámadás\"/>
    </mc:Choice>
  </mc:AlternateContent>
  <xr:revisionPtr revIDLastSave="0" documentId="13_ncr:1_{BCE9F2AA-3870-4FC4-8F70-451DC8F71047}" xr6:coauthVersionLast="38" xr6:coauthVersionMax="38" xr10:uidLastSave="{00000000-0000-0000-0000-000000000000}"/>
  <bookViews>
    <workbookView xWindow="0" yWindow="11595" windowWidth="13275" windowHeight="7680" firstSheet="20" activeTab="22" xr2:uid="{00000000-000D-0000-FFFF-FFFF00000000}"/>
  </bookViews>
  <sheets>
    <sheet name="1.m .Önkormányzat összesített" sheetId="25" r:id="rId1"/>
    <sheet name="2.m Önkormányzati feladatok" sheetId="29" r:id="rId2"/>
    <sheet name="3. Polg Hiv" sheetId="26" r:id="rId3"/>
    <sheet name="4.m.Műv. és Könyv." sheetId="27" r:id="rId4"/>
    <sheet name="5.m.Önkorm Óvoda" sheetId="28" r:id="rId5"/>
    <sheet name="6.m.Maradványkimutatás Önk." sheetId="3" r:id="rId6"/>
    <sheet name="7.m.Maradványkimutatás Hivatal" sheetId="7" r:id="rId7"/>
    <sheet name="8.m.Maradványkimutatás Óvoda" sheetId="8" r:id="rId8"/>
    <sheet name="9.m.Maradványkimutatás Műv.ház" sheetId="9" r:id="rId9"/>
    <sheet name="10.m. Támogatások" sheetId="10" r:id="rId10"/>
    <sheet name="11.m. közvetett támogatás" sheetId="11" r:id="rId11"/>
    <sheet name="12.m.finanszírozás" sheetId="12" r:id="rId12"/>
    <sheet name="13.m. Mérleg" sheetId="13" r:id="rId13"/>
    <sheet name="14.m. Pénzforgalom" sheetId="14" r:id="rId14"/>
    <sheet name="15.m. Mutatószámok, feladatm." sheetId="15" r:id="rId15"/>
    <sheet name="16.m. hosszú távú kötelez." sheetId="16" r:id="rId16"/>
    <sheet name="17.m. Vagyonkimutatás" sheetId="17" r:id="rId17"/>
    <sheet name="18. m. Felhalmozás" sheetId="19" r:id="rId18"/>
    <sheet name="19.m.Egyszerűsített mérleg" sheetId="20" r:id="rId19"/>
    <sheet name="20.m. Egysz.pénzforgalmi jelent" sheetId="21" r:id="rId20"/>
    <sheet name="21.m.Egysz.eredménykimutatás" sheetId="22" r:id="rId21"/>
    <sheet name="22.m. Egysz.maradvány kim." sheetId="23" r:id="rId22"/>
    <sheet name="23.m. Részesedések" sheetId="24" r:id="rId23"/>
  </sheets>
  <definedNames>
    <definedName name="_GoBack" localSheetId="12">'13.m. Mérleg'!$D$115</definedName>
    <definedName name="_xlnm.Print_Titles" localSheetId="1">'2.m Önkormányzati feladatok'!$1:$6</definedName>
    <definedName name="_xlnm.Print_Titles" localSheetId="2">'3. Polg Hiv'!$1:$5</definedName>
    <definedName name="_xlnm.Print_Titles" localSheetId="3">'4.m.Műv. és Könyv.'!$1:$5</definedName>
    <definedName name="_xlnm.Print_Titles" localSheetId="4">'5.m.Önkorm Óvoda'!$1:$5</definedName>
    <definedName name="_xlnm.Print_Area" localSheetId="0">'1.m .Önkormányzat összesített'!$A$1:$F$92</definedName>
    <definedName name="_xlnm.Print_Area" localSheetId="15">'16.m. hosszú távú kötelez.'!$A$1:$H$7</definedName>
    <definedName name="_xlnm.Print_Area" localSheetId="16">'17.m. Vagyonkimutatás'!$A$1:$D$156</definedName>
    <definedName name="_xlnm.Print_Area" localSheetId="1">'2.m Önkormányzati feladatok'!$A$1:$G$73</definedName>
    <definedName name="_xlnm.Print_Area" localSheetId="22">'23.m. Részesedések'!$A$1:$G$11</definedName>
    <definedName name="_xlnm.Print_Area" localSheetId="2">'3. Polg Hiv'!$A$1:$G$59</definedName>
    <definedName name="_xlnm.Print_Area" localSheetId="3">'4.m.Műv. és Könyv.'!$A$1:$G$56</definedName>
    <definedName name="_xlnm.Print_Area" localSheetId="4">'5.m.Önkorm Óvoda'!$A$1:$G$56</definedName>
  </definedNames>
  <calcPr calcId="181029"/>
</workbook>
</file>

<file path=xl/calcChain.xml><?xml version="1.0" encoding="utf-8"?>
<calcChain xmlns="http://schemas.openxmlformats.org/spreadsheetml/2006/main">
  <c r="G56" i="27" l="1"/>
  <c r="G73" i="29"/>
  <c r="G72" i="29"/>
  <c r="G71" i="29"/>
  <c r="G55" i="28"/>
  <c r="F23" i="10" l="1"/>
  <c r="G22" i="10"/>
  <c r="G21" i="10"/>
  <c r="G20" i="10"/>
  <c r="G19" i="10"/>
  <c r="G18" i="10" l="1"/>
  <c r="C7" i="17" l="1"/>
  <c r="C21" i="17" s="1"/>
  <c r="D7" i="17"/>
  <c r="C13" i="17"/>
  <c r="D13" i="17"/>
  <c r="C17" i="17"/>
  <c r="D17" i="17"/>
  <c r="C37" i="17"/>
  <c r="D37" i="17"/>
  <c r="C46" i="17"/>
  <c r="D46" i="17"/>
  <c r="C54" i="17"/>
  <c r="D54" i="17"/>
  <c r="D63" i="17" s="1"/>
  <c r="C62" i="17"/>
  <c r="D62" i="17"/>
  <c r="C66" i="17"/>
  <c r="D66" i="17"/>
  <c r="C79" i="17"/>
  <c r="D79" i="17"/>
  <c r="C89" i="17"/>
  <c r="D89" i="17"/>
  <c r="D108" i="17" s="1"/>
  <c r="C99" i="17"/>
  <c r="D99" i="17"/>
  <c r="C107" i="17"/>
  <c r="D107" i="17"/>
  <c r="D21" i="17" l="1"/>
  <c r="D71" i="17" s="1"/>
  <c r="C63" i="17"/>
  <c r="C71" i="17" s="1"/>
  <c r="C108" i="17"/>
  <c r="E30" i="25"/>
  <c r="G20" i="28"/>
  <c r="F80" i="25"/>
  <c r="F35" i="25"/>
  <c r="E88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E74" i="25"/>
  <c r="D74" i="25"/>
  <c r="C74" i="25"/>
  <c r="E73" i="25"/>
  <c r="D73" i="25"/>
  <c r="C73" i="25"/>
  <c r="E72" i="25"/>
  <c r="D72" i="25"/>
  <c r="C72" i="25"/>
  <c r="D71" i="25"/>
  <c r="C71" i="25"/>
  <c r="E70" i="25"/>
  <c r="D70" i="25"/>
  <c r="C70" i="25"/>
  <c r="C66" i="25"/>
  <c r="D66" i="25"/>
  <c r="E67" i="25"/>
  <c r="D67" i="25"/>
  <c r="C67" i="25"/>
  <c r="E65" i="25"/>
  <c r="D65" i="25"/>
  <c r="C65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7" i="25"/>
  <c r="D57" i="25"/>
  <c r="C57" i="25"/>
  <c r="E58" i="25"/>
  <c r="D58" i="25"/>
  <c r="C58" i="25"/>
  <c r="E56" i="25"/>
  <c r="C56" i="25"/>
  <c r="E14" i="11"/>
  <c r="D17" i="29"/>
  <c r="E17" i="29"/>
  <c r="F17" i="29"/>
  <c r="F23" i="29"/>
  <c r="F21" i="29" s="1"/>
  <c r="D27" i="29"/>
  <c r="D23" i="29" s="1"/>
  <c r="D21" i="29" s="1"/>
  <c r="E27" i="29"/>
  <c r="E23" i="29" s="1"/>
  <c r="E21" i="29" s="1"/>
  <c r="F27" i="29"/>
  <c r="F9" i="25"/>
  <c r="G60" i="29"/>
  <c r="G44" i="29"/>
  <c r="F44" i="29"/>
  <c r="E44" i="29"/>
  <c r="D44" i="29"/>
  <c r="G46" i="29"/>
  <c r="G45" i="29"/>
  <c r="G40" i="29"/>
  <c r="G26" i="29"/>
  <c r="G47" i="26"/>
  <c r="G42" i="26"/>
  <c r="D23" i="26"/>
  <c r="F21" i="26"/>
  <c r="D21" i="26"/>
  <c r="E21" i="26"/>
  <c r="G16" i="10" l="1"/>
  <c r="G15" i="10"/>
  <c r="G14" i="10"/>
  <c r="G6" i="10"/>
  <c r="G5" i="10"/>
  <c r="E23" i="10"/>
  <c r="D23" i="10"/>
  <c r="D79" i="13"/>
  <c r="C79" i="13"/>
  <c r="C62" i="13"/>
  <c r="I11" i="23"/>
  <c r="I12" i="23" s="1"/>
  <c r="I20" i="23" s="1"/>
  <c r="G11" i="23"/>
  <c r="G12" i="23" s="1"/>
  <c r="G22" i="23" s="1"/>
  <c r="I8" i="23"/>
  <c r="G8" i="23"/>
  <c r="J38" i="22"/>
  <c r="I38" i="22"/>
  <c r="I39" i="22" s="1"/>
  <c r="H38" i="22"/>
  <c r="J33" i="22"/>
  <c r="I33" i="22"/>
  <c r="H33" i="22"/>
  <c r="H39" i="22" s="1"/>
  <c r="J25" i="22"/>
  <c r="I25" i="22"/>
  <c r="H25" i="22"/>
  <c r="J21" i="22"/>
  <c r="J28" i="22" s="1"/>
  <c r="I21" i="22"/>
  <c r="H21" i="22"/>
  <c r="J8" i="22"/>
  <c r="I8" i="22"/>
  <c r="H8" i="22"/>
  <c r="J16" i="22"/>
  <c r="I16" i="22"/>
  <c r="H16" i="22"/>
  <c r="H28" i="22" s="1"/>
  <c r="F30" i="21"/>
  <c r="F36" i="21"/>
  <c r="E36" i="21"/>
  <c r="E30" i="21"/>
  <c r="G18" i="21"/>
  <c r="F7" i="19"/>
  <c r="J14" i="20"/>
  <c r="J5" i="20"/>
  <c r="G31" i="20"/>
  <c r="G5" i="20"/>
  <c r="F27" i="20"/>
  <c r="F14" i="20"/>
  <c r="F10" i="20"/>
  <c r="F5" i="20"/>
  <c r="E5" i="20"/>
  <c r="C147" i="17"/>
  <c r="C156" i="17" s="1"/>
  <c r="D113" i="17"/>
  <c r="C113" i="17"/>
  <c r="C126" i="17"/>
  <c r="C134" i="17" s="1"/>
  <c r="I15" i="15"/>
  <c r="H15" i="15"/>
  <c r="G15" i="15"/>
  <c r="F15" i="15"/>
  <c r="E15" i="15"/>
  <c r="D15" i="15"/>
  <c r="C15" i="15"/>
  <c r="N12" i="8"/>
  <c r="L9" i="8"/>
  <c r="L13" i="8" s="1"/>
  <c r="F11" i="23"/>
  <c r="D11" i="23"/>
  <c r="F8" i="23"/>
  <c r="D8" i="23"/>
  <c r="D12" i="23" s="1"/>
  <c r="G43" i="22"/>
  <c r="G45" i="22" s="1"/>
  <c r="F43" i="22"/>
  <c r="F45" i="22" s="1"/>
  <c r="E43" i="22"/>
  <c r="E45" i="22" s="1"/>
  <c r="G38" i="22"/>
  <c r="F38" i="22"/>
  <c r="E38" i="22"/>
  <c r="G33" i="22"/>
  <c r="F33" i="22"/>
  <c r="F39" i="22" s="1"/>
  <c r="E33" i="22"/>
  <c r="G25" i="22"/>
  <c r="F25" i="22"/>
  <c r="E25" i="22"/>
  <c r="G21" i="22"/>
  <c r="F21" i="22"/>
  <c r="E21" i="22"/>
  <c r="G16" i="22"/>
  <c r="F16" i="22"/>
  <c r="E16" i="22"/>
  <c r="G11" i="22"/>
  <c r="F11" i="22"/>
  <c r="E11" i="22"/>
  <c r="G8" i="22"/>
  <c r="F8" i="22"/>
  <c r="E8" i="22"/>
  <c r="G16" i="27"/>
  <c r="G20" i="27"/>
  <c r="F31" i="20"/>
  <c r="E31" i="20"/>
  <c r="F12" i="19"/>
  <c r="F11" i="19"/>
  <c r="F8" i="19"/>
  <c r="D7" i="16"/>
  <c r="C7" i="16"/>
  <c r="C107" i="13"/>
  <c r="D107" i="13"/>
  <c r="C99" i="13"/>
  <c r="D99" i="13"/>
  <c r="C89" i="13"/>
  <c r="D89" i="13"/>
  <c r="C66" i="13"/>
  <c r="D66" i="13"/>
  <c r="D70" i="13"/>
  <c r="G56" i="28"/>
  <c r="G58" i="26"/>
  <c r="G57" i="26"/>
  <c r="G29" i="27"/>
  <c r="F28" i="27"/>
  <c r="F53" i="27" s="1"/>
  <c r="F23" i="26"/>
  <c r="F48" i="25"/>
  <c r="E87" i="25"/>
  <c r="E75" i="25"/>
  <c r="F12" i="23" l="1"/>
  <c r="F22" i="23" s="1"/>
  <c r="G20" i="23"/>
  <c r="I22" i="23"/>
  <c r="G28" i="22"/>
  <c r="G23" i="10"/>
  <c r="J39" i="22"/>
  <c r="J40" i="22" s="1"/>
  <c r="J46" i="22" s="1"/>
  <c r="H40" i="22"/>
  <c r="H46" i="22" s="1"/>
  <c r="F37" i="21"/>
  <c r="E28" i="22"/>
  <c r="F28" i="22"/>
  <c r="F40" i="22" s="1"/>
  <c r="F46" i="22" s="1"/>
  <c r="G39" i="22"/>
  <c r="D114" i="17"/>
  <c r="E39" i="22"/>
  <c r="C114" i="17"/>
  <c r="F20" i="23"/>
  <c r="D22" i="23"/>
  <c r="D20" i="23"/>
  <c r="G40" i="22"/>
  <c r="G46" i="22" s="1"/>
  <c r="D108" i="13"/>
  <c r="E40" i="22" l="1"/>
  <c r="E46" i="22" s="1"/>
  <c r="C54" i="13"/>
  <c r="C70" i="13"/>
  <c r="D54" i="13"/>
  <c r="C46" i="13"/>
  <c r="C63" i="13" s="1"/>
  <c r="D46" i="13"/>
  <c r="C37" i="13"/>
  <c r="D37" i="13"/>
  <c r="C31" i="13"/>
  <c r="D30" i="13"/>
  <c r="D27" i="13"/>
  <c r="D31" i="13" s="1"/>
  <c r="C17" i="13"/>
  <c r="C13" i="13"/>
  <c r="C7" i="13"/>
  <c r="D20" i="13"/>
  <c r="D17" i="13"/>
  <c r="D13" i="13"/>
  <c r="D7" i="13"/>
  <c r="D62" i="13"/>
  <c r="C114" i="13"/>
  <c r="C115" i="13" s="1"/>
  <c r="F63" i="29"/>
  <c r="E67" i="29"/>
  <c r="D88" i="25" s="1"/>
  <c r="D87" i="25" s="1"/>
  <c r="F87" i="25" s="1"/>
  <c r="D67" i="29"/>
  <c r="C88" i="25" s="1"/>
  <c r="C87" i="25" s="1"/>
  <c r="E63" i="29"/>
  <c r="D63" i="29"/>
  <c r="E48" i="28"/>
  <c r="D48" i="28"/>
  <c r="E42" i="28"/>
  <c r="D42" i="28"/>
  <c r="E37" i="28"/>
  <c r="D37" i="28"/>
  <c r="E32" i="28"/>
  <c r="E28" i="28" s="1"/>
  <c r="D32" i="28"/>
  <c r="E21" i="28"/>
  <c r="D21" i="28"/>
  <c r="G23" i="27"/>
  <c r="G22" i="27"/>
  <c r="G13" i="27"/>
  <c r="G9" i="27"/>
  <c r="F21" i="27"/>
  <c r="F17" i="27"/>
  <c r="F7" i="27"/>
  <c r="E48" i="27"/>
  <c r="D48" i="27"/>
  <c r="E42" i="27"/>
  <c r="D42" i="27"/>
  <c r="E37" i="27"/>
  <c r="D37" i="27"/>
  <c r="D28" i="27" s="1"/>
  <c r="E32" i="27"/>
  <c r="D32" i="27"/>
  <c r="E21" i="27"/>
  <c r="D21" i="27"/>
  <c r="E17" i="27"/>
  <c r="D17" i="27"/>
  <c r="E7" i="27"/>
  <c r="D7" i="27"/>
  <c r="E50" i="26"/>
  <c r="D50" i="26"/>
  <c r="D43" i="26" s="1"/>
  <c r="E44" i="26"/>
  <c r="D44" i="26"/>
  <c r="E39" i="26"/>
  <c r="E30" i="26" s="1"/>
  <c r="D39" i="26"/>
  <c r="D34" i="26"/>
  <c r="D7" i="26"/>
  <c r="E7" i="26"/>
  <c r="D17" i="26"/>
  <c r="E17" i="26"/>
  <c r="E23" i="26"/>
  <c r="G21" i="26" s="1"/>
  <c r="E55" i="29"/>
  <c r="D55" i="29"/>
  <c r="E49" i="29"/>
  <c r="E48" i="29" s="1"/>
  <c r="D49" i="29"/>
  <c r="E39" i="29"/>
  <c r="E35" i="29" s="1"/>
  <c r="D39" i="29"/>
  <c r="D35" i="29" s="1"/>
  <c r="E40" i="25"/>
  <c r="E36" i="25" s="1"/>
  <c r="E34" i="25" s="1"/>
  <c r="F89" i="25"/>
  <c r="F79" i="25"/>
  <c r="F76" i="25"/>
  <c r="F74" i="25"/>
  <c r="F73" i="25"/>
  <c r="F67" i="25"/>
  <c r="F63" i="25"/>
  <c r="F60" i="25"/>
  <c r="F58" i="25"/>
  <c r="F57" i="25"/>
  <c r="F56" i="25"/>
  <c r="F54" i="25"/>
  <c r="F50" i="25"/>
  <c r="F43" i="25"/>
  <c r="F33" i="25"/>
  <c r="F29" i="25"/>
  <c r="F28" i="25"/>
  <c r="F26" i="25"/>
  <c r="F25" i="25"/>
  <c r="F24" i="25"/>
  <c r="F23" i="25"/>
  <c r="F22" i="25"/>
  <c r="F21" i="25"/>
  <c r="F19" i="25"/>
  <c r="F16" i="25"/>
  <c r="F15" i="25"/>
  <c r="F14" i="25"/>
  <c r="F12" i="25"/>
  <c r="F11" i="25"/>
  <c r="F10" i="25"/>
  <c r="F8" i="25"/>
  <c r="F7" i="25"/>
  <c r="F6" i="25"/>
  <c r="F5" i="25"/>
  <c r="E83" i="25"/>
  <c r="E59" i="25"/>
  <c r="E49" i="25"/>
  <c r="E45" i="25"/>
  <c r="E20" i="25"/>
  <c r="E13" i="25"/>
  <c r="E4" i="25"/>
  <c r="D83" i="25"/>
  <c r="D82" i="25" s="1"/>
  <c r="C83" i="25"/>
  <c r="D75" i="25"/>
  <c r="F75" i="25" s="1"/>
  <c r="C75" i="25"/>
  <c r="C68" i="25" s="1"/>
  <c r="D69" i="25"/>
  <c r="D68" i="25" s="1"/>
  <c r="D64" i="25"/>
  <c r="C64" i="25"/>
  <c r="D59" i="25"/>
  <c r="C59" i="25"/>
  <c r="D40" i="25"/>
  <c r="D36" i="25" s="1"/>
  <c r="D34" i="25" s="1"/>
  <c r="C40" i="25"/>
  <c r="C36" i="25" s="1"/>
  <c r="C34" i="25" s="1"/>
  <c r="D114" i="13"/>
  <c r="D115" i="13" s="1"/>
  <c r="E20" i="20"/>
  <c r="G20" i="20"/>
  <c r="F20" i="20"/>
  <c r="F18" i="21"/>
  <c r="D30" i="26" l="1"/>
  <c r="D55" i="26" s="1"/>
  <c r="E26" i="26"/>
  <c r="D48" i="29"/>
  <c r="D41" i="28"/>
  <c r="C82" i="25"/>
  <c r="D55" i="25"/>
  <c r="D81" i="25" s="1"/>
  <c r="D90" i="25" s="1"/>
  <c r="D62" i="29"/>
  <c r="E62" i="29"/>
  <c r="C21" i="13"/>
  <c r="C55" i="25"/>
  <c r="D26" i="26"/>
  <c r="E43" i="26"/>
  <c r="E55" i="26" s="1"/>
  <c r="E24" i="27"/>
  <c r="D28" i="28"/>
  <c r="D53" i="28" s="1"/>
  <c r="F34" i="25"/>
  <c r="E41" i="27"/>
  <c r="C71" i="13"/>
  <c r="G21" i="27"/>
  <c r="D71" i="13"/>
  <c r="E82" i="25"/>
  <c r="F82" i="25" s="1"/>
  <c r="D63" i="13"/>
  <c r="D21" i="13"/>
  <c r="D61" i="29"/>
  <c r="F62" i="29"/>
  <c r="E41" i="28"/>
  <c r="E53" i="28" s="1"/>
  <c r="D24" i="27"/>
  <c r="F24" i="27"/>
  <c r="E28" i="27"/>
  <c r="G28" i="27" s="1"/>
  <c r="D41" i="27"/>
  <c r="D53" i="27" s="1"/>
  <c r="G7" i="27"/>
  <c r="E61" i="29"/>
  <c r="F59" i="25"/>
  <c r="F40" i="25"/>
  <c r="F36" i="25"/>
  <c r="E3" i="25"/>
  <c r="E44" i="25" s="1"/>
  <c r="E52" i="25" s="1"/>
  <c r="E70" i="29" l="1"/>
  <c r="D70" i="29"/>
  <c r="G24" i="27"/>
  <c r="E53" i="27"/>
  <c r="G53" i="27" s="1"/>
  <c r="G23" i="28"/>
  <c r="G22" i="28"/>
  <c r="G13" i="26"/>
  <c r="G10" i="26"/>
  <c r="G47" i="28"/>
  <c r="G46" i="28"/>
  <c r="G31" i="28"/>
  <c r="G30" i="28"/>
  <c r="G29" i="28"/>
  <c r="G31" i="27"/>
  <c r="G49" i="26"/>
  <c r="G48" i="26"/>
  <c r="G33" i="26"/>
  <c r="G32" i="26"/>
  <c r="G31" i="26"/>
  <c r="G59" i="29"/>
  <c r="G56" i="29"/>
  <c r="G54" i="29"/>
  <c r="G51" i="29"/>
  <c r="G47" i="29"/>
  <c r="G43" i="29"/>
  <c r="G38" i="29"/>
  <c r="G37" i="29"/>
  <c r="G36" i="29"/>
  <c r="G23" i="29"/>
  <c r="G21" i="29"/>
  <c r="G20" i="29"/>
  <c r="G16" i="29"/>
  <c r="G15" i="29"/>
  <c r="G13" i="29"/>
  <c r="G12" i="29"/>
  <c r="G10" i="29"/>
  <c r="G9" i="29"/>
  <c r="G8" i="29"/>
  <c r="F21" i="28" l="1"/>
  <c r="G21" i="28" s="1"/>
  <c r="D30" i="25" l="1"/>
  <c r="F30" i="25" s="1"/>
  <c r="L20" i="3"/>
  <c r="L17" i="3"/>
  <c r="L13" i="3"/>
  <c r="L10" i="3"/>
  <c r="M20" i="9"/>
  <c r="M19" i="9"/>
  <c r="M16" i="9"/>
  <c r="M12" i="9"/>
  <c r="M9" i="9"/>
  <c r="L19" i="8"/>
  <c r="L16" i="8"/>
  <c r="L19" i="7"/>
  <c r="L20" i="7" s="1"/>
  <c r="L16" i="7"/>
  <c r="L12" i="7"/>
  <c r="L9" i="7"/>
  <c r="F55" i="29"/>
  <c r="F49" i="29"/>
  <c r="F39" i="29"/>
  <c r="F7" i="29"/>
  <c r="E7" i="29"/>
  <c r="D7" i="29"/>
  <c r="D31" i="29" s="1"/>
  <c r="F48" i="28"/>
  <c r="F42" i="28"/>
  <c r="G37" i="28"/>
  <c r="F28" i="28"/>
  <c r="G28" i="28" s="1"/>
  <c r="G17" i="28"/>
  <c r="F17" i="28"/>
  <c r="E17" i="28"/>
  <c r="D17" i="28"/>
  <c r="G7" i="28"/>
  <c r="F7" i="28"/>
  <c r="E7" i="28"/>
  <c r="D7" i="28"/>
  <c r="D24" i="28" s="1"/>
  <c r="G44" i="27"/>
  <c r="F44" i="27"/>
  <c r="E71" i="25" s="1"/>
  <c r="G39" i="27"/>
  <c r="F39" i="27"/>
  <c r="E66" i="25" s="1"/>
  <c r="F50" i="26"/>
  <c r="F44" i="26"/>
  <c r="F39" i="26"/>
  <c r="G39" i="26" s="1"/>
  <c r="F34" i="26"/>
  <c r="G19" i="26"/>
  <c r="F7" i="26"/>
  <c r="F26" i="26" s="1"/>
  <c r="G26" i="26" s="1"/>
  <c r="D49" i="25"/>
  <c r="F49" i="25" s="1"/>
  <c r="C49" i="25"/>
  <c r="D45" i="25"/>
  <c r="F45" i="25" s="1"/>
  <c r="C45" i="25"/>
  <c r="C30" i="25"/>
  <c r="D20" i="25"/>
  <c r="F20" i="25" s="1"/>
  <c r="C20" i="25"/>
  <c r="D13" i="25"/>
  <c r="F13" i="25" s="1"/>
  <c r="C13" i="25"/>
  <c r="D4" i="25"/>
  <c r="F4" i="25" s="1"/>
  <c r="C4" i="25"/>
  <c r="I43" i="22"/>
  <c r="I45" i="22" s="1"/>
  <c r="I11" i="22"/>
  <c r="I28" i="22" s="1"/>
  <c r="I40" i="22" s="1"/>
  <c r="I46" i="22" s="1"/>
  <c r="G36" i="21"/>
  <c r="G30" i="21"/>
  <c r="E18" i="21"/>
  <c r="F13" i="21"/>
  <c r="G13" i="21"/>
  <c r="E13" i="21"/>
  <c r="H31" i="20"/>
  <c r="H14" i="20"/>
  <c r="H5" i="20"/>
  <c r="I5" i="20"/>
  <c r="I27" i="20"/>
  <c r="I31" i="20" s="1"/>
  <c r="J31" i="20"/>
  <c r="I14" i="20"/>
  <c r="I10" i="20"/>
  <c r="I20" i="20" s="1"/>
  <c r="E16" i="19"/>
  <c r="D16" i="19"/>
  <c r="C16" i="19"/>
  <c r="E10" i="19"/>
  <c r="D10" i="19"/>
  <c r="C10" i="19"/>
  <c r="E18" i="14"/>
  <c r="E13" i="14"/>
  <c r="F11" i="12"/>
  <c r="G11" i="12"/>
  <c r="E11" i="12"/>
  <c r="I9" i="12"/>
  <c r="I10" i="12"/>
  <c r="I8" i="12"/>
  <c r="H9" i="12"/>
  <c r="H10" i="12"/>
  <c r="H8" i="12"/>
  <c r="G13" i="10"/>
  <c r="G12" i="10"/>
  <c r="G11" i="10"/>
  <c r="G10" i="10"/>
  <c r="G9" i="10"/>
  <c r="G8" i="10"/>
  <c r="G7" i="10"/>
  <c r="E64" i="25" l="1"/>
  <c r="F66" i="25"/>
  <c r="F48" i="29"/>
  <c r="L20" i="8"/>
  <c r="L21" i="8" s="1"/>
  <c r="E69" i="25"/>
  <c r="F71" i="25"/>
  <c r="F24" i="28"/>
  <c r="E31" i="29"/>
  <c r="E24" i="28"/>
  <c r="O47" i="29"/>
  <c r="L21" i="3"/>
  <c r="F16" i="19"/>
  <c r="G42" i="28"/>
  <c r="G37" i="21"/>
  <c r="F10" i="19"/>
  <c r="G43" i="27"/>
  <c r="L13" i="7"/>
  <c r="L21" i="7" s="1"/>
  <c r="F31" i="29"/>
  <c r="G44" i="26"/>
  <c r="G49" i="29"/>
  <c r="G39" i="29"/>
  <c r="G17" i="29"/>
  <c r="C3" i="25"/>
  <c r="C44" i="25" s="1"/>
  <c r="C52" i="25" s="1"/>
  <c r="G55" i="27"/>
  <c r="G30" i="27"/>
  <c r="G7" i="26"/>
  <c r="G55" i="29"/>
  <c r="G7" i="29"/>
  <c r="L14" i="3"/>
  <c r="L22" i="3" s="1"/>
  <c r="J20" i="20"/>
  <c r="H20" i="20"/>
  <c r="E37" i="21"/>
  <c r="G19" i="21"/>
  <c r="F19" i="21"/>
  <c r="E19" i="21"/>
  <c r="H11" i="12"/>
  <c r="I11" i="12"/>
  <c r="F35" i="29"/>
  <c r="D3" i="25"/>
  <c r="M13" i="9"/>
  <c r="M21" i="9" s="1"/>
  <c r="F41" i="28"/>
  <c r="F43" i="26"/>
  <c r="F30" i="26"/>
  <c r="G30" i="26" s="1"/>
  <c r="E68" i="25" l="1"/>
  <c r="F69" i="25"/>
  <c r="F64" i="25"/>
  <c r="E55" i="25"/>
  <c r="F55" i="25" s="1"/>
  <c r="G24" i="28"/>
  <c r="G31" i="29"/>
  <c r="G43" i="26"/>
  <c r="D44" i="25"/>
  <c r="F3" i="25"/>
  <c r="F53" i="28"/>
  <c r="G41" i="28"/>
  <c r="G48" i="29"/>
  <c r="F61" i="29"/>
  <c r="G35" i="29"/>
  <c r="F55" i="26"/>
  <c r="F68" i="25" l="1"/>
  <c r="E81" i="25"/>
  <c r="G55" i="26"/>
  <c r="G53" i="28"/>
  <c r="F70" i="29"/>
  <c r="G70" i="29" s="1"/>
  <c r="D52" i="25"/>
  <c r="F44" i="25"/>
  <c r="G61" i="29"/>
  <c r="E90" i="25" l="1"/>
  <c r="F90" i="25" s="1"/>
  <c r="F81" i="25"/>
  <c r="D92" i="25"/>
  <c r="F52" i="25"/>
  <c r="C81" i="25"/>
  <c r="C90" i="25" s="1"/>
  <c r="C92" i="25" s="1"/>
</calcChain>
</file>

<file path=xl/sharedStrings.xml><?xml version="1.0" encoding="utf-8"?>
<sst xmlns="http://schemas.openxmlformats.org/spreadsheetml/2006/main" count="1756" uniqueCount="694">
  <si>
    <t>1.2.</t>
  </si>
  <si>
    <t>1.1.</t>
  </si>
  <si>
    <t>1.</t>
  </si>
  <si>
    <t>7.</t>
  </si>
  <si>
    <t>6.2.</t>
  </si>
  <si>
    <t>6.1.</t>
  </si>
  <si>
    <t>6.</t>
  </si>
  <si>
    <t>KÖLTSÉGVETÉSI KIADÁSOK ÖSSZESEN (1+2+3+4)</t>
  </si>
  <si>
    <t>5.</t>
  </si>
  <si>
    <t>4.2.</t>
  </si>
  <si>
    <t>4.1.</t>
  </si>
  <si>
    <t>4.</t>
  </si>
  <si>
    <t>3.</t>
  </si>
  <si>
    <t>2.11.</t>
  </si>
  <si>
    <t>2.10.</t>
  </si>
  <si>
    <t>2.9.</t>
  </si>
  <si>
    <t>2.8.</t>
  </si>
  <si>
    <t>2.7.</t>
  </si>
  <si>
    <t>2.6.</t>
  </si>
  <si>
    <t>2.5.</t>
  </si>
  <si>
    <t>2.4.</t>
  </si>
  <si>
    <t>2.3.</t>
  </si>
  <si>
    <t>Felújítások</t>
  </si>
  <si>
    <t>2.2.</t>
  </si>
  <si>
    <t>2.1.</t>
  </si>
  <si>
    <t>2.</t>
  </si>
  <si>
    <t>1.12.</t>
  </si>
  <si>
    <t>1.11.</t>
  </si>
  <si>
    <t>1.10.</t>
  </si>
  <si>
    <t>1.9.</t>
  </si>
  <si>
    <t>1.8.</t>
  </si>
  <si>
    <t>1.7.</t>
  </si>
  <si>
    <t>1.6.</t>
  </si>
  <si>
    <t>Egyéb működési célú kiadások</t>
  </si>
  <si>
    <t>1.5</t>
  </si>
  <si>
    <t>1.4.</t>
  </si>
  <si>
    <t>1.3.</t>
  </si>
  <si>
    <t>Munkaadókat terhelő járulékok és szociális hozzájárulási adó (K2)</t>
  </si>
  <si>
    <t>Kiadási jogcímek</t>
  </si>
  <si>
    <t>Sor-szám</t>
  </si>
  <si>
    <t>13.</t>
  </si>
  <si>
    <t>12.</t>
  </si>
  <si>
    <t>11.2.</t>
  </si>
  <si>
    <t>11.1.</t>
  </si>
  <si>
    <t>11.</t>
  </si>
  <si>
    <t>10.</t>
  </si>
  <si>
    <t>8.</t>
  </si>
  <si>
    <t>5.1.</t>
  </si>
  <si>
    <t>Szolgáltatások ellenértéke (B402)</t>
  </si>
  <si>
    <t>Bevételi jogcím</t>
  </si>
  <si>
    <t>Sor-
szám</t>
  </si>
  <si>
    <t>Közfoglalkoztatottak létszáma (fő)</t>
  </si>
  <si>
    <t>Felújítások (K7)</t>
  </si>
  <si>
    <t>Egyéb működési célú kiadások (K5)</t>
  </si>
  <si>
    <t>Tulajdonosi bevételek (B404)</t>
  </si>
  <si>
    <t>Beruházások (K6)</t>
  </si>
  <si>
    <t>Ellátottak pénzbeli juttatásai</t>
  </si>
  <si>
    <t>Kiadások</t>
  </si>
  <si>
    <t>1.5.</t>
  </si>
  <si>
    <t>Bevételek</t>
  </si>
  <si>
    <t>Előirányzat-csoport, kiemelt előirányzat megnevezése</t>
  </si>
  <si>
    <t>02</t>
  </si>
  <si>
    <t>Köznevelés</t>
  </si>
  <si>
    <t>Feladat megnevezése</t>
  </si>
  <si>
    <t>01</t>
  </si>
  <si>
    <t>MARADVÁNYKIMUTATÁS</t>
  </si>
  <si>
    <t>Összeg</t>
  </si>
  <si>
    <t xml:space="preserve">                                      Megnevezés</t>
  </si>
  <si>
    <t>01 Alaptevékenység költségvetési bevételei</t>
  </si>
  <si>
    <t>02 Alaptevékenység költségvetési kiadásai</t>
  </si>
  <si>
    <t>I. Alaptevékenyég költségvetési egyenlege (=01-02)</t>
  </si>
  <si>
    <t>03 Alaptevékenység finanszírozási bevételei</t>
  </si>
  <si>
    <t xml:space="preserve">04 Alaptevékenység finanszírozási kiadásai </t>
  </si>
  <si>
    <t>II. Alaptevékenység finanszírozási egyenlege (=03-04)</t>
  </si>
  <si>
    <t>A) Alaptevékenység maradványa (=I+II)</t>
  </si>
  <si>
    <t>05 Vállakozási tevékenység költségvetési bevételei</t>
  </si>
  <si>
    <t>06 Vállakozási tevékenység költségvetési kiadásai</t>
  </si>
  <si>
    <t>III. Vállakozási tevékenység költségvetési egyenlege (=05-06)</t>
  </si>
  <si>
    <t>07 Vállakozási tevékenység finanszírozási bevételei</t>
  </si>
  <si>
    <t xml:space="preserve">08 Vállakozási tevékenység finanszírozási kiadásai </t>
  </si>
  <si>
    <t>IV. Vállakozási tevékenység finanszírozási egyenlege (=07-08)</t>
  </si>
  <si>
    <t>B) Vállakozási tevékenység maradványa (=III-IV)</t>
  </si>
  <si>
    <t>C) Összes maradvány (=A+B)</t>
  </si>
  <si>
    <t>D) Alaptevékenység kötelezettségvállalással terhelt maradványa</t>
  </si>
  <si>
    <t>E) Alaptevékenység szabad maradványa (=A-D)</t>
  </si>
  <si>
    <t xml:space="preserve">F) Vállakozási tevékenységet terhelő bebizetési kötelezettség </t>
  </si>
  <si>
    <t>G) Vállakozási tevékenység felhasználható maradványa (=B-F)</t>
  </si>
  <si>
    <t>Kétegyháza Nagyközség Önkormányzata</t>
  </si>
  <si>
    <t>Kétegyházi Polgármesteri Hivatal</t>
  </si>
  <si>
    <t>Kétegyházi Önkormányzati Óvoda</t>
  </si>
  <si>
    <t>Támogatott szervezet neve</t>
  </si>
  <si>
    <t>Támogatás célja</t>
  </si>
  <si>
    <t>Bursa Hungarica január 31.</t>
  </si>
  <si>
    <t>9.</t>
  </si>
  <si>
    <t>14.</t>
  </si>
  <si>
    <t>15.</t>
  </si>
  <si>
    <t>16.</t>
  </si>
  <si>
    <t>17.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</si>
  <si>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</si>
  <si>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</si>
  <si>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</si>
  <si>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</si>
  <si>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</si>
  <si>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</si>
  <si>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</si>
  <si>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</si>
  <si>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</si>
  <si>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</si>
  <si>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</si>
  <si>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</si>
  <si>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</si>
  <si>
    <t>A</t>
  </si>
  <si>
    <t>A.</t>
  </si>
  <si>
    <t>B.</t>
  </si>
  <si>
    <t>C.</t>
  </si>
  <si>
    <t>D.</t>
  </si>
  <si>
    <t>E.</t>
  </si>
  <si>
    <t>F.</t>
  </si>
  <si>
    <t>G.</t>
  </si>
  <si>
    <t>Intézmény megnvezezése</t>
  </si>
  <si>
    <t>Eredeti előirányzat</t>
  </si>
  <si>
    <t>Módosított előirányzat</t>
  </si>
  <si>
    <t>Teljesítés</t>
  </si>
  <si>
    <t>Polgármesteri Hivatal</t>
  </si>
  <si>
    <t>Költségvetési támogatás</t>
  </si>
  <si>
    <t>Eltérés: módosított ei.-teljesítés</t>
  </si>
  <si>
    <t>Önkormányzati Óvoda</t>
  </si>
  <si>
    <t>Index (telj./módosított ei.)</t>
  </si>
  <si>
    <t>Összesen</t>
  </si>
  <si>
    <t>Mérleg</t>
  </si>
  <si>
    <t>Megnevezés</t>
  </si>
  <si>
    <t>Előző időszak</t>
  </si>
  <si>
    <t>Tárgyi időszak</t>
  </si>
  <si>
    <t>ESZKÖZÖK</t>
  </si>
  <si>
    <t>A/I/1 Vagyoni értékű jogok</t>
  </si>
  <si>
    <t>A/I/2 Szellemi termékek</t>
  </si>
  <si>
    <t>A/I/3 Immateriális javak értékhelyesbítése</t>
  </si>
  <si>
    <t>A/I Immateriális javak</t>
  </si>
  <si>
    <t>A/II/1 Ingatlanok és kapcs.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</si>
  <si>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</si>
  <si>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</si>
  <si>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</si>
  <si>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</si>
  <si>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</t>
  </si>
  <si>
    <t>A/III/1 Tartós részesedések</t>
  </si>
  <si>
    <t>A/III/2 Tartós hitelviszonyt megtestesítő értékpapírok</t>
  </si>
  <si>
    <t>A/III/3 Befektetett pénzügyi eszközök értékhelyesbítése</t>
  </si>
  <si>
    <t>A/III Befektetett pénzügyi eszközök</t>
  </si>
  <si>
    <t>A/IV/1 Koncesszióba, vagyonkezelésbe adott eszközök</t>
  </si>
  <si>
    <t>A/IV/2 Koncesszióba, vagyonkezelésbe adott eszközök értékhelyesbítése</t>
  </si>
  <si>
    <t>A/IV Koncesszióba, vagyonkezelésbe adott eszközök</t>
  </si>
  <si>
    <t>B/I/1 Vásárolt készletek</t>
  </si>
  <si>
    <t>B/I/2 Átsorolt, követelés fejében átvett készletek</t>
  </si>
  <si>
    <t>B/I/3 Egyéb készletek</t>
  </si>
  <si>
    <t>B/I/4 Befejezetlen termelés, félkész termékek, késztermékek</t>
  </si>
  <si>
    <t>B/I/5 Növendék-, hízó és egyéb állatok</t>
  </si>
  <si>
    <t>B/I Készletek</t>
  </si>
  <si>
    <t>B/II/1 Nem tartós részesedések</t>
  </si>
  <si>
    <t>B/II/2 Forgatási célú hitelviszonyt megtestesítő értékpapírok</t>
  </si>
  <si>
    <t>B/II Értékpapírok</t>
  </si>
  <si>
    <t>C/I Hosszú lejáratú betétek</t>
  </si>
  <si>
    <t>C/II Pénztárak, csekkek, betétkönyvek</t>
  </si>
  <si>
    <t>C/III Forintszámlák</t>
  </si>
  <si>
    <t>C/IV Devizaszámlák</t>
  </si>
  <si>
    <t>C/V Idegen pénzeszközök</t>
  </si>
  <si>
    <t>D/I/1 Költségvetési évben esedékes köv.műk.c.tám.bev.re ÁH belülről</t>
  </si>
  <si>
    <t>D/I/2 Költségvetési évben esedékes köv.felhalm.c.bev.re ÁH belülről</t>
  </si>
  <si>
    <t>D/I/3 Költségvetési évben esedékes követelések közhatalmi bev.re</t>
  </si>
  <si>
    <t>D/I/4 Költségvetési évben esedékes követelések működési bev.re</t>
  </si>
  <si>
    <t>D/I/5 Költségvetési évben esedékes követelések felhalm.bev.re</t>
  </si>
  <si>
    <t>D/I/6 Költségvetési évben esedékes követelések műk.c.átvett p.eszk.re</t>
  </si>
  <si>
    <t>D/I/7 Költségvetési évben esedékes köv. felhalm.c.átvett p.eszk.re</t>
  </si>
  <si>
    <t>D/I/8 Költségvetési évben esedékes követelések finanszírozási bev.re</t>
  </si>
  <si>
    <t>D/I Költségvetési évben esedékes követelések</t>
  </si>
  <si>
    <t>D/II/1 Ktg.vetési évet köv.esedékes köv.műk.c.tám.bev.re ÁH belülről</t>
  </si>
  <si>
    <t>D/II/2 Ktg.vetési évet köv.esedékes köv.felh.c.tám.bev.re ÁH belülről</t>
  </si>
  <si>
    <t>D/II/3 Ktg.vetési évet köv.esedékes köv.közhatalmi bevételre</t>
  </si>
  <si>
    <t>D/II/4 Ktg.vetési évet köv.esedékes köv. működési bevételre</t>
  </si>
  <si>
    <t>D/II/5 Ktg.vetési évet köv.esedékes köv. felhalmozási bevételre</t>
  </si>
  <si>
    <t>D/II/6 Ktg.vetési évet köv.esedékes köv.műk.c.átvett pénzeszközre</t>
  </si>
  <si>
    <t>D/II/7 Ktg.vetési évet köv.esedékes köv.felhalm.c.átvett pénzeszközre</t>
  </si>
  <si>
    <t>D/II Költségvetési évet követően esedékes követelések</t>
  </si>
  <si>
    <t>D/III/1 Adott előlegek</t>
  </si>
  <si>
    <t>D/III/2 Továbbadási célból folyósított támogatások elszámolása</t>
  </si>
  <si>
    <t>D/III/3 Más által beszedett bevételek elszámolása</t>
  </si>
  <si>
    <t>D/III/4 Forgótőke elszámolása</t>
  </si>
  <si>
    <t>D/III/5 Vagyonkezelésbe adott eszk.kapcs.köv.elszámolása</t>
  </si>
  <si>
    <t>D/III/6 Nem TB pénzügyi alapjait terhelő kifiz.ellátások elsz.</t>
  </si>
  <si>
    <t>D/III/7 Folyósított, megelőlegezett TB ellátások elszámolása</t>
  </si>
  <si>
    <t>D/III Követelés jellegű sajátos elszámolások</t>
  </si>
  <si>
    <t>F/1 Eredményszemléletű bevételek aktív időbeli elhatárolása</t>
  </si>
  <si>
    <t>F/2 Költségek, ráfordítások aktív időbeli elhatárolása</t>
  </si>
  <si>
    <t>F/3 Halasztott ráfordítások</t>
  </si>
  <si>
    <t>ESZKÖZÖK ÖSSZESEN</t>
  </si>
  <si>
    <t>FORRÁSOK</t>
  </si>
  <si>
    <t>G/I Nemzeti vagyon induláskori értéke</t>
  </si>
  <si>
    <t>G/II Nemzeti vagyon változásai</t>
  </si>
  <si>
    <t>G/III Egyéb eszközök induláskori értéke és változásai</t>
  </si>
  <si>
    <t>G/IV Felhalmozott eredmény</t>
  </si>
  <si>
    <t>G/V Eszközök értékhelyesbítésének forrása</t>
  </si>
  <si>
    <t>G/VI Mérleg szerinti eredmény</t>
  </si>
  <si>
    <t>H/I/1 Költségvetési évben esedékes kötelezettségek szem.juttatásokra</t>
  </si>
  <si>
    <t>H/I/2 Költségvetési évben esedékes kötelezettségek járulékokra</t>
  </si>
  <si>
    <t>H/I/3 Költségvetési évben esedékes kötelezettségek dologi kiadásokra</t>
  </si>
  <si>
    <t>H/I/4 Költségvetési évben esedékes köt. ellátottak pénzbeli juttatásaira</t>
  </si>
  <si>
    <t>H/I/5 Költségvetési évben esedékes köt. egyéb műk.c. kiadásokra</t>
  </si>
  <si>
    <t>H/I/6 Költségvetési évben esedékes kötelezettségek beruházásokra</t>
  </si>
  <si>
    <t>H/I/7 Költségvetési évben esedékes kötelezettségek felújításokra</t>
  </si>
  <si>
    <t>H/I/8 Költségvetési évben esedékes köt. egyéb felhalm. kiadásokra</t>
  </si>
  <si>
    <t>H/I/9 Költségvetési évben esedékes köt. finanszírozási kiadásokra</t>
  </si>
  <si>
    <t>H/I Költségvetési évben esedékes kötelezettségek</t>
  </si>
  <si>
    <t>H/II/1 Ktg.vetési évet követően esedékes köt. személyi juttatásokra</t>
  </si>
  <si>
    <t>H/II/2 Ktg.vetési évet követően esedékes köt. járulékokra</t>
  </si>
  <si>
    <t>H/II/3 Ktg.vetési évet követően esedékes köt. dologi kiadásokra</t>
  </si>
  <si>
    <t>H/II/4 Ktg.vetési évet követően esedékes köt. ellátottak pénzb.jutt.ra</t>
  </si>
  <si>
    <t>H/II/5 Ktg.vetési évet követően esedékes köt. egyéb műk.c.kiadásokra</t>
  </si>
  <si>
    <t>H/II/6 Ktg.vetési évet követően esedékes köt. beruházásokra</t>
  </si>
  <si>
    <t>H/II/7 Ktg.vetési évet követően esedékes köt. felújításokra</t>
  </si>
  <si>
    <t>H/II/8 Ktg.vetési évet követően esedékes köt.egyéb felh. kiadásokra</t>
  </si>
  <si>
    <t>H/II/9 Ktg.vetési évet követően esedékes köt. finansz. kiadásokra</t>
  </si>
  <si>
    <t>H/II Költségvetési évet követően esedékes kötelezettségek</t>
  </si>
  <si>
    <t>H/III/1 Kapott előlegek</t>
  </si>
  <si>
    <t>H/III/2 Továbbadási célból folyósított támogatások elszámolása</t>
  </si>
  <si>
    <t>H/III/3 Más szervezetet megillető bevételek elszámolása</t>
  </si>
  <si>
    <t>H/III/4 Forgótőke elszámolás (Kincstár)</t>
  </si>
  <si>
    <t>H/III/5 Vagyonkezelésbe vett eszközökkel kapcs.köt. elszámolása</t>
  </si>
  <si>
    <t>H/III/6 Nem TB pénzügyi alapjait terhelő kifiz.ellátás elszámolása</t>
  </si>
  <si>
    <t>H/III/7 Munkáltató korengedményes nyugdíjhoz megfiz.hozz.elsz.</t>
  </si>
  <si>
    <t>H/III Kötelezettség jellegű sajátos elszámolások</t>
  </si>
  <si>
    <t>K/1 Eredményszemléletű bevételek passzív időbeli elhatárolása</t>
  </si>
  <si>
    <t>K/2 Költségek, ráfordítások passzív időbeli elhatárolása</t>
  </si>
  <si>
    <t>K/3 Halasztott eredményszemléletű bevételek</t>
  </si>
  <si>
    <t>FORRÁSOK ÖSSZESEN</t>
  </si>
  <si>
    <t>A) NEMZETI VAGYONBA TARTOZÓ BEFEKTETETT ESZKÖZÖK</t>
  </si>
  <si>
    <t>B) NEMZETI VAGYONBA TARTOZÓ FORGÓESZKÖZÖK</t>
  </si>
  <si>
    <t>C) PÉNZESZKÖZÖK</t>
  </si>
  <si>
    <t>D) KÖVETELÉSEK</t>
  </si>
  <si>
    <t>E) EGYÉB SAJÁTOS ESZKÖZOLDALI ELSZÁMOLÁSOK</t>
  </si>
  <si>
    <t>F) AKTÍV IDŐBELI ELHATÁROLÁSOK</t>
  </si>
  <si>
    <t>G) SAJÁT TŐKE</t>
  </si>
  <si>
    <t>H) KÖTELEZETTSÉGEK</t>
  </si>
  <si>
    <t>I) EGYÉB SAJÁTOS FORRÁSOLDALI ELSZÁMOLÁSOK</t>
  </si>
  <si>
    <t>J) KINCSTÁRI SZÁMLAVEZETÉSSEL KAPCSOLATOS ELSZÁMOLÁSOK</t>
  </si>
  <si>
    <t>K) PASSZÍV IDŐBELI ELHATÁROLÁSOK</t>
  </si>
  <si>
    <t>B</t>
  </si>
  <si>
    <t>C</t>
  </si>
  <si>
    <t>Sorszám</t>
  </si>
  <si>
    <t xml:space="preserve">Pénzkészlet tárgyidőszak elején </t>
  </si>
  <si>
    <t>Forintban vezetett költségvetési pénzforglami számlák egyenlege (Előirányzat-felhasználás keretszámlák egyenlege)</t>
  </si>
  <si>
    <t>Devizabetét számlák egyenlege</t>
  </si>
  <si>
    <t>Forintpénztárak egyenlege</t>
  </si>
  <si>
    <t>Pénzkészlet összesen (01+02+03)</t>
  </si>
  <si>
    <t xml:space="preserve">Pénzkészlet a tárgyidőszak végén </t>
  </si>
  <si>
    <t>Pénzkészlet összesen (05+06+07)</t>
  </si>
  <si>
    <t xml:space="preserve">                </t>
  </si>
  <si>
    <t>KÖTELEZETTSÉGEK ÖSSZESEN</t>
  </si>
  <si>
    <t>Önkormányzatunk belföldi irányú kötelezettségei és készfizető kezességvállalásai</t>
  </si>
  <si>
    <t>Vagyonkimutatás</t>
  </si>
  <si>
    <t>Nettó érték</t>
  </si>
  <si>
    <t>I. Nemzeti vagyon indulásokri értéke</t>
  </si>
  <si>
    <t>II. Nemzeti vagyon változásai</t>
  </si>
  <si>
    <t>III. Egyéb eszközök induláskori értéke és változásai</t>
  </si>
  <si>
    <t>IV. Felhalmozási eredmény</t>
  </si>
  <si>
    <t>V. Eszközök értékhelyesbítésének forrása</t>
  </si>
  <si>
    <t>VI. Mérleg szerinti eredmény</t>
  </si>
  <si>
    <t xml:space="preserve">I. Költségvetési évben esedékes kötelezettségek </t>
  </si>
  <si>
    <t xml:space="preserve">II. Ktg.vetési évet köv.en  esedékes kötelezettségek </t>
  </si>
  <si>
    <t>III. Kötelezettség jellegű sajátos elszámolások</t>
  </si>
  <si>
    <t>I) EGYÉB SAJÁTOS FORRÁSOLDALI ELSZ.</t>
  </si>
  <si>
    <t>J) KINCSTÁRI SZLAVEZETÉSSEL KAPCS. ELSZ.</t>
  </si>
  <si>
    <t xml:space="preserve">VAGYONKIMUTATÁS </t>
  </si>
  <si>
    <t>a könyvviteli mérlegben értékkel szereplő forrásokról</t>
  </si>
  <si>
    <t>a "0"-ra leírt eszközökről</t>
  </si>
  <si>
    <t xml:space="preserve">I. Immateriális javak </t>
  </si>
  <si>
    <t>Bruttó érték</t>
  </si>
  <si>
    <t>"0"-ra leírt, de használhatban lévő</t>
  </si>
  <si>
    <t xml:space="preserve">II. Tárgyi eszközök </t>
  </si>
  <si>
    <t>1. Ingatlanok és kapcs.vagyoni értékű jogok</t>
  </si>
  <si>
    <t>2. Gépek, berendezések, felszerelések és járművek</t>
  </si>
  <si>
    <t>"0"-ra leírt, használaton kívüli</t>
  </si>
  <si>
    <t>3. Tenyészállatok</t>
  </si>
  <si>
    <t>IV. Koncesszióba, vagyon kezelésbe adott eszközök</t>
  </si>
  <si>
    <t>ÖSSZESEN</t>
  </si>
  <si>
    <t>Finanszírozási műveletek</t>
  </si>
  <si>
    <t>I.</t>
  </si>
  <si>
    <t>Méltányosságból elengedett helyi adó</t>
  </si>
  <si>
    <t>Ebből:</t>
  </si>
  <si>
    <t>Magánszemélyek kommunális adója</t>
  </si>
  <si>
    <t>Gépjárműadó</t>
  </si>
  <si>
    <t>Iparűzési adó</t>
  </si>
  <si>
    <t>Késedelmi pótlék</t>
  </si>
  <si>
    <t>Bírság</t>
  </si>
  <si>
    <t>II.</t>
  </si>
  <si>
    <t>Közvetett Támogatások</t>
  </si>
  <si>
    <t>11/C - A mutatószámok, feladatmutatók alapján járó támogatások elszámolása</t>
  </si>
  <si>
    <t>"</t>
  </si>
  <si>
    <t>Költségvetési törvény alapján feladatátvétellel /feladat át-átadással korrigált támogatás</t>
  </si>
  <si>
    <t>Támogatás évközi változás Június 1.</t>
  </si>
  <si>
    <t>Tényleges támogatás</t>
  </si>
  <si>
    <t>Évvégi eltérés  (+,-) mutatószám szerint támogatás (=6(3+4+5))</t>
  </si>
  <si>
    <t xml:space="preserve">Az önkormányzat által az adott célra december 31-ig ténylegesen felhasznált összeg </t>
  </si>
  <si>
    <t>Eltérés (támogatásban és felhasználás szerint) (=7-(6-8)</t>
  </si>
  <si>
    <t>I.I.-III.2. A települési önkormányzatok működésének támogatása, hozzájárulás a pénzbeli szociális ellátásokhoz, beszámítás (00 09 01 03 02)</t>
  </si>
  <si>
    <t>I.2. Nem közművel Összegyűjtött háztartási szennyvíz ártalmatlanítása (00 09 01 01 05 01)</t>
  </si>
  <si>
    <t>03</t>
  </si>
  <si>
    <t>I.3. Megyei önkormányzatok működésének támogatása (00 09 01 01 07 01)</t>
  </si>
  <si>
    <t>04</t>
  </si>
  <si>
    <t>II. Köznevelési feladatok összesen (00 09 01 02 00 00)</t>
  </si>
  <si>
    <t>05</t>
  </si>
  <si>
    <t>III.3. Egyes szociális és gyermekjóléti feladatok támogatása (00 09 01 02 00 00 )</t>
  </si>
  <si>
    <t>06</t>
  </si>
  <si>
    <t>07</t>
  </si>
  <si>
    <t>III.5. Gyermekétkeztetés támogatása (00 09 01 03 06 00)</t>
  </si>
  <si>
    <t>08</t>
  </si>
  <si>
    <t>Összesen (9999999)</t>
  </si>
  <si>
    <t>S.sz.</t>
  </si>
  <si>
    <t>MEGNEVEZÉS</t>
  </si>
  <si>
    <t>Eredeti ei.</t>
  </si>
  <si>
    <t>Mód.ei.</t>
  </si>
  <si>
    <t>Telj.%-ban</t>
  </si>
  <si>
    <t>II. FELHALMOZÁSI BEVÉTELEK ÉS KIADÁSOK</t>
  </si>
  <si>
    <t>Felhalmozási és tőke jellegű bevétel</t>
  </si>
  <si>
    <t xml:space="preserve">Felhalmozás célú, támogatás értékű bevétel, egyéb támog. </t>
  </si>
  <si>
    <t>ÁHT. Kívülről végleges felhalm. peszk átvétel</t>
  </si>
  <si>
    <t>Felhamozási célú bevételek összesen</t>
  </si>
  <si>
    <t>Felhamozási kiadások (Áfa-val együtt)</t>
  </si>
  <si>
    <t>Felújítási kiadások (áfa-val együtt)</t>
  </si>
  <si>
    <t>Közműfejlesztési hozzájárulás</t>
  </si>
  <si>
    <t>Pályázati lap</t>
  </si>
  <si>
    <t>Felhalmozási kiadások összesen</t>
  </si>
  <si>
    <t>H</t>
  </si>
  <si>
    <t>18.</t>
  </si>
  <si>
    <t>19.</t>
  </si>
  <si>
    <t>20.</t>
  </si>
  <si>
    <t>21.</t>
  </si>
  <si>
    <t>Eszközök</t>
  </si>
  <si>
    <t>Előző évi költségvetési beszámoló záró adata</t>
  </si>
  <si>
    <t>Auditálási eltérések (+,-)</t>
  </si>
  <si>
    <t>Előző év auditált egyszerűsített beszámoló záró adatai</t>
  </si>
  <si>
    <t>Tárgyévi költségvetési beszámoló adatai</t>
  </si>
  <si>
    <t>Tárgyév auditált egyszerűsített beszámoló záró adatai</t>
  </si>
  <si>
    <t>A./ Nemzeti vagyonba tartozó befektetett eszközök összesen</t>
  </si>
  <si>
    <t>I. Immateriális javak</t>
  </si>
  <si>
    <t>II. Tárgyi eszközök</t>
  </si>
  <si>
    <t>III. Befektetett eszközök</t>
  </si>
  <si>
    <t>IV. Köncesszióba, vagyonkezelésbe adott eszközök</t>
  </si>
  <si>
    <t>B./ Nemzeti vagyonba tartozó forgószeközök összesen</t>
  </si>
  <si>
    <t>I. Készletek</t>
  </si>
  <si>
    <t>II. Értékpapírok</t>
  </si>
  <si>
    <t>C.) Pénzeszközök</t>
  </si>
  <si>
    <t>D.) Követelések</t>
  </si>
  <si>
    <t>I. Költségvetési évben esedékes követelés</t>
  </si>
  <si>
    <t>II. Költségvetési évet követően esedékes követelés</t>
  </si>
  <si>
    <t>III. Követetlés jellegű sasjátos elszámolás</t>
  </si>
  <si>
    <t>E.) Egyéb sajátos eszközoldali elszámolások</t>
  </si>
  <si>
    <t>F.) Aktív időbeli elhatárolások</t>
  </si>
  <si>
    <t>ESZKÖZÖK ÖSSZESEN (A+B+C+D+E+F)</t>
  </si>
  <si>
    <t>Források</t>
  </si>
  <si>
    <t>G.) Saját tőke</t>
  </si>
  <si>
    <t>I. Költségvetési évben esedékes kötelezettség</t>
  </si>
  <si>
    <t>II. Költségvetési évet követően esedékes kötelezettség</t>
  </si>
  <si>
    <t>III. Kötelezettség jellegű sajátos elszámolás</t>
  </si>
  <si>
    <t>H.) Kötelezettségek</t>
  </si>
  <si>
    <t>I.) Egyéb sajátos forrásoldali eslzámolások</t>
  </si>
  <si>
    <t>J.) Kincstári számlavezetéssel kapcsolatos elszámolások</t>
  </si>
  <si>
    <t>K.) Passzív időbeli elhatárolások</t>
  </si>
  <si>
    <t>FORRÁSOK ÖSSZSESEN (G+H+I+J+K)</t>
  </si>
  <si>
    <t>Személyi juttatások összesen (K1)</t>
  </si>
  <si>
    <t>Dologi kiadások (K3)</t>
  </si>
  <si>
    <t>Ellátottak pénzbeli juttatátásai (K4)</t>
  </si>
  <si>
    <t>Egyéb felhalmozási célú kiadások (K8)</t>
  </si>
  <si>
    <t>Költségvetési kiadások (K1-K8)</t>
  </si>
  <si>
    <t>Hitel-, kölcsöntörlesztés államháztartáson kívülre (K911)</t>
  </si>
  <si>
    <t>Belföldi értékpípírok kiadásai (K912)</t>
  </si>
  <si>
    <t>Belföldi finanszírozás kiadásai (K91)</t>
  </si>
  <si>
    <t>Külföldi finanszírozás kiadásai (K92)</t>
  </si>
  <si>
    <t>Finanszírozási kiadások (K9)</t>
  </si>
  <si>
    <t xml:space="preserve">KIADÁSOK ÖSSZSEN </t>
  </si>
  <si>
    <t>Működési célú támogatások államháztartáson belülről (B1)</t>
  </si>
  <si>
    <t>Felhalmozási célú támogatások államháztartáson belülről (B2)</t>
  </si>
  <si>
    <t>Termékek és szolgáltatások adói (B35)</t>
  </si>
  <si>
    <t>Működési bevételek (B4)</t>
  </si>
  <si>
    <t>Felhalmozási bevételek (B5)</t>
  </si>
  <si>
    <t>Működési célú átvett pénzeszközök (B6)</t>
  </si>
  <si>
    <t>Felhalmozási célú átvett pénzeszközök (B7)</t>
  </si>
  <si>
    <t>Költségvetési bevételek (B1-B7)</t>
  </si>
  <si>
    <t>34.</t>
  </si>
  <si>
    <t>Hitel-, kölcsönfelvétel államháztartáson kívülről (B811)</t>
  </si>
  <si>
    <t>Belföldi értékpapírok bevételei (B812)</t>
  </si>
  <si>
    <t>Maradvány igénybevétele (B813)</t>
  </si>
  <si>
    <t>Belföldi finanszírozási bevételek (B81)</t>
  </si>
  <si>
    <t>Külföldi finanszírozási bevételek (B82)</t>
  </si>
  <si>
    <t>Finanszírozási bevételek (B8)</t>
  </si>
  <si>
    <t xml:space="preserve">BEVÉTELEK ÖSSZESEN </t>
  </si>
  <si>
    <t>01 Közhatalmi eredményszemléletű bevételek</t>
  </si>
  <si>
    <t>02 Eszközök és szolgáltatások értékesítésésnek nettó eredményszemléletű bevételei</t>
  </si>
  <si>
    <t>Előző évi</t>
  </si>
  <si>
    <t>Auditálási</t>
  </si>
  <si>
    <t>Előző év auditált</t>
  </si>
  <si>
    <t>Tárgyévi</t>
  </si>
  <si>
    <t>Tárgyévi auditált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</si>
  <si>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</si>
  <si>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</si>
  <si>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</si>
  <si>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</si>
  <si>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(=04+05)</t>
  </si>
  <si>
    <t>06 Központi működési célú támogatások eredményszemléletű bevételei</t>
  </si>
  <si>
    <t>07 Egyéb működési célú támogatások eredményszemléletű bevételei</t>
  </si>
  <si>
    <t>08 Különféle egyéb eredményszemléletű bevételek</t>
  </si>
  <si>
    <t>III Egyéb eredményszemléletű bevételek (=06+07+08)</t>
  </si>
  <si>
    <t>09 Anyagköltség</t>
  </si>
  <si>
    <t>10 Igénybe vett szolgáltatások értéke</t>
  </si>
  <si>
    <t>11. Eladott áruk beszerzési értéke</t>
  </si>
  <si>
    <t xml:space="preserve">12. Eladott (közvetített) szolgáltatások értéke </t>
  </si>
  <si>
    <t>13. Bérköltség</t>
  </si>
  <si>
    <t>14. Személyi jellegű egyéb kifizetések</t>
  </si>
  <si>
    <t>15. Bérjárulékok</t>
  </si>
  <si>
    <t>IV Anyagjellegű ráfordítások (=09+10+11+12)</t>
  </si>
  <si>
    <t>V Személyi jellegű ráfordítások (=13+14+15)</t>
  </si>
  <si>
    <t>VI Értékcsökkenési leírás</t>
  </si>
  <si>
    <t>VII Egyéb ráfordítások</t>
  </si>
  <si>
    <t>A) TEVÉKENYSÉGEK EREDMÉNYE (=I+II+II-IV-V-VI-VII)</t>
  </si>
  <si>
    <t>16. Kapott (járó) osztalék és részesedés</t>
  </si>
  <si>
    <t>17. Kapott (járó) kamatok és kamatjellegű eredményszemléletű bevételek</t>
  </si>
  <si>
    <t>18. Pénzügyi műveletek egyéb eredményszemléletű bevételei</t>
  </si>
  <si>
    <t>18a. -ebből árfolyamnyereség</t>
  </si>
  <si>
    <t>H.</t>
  </si>
  <si>
    <t>VIII Pénzügyi műveletek eredményszemléletű bevételei (=16+17+18)</t>
  </si>
  <si>
    <t>35.</t>
  </si>
  <si>
    <t>19. Fizetendő kamatok és kamatjellegű ráfordítások</t>
  </si>
  <si>
    <t>20. Részesedések, értékpapírok, pénzeszközök értékvesztése</t>
  </si>
  <si>
    <t>21. Pénzügyi műveletek egyéb ráfordításai</t>
  </si>
  <si>
    <t>21a. -ebből árfolyamveszteség</t>
  </si>
  <si>
    <t>IX Pénzügyi műveletek ráfordításai</t>
  </si>
  <si>
    <t>36.</t>
  </si>
  <si>
    <t>37.</t>
  </si>
  <si>
    <t>38.</t>
  </si>
  <si>
    <t>39.</t>
  </si>
  <si>
    <t>B) PÉNZÜGYI MŰVELETEK EREDMÉNYE (=VIII-IX)</t>
  </si>
  <si>
    <t>C) SZOKÁSOS EREDMÉNY (A+B)</t>
  </si>
  <si>
    <t>22. Felhalmozási célú támogatások eredményszemléletű bevételei</t>
  </si>
  <si>
    <t>23. Különféle rendkívüli eredményszemléletű bevételek</t>
  </si>
  <si>
    <t>X Rendkívüli eredményszemléleti bevételek (=22+23)</t>
  </si>
  <si>
    <t>J.</t>
  </si>
  <si>
    <t>XI Rendkívüli ráfordítások</t>
  </si>
  <si>
    <t>40.</t>
  </si>
  <si>
    <t>41.</t>
  </si>
  <si>
    <t>42.</t>
  </si>
  <si>
    <t>K.</t>
  </si>
  <si>
    <t>43.</t>
  </si>
  <si>
    <t>D) RENDKÍVÜLI EREDMÉNY (=X-XI)</t>
  </si>
  <si>
    <t>E) MÉRLEG SZERINTI EREDMÉNY (=C+D)</t>
  </si>
  <si>
    <t>01  Alaptevékenység költségvetési bevételei</t>
  </si>
  <si>
    <t>02  Alaptevékenység költségvetési kiadásai</t>
  </si>
  <si>
    <t>I. Alaptevékenység költségvetési egyenlege (=01-02)</t>
  </si>
  <si>
    <t>Előző évi költségvetési beszámoló záró adatai</t>
  </si>
  <si>
    <t>Tárgyévi auditált egyszerűsített beszámoló záró adatai</t>
  </si>
  <si>
    <t>03  Alaptevékenység finanszírozási bevételei</t>
  </si>
  <si>
    <t>05 Vállalkozási tevékenység költségvetési bevételei</t>
  </si>
  <si>
    <t>06 Vállalkozási tevékenység költségvetési bevételei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</si>
  <si>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</si>
  <si>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</si>
  <si>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</si>
  <si>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(=07+08)</t>
  </si>
  <si>
    <t>II  Alaptevékenység finanszírozási egyenlege (=03-04)</t>
  </si>
  <si>
    <t>B) Vállakozási tevékenység maradványa (=III+IV)</t>
  </si>
  <si>
    <t>F) Vállalkozási tevékenységet terhelő befizetési kötelezettség (=B*0,1)</t>
  </si>
  <si>
    <t>04  Alaptevékenység finanszírozási kiadások</t>
  </si>
  <si>
    <t xml:space="preserve"> </t>
  </si>
  <si>
    <t>Tulajdoni hányad %-os aránya</t>
  </si>
  <si>
    <t>Felhalmozási bevételek és kiadások</t>
  </si>
  <si>
    <t xml:space="preserve"> Önkormányzat működési bevételei </t>
  </si>
  <si>
    <t>Önkormányzat működési támogatásai</t>
  </si>
  <si>
    <t>Közhatalmi bevételek</t>
  </si>
  <si>
    <t>Vagyoni típusú adók / Magánszemélyek kommunális adója (B34)</t>
  </si>
  <si>
    <t>Értékesítési és forgalmi adók /Állandó jelleggel végzett iparűzési adó (B351)</t>
  </si>
  <si>
    <t>4.3.</t>
  </si>
  <si>
    <t>Gépjárműadók (B354)</t>
  </si>
  <si>
    <t>4.4.</t>
  </si>
  <si>
    <t>Igazgatási szolgáltatási díjak bevételei (B36-03)</t>
  </si>
  <si>
    <t>4.5.</t>
  </si>
  <si>
    <t>Szabálysértés önkormányzatott megillető része (B36-11)</t>
  </si>
  <si>
    <t>4.6.</t>
  </si>
  <si>
    <t>Egyéb bírságok bevételei (B36-12)</t>
  </si>
  <si>
    <t xml:space="preserve"> Intézményi működési bevételek </t>
  </si>
  <si>
    <t>Ellátási díjak (B405)</t>
  </si>
  <si>
    <t>Műk.célú garanc és kezess megtér ÁH kívül</t>
  </si>
  <si>
    <t>6.3.</t>
  </si>
  <si>
    <t>9.1.</t>
  </si>
  <si>
    <t>Immateriális javak értékesítése</t>
  </si>
  <si>
    <t>9.2.</t>
  </si>
  <si>
    <t>Ingatlanok értékesítése</t>
  </si>
  <si>
    <t>9.3.</t>
  </si>
  <si>
    <t>9.4</t>
  </si>
  <si>
    <t>9.4.1.</t>
  </si>
  <si>
    <t>9.4.2.</t>
  </si>
  <si>
    <t>9.4.3.</t>
  </si>
  <si>
    <t xml:space="preserve">KÖLTSÉGVETÉSI BEVÉTELEK ÖSSZESEN: </t>
  </si>
  <si>
    <t>III.</t>
  </si>
  <si>
    <t>Finanszírozási bevételek</t>
  </si>
  <si>
    <t>10.1.</t>
  </si>
  <si>
    <t>10.2.</t>
  </si>
  <si>
    <t>10.3.</t>
  </si>
  <si>
    <t>IV.</t>
  </si>
  <si>
    <t>V.</t>
  </si>
  <si>
    <t xml:space="preserve">BEVÉTELEK ÖSSZESEN: 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</si>
  <si>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</si>
  <si>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 xml:space="preserve">II. Felhalmozási költségvetés kiadásai </t>
  </si>
  <si>
    <t>Immateriális javak beszerzése, létesítése</t>
  </si>
  <si>
    <t>Belföldi finanszírozás kiadásai</t>
  </si>
  <si>
    <t xml:space="preserve"> KIADÁSOK ÖSSZESEN:</t>
  </si>
  <si>
    <t>TÁRGYÉVI KÖLTSÉGVETÉSI BEVÉTELEK ÉS KIADÁSOK EGYENLEGE</t>
  </si>
  <si>
    <t>Költségvetési hiány, többlet ( költségvetési bevételek VI. - költségvetési kiadások V. (+/-)</t>
  </si>
  <si>
    <t>Költségvetési szerv megnevezése</t>
  </si>
  <si>
    <t>Igazgatási fedatok</t>
  </si>
  <si>
    <t xml:space="preserve"> Működési bevételek (B4)</t>
  </si>
  <si>
    <t>Készletértékesítés (B401)</t>
  </si>
  <si>
    <t>Kiszámlázott ÁFA (B406)</t>
  </si>
  <si>
    <t>ÁFA visszatérülés (B407)</t>
  </si>
  <si>
    <t>Kamatbevételek</t>
  </si>
  <si>
    <t>Működési célú átvett pénzeszköz</t>
  </si>
  <si>
    <t>Egyéb működési célú átvett pénzeszköz</t>
  </si>
  <si>
    <t>3.1</t>
  </si>
  <si>
    <t>3.2</t>
  </si>
  <si>
    <t>1.4.1</t>
  </si>
  <si>
    <t>1.4.2</t>
  </si>
  <si>
    <t>1.4.3</t>
  </si>
  <si>
    <t>1.5.1</t>
  </si>
  <si>
    <t>Elvonások és befizetések</t>
  </si>
  <si>
    <t>1.5.2</t>
  </si>
  <si>
    <t>Egyéb működési támogatások ÁH. belülre</t>
  </si>
  <si>
    <t>1.5.3</t>
  </si>
  <si>
    <t>Egyéb működési támogatások ÁH. Kívülre</t>
  </si>
  <si>
    <t>Beruházások</t>
  </si>
  <si>
    <t>2.1.2</t>
  </si>
  <si>
    <t>2.1.3.</t>
  </si>
  <si>
    <t>Ingatlanok beszerzése, létesítése</t>
  </si>
  <si>
    <t>2.1.4</t>
  </si>
  <si>
    <t>Informatikai eszközök beszerzése, létesítése</t>
  </si>
  <si>
    <t>2.1.5</t>
  </si>
  <si>
    <t>Egyéb tárgyi eszközök beszerzése, létesítése</t>
  </si>
  <si>
    <t>2.1.6</t>
  </si>
  <si>
    <t>Beruházás ÁFA-ja</t>
  </si>
  <si>
    <t>2.2.1</t>
  </si>
  <si>
    <t>Ingatlanok felújítása</t>
  </si>
  <si>
    <t>2.2.2</t>
  </si>
  <si>
    <t>2.2.3.</t>
  </si>
  <si>
    <t>Egyéb tárgyi eszközök felújítása</t>
  </si>
  <si>
    <t>2.2.4.</t>
  </si>
  <si>
    <t>Felújítás célú előzetesen felszámított ÁFA</t>
  </si>
  <si>
    <t>Éves engedélyezett létszám előirányzat  köztisztviselő (fő)</t>
  </si>
  <si>
    <t>Éves engedélyezett létszám előirányzat  egyéb jogviszony (fő)</t>
  </si>
  <si>
    <t>Nyílvános könyvtári és közművelődési feladatok</t>
  </si>
  <si>
    <t>Közvetített szolgáltatás (B403)</t>
  </si>
  <si>
    <t>Egyéb működési bevétlek</t>
  </si>
  <si>
    <t>Műk.célú garancia és kezességvállalás megtérülése ÁH kívülről</t>
  </si>
  <si>
    <t>Lakhatással kapcsolatos ellátások</t>
  </si>
  <si>
    <t xml:space="preserve">Egyéb nem intézményi ellátások </t>
  </si>
  <si>
    <t>Informatikai eszközök mfelújítása</t>
  </si>
  <si>
    <t>Éves engedélyezett közalkalmazotti létszám előirányzat (fő)</t>
  </si>
  <si>
    <t>Műk.célú visszatérítendő támogatás ÁH kívülről</t>
  </si>
  <si>
    <t>Önkormányzat</t>
  </si>
  <si>
    <t>Kormányzati funkción ellátott önkormányzati feladatok</t>
  </si>
  <si>
    <t xml:space="preserve"> Önkormányzat felhalmozási bevételei</t>
  </si>
  <si>
    <t>Felh..célú garanc és kezess megtér ÁH kívül</t>
  </si>
  <si>
    <t xml:space="preserve">Felh. C visszatérítendő tám ÁH kívül </t>
  </si>
  <si>
    <t>Sport egyesület</t>
  </si>
  <si>
    <t>DAREH tagdíj</t>
  </si>
  <si>
    <t>Felsőoktatásban résztvevők támogatása</t>
  </si>
  <si>
    <t>Működés támogatása</t>
  </si>
  <si>
    <t>Pályázati önrészhez támogatás</t>
  </si>
  <si>
    <t>Támogatások elszámolásai</t>
  </si>
  <si>
    <t>Tagdíj</t>
  </si>
  <si>
    <t>Vagyoni tipusó adók(B34)</t>
  </si>
  <si>
    <t>Felhalmozási célú pénzeszk. Átad. Államházt. Kívülre</t>
  </si>
  <si>
    <t>Szennyvíz Társulati kölcsön   III.ütem</t>
  </si>
  <si>
    <t>II.5 Kiegészítő támogatásóvodapedagógusokminősítéséből adódó többletfeledatokhoz 09 01 02 05 00</t>
  </si>
  <si>
    <t>Önkormányzatok Általános támogatása</t>
  </si>
  <si>
    <t>Köznevelési feladatok általános támogatása</t>
  </si>
  <si>
    <t>Szociális és gyermekjóléti feladatok támogatása</t>
  </si>
  <si>
    <t>Kulturális feladatok támogatása</t>
  </si>
  <si>
    <t>Kiegészítő zámogatás</t>
  </si>
  <si>
    <t>Áru- és készletértékesítés</t>
  </si>
  <si>
    <t>5.2.</t>
  </si>
  <si>
    <t>Nyújtott szolgáltatások ellenértéke</t>
  </si>
  <si>
    <t>5.3.</t>
  </si>
  <si>
    <t>Közvetített szolgáltatás</t>
  </si>
  <si>
    <t>5.4.</t>
  </si>
  <si>
    <t>Tulajdonosi bevétlek</t>
  </si>
  <si>
    <t>5.5.</t>
  </si>
  <si>
    <t>Ellátási díjak</t>
  </si>
  <si>
    <t>5.6.</t>
  </si>
  <si>
    <t>Kiszámlázott ÁFA</t>
  </si>
  <si>
    <t>5.7.</t>
  </si>
  <si>
    <t>ÁFA visszatérülés</t>
  </si>
  <si>
    <t>5.8.</t>
  </si>
  <si>
    <t>5.9.</t>
  </si>
  <si>
    <t xml:space="preserve">Műk. C visszatérítendő tám ÁH kívül </t>
  </si>
  <si>
    <t>Felhalmozási bevétlek</t>
  </si>
  <si>
    <t>Egyéb tárgyi eszközök értékedítése</t>
  </si>
  <si>
    <t xml:space="preserve">Felhalmozási célú átvett pénzeszköz </t>
  </si>
  <si>
    <t>Előző év költségvetési maradványának igénybevétele</t>
  </si>
  <si>
    <t>Likvid hit pénzügy váll.</t>
  </si>
  <si>
    <t>Rövid lej.hitel, kölcsön</t>
  </si>
  <si>
    <t>Működési célú támogatások ÁH belül</t>
  </si>
  <si>
    <t>Foglalkoztatottak személyi juttatásai</t>
  </si>
  <si>
    <t>Munkaadókat terhelő járulékok és szociális hozzájárulási adó</t>
  </si>
  <si>
    <t>Dologi  kiadások</t>
  </si>
  <si>
    <t>Caládi támogatások(Óvodáztatási, GYV tám.)</t>
  </si>
  <si>
    <t>Foglalkoztatással ,munkanélküliséggel kapcsolatos ellátások</t>
  </si>
  <si>
    <t>Finanszírozási kiadások</t>
  </si>
  <si>
    <t>Hitel kölcsön törlesztés ÁH kívülre</t>
  </si>
  <si>
    <t>4.1.1.</t>
  </si>
  <si>
    <t xml:space="preserve"> Hitelek törlesztése</t>
  </si>
  <si>
    <t>4.1.2.</t>
  </si>
  <si>
    <t>Likviditási hitelek törlesztése</t>
  </si>
  <si>
    <t>4.1.3.</t>
  </si>
  <si>
    <t>Rövid lejáratú hitelek törlesztése</t>
  </si>
  <si>
    <t>4.1.4.</t>
  </si>
  <si>
    <t>4.1.5.</t>
  </si>
  <si>
    <t xml:space="preserve">       Uniós fejlesztések megelőlegezés visszatérítése</t>
  </si>
  <si>
    <t>4.1.6.</t>
  </si>
  <si>
    <t>Államháztartáson belüli megelőlegezés</t>
  </si>
  <si>
    <t xml:space="preserve">I. Működési költségvetés kiadásai </t>
  </si>
  <si>
    <t>Felhalmozási célú támogatások ÁHbelül</t>
  </si>
  <si>
    <t>3.1.</t>
  </si>
  <si>
    <t>3.2.</t>
  </si>
  <si>
    <t>3.3.</t>
  </si>
  <si>
    <t>Egyéb felh.. átvett pénzeszk</t>
  </si>
  <si>
    <t>Finanszírozási bevétel</t>
  </si>
  <si>
    <t>Intézmény finanszírozás</t>
  </si>
  <si>
    <t>Polgármester,Önkormányzati képviselők</t>
  </si>
  <si>
    <t>2016 évi hozzájárulás</t>
  </si>
  <si>
    <t xml:space="preserve">Ívóvízminőség javítóprogram </t>
  </si>
  <si>
    <t xml:space="preserve">TÖOSZ </t>
  </si>
  <si>
    <t>Viziközmű Társulat</t>
  </si>
  <si>
    <t>Működési hozzájárulás</t>
  </si>
  <si>
    <t>Közvetett támogatások összesen:</t>
  </si>
  <si>
    <t>Közművagyon/Alföldvíz Regionális Víziközmű-szolgáltató Zrt.</t>
  </si>
  <si>
    <t>E/I előzetesen felszámított Áfa elszámolása</t>
  </si>
  <si>
    <t>E/II fizetendő felszámított Áfa elszámolása</t>
  </si>
  <si>
    <t>III.5..c Rászoruló gyermekek szünidei étkeztetése (00 01 03 06 00)</t>
  </si>
  <si>
    <t>09</t>
  </si>
  <si>
    <t>Gépjármű adő (B354)</t>
  </si>
  <si>
    <t>Egyéb közhatalmi bevételek(B36)</t>
  </si>
  <si>
    <t>08 Felhalmozási  célú támogatások eredményszemléletű bevételei</t>
  </si>
  <si>
    <t xml:space="preserve">Közvetlen támogatások </t>
  </si>
  <si>
    <t>Táncsics Mihály Művelődési Ház és Könyvtár 2017.évi költségvetésnek előirányzata és teljesítése</t>
  </si>
  <si>
    <t>Forintban !</t>
  </si>
  <si>
    <t>Egyéb működési célú átvett pénzeszközB16</t>
  </si>
  <si>
    <t>2017. évi előirányzat</t>
  </si>
  <si>
    <t>2017. évi módosított előirányzat</t>
  </si>
  <si>
    <t>2017. évi teljesítés</t>
  </si>
  <si>
    <t>2017. évi teljesítés %</t>
  </si>
  <si>
    <t xml:space="preserve">Táncsics Mihály Művelődési Ház </t>
  </si>
  <si>
    <t>Pénzkészlet alakulása 2017.</t>
  </si>
  <si>
    <t>Támogatás évközi változás Október 1.</t>
  </si>
  <si>
    <t>adatok  Ft-ban</t>
  </si>
  <si>
    <t>D)III Követelés jellegű sajátos elszámolások</t>
  </si>
  <si>
    <t>J) PASSZÍV IDŐBELI ELHATÁROLÁSOK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</si>
  <si>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</si>
  <si>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</si>
  <si>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</si>
  <si>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01/A űrlap</t>
  </si>
  <si>
    <t>K01 konsz besz.</t>
  </si>
  <si>
    <t>Részesedés összege 2017. január 1.</t>
  </si>
  <si>
    <t>Részesedés összege 2017. december  31.</t>
  </si>
  <si>
    <t>Támogatás 2017. évi teljesítés %-a</t>
  </si>
  <si>
    <t>Bursa Hungarica augusztus 31</t>
  </si>
  <si>
    <t>Kistérség/  Társulási tagdíj</t>
  </si>
  <si>
    <t>Egyházak támogatása</t>
  </si>
  <si>
    <t>Működési tám,lebonyolítás díj</t>
  </si>
  <si>
    <t>Önkormányzati támogatás Kistérségi feladatellátáshoz</t>
  </si>
  <si>
    <t>Katasztrófa védelem</t>
  </si>
  <si>
    <t xml:space="preserve"> Forintban !</t>
  </si>
  <si>
    <t>Napsugár Óvoda 2017.évi költségvetésnek előirányzata és teljesítése</t>
  </si>
  <si>
    <t>Kamatbevételek,kártérítés</t>
  </si>
  <si>
    <t>Tárgyiszköz bérbeadása</t>
  </si>
  <si>
    <t>Egyéb felhalmozási célú kiadások</t>
  </si>
  <si>
    <t>Egyéb működési támogatások</t>
  </si>
  <si>
    <t>Egyéb felhalmozási célú támogatás</t>
  </si>
  <si>
    <t>Tárgyi eszköz értékesítés</t>
  </si>
  <si>
    <t xml:space="preserve"> Felhalmozási célú átadott pénzeszköz</t>
  </si>
  <si>
    <t xml:space="preserve">Támogatás 2017. évi teljesítése </t>
  </si>
  <si>
    <t>Körösvidéki Vízgazdálkodási Társulat</t>
  </si>
  <si>
    <t>Hozzájárulás</t>
  </si>
  <si>
    <t>Vasutas Települések Szövetsége</t>
  </si>
  <si>
    <t>Államkincstár</t>
  </si>
  <si>
    <t>Egyesületek, alapítványok, civíl szerevzetek támogatása</t>
  </si>
  <si>
    <t>Polgárőrség</t>
  </si>
  <si>
    <t>Kárenyhítési hozzájárulás</t>
  </si>
  <si>
    <t>Működési támogatás</t>
  </si>
  <si>
    <t>Sport egyesület ( Fradi Suli)</t>
  </si>
  <si>
    <t>Polgármesteri Hivatal 2017.évi költségvetésnek előirányzata és teljesítése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</si>
</sst>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"/>
    <numFmt numFmtId="165" formatCode="#,##0\ _F_t"/>
    <numFmt numFmtId="166" formatCode="00"/>
    <numFmt numFmtId="167" formatCode="0.0000%"/>
  </numFmts>
  <fonts count="83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Times New Roman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8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b/>
      <sz val="9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3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i/>
      <sz val="11"/>
      <color theme="1"/>
      <name val="Garamond"/>
      <family val="1"/>
      <charset val="238"/>
    </font>
    <font>
      <b/>
      <u/>
      <sz val="12"/>
      <color theme="1"/>
      <name val="Garamond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9"/>
      <name val="Garamond"/>
      <family val="1"/>
      <charset val="238"/>
    </font>
    <font>
      <b/>
      <sz val="14"/>
      <color theme="1"/>
      <name val="Garamond"/>
      <family val="1"/>
      <charset val="238"/>
    </font>
    <font>
      <sz val="14"/>
      <color theme="1"/>
      <name val="Garamond"/>
      <family val="1"/>
      <charset val="238"/>
    </font>
    <font>
      <sz val="14"/>
      <color theme="1"/>
      <name val="Calibri"/>
      <family val="2"/>
      <charset val="238"/>
      <scheme val="minor"/>
    </font>
    <font>
      <sz val="7"/>
      <color theme="1"/>
      <name val="Garamond"/>
      <family val="1"/>
      <charset val="238"/>
    </font>
    <font>
      <sz val="7"/>
      <color theme="1"/>
      <name val="Calibri"/>
      <family val="2"/>
      <charset val="238"/>
      <scheme val="minor"/>
    </font>
    <font>
      <u/>
      <sz val="11"/>
      <color theme="1"/>
      <name val="Garamond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Garamond"/>
      <family val="1"/>
      <charset val="238"/>
    </font>
    <font>
      <b/>
      <sz val="7"/>
      <color theme="1"/>
      <name val="Garamond"/>
      <family val="1"/>
      <charset val="238"/>
    </font>
    <font>
      <b/>
      <sz val="7.5"/>
      <color theme="1"/>
      <name val="Garamond"/>
      <family val="1"/>
      <charset val="238"/>
    </font>
    <font>
      <b/>
      <i/>
      <sz val="10"/>
      <color theme="1"/>
      <name val="Garamond"/>
      <family val="1"/>
      <charset val="238"/>
    </font>
    <font>
      <i/>
      <sz val="10"/>
      <color theme="1"/>
      <name val="Garamond"/>
      <family val="1"/>
      <charset val="238"/>
    </font>
    <font>
      <i/>
      <sz val="9"/>
      <color theme="1"/>
      <name val="Garamond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8"/>
      <name val="Times New Roman CE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8"/>
      <name val="Times New Roman CE"/>
      <charset val="238"/>
    </font>
    <font>
      <i/>
      <sz val="8"/>
      <name val="Times New Roman"/>
      <family val="1"/>
      <charset val="238"/>
    </font>
    <font>
      <i/>
      <sz val="12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12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sz val="11"/>
      <name val="Times New Roman CE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sz val="12"/>
      <name val="Garamond"/>
      <family val="1"/>
      <charset val="238"/>
    </font>
    <font>
      <b/>
      <u/>
      <sz val="14"/>
      <color theme="1"/>
      <name val="Garamond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name val="Garamond"/>
      <family val="1"/>
      <charset val="238"/>
    </font>
    <font>
      <b/>
      <i/>
      <sz val="9"/>
      <color theme="1"/>
      <name val="Garamond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darkHorizontal"/>
    </fill>
  </fills>
  <borders count="1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thick">
        <color indexed="64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auto="1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4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11" applyNumberFormat="0" applyAlignment="0" applyProtection="0"/>
    <xf numFmtId="0" fontId="7" fillId="17" borderId="12" applyNumberFormat="0" applyAlignment="0" applyProtection="0"/>
    <xf numFmtId="0" fontId="8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8" borderId="11" applyNumberFormat="0" applyAlignment="0" applyProtection="0"/>
    <xf numFmtId="0" fontId="15" fillId="0" borderId="16" applyNumberFormat="0" applyFill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8" borderId="0" applyNumberFormat="0" applyBorder="0" applyAlignment="0" applyProtection="0"/>
    <xf numFmtId="0" fontId="18" fillId="5" borderId="17" applyNumberFormat="0" applyFont="0" applyAlignment="0" applyProtection="0"/>
    <xf numFmtId="0" fontId="19" fillId="16" borderId="18" applyNumberFormat="0" applyAlignment="0" applyProtection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18" fillId="0" borderId="0"/>
    <xf numFmtId="0" fontId="72" fillId="0" borderId="0"/>
  </cellStyleXfs>
  <cellXfs count="909">
    <xf numFmtId="0" fontId="0" fillId="0" borderId="0" xfId="0"/>
    <xf numFmtId="0" fontId="24" fillId="0" borderId="0" xfId="45" applyFont="1" applyFill="1" applyAlignment="1">
      <alignment vertical="center" wrapText="1"/>
    </xf>
    <xf numFmtId="0" fontId="23" fillId="0" borderId="0" xfId="45" applyFont="1" applyFill="1" applyAlignment="1">
      <alignment vertical="center"/>
    </xf>
    <xf numFmtId="0" fontId="26" fillId="0" borderId="0" xfId="0" applyFont="1"/>
    <xf numFmtId="0" fontId="26" fillId="0" borderId="4" xfId="0" applyFont="1" applyBorder="1"/>
    <xf numFmtId="0" fontId="26" fillId="0" borderId="3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44" xfId="0" applyFont="1" applyBorder="1"/>
    <xf numFmtId="0" fontId="30" fillId="0" borderId="44" xfId="0" applyFont="1" applyBorder="1" applyAlignment="1">
      <alignment horizontal="center"/>
    </xf>
    <xf numFmtId="0" fontId="30" fillId="0" borderId="45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31" fillId="0" borderId="44" xfId="0" applyFont="1" applyBorder="1" applyAlignment="1">
      <alignment horizontal="center" vertical="center" wrapText="1"/>
    </xf>
    <xf numFmtId="0" fontId="29" fillId="0" borderId="9" xfId="0" applyFont="1" applyBorder="1"/>
    <xf numFmtId="0" fontId="29" fillId="0" borderId="43" xfId="0" applyFont="1" applyBorder="1"/>
    <xf numFmtId="0" fontId="31" fillId="0" borderId="45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/>
    </xf>
    <xf numFmtId="0" fontId="27" fillId="0" borderId="47" xfId="0" applyFont="1" applyBorder="1"/>
    <xf numFmtId="3" fontId="27" fillId="0" borderId="47" xfId="0" applyNumberFormat="1" applyFont="1" applyBorder="1"/>
    <xf numFmtId="0" fontId="30" fillId="0" borderId="47" xfId="0" applyFont="1" applyBorder="1" applyAlignment="1">
      <alignment horizontal="center"/>
    </xf>
    <xf numFmtId="10" fontId="27" fillId="0" borderId="48" xfId="0" applyNumberFormat="1" applyFont="1" applyBorder="1"/>
    <xf numFmtId="0" fontId="32" fillId="0" borderId="0" xfId="0" applyFont="1" applyAlignment="1">
      <alignment horizontal="justify"/>
    </xf>
    <xf numFmtId="0" fontId="26" fillId="0" borderId="33" xfId="0" applyFont="1" applyBorder="1" applyAlignment="1">
      <alignment horizontal="justify" vertical="top" wrapText="1"/>
    </xf>
    <xf numFmtId="0" fontId="26" fillId="0" borderId="42" xfId="0" applyFont="1" applyBorder="1" applyAlignment="1">
      <alignment horizontal="right" wrapText="1"/>
    </xf>
    <xf numFmtId="3" fontId="26" fillId="0" borderId="42" xfId="0" applyNumberFormat="1" applyFont="1" applyBorder="1" applyAlignment="1">
      <alignment horizontal="right" wrapText="1"/>
    </xf>
    <xf numFmtId="3" fontId="27" fillId="0" borderId="42" xfId="0" applyNumberFormat="1" applyFont="1" applyBorder="1" applyAlignment="1">
      <alignment horizontal="right" wrapText="1"/>
    </xf>
    <xf numFmtId="0" fontId="27" fillId="0" borderId="42" xfId="0" applyFont="1" applyBorder="1" applyAlignment="1">
      <alignment horizontal="right" wrapText="1"/>
    </xf>
    <xf numFmtId="0" fontId="32" fillId="0" borderId="33" xfId="0" applyFont="1" applyBorder="1" applyAlignment="1">
      <alignment horizontal="justify" vertical="top" wrapText="1"/>
    </xf>
    <xf numFmtId="0" fontId="31" fillId="0" borderId="33" xfId="0" applyFont="1" applyBorder="1" applyAlignment="1">
      <alignment horizontal="justify" vertical="top" wrapText="1"/>
    </xf>
    <xf numFmtId="0" fontId="29" fillId="0" borderId="42" xfId="0" applyFont="1" applyBorder="1" applyAlignment="1">
      <alignment horizontal="justify" vertical="top" wrapText="1"/>
    </xf>
    <xf numFmtId="0" fontId="30" fillId="0" borderId="42" xfId="0" applyFont="1" applyBorder="1" applyAlignment="1">
      <alignment horizontal="justify" vertical="top" wrapText="1"/>
    </xf>
    <xf numFmtId="0" fontId="26" fillId="0" borderId="58" xfId="0" applyFont="1" applyBorder="1"/>
    <xf numFmtId="0" fontId="26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1" fillId="0" borderId="0" xfId="0" applyFont="1" applyBorder="1" applyAlignment="1">
      <alignment horizontal="justify" vertical="top" wrapText="1"/>
    </xf>
    <xf numFmtId="0" fontId="30" fillId="0" borderId="0" xfId="0" applyFont="1" applyBorder="1" applyAlignment="1">
      <alignment horizontal="justify" vertical="top" wrapText="1"/>
    </xf>
    <xf numFmtId="0" fontId="27" fillId="0" borderId="0" xfId="0" applyFont="1" applyBorder="1" applyAlignment="1">
      <alignment horizontal="right" wrapText="1"/>
    </xf>
    <xf numFmtId="0" fontId="0" fillId="0" borderId="0" xfId="0" applyFont="1"/>
    <xf numFmtId="0" fontId="26" fillId="0" borderId="0" xfId="0" applyFont="1" applyAlignment="1">
      <alignment horizontal="center"/>
    </xf>
    <xf numFmtId="0" fontId="26" fillId="2" borderId="33" xfId="0" applyFont="1" applyFill="1" applyBorder="1" applyAlignment="1">
      <alignment horizontal="justify" vertical="top" wrapText="1"/>
    </xf>
    <xf numFmtId="0" fontId="31" fillId="2" borderId="42" xfId="0" applyFont="1" applyFill="1" applyBorder="1" applyAlignment="1">
      <alignment horizontal="justify" vertical="top" wrapText="1"/>
    </xf>
    <xf numFmtId="0" fontId="26" fillId="2" borderId="42" xfId="0" applyFont="1" applyFill="1" applyBorder="1" applyAlignment="1">
      <alignment horizontal="justify" vertical="top" wrapText="1"/>
    </xf>
    <xf numFmtId="0" fontId="3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0" fillId="0" borderId="46" xfId="0" applyFont="1" applyBorder="1"/>
    <xf numFmtId="0" fontId="39" fillId="0" borderId="55" xfId="0" applyFont="1" applyBorder="1" applyAlignment="1" applyProtection="1">
      <alignment horizontal="center" vertical="center" wrapText="1"/>
    </xf>
    <xf numFmtId="0" fontId="39" fillId="0" borderId="31" xfId="0" applyFont="1" applyBorder="1" applyAlignment="1" applyProtection="1">
      <alignment horizontal="center" vertical="center"/>
    </xf>
    <xf numFmtId="0" fontId="39" fillId="0" borderId="31" xfId="0" applyFont="1" applyBorder="1" applyAlignment="1" applyProtection="1">
      <alignment horizontal="center" vertical="center" wrapText="1"/>
    </xf>
    <xf numFmtId="0" fontId="39" fillId="0" borderId="30" xfId="0" applyFont="1" applyBorder="1" applyAlignment="1" applyProtection="1">
      <alignment horizontal="center" vertical="center" wrapText="1"/>
    </xf>
    <xf numFmtId="0" fontId="34" fillId="0" borderId="0" xfId="0" applyFont="1"/>
    <xf numFmtId="0" fontId="42" fillId="0" borderId="0" xfId="0" applyFont="1"/>
    <xf numFmtId="0" fontId="44" fillId="0" borderId="0" xfId="0" applyFont="1"/>
    <xf numFmtId="0" fontId="44" fillId="0" borderId="0" xfId="0" applyFont="1" applyFill="1" applyAlignment="1">
      <alignment horizontal="center" vertical="center"/>
    </xf>
    <xf numFmtId="0" fontId="44" fillId="0" borderId="0" xfId="0" applyFont="1" applyAlignment="1">
      <alignment horizontal="center"/>
    </xf>
    <xf numFmtId="0" fontId="45" fillId="0" borderId="0" xfId="0" applyFont="1"/>
    <xf numFmtId="0" fontId="34" fillId="0" borderId="5" xfId="0" applyFont="1" applyBorder="1"/>
    <xf numFmtId="0" fontId="34" fillId="0" borderId="5" xfId="0" applyFont="1" applyBorder="1" applyAlignment="1">
      <alignment horizontal="center"/>
    </xf>
    <xf numFmtId="0" fontId="34" fillId="0" borderId="27" xfId="0" applyFont="1" applyBorder="1"/>
    <xf numFmtId="0" fontId="34" fillId="0" borderId="1" xfId="0" applyFont="1" applyBorder="1"/>
    <xf numFmtId="0" fontId="34" fillId="0" borderId="37" xfId="0" applyFont="1" applyBorder="1"/>
    <xf numFmtId="3" fontId="34" fillId="0" borderId="5" xfId="0" applyNumberFormat="1" applyFont="1" applyBorder="1"/>
    <xf numFmtId="3" fontId="29" fillId="0" borderId="44" xfId="0" applyNumberFormat="1" applyFont="1" applyBorder="1"/>
    <xf numFmtId="0" fontId="32" fillId="0" borderId="0" xfId="0" applyFont="1"/>
    <xf numFmtId="0" fontId="47" fillId="0" borderId="0" xfId="0" applyFont="1"/>
    <xf numFmtId="0" fontId="30" fillId="0" borderId="63" xfId="0" applyFont="1" applyBorder="1"/>
    <xf numFmtId="3" fontId="30" fillId="0" borderId="63" xfId="0" applyNumberFormat="1" applyFont="1" applyBorder="1"/>
    <xf numFmtId="0" fontId="29" fillId="0" borderId="66" xfId="0" applyFont="1" applyBorder="1"/>
    <xf numFmtId="0" fontId="29" fillId="0" borderId="65" xfId="0" applyFont="1" applyBorder="1"/>
    <xf numFmtId="0" fontId="32" fillId="0" borderId="66" xfId="0" applyFont="1" applyBorder="1"/>
    <xf numFmtId="0" fontId="32" fillId="0" borderId="66" xfId="0" applyFont="1" applyBorder="1" applyAlignment="1">
      <alignment horizontal="center"/>
    </xf>
    <xf numFmtId="0" fontId="31" fillId="0" borderId="66" xfId="0" applyFont="1" applyBorder="1"/>
    <xf numFmtId="0" fontId="31" fillId="0" borderId="66" xfId="0" applyFont="1" applyBorder="1" applyAlignment="1">
      <alignment horizontal="center"/>
    </xf>
    <xf numFmtId="0" fontId="29" fillId="0" borderId="0" xfId="0" applyFont="1"/>
    <xf numFmtId="0" fontId="28" fillId="0" borderId="66" xfId="0" applyFont="1" applyBorder="1" applyAlignment="1">
      <alignment horizontal="center"/>
    </xf>
    <xf numFmtId="0" fontId="32" fillId="0" borderId="69" xfId="0" applyFont="1" applyBorder="1"/>
    <xf numFmtId="0" fontId="30" fillId="0" borderId="66" xfId="0" applyFont="1" applyBorder="1"/>
    <xf numFmtId="0" fontId="48" fillId="0" borderId="66" xfId="0" applyFont="1" applyBorder="1" applyAlignment="1">
      <alignment horizontal="center"/>
    </xf>
    <xf numFmtId="0" fontId="29" fillId="0" borderId="63" xfId="0" applyFont="1" applyBorder="1"/>
    <xf numFmtId="0" fontId="30" fillId="0" borderId="69" xfId="0" applyFont="1" applyBorder="1"/>
    <xf numFmtId="3" fontId="29" fillId="0" borderId="66" xfId="0" applyNumberFormat="1" applyFont="1" applyBorder="1"/>
    <xf numFmtId="3" fontId="29" fillId="0" borderId="63" xfId="0" applyNumberFormat="1" applyFont="1" applyBorder="1"/>
    <xf numFmtId="0" fontId="32" fillId="0" borderId="58" xfId="0" applyFont="1" applyBorder="1"/>
    <xf numFmtId="0" fontId="32" fillId="0" borderId="59" xfId="0" applyFont="1" applyBorder="1"/>
    <xf numFmtId="0" fontId="32" fillId="0" borderId="65" xfId="0" applyFont="1" applyBorder="1"/>
    <xf numFmtId="0" fontId="32" fillId="0" borderId="68" xfId="0" applyFont="1" applyBorder="1"/>
    <xf numFmtId="0" fontId="31" fillId="0" borderId="63" xfId="0" applyFont="1" applyBorder="1"/>
    <xf numFmtId="0" fontId="32" fillId="0" borderId="63" xfId="0" applyFont="1" applyBorder="1"/>
    <xf numFmtId="0" fontId="31" fillId="0" borderId="69" xfId="0" applyFont="1" applyBorder="1"/>
    <xf numFmtId="0" fontId="51" fillId="0" borderId="66" xfId="0" applyFont="1" applyBorder="1"/>
    <xf numFmtId="0" fontId="52" fillId="0" borderId="66" xfId="0" applyFont="1" applyBorder="1"/>
    <xf numFmtId="0" fontId="31" fillId="0" borderId="69" xfId="0" applyFont="1" applyBorder="1" applyAlignment="1">
      <alignment horizontal="center"/>
    </xf>
    <xf numFmtId="0" fontId="26" fillId="0" borderId="0" xfId="0" applyFont="1" applyAlignment="1">
      <alignment vertical="center"/>
    </xf>
    <xf numFmtId="0" fontId="0" fillId="0" borderId="0" xfId="0" applyAlignment="1">
      <alignment horizontal="right"/>
    </xf>
    <xf numFmtId="0" fontId="27" fillId="0" borderId="42" xfId="0" applyFont="1" applyBorder="1" applyAlignment="1">
      <alignment horizontal="center" vertical="top" wrapText="1"/>
    </xf>
    <xf numFmtId="0" fontId="31" fillId="0" borderId="42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54" fillId="0" borderId="55" xfId="1" applyFont="1" applyFill="1" applyBorder="1" applyAlignment="1" applyProtection="1">
      <alignment horizontal="center" vertical="center" wrapText="1"/>
    </xf>
    <xf numFmtId="0" fontId="54" fillId="0" borderId="31" xfId="1" applyFont="1" applyFill="1" applyBorder="1" applyAlignment="1" applyProtection="1">
      <alignment horizontal="center" vertical="center" wrapText="1"/>
    </xf>
    <xf numFmtId="0" fontId="54" fillId="0" borderId="30" xfId="1" applyFont="1" applyFill="1" applyBorder="1" applyAlignment="1" applyProtection="1">
      <alignment horizontal="center" vertical="center" wrapText="1"/>
    </xf>
    <xf numFmtId="0" fontId="1" fillId="0" borderId="0" xfId="1" applyFill="1"/>
    <xf numFmtId="0" fontId="55" fillId="0" borderId="25" xfId="1" applyFont="1" applyFill="1" applyBorder="1" applyAlignment="1" applyProtection="1">
      <alignment horizontal="center" vertical="center" wrapText="1"/>
    </xf>
    <xf numFmtId="0" fontId="55" fillId="0" borderId="5" xfId="1" applyFont="1" applyFill="1" applyBorder="1" applyAlignment="1" applyProtection="1">
      <alignment horizontal="center" vertical="center" wrapText="1"/>
    </xf>
    <xf numFmtId="0" fontId="55" fillId="0" borderId="7" xfId="1" applyFont="1" applyFill="1" applyBorder="1" applyAlignment="1" applyProtection="1">
      <alignment horizontal="center" vertical="center" wrapText="1"/>
    </xf>
    <xf numFmtId="0" fontId="56" fillId="0" borderId="0" xfId="1" applyFont="1" applyFill="1"/>
    <xf numFmtId="0" fontId="55" fillId="0" borderId="71" xfId="1" applyFont="1" applyFill="1" applyBorder="1" applyAlignment="1" applyProtection="1">
      <alignment horizontal="left" vertical="center" wrapText="1" indent="1"/>
    </xf>
    <xf numFmtId="0" fontId="55" fillId="0" borderId="35" xfId="1" applyFont="1" applyFill="1" applyBorder="1" applyAlignment="1" applyProtection="1">
      <alignment horizontal="left" vertical="center" wrapText="1" indent="1"/>
    </xf>
    <xf numFmtId="164" fontId="57" fillId="0" borderId="35" xfId="1" applyNumberFormat="1" applyFont="1" applyFill="1" applyBorder="1" applyAlignment="1" applyProtection="1">
      <alignment horizontal="right" vertical="center" wrapText="1"/>
    </xf>
    <xf numFmtId="0" fontId="2" fillId="0" borderId="0" xfId="1" applyFont="1" applyFill="1"/>
    <xf numFmtId="0" fontId="55" fillId="0" borderId="25" xfId="1" applyFont="1" applyFill="1" applyBorder="1" applyAlignment="1" applyProtection="1">
      <alignment horizontal="left" vertical="center" wrapText="1" indent="1"/>
    </xf>
    <xf numFmtId="0" fontId="55" fillId="0" borderId="5" xfId="1" applyFont="1" applyFill="1" applyBorder="1" applyAlignment="1" applyProtection="1">
      <alignment horizontal="left" vertical="center" wrapText="1" indent="1"/>
    </xf>
    <xf numFmtId="164" fontId="57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56" fillId="0" borderId="27" xfId="1" applyFont="1" applyFill="1" applyBorder="1" applyAlignment="1" applyProtection="1">
      <alignment horizontal="left" vertical="center" wrapText="1" indent="1"/>
    </xf>
    <xf numFmtId="49" fontId="59" fillId="0" borderId="25" xfId="1" applyNumberFormat="1" applyFont="1" applyFill="1" applyBorder="1" applyAlignment="1" applyProtection="1">
      <alignment horizontal="left" vertical="center" wrapText="1" indent="1"/>
    </xf>
    <xf numFmtId="0" fontId="59" fillId="0" borderId="5" xfId="1" applyFont="1" applyFill="1" applyBorder="1" applyAlignment="1" applyProtection="1">
      <alignment horizontal="left" vertical="center" wrapText="1" indent="1"/>
    </xf>
    <xf numFmtId="49" fontId="56" fillId="0" borderId="36" xfId="1" applyNumberFormat="1" applyFont="1" applyFill="1" applyBorder="1" applyAlignment="1" applyProtection="1">
      <alignment horizontal="left" vertical="center" wrapText="1" indent="1"/>
    </xf>
    <xf numFmtId="164" fontId="57" fillId="0" borderId="5" xfId="1" applyNumberFormat="1" applyFont="1" applyFill="1" applyBorder="1" applyAlignment="1" applyProtection="1">
      <alignment horizontal="right" vertical="center" wrapText="1"/>
    </xf>
    <xf numFmtId="49" fontId="56" fillId="0" borderId="28" xfId="1" applyNumberFormat="1" applyFont="1" applyFill="1" applyBorder="1" applyAlignment="1" applyProtection="1">
      <alignment horizontal="left" vertical="center" wrapText="1" indent="1"/>
    </xf>
    <xf numFmtId="0" fontId="60" fillId="0" borderId="5" xfId="1" applyFont="1" applyFill="1" applyBorder="1" applyAlignment="1" applyProtection="1">
      <alignment horizontal="left" vertical="center" wrapText="1" indent="1"/>
    </xf>
    <xf numFmtId="0" fontId="61" fillId="0" borderId="27" xfId="45" applyFont="1" applyFill="1" applyBorder="1" applyAlignment="1">
      <alignment horizontal="left" vertical="distributed" wrapText="1" indent="1"/>
    </xf>
    <xf numFmtId="164" fontId="62" fillId="0" borderId="5" xfId="1" applyNumberFormat="1" applyFont="1" applyFill="1" applyBorder="1" applyAlignment="1" applyProtection="1">
      <alignment horizontal="right" vertical="center" wrapText="1"/>
    </xf>
    <xf numFmtId="0" fontId="63" fillId="0" borderId="10" xfId="1" applyFont="1" applyFill="1" applyBorder="1" applyAlignment="1" applyProtection="1">
      <alignment horizontal="left" vertical="center" wrapText="1" indent="1"/>
    </xf>
    <xf numFmtId="0" fontId="66" fillId="0" borderId="5" xfId="1" applyFont="1" applyFill="1" applyBorder="1" applyAlignment="1" applyProtection="1">
      <alignment horizontal="left" vertical="center" wrapText="1" indent="1"/>
    </xf>
    <xf numFmtId="49" fontId="55" fillId="0" borderId="25" xfId="1" applyNumberFormat="1" applyFont="1" applyFill="1" applyBorder="1" applyAlignment="1" applyProtection="1">
      <alignment horizontal="left" vertical="center" wrapText="1" indent="1"/>
    </xf>
    <xf numFmtId="0" fontId="60" fillId="0" borderId="5" xfId="45" applyFont="1" applyFill="1" applyBorder="1" applyAlignment="1">
      <alignment horizontal="left" vertical="distributed" wrapText="1" indent="1"/>
    </xf>
    <xf numFmtId="0" fontId="63" fillId="0" borderId="27" xfId="1" applyFont="1" applyFill="1" applyBorder="1" applyAlignment="1" applyProtection="1">
      <alignment horizontal="left" vertical="center" wrapText="1" indent="1"/>
    </xf>
    <xf numFmtId="0" fontId="55" fillId="0" borderId="72" xfId="1" applyFont="1" applyFill="1" applyBorder="1" applyAlignment="1" applyProtection="1">
      <alignment horizontal="left" vertical="center" wrapText="1" indent="1"/>
    </xf>
    <xf numFmtId="0" fontId="56" fillId="0" borderId="10" xfId="1" applyFont="1" applyFill="1" applyBorder="1" applyAlignment="1" applyProtection="1">
      <alignment horizontal="left" vertical="center" wrapText="1" indent="1"/>
    </xf>
    <xf numFmtId="49" fontId="56" fillId="0" borderId="38" xfId="1" applyNumberFormat="1" applyFont="1" applyFill="1" applyBorder="1" applyAlignment="1" applyProtection="1">
      <alignment horizontal="left" vertical="center" wrapText="1" indent="1"/>
    </xf>
    <xf numFmtId="0" fontId="55" fillId="0" borderId="5" xfId="1" applyFont="1" applyFill="1" applyBorder="1" applyAlignment="1" applyProtection="1">
      <alignment vertical="center" wrapText="1"/>
    </xf>
    <xf numFmtId="164" fontId="57" fillId="0" borderId="5" xfId="1" applyNumberFormat="1" applyFont="1" applyFill="1" applyBorder="1" applyAlignment="1" applyProtection="1">
      <alignment vertical="center" wrapText="1"/>
    </xf>
    <xf numFmtId="0" fontId="69" fillId="0" borderId="5" xfId="1" applyFont="1" applyFill="1" applyBorder="1" applyAlignment="1" applyProtection="1">
      <alignment horizontal="left" vertical="center" wrapText="1" indent="1"/>
    </xf>
    <xf numFmtId="0" fontId="67" fillId="0" borderId="27" xfId="1" applyFont="1" applyFill="1" applyBorder="1" applyAlignment="1" applyProtection="1">
      <alignment horizontal="left" vertical="center" wrapText="1" indent="2"/>
    </xf>
    <xf numFmtId="0" fontId="71" fillId="0" borderId="0" xfId="1" applyFont="1" applyFill="1"/>
    <xf numFmtId="0" fontId="55" fillId="0" borderId="73" xfId="1" applyFont="1" applyFill="1" applyBorder="1" applyAlignment="1" applyProtection="1">
      <alignment vertical="center" wrapText="1"/>
    </xf>
    <xf numFmtId="164" fontId="55" fillId="0" borderId="73" xfId="1" applyNumberFormat="1" applyFont="1" applyFill="1" applyBorder="1" applyAlignment="1" applyProtection="1">
      <alignment horizontal="right" vertical="center" wrapText="1"/>
    </xf>
    <xf numFmtId="0" fontId="57" fillId="0" borderId="0" xfId="45" applyFont="1" applyFill="1" applyAlignment="1">
      <alignment vertical="center"/>
    </xf>
    <xf numFmtId="0" fontId="54" fillId="0" borderId="38" xfId="45" applyFont="1" applyFill="1" applyBorder="1" applyAlignment="1" applyProtection="1">
      <alignment vertical="center"/>
    </xf>
    <xf numFmtId="0" fontId="54" fillId="0" borderId="24" xfId="45" applyFont="1" applyFill="1" applyBorder="1" applyAlignment="1" applyProtection="1">
      <alignment vertical="center"/>
    </xf>
    <xf numFmtId="0" fontId="54" fillId="0" borderId="35" xfId="45" applyFont="1" applyFill="1" applyBorder="1" applyAlignment="1" applyProtection="1">
      <alignment horizontal="center" vertical="center" wrapText="1"/>
    </xf>
    <xf numFmtId="0" fontId="18" fillId="0" borderId="0" xfId="45" applyFill="1" applyAlignment="1">
      <alignment vertical="center" wrapText="1"/>
    </xf>
    <xf numFmtId="0" fontId="55" fillId="0" borderId="25" xfId="45" applyFont="1" applyFill="1" applyBorder="1" applyAlignment="1" applyProtection="1">
      <alignment horizontal="center" vertical="center" wrapText="1"/>
    </xf>
    <xf numFmtId="0" fontId="55" fillId="0" borderId="5" xfId="45" applyFont="1" applyFill="1" applyBorder="1" applyAlignment="1" applyProtection="1">
      <alignment horizontal="center" vertical="center" wrapText="1"/>
    </xf>
    <xf numFmtId="0" fontId="55" fillId="0" borderId="7" xfId="45" applyFont="1" applyFill="1" applyBorder="1" applyAlignment="1" applyProtection="1">
      <alignment horizontal="center" vertical="center" wrapText="1"/>
    </xf>
    <xf numFmtId="0" fontId="57" fillId="0" borderId="0" xfId="45" applyFont="1" applyFill="1" applyAlignment="1">
      <alignment horizontal="center" vertical="center" wrapText="1"/>
    </xf>
    <xf numFmtId="0" fontId="55" fillId="0" borderId="55" xfId="45" applyFont="1" applyFill="1" applyBorder="1" applyAlignment="1" applyProtection="1">
      <alignment horizontal="center" vertical="center" wrapText="1"/>
    </xf>
    <xf numFmtId="0" fontId="55" fillId="0" borderId="31" xfId="1" applyFont="1" applyFill="1" applyBorder="1" applyAlignment="1" applyProtection="1">
      <alignment horizontal="left" vertical="center" wrapText="1" indent="1"/>
    </xf>
    <xf numFmtId="164" fontId="23" fillId="0" borderId="30" xfId="1" applyNumberFormat="1" applyFont="1" applyFill="1" applyBorder="1" applyAlignment="1" applyProtection="1">
      <alignment horizontal="right" vertical="center" wrapText="1"/>
    </xf>
    <xf numFmtId="0" fontId="74" fillId="0" borderId="0" xfId="45" applyFont="1" applyFill="1" applyAlignment="1">
      <alignment vertical="center" wrapText="1"/>
    </xf>
    <xf numFmtId="0" fontId="55" fillId="0" borderId="36" xfId="45" applyFont="1" applyFill="1" applyBorder="1" applyAlignment="1" applyProtection="1">
      <alignment horizontal="center" vertical="center" wrapText="1"/>
    </xf>
    <xf numFmtId="49" fontId="56" fillId="0" borderId="27" xfId="1" applyNumberFormat="1" applyFont="1" applyFill="1" applyBorder="1" applyAlignment="1" applyProtection="1">
      <alignment horizontal="left" vertical="center" wrapText="1" indent="1"/>
    </xf>
    <xf numFmtId="164" fontId="2" fillId="0" borderId="29" xfId="1" applyNumberFormat="1" applyFont="1" applyFill="1" applyBorder="1" applyAlignment="1" applyProtection="1">
      <alignment horizontal="right" vertical="center" wrapText="1"/>
      <protection locked="0"/>
    </xf>
    <xf numFmtId="0" fontId="55" fillId="0" borderId="38" xfId="45" applyFont="1" applyFill="1" applyBorder="1" applyAlignment="1" applyProtection="1">
      <alignment horizontal="center" vertical="center" wrapText="1"/>
    </xf>
    <xf numFmtId="0" fontId="75" fillId="0" borderId="0" xfId="45" applyFont="1" applyFill="1" applyAlignment="1">
      <alignment vertical="center" wrapText="1"/>
    </xf>
    <xf numFmtId="164" fontId="23" fillId="0" borderId="7" xfId="1" applyNumberFormat="1" applyFont="1" applyFill="1" applyBorder="1" applyAlignment="1" applyProtection="1">
      <alignment horizontal="right" vertical="center" wrapText="1"/>
    </xf>
    <xf numFmtId="164" fontId="2" fillId="0" borderId="26" xfId="1" applyNumberFormat="1" applyFont="1" applyFill="1" applyBorder="1" applyAlignment="1" applyProtection="1">
      <alignment horizontal="right" vertical="center" wrapText="1"/>
      <protection locked="0"/>
    </xf>
    <xf numFmtId="164" fontId="73" fillId="0" borderId="7" xfId="1" applyNumberFormat="1" applyFont="1" applyFill="1" applyBorder="1" applyAlignment="1" applyProtection="1">
      <alignment horizontal="right" vertical="center" wrapText="1"/>
    </xf>
    <xf numFmtId="49" fontId="56" fillId="0" borderId="10" xfId="1" applyNumberFormat="1" applyFont="1" applyFill="1" applyBorder="1" applyAlignment="1" applyProtection="1">
      <alignment horizontal="left" vertical="center" wrapText="1" indent="1"/>
    </xf>
    <xf numFmtId="0" fontId="55" fillId="0" borderId="21" xfId="1" applyFont="1" applyFill="1" applyBorder="1" applyAlignment="1" applyProtection="1">
      <alignment horizontal="left" vertical="center" wrapText="1" indent="1"/>
    </xf>
    <xf numFmtId="0" fontId="66" fillId="0" borderId="21" xfId="1" applyFont="1" applyFill="1" applyBorder="1" applyAlignment="1" applyProtection="1">
      <alignment horizontal="left" vertical="center" wrapText="1" indent="1"/>
    </xf>
    <xf numFmtId="0" fontId="56" fillId="0" borderId="0" xfId="45" applyFont="1" applyFill="1" applyBorder="1" applyAlignment="1" applyProtection="1">
      <alignment horizontal="center" vertical="center" wrapText="1"/>
    </xf>
    <xf numFmtId="0" fontId="54" fillId="0" borderId="0" xfId="45" applyFont="1" applyFill="1" applyBorder="1" applyAlignment="1" applyProtection="1">
      <alignment horizontal="left" vertical="center" wrapText="1" indent="1"/>
    </xf>
    <xf numFmtId="164" fontId="55" fillId="0" borderId="0" xfId="45" applyNumberFormat="1" applyFont="1" applyFill="1" applyBorder="1" applyAlignment="1" applyProtection="1">
      <alignment vertical="center" wrapText="1"/>
    </xf>
    <xf numFmtId="0" fontId="56" fillId="0" borderId="0" xfId="45" applyFont="1" applyFill="1" applyAlignment="1" applyProtection="1">
      <alignment horizontal="left" vertical="center" wrapText="1"/>
    </xf>
    <xf numFmtId="0" fontId="56" fillId="0" borderId="0" xfId="45" applyFont="1" applyFill="1" applyAlignment="1" applyProtection="1">
      <alignment vertical="center" wrapText="1"/>
    </xf>
    <xf numFmtId="0" fontId="55" fillId="0" borderId="31" xfId="45" applyFont="1" applyFill="1" applyBorder="1" applyAlignment="1" applyProtection="1">
      <alignment horizontal="center" vertical="center" wrapText="1"/>
    </xf>
    <xf numFmtId="164" fontId="55" fillId="0" borderId="30" xfId="45" applyNumberFormat="1" applyFont="1" applyFill="1" applyBorder="1" applyAlignment="1" applyProtection="1">
      <alignment horizontal="center" vertical="center" wrapText="1"/>
    </xf>
    <xf numFmtId="164" fontId="2" fillId="0" borderId="29" xfId="1" applyNumberFormat="1" applyFont="1" applyFill="1" applyBorder="1" applyAlignment="1" applyProtection="1">
      <alignment vertical="center" wrapText="1"/>
      <protection locked="0"/>
    </xf>
    <xf numFmtId="164" fontId="23" fillId="0" borderId="7" xfId="1" applyNumberFormat="1" applyFont="1" applyFill="1" applyBorder="1" applyAlignment="1" applyProtection="1">
      <alignment vertical="center" wrapText="1"/>
    </xf>
    <xf numFmtId="49" fontId="56" fillId="0" borderId="33" xfId="1" applyNumberFormat="1" applyFont="1" applyFill="1" applyBorder="1" applyAlignment="1" applyProtection="1">
      <alignment horizontal="left" vertical="center" wrapText="1" indent="1"/>
    </xf>
    <xf numFmtId="164" fontId="2" fillId="0" borderId="77" xfId="1" applyNumberFormat="1" applyFont="1" applyFill="1" applyBorder="1" applyAlignment="1" applyProtection="1">
      <alignment vertical="center" wrapText="1"/>
      <protection locked="0"/>
    </xf>
    <xf numFmtId="0" fontId="67" fillId="0" borderId="10" xfId="1" applyFont="1" applyFill="1" applyBorder="1" applyAlignment="1" applyProtection="1">
      <alignment horizontal="left" vertical="center" wrapText="1" indent="2"/>
    </xf>
    <xf numFmtId="49" fontId="56" fillId="0" borderId="5" xfId="1" applyNumberFormat="1" applyFont="1" applyFill="1" applyBorder="1" applyAlignment="1" applyProtection="1">
      <alignment horizontal="left" vertical="center" wrapText="1" indent="1"/>
    </xf>
    <xf numFmtId="0" fontId="56" fillId="0" borderId="5" xfId="1" applyFont="1" applyFill="1" applyBorder="1" applyAlignment="1" applyProtection="1">
      <alignment horizontal="left" vertical="center" wrapText="1" indent="1"/>
    </xf>
    <xf numFmtId="164" fontId="2" fillId="0" borderId="7" xfId="1" applyNumberFormat="1" applyFont="1" applyFill="1" applyBorder="1" applyAlignment="1" applyProtection="1">
      <alignment vertical="center" wrapText="1"/>
      <protection locked="0"/>
    </xf>
    <xf numFmtId="164" fontId="2" fillId="0" borderId="26" xfId="1" applyNumberFormat="1" applyFont="1" applyFill="1" applyBorder="1" applyAlignment="1" applyProtection="1">
      <alignment vertical="center" wrapText="1"/>
      <protection locked="0"/>
    </xf>
    <xf numFmtId="0" fontId="69" fillId="0" borderId="21" xfId="1" applyFont="1" applyFill="1" applyBorder="1" applyAlignment="1" applyProtection="1">
      <alignment horizontal="left" vertical="center" wrapText="1" indent="1"/>
    </xf>
    <xf numFmtId="0" fontId="18" fillId="0" borderId="24" xfId="45" applyFill="1" applyBorder="1" applyAlignment="1" applyProtection="1">
      <alignment vertical="center" wrapText="1"/>
    </xf>
    <xf numFmtId="0" fontId="18" fillId="0" borderId="39" xfId="45" applyFill="1" applyBorder="1" applyAlignment="1" applyProtection="1">
      <alignment vertical="center" wrapText="1"/>
    </xf>
    <xf numFmtId="0" fontId="18" fillId="0" borderId="0" xfId="45" applyFill="1" applyAlignment="1">
      <alignment horizontal="left" vertical="center" wrapText="1"/>
    </xf>
    <xf numFmtId="164" fontId="23" fillId="0" borderId="31" xfId="1" applyNumberFormat="1" applyFont="1" applyFill="1" applyBorder="1" applyAlignment="1" applyProtection="1">
      <alignment horizontal="right" vertical="center" wrapText="1"/>
    </xf>
    <xf numFmtId="164" fontId="2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23" fillId="0" borderId="5" xfId="1" applyNumberFormat="1" applyFont="1" applyFill="1" applyBorder="1" applyAlignment="1" applyProtection="1">
      <alignment horizontal="right" vertical="center" wrapText="1"/>
    </xf>
    <xf numFmtId="164" fontId="2" fillId="0" borderId="27" xfId="1" applyNumberFormat="1" applyFont="1" applyFill="1" applyBorder="1" applyAlignment="1" applyProtection="1">
      <alignment horizontal="right" vertical="center" wrapText="1"/>
      <protection locked="0"/>
    </xf>
    <xf numFmtId="164" fontId="73" fillId="0" borderId="5" xfId="1" applyNumberFormat="1" applyFont="1" applyFill="1" applyBorder="1" applyAlignment="1" applyProtection="1">
      <alignment horizontal="right" vertical="center" wrapText="1"/>
    </xf>
    <xf numFmtId="164" fontId="23" fillId="0" borderId="21" xfId="1" applyNumberFormat="1" applyFont="1" applyFill="1" applyBorder="1" applyAlignment="1" applyProtection="1">
      <alignment horizontal="right" vertical="center" wrapText="1"/>
      <protection locked="0"/>
    </xf>
    <xf numFmtId="3" fontId="70" fillId="0" borderId="0" xfId="45" applyNumberFormat="1" applyFont="1" applyFill="1" applyAlignment="1">
      <alignment horizontal="center" vertical="center" wrapText="1"/>
    </xf>
    <xf numFmtId="3" fontId="70" fillId="0" borderId="0" xfId="45" applyNumberFormat="1" applyFont="1" applyFill="1" applyAlignment="1">
      <alignment vertical="center" wrapText="1"/>
    </xf>
    <xf numFmtId="3" fontId="18" fillId="0" borderId="0" xfId="45" applyNumberFormat="1" applyFill="1" applyAlignment="1">
      <alignment vertical="center" wrapText="1"/>
    </xf>
    <xf numFmtId="3" fontId="18" fillId="0" borderId="0" xfId="45" applyNumberFormat="1" applyFont="1" applyFill="1" applyAlignment="1">
      <alignment vertical="center" wrapText="1"/>
    </xf>
    <xf numFmtId="164" fontId="70" fillId="0" borderId="77" xfId="1" applyNumberFormat="1" applyFont="1" applyFill="1" applyBorder="1" applyAlignment="1" applyProtection="1">
      <alignment vertical="center" wrapText="1"/>
      <protection locked="0"/>
    </xf>
    <xf numFmtId="164" fontId="70" fillId="0" borderId="7" xfId="1" applyNumberFormat="1" applyFont="1" applyFill="1" applyBorder="1" applyAlignment="1" applyProtection="1">
      <alignment vertical="center" wrapText="1"/>
      <protection locked="0"/>
    </xf>
    <xf numFmtId="4" fontId="18" fillId="0" borderId="0" xfId="45" applyNumberFormat="1" applyFill="1" applyAlignment="1">
      <alignment vertical="center" wrapText="1"/>
    </xf>
    <xf numFmtId="164" fontId="55" fillId="0" borderId="31" xfId="45" applyNumberFormat="1" applyFont="1" applyFill="1" applyBorder="1" applyAlignment="1" applyProtection="1">
      <alignment horizontal="center" vertical="center" wrapText="1"/>
    </xf>
    <xf numFmtId="164" fontId="23" fillId="0" borderId="21" xfId="1" applyNumberFormat="1" applyFont="1" applyFill="1" applyBorder="1" applyAlignment="1" applyProtection="1">
      <alignment vertical="center" wrapText="1"/>
    </xf>
    <xf numFmtId="164" fontId="2" fillId="0" borderId="27" xfId="1" applyNumberFormat="1" applyFont="1" applyFill="1" applyBorder="1" applyAlignment="1" applyProtection="1">
      <alignment vertical="center" wrapText="1"/>
      <protection locked="0"/>
    </xf>
    <xf numFmtId="164" fontId="76" fillId="0" borderId="27" xfId="1" applyNumberFormat="1" applyFont="1" applyFill="1" applyBorder="1" applyAlignment="1" applyProtection="1">
      <alignment vertical="center" wrapText="1"/>
      <protection locked="0"/>
    </xf>
    <xf numFmtId="164" fontId="23" fillId="0" borderId="5" xfId="1" applyNumberFormat="1" applyFont="1" applyFill="1" applyBorder="1" applyAlignment="1" applyProtection="1">
      <alignment vertical="center" wrapText="1"/>
    </xf>
    <xf numFmtId="164" fontId="2" fillId="0" borderId="33" xfId="1" applyNumberFormat="1" applyFont="1" applyFill="1" applyBorder="1" applyAlignment="1" applyProtection="1">
      <alignment vertical="center" wrapText="1"/>
      <protection locked="0"/>
    </xf>
    <xf numFmtId="164" fontId="2" fillId="0" borderId="10" xfId="1" applyNumberFormat="1" applyFont="1" applyFill="1" applyBorder="1" applyAlignment="1" applyProtection="1">
      <alignment vertical="center" wrapText="1"/>
      <protection locked="0"/>
    </xf>
    <xf numFmtId="164" fontId="2" fillId="0" borderId="5" xfId="1" applyNumberFormat="1" applyFont="1" applyFill="1" applyBorder="1" applyAlignment="1" applyProtection="1">
      <alignment vertical="center" wrapText="1"/>
      <protection locked="0"/>
    </xf>
    <xf numFmtId="4" fontId="23" fillId="0" borderId="21" xfId="45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5" xfId="0" applyFont="1" applyBorder="1"/>
    <xf numFmtId="0" fontId="26" fillId="0" borderId="28" xfId="0" applyFont="1" applyBorder="1" applyAlignment="1">
      <alignment horizontal="center"/>
    </xf>
    <xf numFmtId="0" fontId="26" fillId="0" borderId="87" xfId="0" applyFont="1" applyBorder="1" applyAlignment="1">
      <alignment horizontal="center"/>
    </xf>
    <xf numFmtId="0" fontId="27" fillId="0" borderId="25" xfId="0" applyFont="1" applyBorder="1" applyAlignment="1">
      <alignment horizontal="center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0" fontId="27" fillId="0" borderId="28" xfId="0" applyFont="1" applyBorder="1" applyAlignment="1">
      <alignment horizontal="center"/>
    </xf>
    <xf numFmtId="0" fontId="27" fillId="0" borderId="89" xfId="0" applyFont="1" applyBorder="1" applyAlignment="1">
      <alignment horizontal="center"/>
    </xf>
    <xf numFmtId="0" fontId="27" fillId="0" borderId="91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30" fillId="0" borderId="25" xfId="0" applyFont="1" applyBorder="1" applyAlignment="1">
      <alignment horizontal="center"/>
    </xf>
    <xf numFmtId="0" fontId="34" fillId="0" borderId="72" xfId="0" applyFont="1" applyBorder="1" applyAlignment="1">
      <alignment horizontal="center" vertical="top" wrapText="1"/>
    </xf>
    <xf numFmtId="0" fontId="34" fillId="0" borderId="73" xfId="0" applyFont="1" applyBorder="1" applyAlignment="1">
      <alignment horizontal="center" vertical="top" wrapText="1"/>
    </xf>
    <xf numFmtId="0" fontId="54" fillId="0" borderId="98" xfId="45" applyFont="1" applyFill="1" applyBorder="1" applyAlignment="1" applyProtection="1">
      <alignment vertical="center"/>
    </xf>
    <xf numFmtId="0" fontId="54" fillId="0" borderId="84" xfId="45" applyFont="1" applyFill="1" applyBorder="1" applyAlignment="1" applyProtection="1">
      <alignment vertical="center"/>
    </xf>
    <xf numFmtId="0" fontId="54" fillId="0" borderId="87" xfId="45" applyFont="1" applyFill="1" applyBorder="1" applyAlignment="1" applyProtection="1">
      <alignment horizontal="center" vertical="center" wrapText="1"/>
    </xf>
    <xf numFmtId="0" fontId="54" fillId="0" borderId="83" xfId="45" applyFont="1" applyFill="1" applyBorder="1" applyAlignment="1" applyProtection="1">
      <alignment horizontal="center" vertical="center" wrapText="1"/>
    </xf>
    <xf numFmtId="164" fontId="54" fillId="0" borderId="83" xfId="45" applyNumberFormat="1" applyFont="1" applyFill="1" applyBorder="1" applyAlignment="1" applyProtection="1">
      <alignment horizontal="center" vertical="center" wrapText="1"/>
    </xf>
    <xf numFmtId="164" fontId="54" fillId="0" borderId="88" xfId="45" applyNumberFormat="1" applyFont="1" applyFill="1" applyBorder="1" applyAlignment="1" applyProtection="1">
      <alignment horizontal="center" vertical="center" wrapText="1"/>
    </xf>
    <xf numFmtId="0" fontId="55" fillId="0" borderId="89" xfId="45" applyFont="1" applyFill="1" applyBorder="1" applyAlignment="1" applyProtection="1">
      <alignment horizontal="center" vertical="center" wrapText="1"/>
    </xf>
    <xf numFmtId="0" fontId="56" fillId="0" borderId="82" xfId="1" applyFont="1" applyFill="1" applyBorder="1" applyAlignment="1" applyProtection="1">
      <alignment horizontal="left" vertical="center" wrapText="1" indent="1"/>
    </xf>
    <xf numFmtId="164" fontId="2" fillId="0" borderId="82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82" xfId="1" applyNumberFormat="1" applyFont="1" applyFill="1" applyBorder="1" applyAlignment="1" applyProtection="1">
      <alignment horizontal="right" vertical="center" wrapText="1"/>
    </xf>
    <xf numFmtId="164" fontId="2" fillId="0" borderId="90" xfId="1" applyNumberFormat="1" applyFont="1" applyFill="1" applyBorder="1" applyAlignment="1" applyProtection="1">
      <alignment horizontal="right" vertical="center" wrapText="1"/>
    </xf>
    <xf numFmtId="0" fontId="55" fillId="0" borderId="87" xfId="45" applyFont="1" applyFill="1" applyBorder="1" applyAlignment="1" applyProtection="1">
      <alignment horizontal="center" vertical="center" wrapText="1"/>
    </xf>
    <xf numFmtId="0" fontId="56" fillId="0" borderId="84" xfId="1" applyFont="1" applyFill="1" applyBorder="1" applyAlignment="1" applyProtection="1">
      <alignment horizontal="left" vertical="center" wrapText="1" indent="1"/>
    </xf>
    <xf numFmtId="164" fontId="2" fillId="0" borderId="84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97" xfId="1" applyNumberFormat="1" applyFont="1" applyFill="1" applyBorder="1" applyAlignment="1" applyProtection="1">
      <alignment horizontal="right" vertical="center" wrapText="1"/>
      <protection locked="0"/>
    </xf>
    <xf numFmtId="49" fontId="56" fillId="0" borderId="82" xfId="1" applyNumberFormat="1" applyFont="1" applyFill="1" applyBorder="1" applyAlignment="1" applyProtection="1">
      <alignment horizontal="left" vertical="center" wrapText="1" indent="1"/>
    </xf>
    <xf numFmtId="0" fontId="61" fillId="0" borderId="82" xfId="45" applyFont="1" applyFill="1" applyBorder="1" applyAlignment="1">
      <alignment horizontal="left" vertical="distributed" wrapText="1" indent="1"/>
    </xf>
    <xf numFmtId="164" fontId="73" fillId="0" borderId="82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82" xfId="1" applyNumberFormat="1" applyFont="1" applyFill="1" applyBorder="1" applyAlignment="1" applyProtection="1">
      <alignment vertical="center" wrapText="1"/>
      <protection locked="0"/>
    </xf>
    <xf numFmtId="164" fontId="23" fillId="0" borderId="82" xfId="1" applyNumberFormat="1" applyFont="1" applyFill="1" applyBorder="1" applyAlignment="1" applyProtection="1">
      <alignment vertical="center" wrapText="1"/>
    </xf>
    <xf numFmtId="164" fontId="23" fillId="0" borderId="90" xfId="1" applyNumberFormat="1" applyFont="1" applyFill="1" applyBorder="1" applyAlignment="1" applyProtection="1">
      <alignment vertical="center" wrapText="1"/>
    </xf>
    <xf numFmtId="0" fontId="67" fillId="0" borderId="82" xfId="1" applyFont="1" applyFill="1" applyBorder="1" applyAlignment="1" applyProtection="1">
      <alignment horizontal="left" vertical="center" wrapText="1" indent="2"/>
    </xf>
    <xf numFmtId="164" fontId="2" fillId="0" borderId="82" xfId="1" applyNumberFormat="1" applyFont="1" applyFill="1" applyBorder="1" applyAlignment="1" applyProtection="1">
      <alignment vertical="center" wrapText="1"/>
    </xf>
    <xf numFmtId="164" fontId="2" fillId="0" borderId="90" xfId="1" applyNumberFormat="1" applyFont="1" applyFill="1" applyBorder="1" applyAlignment="1" applyProtection="1">
      <alignment vertical="center" wrapText="1"/>
    </xf>
    <xf numFmtId="164" fontId="2" fillId="0" borderId="90" xfId="1" applyNumberFormat="1" applyFont="1" applyFill="1" applyBorder="1" applyAlignment="1" applyProtection="1">
      <alignment vertical="center" wrapText="1"/>
      <protection locked="0"/>
    </xf>
    <xf numFmtId="0" fontId="67" fillId="0" borderId="82" xfId="1" applyFont="1" applyFill="1" applyBorder="1" applyAlignment="1" applyProtection="1">
      <alignment horizontal="left" indent="2"/>
    </xf>
    <xf numFmtId="49" fontId="56" fillId="0" borderId="84" xfId="1" applyNumberFormat="1" applyFont="1" applyFill="1" applyBorder="1" applyAlignment="1" applyProtection="1">
      <alignment horizontal="left" vertical="center" wrapText="1" indent="1"/>
    </xf>
    <xf numFmtId="0" fontId="67" fillId="0" borderId="84" xfId="1" applyFont="1" applyFill="1" applyBorder="1" applyAlignment="1" applyProtection="1">
      <alignment horizontal="left" vertical="center" wrapText="1" indent="2"/>
    </xf>
    <xf numFmtId="164" fontId="2" fillId="0" borderId="84" xfId="1" applyNumberFormat="1" applyFont="1" applyFill="1" applyBorder="1" applyAlignment="1" applyProtection="1">
      <alignment vertical="center" wrapText="1"/>
      <protection locked="0"/>
    </xf>
    <xf numFmtId="164" fontId="2" fillId="0" borderId="97" xfId="1" applyNumberFormat="1" applyFont="1" applyFill="1" applyBorder="1" applyAlignment="1" applyProtection="1">
      <alignment vertical="center" wrapText="1"/>
      <protection locked="0"/>
    </xf>
    <xf numFmtId="49" fontId="56" fillId="0" borderId="83" xfId="1" applyNumberFormat="1" applyFont="1" applyFill="1" applyBorder="1" applyAlignment="1" applyProtection="1">
      <alignment horizontal="left" vertical="center" wrapText="1" indent="1"/>
    </xf>
    <xf numFmtId="0" fontId="67" fillId="0" borderId="83" xfId="1" applyFont="1" applyFill="1" applyBorder="1" applyAlignment="1" applyProtection="1">
      <alignment horizontal="left" vertical="center" wrapText="1" indent="2"/>
    </xf>
    <xf numFmtId="164" fontId="2" fillId="0" borderId="83" xfId="1" applyNumberFormat="1" applyFont="1" applyFill="1" applyBorder="1" applyAlignment="1" applyProtection="1">
      <alignment vertical="center" wrapText="1"/>
      <protection locked="0"/>
    </xf>
    <xf numFmtId="0" fontId="67" fillId="0" borderId="84" xfId="1" applyFont="1" applyFill="1" applyBorder="1" applyAlignment="1" applyProtection="1">
      <alignment horizontal="left" indent="2"/>
    </xf>
    <xf numFmtId="164" fontId="18" fillId="0" borderId="83" xfId="1" applyNumberFormat="1" applyFont="1" applyFill="1" applyBorder="1" applyAlignment="1" applyProtection="1">
      <alignment horizontal="right" vertical="center" wrapText="1"/>
      <protection locked="0"/>
    </xf>
    <xf numFmtId="0" fontId="63" fillId="0" borderId="82" xfId="1" applyFont="1" applyFill="1" applyBorder="1" applyAlignment="1" applyProtection="1">
      <alignment horizontal="left" vertical="center" wrapText="1" indent="1"/>
    </xf>
    <xf numFmtId="164" fontId="73" fillId="0" borderId="82" xfId="1" applyNumberFormat="1" applyFont="1" applyFill="1" applyBorder="1" applyAlignment="1" applyProtection="1">
      <alignment horizontal="right" vertical="center" wrapText="1"/>
    </xf>
    <xf numFmtId="164" fontId="73" fillId="0" borderId="90" xfId="1" applyNumberFormat="1" applyFont="1" applyFill="1" applyBorder="1" applyAlignment="1" applyProtection="1">
      <alignment horizontal="right" vertical="center" wrapText="1"/>
    </xf>
    <xf numFmtId="164" fontId="24" fillId="0" borderId="82" xfId="1" applyNumberFormat="1" applyFont="1" applyFill="1" applyBorder="1" applyAlignment="1" applyProtection="1">
      <alignment horizontal="right" vertical="center" wrapText="1"/>
    </xf>
    <xf numFmtId="164" fontId="2" fillId="0" borderId="83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88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102" xfId="1" applyNumberFormat="1" applyFont="1" applyFill="1" applyBorder="1" applyAlignment="1" applyProtection="1">
      <alignment vertical="center" wrapText="1"/>
      <protection locked="0"/>
    </xf>
    <xf numFmtId="0" fontId="43" fillId="0" borderId="44" xfId="0" applyFont="1" applyFill="1" applyBorder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49" fontId="56" fillId="0" borderId="89" xfId="1" applyNumberFormat="1" applyFont="1" applyFill="1" applyBorder="1" applyAlignment="1" applyProtection="1">
      <alignment horizontal="left" vertical="center" wrapText="1" indent="1"/>
    </xf>
    <xf numFmtId="49" fontId="56" fillId="0" borderId="98" xfId="1" applyNumberFormat="1" applyFont="1" applyFill="1" applyBorder="1" applyAlignment="1" applyProtection="1">
      <alignment horizontal="left" vertical="center" wrapText="1" indent="1"/>
    </xf>
    <xf numFmtId="49" fontId="56" fillId="0" borderId="87" xfId="1" applyNumberFormat="1" applyFont="1" applyFill="1" applyBorder="1" applyAlignment="1" applyProtection="1">
      <alignment horizontal="left" vertical="center" wrapText="1" indent="1"/>
    </xf>
    <xf numFmtId="164" fontId="58" fillId="0" borderId="82" xfId="1" applyNumberFormat="1" applyFont="1" applyFill="1" applyBorder="1" applyAlignment="1" applyProtection="1">
      <alignment vertical="center" wrapText="1"/>
      <protection locked="0"/>
    </xf>
    <xf numFmtId="164" fontId="57" fillId="0" borderId="82" xfId="1" applyNumberFormat="1" applyFont="1" applyFill="1" applyBorder="1" applyAlignment="1" applyProtection="1">
      <alignment vertical="center" wrapText="1"/>
    </xf>
    <xf numFmtId="164" fontId="58" fillId="0" borderId="82" xfId="1" applyNumberFormat="1" applyFont="1" applyFill="1" applyBorder="1" applyAlignment="1" applyProtection="1">
      <alignment vertical="center" wrapText="1"/>
    </xf>
    <xf numFmtId="4" fontId="23" fillId="0" borderId="34" xfId="1" applyNumberFormat="1" applyFont="1" applyFill="1" applyBorder="1" applyAlignment="1" applyProtection="1">
      <alignment horizontal="right" vertical="center" wrapText="1"/>
    </xf>
    <xf numFmtId="4" fontId="23" fillId="0" borderId="29" xfId="1" applyNumberFormat="1" applyFont="1" applyFill="1" applyBorder="1" applyAlignment="1" applyProtection="1">
      <alignment horizontal="right" vertical="center" wrapText="1"/>
    </xf>
    <xf numFmtId="4" fontId="23" fillId="0" borderId="90" xfId="1" applyNumberFormat="1" applyFont="1" applyFill="1" applyBorder="1" applyAlignment="1" applyProtection="1">
      <alignment horizontal="right" vertical="center" wrapText="1"/>
    </xf>
    <xf numFmtId="4" fontId="23" fillId="0" borderId="97" xfId="1" applyNumberFormat="1" applyFont="1" applyFill="1" applyBorder="1" applyAlignment="1" applyProtection="1">
      <alignment horizontal="right" vertical="center" wrapText="1"/>
    </xf>
    <xf numFmtId="4" fontId="23" fillId="0" borderId="7" xfId="1" applyNumberFormat="1" applyFont="1" applyFill="1" applyBorder="1" applyAlignment="1" applyProtection="1">
      <alignment horizontal="right" vertical="center" wrapText="1"/>
    </xf>
    <xf numFmtId="4" fontId="23" fillId="0" borderId="20" xfId="1" applyNumberFormat="1" applyFont="1" applyFill="1" applyBorder="1" applyAlignment="1" applyProtection="1">
      <alignment horizontal="right" vertical="center" wrapText="1"/>
    </xf>
    <xf numFmtId="4" fontId="23" fillId="0" borderId="102" xfId="1" applyNumberFormat="1" applyFont="1" applyFill="1" applyBorder="1" applyAlignment="1" applyProtection="1">
      <alignment horizontal="right" vertical="center" wrapText="1"/>
    </xf>
    <xf numFmtId="4" fontId="23" fillId="0" borderId="104" xfId="1" applyNumberFormat="1" applyFont="1" applyFill="1" applyBorder="1" applyAlignment="1" applyProtection="1">
      <alignment horizontal="right" vertical="center" wrapText="1"/>
    </xf>
    <xf numFmtId="4" fontId="23" fillId="0" borderId="103" xfId="1" applyNumberFormat="1" applyFont="1" applyFill="1" applyBorder="1" applyAlignment="1" applyProtection="1">
      <alignment horizontal="right" vertical="center" wrapText="1"/>
    </xf>
    <xf numFmtId="0" fontId="67" fillId="0" borderId="83" xfId="1" applyFont="1" applyFill="1" applyBorder="1" applyAlignment="1" applyProtection="1">
      <alignment horizontal="left" indent="2"/>
    </xf>
    <xf numFmtId="4" fontId="23" fillId="0" borderId="93" xfId="1" applyNumberFormat="1" applyFont="1" applyFill="1" applyBorder="1" applyAlignment="1" applyProtection="1">
      <alignment horizontal="right" vertical="center" wrapText="1"/>
    </xf>
    <xf numFmtId="4" fontId="23" fillId="0" borderId="107" xfId="1" applyNumberFormat="1" applyFont="1" applyFill="1" applyBorder="1" applyAlignment="1" applyProtection="1">
      <alignment horizontal="right" vertical="center" wrapText="1"/>
    </xf>
    <xf numFmtId="164" fontId="2" fillId="0" borderId="88" xfId="1" applyNumberFormat="1" applyFont="1" applyFill="1" applyBorder="1" applyAlignment="1" applyProtection="1">
      <alignment vertical="center" wrapText="1"/>
      <protection locked="0"/>
    </xf>
    <xf numFmtId="0" fontId="39" fillId="0" borderId="0" xfId="0" applyFont="1" applyFill="1" applyBorder="1" applyAlignment="1" applyProtection="1">
      <alignment horizontal="center" vertical="center" wrapText="1"/>
    </xf>
    <xf numFmtId="3" fontId="0" fillId="0" borderId="0" xfId="0" applyNumberFormat="1"/>
    <xf numFmtId="3" fontId="26" fillId="0" borderId="0" xfId="0" applyNumberFormat="1" applyFont="1"/>
    <xf numFmtId="0" fontId="32" fillId="0" borderId="94" xfId="0" applyFont="1" applyBorder="1"/>
    <xf numFmtId="0" fontId="32" fillId="0" borderId="95" xfId="0" applyFont="1" applyBorder="1"/>
    <xf numFmtId="0" fontId="32" fillId="0" borderId="95" xfId="0" applyFont="1" applyBorder="1" applyAlignment="1">
      <alignment horizontal="center"/>
    </xf>
    <xf numFmtId="0" fontId="32" fillId="0" borderId="96" xfId="0" applyFont="1" applyBorder="1" applyAlignment="1">
      <alignment horizontal="center"/>
    </xf>
    <xf numFmtId="0" fontId="27" fillId="0" borderId="59" xfId="0" applyFont="1" applyBorder="1" applyAlignment="1">
      <alignment horizontal="center" vertical="center"/>
    </xf>
    <xf numFmtId="3" fontId="30" fillId="0" borderId="66" xfId="0" applyNumberFormat="1" applyFont="1" applyBorder="1" applyAlignment="1">
      <alignment horizontal="right" vertical="justify"/>
    </xf>
    <xf numFmtId="3" fontId="30" fillId="0" borderId="63" xfId="0" applyNumberFormat="1" applyFont="1" applyBorder="1" applyAlignment="1">
      <alignment vertical="justify"/>
    </xf>
    <xf numFmtId="0" fontId="34" fillId="0" borderId="41" xfId="0" applyFont="1" applyBorder="1" applyAlignment="1">
      <alignment horizontal="center"/>
    </xf>
    <xf numFmtId="0" fontId="34" fillId="0" borderId="41" xfId="0" applyFont="1" applyBorder="1"/>
    <xf numFmtId="0" fontId="35" fillId="0" borderId="108" xfId="0" applyFont="1" applyBorder="1"/>
    <xf numFmtId="0" fontId="35" fillId="0" borderId="53" xfId="0" applyFont="1" applyBorder="1"/>
    <xf numFmtId="0" fontId="35" fillId="0" borderId="109" xfId="0" applyFont="1" applyBorder="1"/>
    <xf numFmtId="3" fontId="35" fillId="0" borderId="82" xfId="0" applyNumberFormat="1" applyFont="1" applyBorder="1"/>
    <xf numFmtId="3" fontId="35" fillId="0" borderId="83" xfId="0" applyNumberFormat="1" applyFont="1" applyBorder="1"/>
    <xf numFmtId="0" fontId="35" fillId="0" borderId="83" xfId="0" applyFont="1" applyBorder="1"/>
    <xf numFmtId="3" fontId="35" fillId="0" borderId="27" xfId="0" applyNumberFormat="1" applyFont="1" applyBorder="1"/>
    <xf numFmtId="0" fontId="29" fillId="0" borderId="44" xfId="0" applyFont="1" applyBorder="1" applyAlignment="1">
      <alignment wrapText="1"/>
    </xf>
    <xf numFmtId="49" fontId="29" fillId="0" borderId="44" xfId="0" applyNumberFormat="1" applyFont="1" applyBorder="1" applyAlignment="1">
      <alignment horizontal="right"/>
    </xf>
    <xf numFmtId="49" fontId="29" fillId="0" borderId="66" xfId="0" applyNumberFormat="1" applyFont="1" applyBorder="1" applyAlignment="1">
      <alignment horizontal="right"/>
    </xf>
    <xf numFmtId="0" fontId="29" fillId="0" borderId="66" xfId="0" applyFont="1" applyBorder="1" applyAlignment="1">
      <alignment wrapText="1"/>
    </xf>
    <xf numFmtId="0" fontId="29" fillId="0" borderId="44" xfId="0" applyFont="1" applyFill="1" applyBorder="1" applyAlignment="1">
      <alignment horizontal="center" vertical="center"/>
    </xf>
    <xf numFmtId="0" fontId="29" fillId="0" borderId="44" xfId="0" applyFont="1" applyFill="1" applyBorder="1" applyAlignment="1">
      <alignment horizontal="center" vertical="center" wrapText="1"/>
    </xf>
    <xf numFmtId="0" fontId="54" fillId="0" borderId="31" xfId="45" applyFont="1" applyFill="1" applyBorder="1" applyAlignment="1" applyProtection="1">
      <alignment horizontal="center" vertical="center" wrapText="1"/>
    </xf>
    <xf numFmtId="165" fontId="34" fillId="0" borderId="73" xfId="0" applyNumberFormat="1" applyFont="1" applyBorder="1" applyAlignment="1">
      <alignment horizontal="center"/>
    </xf>
    <xf numFmtId="0" fontId="54" fillId="0" borderId="78" xfId="45" applyFont="1" applyFill="1" applyBorder="1" applyAlignment="1" applyProtection="1">
      <alignment horizontal="center" vertical="center" wrapText="1"/>
    </xf>
    <xf numFmtId="0" fontId="54" fillId="0" borderId="25" xfId="45" applyFont="1" applyFill="1" applyBorder="1" applyAlignment="1" applyProtection="1">
      <alignment vertical="center"/>
    </xf>
    <xf numFmtId="0" fontId="54" fillId="0" borderId="5" xfId="45" applyFont="1" applyFill="1" applyBorder="1" applyAlignment="1" applyProtection="1">
      <alignment vertical="center"/>
    </xf>
    <xf numFmtId="0" fontId="56" fillId="0" borderId="83" xfId="1" applyFont="1" applyFill="1" applyBorder="1" applyAlignment="1" applyProtection="1">
      <alignment horizontal="left" vertical="center" wrapText="1" indent="1"/>
    </xf>
    <xf numFmtId="0" fontId="61" fillId="0" borderId="27" xfId="0" applyFont="1" applyFill="1" applyBorder="1" applyAlignment="1">
      <alignment horizontal="left" vertical="distributed" wrapText="1" indent="1"/>
    </xf>
    <xf numFmtId="0" fontId="61" fillId="0" borderId="82" xfId="0" applyFont="1" applyFill="1" applyBorder="1" applyAlignment="1">
      <alignment horizontal="left" vertical="distributed" wrapText="1" indent="1"/>
    </xf>
    <xf numFmtId="0" fontId="64" fillId="0" borderId="82" xfId="0" applyFont="1" applyFill="1" applyBorder="1" applyAlignment="1">
      <alignment horizontal="left" vertical="distributed" wrapText="1" indent="3"/>
    </xf>
    <xf numFmtId="0" fontId="64" fillId="0" borderId="84" xfId="0" applyFont="1" applyFill="1" applyBorder="1" applyAlignment="1">
      <alignment horizontal="left" vertical="distributed" wrapText="1" indent="3"/>
    </xf>
    <xf numFmtId="0" fontId="67" fillId="0" borderId="27" xfId="1" applyFont="1" applyFill="1" applyBorder="1" applyAlignment="1" applyProtection="1">
      <alignment vertical="center" wrapText="1"/>
    </xf>
    <xf numFmtId="0" fontId="55" fillId="0" borderId="35" xfId="1" applyFont="1" applyFill="1" applyBorder="1" applyAlignment="1" applyProtection="1">
      <alignment vertical="center" wrapText="1"/>
    </xf>
    <xf numFmtId="4" fontId="23" fillId="0" borderId="74" xfId="1" applyNumberFormat="1" applyFont="1" applyFill="1" applyBorder="1" applyAlignment="1" applyProtection="1">
      <alignment horizontal="right" vertical="center" wrapText="1"/>
    </xf>
    <xf numFmtId="0" fontId="67" fillId="0" borderId="24" xfId="1" applyFont="1" applyFill="1" applyBorder="1" applyAlignment="1" applyProtection="1">
      <alignment horizontal="left" vertical="center" wrapText="1" indent="2"/>
    </xf>
    <xf numFmtId="4" fontId="23" fillId="0" borderId="117" xfId="1" applyNumberFormat="1" applyFont="1" applyFill="1" applyBorder="1" applyAlignment="1" applyProtection="1">
      <alignment horizontal="right" vertical="center" wrapText="1"/>
    </xf>
    <xf numFmtId="0" fontId="54" fillId="0" borderId="5" xfId="1" applyFont="1" applyFill="1" applyBorder="1" applyAlignment="1" applyProtection="1">
      <alignment vertical="center" wrapText="1"/>
    </xf>
    <xf numFmtId="4" fontId="23" fillId="0" borderId="113" xfId="1" applyNumberFormat="1" applyFont="1" applyFill="1" applyBorder="1" applyAlignment="1" applyProtection="1">
      <alignment horizontal="right" vertical="center" wrapText="1"/>
    </xf>
    <xf numFmtId="164" fontId="57" fillId="0" borderId="35" xfId="1" applyNumberFormat="1" applyFont="1" applyFill="1" applyBorder="1" applyAlignment="1" applyProtection="1">
      <alignment vertical="center" wrapText="1"/>
    </xf>
    <xf numFmtId="164" fontId="58" fillId="0" borderId="10" xfId="1" applyNumberFormat="1" applyFont="1" applyFill="1" applyBorder="1" applyAlignment="1" applyProtection="1">
      <alignment vertical="center" wrapText="1"/>
      <protection locked="0"/>
    </xf>
    <xf numFmtId="4" fontId="23" fillId="0" borderId="88" xfId="1" applyNumberFormat="1" applyFont="1" applyFill="1" applyBorder="1" applyAlignment="1" applyProtection="1">
      <alignment horizontal="right" vertical="center" wrapText="1"/>
    </xf>
    <xf numFmtId="0" fontId="1" fillId="0" borderId="21" xfId="1" applyFill="1" applyBorder="1"/>
    <xf numFmtId="0" fontId="71" fillId="0" borderId="21" xfId="1" applyFont="1" applyFill="1" applyBorder="1"/>
    <xf numFmtId="0" fontId="55" fillId="0" borderId="56" xfId="1" applyFont="1" applyFill="1" applyBorder="1" applyAlignment="1" applyProtection="1">
      <alignment horizontal="left" vertical="center" wrapText="1" indent="1"/>
    </xf>
    <xf numFmtId="0" fontId="54" fillId="0" borderId="57" xfId="1" applyFont="1" applyFill="1" applyBorder="1" applyAlignment="1" applyProtection="1">
      <alignment horizontal="left" vertical="center" wrapText="1" indent="1"/>
    </xf>
    <xf numFmtId="164" fontId="57" fillId="0" borderId="57" xfId="1" applyNumberFormat="1" applyFont="1" applyFill="1" applyBorder="1" applyAlignment="1" applyProtection="1">
      <alignment horizontal="right" vertical="center" wrapText="1"/>
      <protection locked="0"/>
    </xf>
    <xf numFmtId="4" fontId="23" fillId="0" borderId="26" xfId="1" applyNumberFormat="1" applyFont="1" applyFill="1" applyBorder="1" applyAlignment="1" applyProtection="1">
      <alignment horizontal="right" vertical="center" wrapText="1"/>
    </xf>
    <xf numFmtId="49" fontId="56" fillId="0" borderId="25" xfId="1" applyNumberFormat="1" applyFont="1" applyFill="1" applyBorder="1" applyAlignment="1" applyProtection="1">
      <alignment horizontal="left" vertical="center" wrapText="1" indent="1"/>
    </xf>
    <xf numFmtId="164" fontId="58" fillId="0" borderId="5" xfId="1" applyNumberFormat="1" applyFont="1" applyFill="1" applyBorder="1" applyAlignment="1" applyProtection="1">
      <alignment vertical="center" wrapText="1"/>
      <protection locked="0"/>
    </xf>
    <xf numFmtId="0" fontId="55" fillId="0" borderId="36" xfId="0" applyFont="1" applyFill="1" applyBorder="1" applyAlignment="1" applyProtection="1">
      <alignment horizontal="center" vertical="center" wrapText="1"/>
    </xf>
    <xf numFmtId="0" fontId="55" fillId="0" borderId="89" xfId="0" applyFont="1" applyFill="1" applyBorder="1" applyAlignment="1" applyProtection="1">
      <alignment horizontal="center" vertical="center" wrapText="1"/>
    </xf>
    <xf numFmtId="0" fontId="55" fillId="0" borderId="38" xfId="0" applyFont="1" applyFill="1" applyBorder="1" applyAlignment="1" applyProtection="1">
      <alignment horizontal="center" vertical="center" wrapText="1"/>
    </xf>
    <xf numFmtId="0" fontId="55" fillId="0" borderId="87" xfId="0" applyFont="1" applyFill="1" applyBorder="1" applyAlignment="1" applyProtection="1">
      <alignment horizontal="center" vertical="center" wrapText="1"/>
    </xf>
    <xf numFmtId="0" fontId="55" fillId="0" borderId="98" xfId="0" applyFont="1" applyFill="1" applyBorder="1" applyAlignment="1" applyProtection="1">
      <alignment horizontal="center" vertical="center" wrapText="1"/>
    </xf>
    <xf numFmtId="0" fontId="55" fillId="0" borderId="25" xfId="0" applyFont="1" applyFill="1" applyBorder="1" applyAlignment="1" applyProtection="1">
      <alignment horizontal="center" vertical="center" wrapText="1"/>
    </xf>
    <xf numFmtId="0" fontId="59" fillId="0" borderId="25" xfId="0" applyFont="1" applyFill="1" applyBorder="1" applyAlignment="1" applyProtection="1">
      <alignment horizontal="center" vertical="center" wrapText="1"/>
    </xf>
    <xf numFmtId="0" fontId="60" fillId="0" borderId="25" xfId="0" applyFont="1" applyFill="1" applyBorder="1" applyAlignment="1" applyProtection="1">
      <alignment horizontal="center" vertical="center" wrapText="1"/>
    </xf>
    <xf numFmtId="0" fontId="60" fillId="0" borderId="32" xfId="0" applyFont="1" applyFill="1" applyBorder="1" applyAlignment="1" applyProtection="1">
      <alignment horizontal="center" vertical="center" wrapText="1"/>
    </xf>
    <xf numFmtId="164" fontId="23" fillId="0" borderId="20" xfId="1" applyNumberFormat="1" applyFont="1" applyFill="1" applyBorder="1" applyAlignment="1" applyProtection="1">
      <alignment horizontal="right" vertical="center" wrapText="1"/>
      <protection locked="0"/>
    </xf>
    <xf numFmtId="0" fontId="55" fillId="0" borderId="30" xfId="45" applyFont="1" applyFill="1" applyBorder="1" applyAlignment="1" applyProtection="1">
      <alignment horizontal="center" vertical="center" wrapText="1"/>
    </xf>
    <xf numFmtId="164" fontId="73" fillId="0" borderId="10" xfId="1" applyNumberFormat="1" applyFont="1" applyFill="1" applyBorder="1" applyAlignment="1" applyProtection="1">
      <alignment horizontal="right" vertical="center" wrapText="1"/>
    </xf>
    <xf numFmtId="164" fontId="73" fillId="0" borderId="29" xfId="1" applyNumberFormat="1" applyFont="1" applyFill="1" applyBorder="1" applyAlignment="1" applyProtection="1">
      <alignment horizontal="right" vertical="center" wrapText="1"/>
    </xf>
    <xf numFmtId="164" fontId="23" fillId="0" borderId="34" xfId="1" applyNumberFormat="1" applyFont="1" applyFill="1" applyBorder="1" applyAlignment="1" applyProtection="1">
      <alignment vertical="center" wrapText="1"/>
    </xf>
    <xf numFmtId="0" fontId="59" fillId="0" borderId="36" xfId="0" applyFont="1" applyFill="1" applyBorder="1" applyAlignment="1" applyProtection="1">
      <alignment horizontal="center" vertical="center" wrapText="1"/>
    </xf>
    <xf numFmtId="0" fontId="59" fillId="0" borderId="89" xfId="0" applyFont="1" applyFill="1" applyBorder="1" applyAlignment="1" applyProtection="1">
      <alignment horizontal="center" vertical="center" wrapText="1"/>
    </xf>
    <xf numFmtId="0" fontId="59" fillId="0" borderId="98" xfId="0" applyFont="1" applyFill="1" applyBorder="1" applyAlignment="1" applyProtection="1">
      <alignment horizontal="center" vertical="center" wrapText="1"/>
    </xf>
    <xf numFmtId="0" fontId="59" fillId="0" borderId="87" xfId="0" applyFont="1" applyFill="1" applyBorder="1" applyAlignment="1" applyProtection="1">
      <alignment horizontal="center" vertical="center" wrapText="1"/>
    </xf>
    <xf numFmtId="0" fontId="59" fillId="0" borderId="28" xfId="0" applyFont="1" applyFill="1" applyBorder="1" applyAlignment="1" applyProtection="1">
      <alignment horizontal="center" vertical="center" wrapText="1"/>
    </xf>
    <xf numFmtId="0" fontId="59" fillId="0" borderId="32" xfId="0" applyFont="1" applyFill="1" applyBorder="1" applyAlignment="1" applyProtection="1">
      <alignment horizontal="center" vertical="center" wrapText="1"/>
    </xf>
    <xf numFmtId="164" fontId="2" fillId="0" borderId="26" xfId="1" applyNumberFormat="1" applyFont="1" applyFill="1" applyBorder="1" applyAlignment="1" applyProtection="1">
      <alignment vertical="center" wrapText="1"/>
    </xf>
    <xf numFmtId="4" fontId="23" fillId="0" borderId="116" xfId="1" applyNumberFormat="1" applyFont="1" applyFill="1" applyBorder="1" applyAlignment="1" applyProtection="1">
      <alignment horizontal="right" vertical="center" wrapText="1"/>
    </xf>
    <xf numFmtId="0" fontId="55" fillId="0" borderId="55" xfId="0" applyFont="1" applyFill="1" applyBorder="1" applyAlignment="1" applyProtection="1">
      <alignment horizontal="center" vertical="center" wrapText="1"/>
    </xf>
    <xf numFmtId="0" fontId="61" fillId="0" borderId="83" xfId="0" applyFont="1" applyFill="1" applyBorder="1" applyAlignment="1">
      <alignment horizontal="left" vertical="distributed" wrapText="1" indent="1"/>
    </xf>
    <xf numFmtId="49" fontId="56" fillId="0" borderId="24" xfId="1" applyNumberFormat="1" applyFont="1" applyFill="1" applyBorder="1" applyAlignment="1" applyProtection="1">
      <alignment horizontal="left" vertical="center" wrapText="1" indent="1"/>
    </xf>
    <xf numFmtId="164" fontId="2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61" fillId="0" borderId="10" xfId="0" applyFont="1" applyFill="1" applyBorder="1" applyAlignment="1">
      <alignment horizontal="left" vertical="distributed" wrapText="1" indent="1"/>
    </xf>
    <xf numFmtId="164" fontId="23" fillId="0" borderId="82" xfId="1" applyNumberFormat="1" applyFont="1" applyFill="1" applyBorder="1" applyAlignment="1" applyProtection="1">
      <alignment horizontal="right" vertical="center" wrapText="1"/>
    </xf>
    <xf numFmtId="164" fontId="23" fillId="0" borderId="90" xfId="1" applyNumberFormat="1" applyFont="1" applyFill="1" applyBorder="1" applyAlignment="1" applyProtection="1">
      <alignment horizontal="right" vertical="center" wrapText="1"/>
    </xf>
    <xf numFmtId="0" fontId="61" fillId="0" borderId="84" xfId="0" applyFont="1" applyFill="1" applyBorder="1" applyAlignment="1">
      <alignment horizontal="left" vertical="distributed" wrapText="1" indent="1"/>
    </xf>
    <xf numFmtId="0" fontId="55" fillId="0" borderId="28" xfId="0" applyFont="1" applyFill="1" applyBorder="1" applyAlignment="1" applyProtection="1">
      <alignment horizontal="center" vertical="center" wrapText="1"/>
    </xf>
    <xf numFmtId="164" fontId="73" fillId="0" borderId="29" xfId="1" applyNumberFormat="1" applyFont="1" applyFill="1" applyBorder="1" applyAlignment="1" applyProtection="1">
      <alignment horizontal="right" vertical="center" wrapText="1"/>
      <protection locked="0"/>
    </xf>
    <xf numFmtId="164" fontId="73" fillId="0" borderId="84" xfId="1" applyNumberFormat="1" applyFont="1" applyFill="1" applyBorder="1" applyAlignment="1" applyProtection="1">
      <alignment horizontal="right" vertical="center" wrapText="1"/>
    </xf>
    <xf numFmtId="164" fontId="73" fillId="0" borderId="84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8" xfId="0" applyFill="1" applyBorder="1" applyAlignment="1" applyProtection="1">
      <alignment horizontal="left" vertical="center" wrapText="1"/>
    </xf>
    <xf numFmtId="0" fontId="0" fillId="0" borderId="24" xfId="0" applyFill="1" applyBorder="1" applyAlignment="1" applyProtection="1">
      <alignment vertical="center" wrapText="1"/>
    </xf>
    <xf numFmtId="0" fontId="23" fillId="0" borderId="25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vertical="center" wrapText="1"/>
    </xf>
    <xf numFmtId="0" fontId="23" fillId="0" borderId="5" xfId="0" applyFont="1" applyFill="1" applyBorder="1" applyAlignment="1" applyProtection="1">
      <alignment vertical="center" wrapText="1"/>
    </xf>
    <xf numFmtId="0" fontId="23" fillId="0" borderId="32" xfId="0" applyFont="1" applyFill="1" applyBorder="1" applyAlignment="1" applyProtection="1">
      <alignment horizontal="left" vertical="center"/>
    </xf>
    <xf numFmtId="0" fontId="2" fillId="0" borderId="21" xfId="0" applyFont="1" applyFill="1" applyBorder="1" applyAlignment="1" applyProtection="1">
      <alignment vertical="center" wrapText="1"/>
    </xf>
    <xf numFmtId="0" fontId="23" fillId="0" borderId="21" xfId="0" applyFont="1" applyFill="1" applyBorder="1" applyAlignment="1" applyProtection="1">
      <alignment vertical="center" wrapText="1"/>
    </xf>
    <xf numFmtId="164" fontId="23" fillId="0" borderId="35" xfId="1" applyNumberFormat="1" applyFont="1" applyFill="1" applyBorder="1" applyAlignment="1" applyProtection="1">
      <alignment vertical="center" wrapText="1"/>
    </xf>
    <xf numFmtId="4" fontId="2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55" xfId="0" applyFont="1" applyFill="1" applyBorder="1" applyAlignment="1" applyProtection="1">
      <alignment horizontal="left" vertical="center"/>
    </xf>
    <xf numFmtId="0" fontId="2" fillId="0" borderId="31" xfId="0" applyFont="1" applyFill="1" applyBorder="1" applyAlignment="1" applyProtection="1">
      <alignment vertical="center" wrapText="1"/>
    </xf>
    <xf numFmtId="0" fontId="23" fillId="0" borderId="31" xfId="0" applyFont="1" applyFill="1" applyBorder="1" applyAlignment="1" applyProtection="1">
      <alignment vertical="center" wrapText="1"/>
    </xf>
    <xf numFmtId="4" fontId="23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73" fillId="0" borderId="39" xfId="1" applyNumberFormat="1" applyFont="1" applyFill="1" applyBorder="1" applyAlignment="1" applyProtection="1">
      <alignment horizontal="right" vertical="center" wrapText="1"/>
    </xf>
    <xf numFmtId="0" fontId="55" fillId="0" borderId="31" xfId="0" applyFont="1" applyFill="1" applyBorder="1" applyAlignment="1" applyProtection="1">
      <alignment horizontal="center" vertical="center" wrapText="1"/>
    </xf>
    <xf numFmtId="0" fontId="54" fillId="0" borderId="31" xfId="0" applyFont="1" applyFill="1" applyBorder="1" applyAlignment="1" applyProtection="1">
      <alignment horizontal="center" vertical="center" wrapText="1"/>
    </xf>
    <xf numFmtId="164" fontId="54" fillId="0" borderId="7" xfId="45" applyNumberFormat="1" applyFont="1" applyFill="1" applyBorder="1" applyAlignment="1" applyProtection="1">
      <alignment horizontal="center" vertical="center" wrapText="1"/>
    </xf>
    <xf numFmtId="164" fontId="55" fillId="0" borderId="31" xfId="0" applyNumberFormat="1" applyFont="1" applyFill="1" applyBorder="1" applyAlignment="1" applyProtection="1">
      <alignment horizontal="center" vertical="center" wrapText="1"/>
    </xf>
    <xf numFmtId="164" fontId="55" fillId="0" borderId="30" xfId="45" applyNumberFormat="1" applyFont="1" applyFill="1" applyBorder="1" applyAlignment="1" applyProtection="1">
      <alignment vertical="center" wrapText="1"/>
    </xf>
    <xf numFmtId="164" fontId="23" fillId="0" borderId="29" xfId="1" applyNumberFormat="1" applyFont="1" applyFill="1" applyBorder="1" applyAlignment="1" applyProtection="1">
      <alignment vertical="center" wrapText="1"/>
    </xf>
    <xf numFmtId="164" fontId="23" fillId="0" borderId="57" xfId="1" applyNumberFormat="1" applyFont="1" applyFill="1" applyBorder="1" applyAlignment="1" applyProtection="1">
      <alignment vertical="center" wrapText="1"/>
    </xf>
    <xf numFmtId="0" fontId="59" fillId="0" borderId="71" xfId="0" applyFont="1" applyFill="1" applyBorder="1" applyAlignment="1" applyProtection="1">
      <alignment horizontal="center" vertical="center" wrapText="1"/>
    </xf>
    <xf numFmtId="0" fontId="69" fillId="0" borderId="35" xfId="1" applyFont="1" applyFill="1" applyBorder="1" applyAlignment="1" applyProtection="1">
      <alignment horizontal="left" vertical="center" wrapText="1" indent="1"/>
    </xf>
    <xf numFmtId="0" fontId="59" fillId="0" borderId="118" xfId="0" applyFont="1" applyFill="1" applyBorder="1" applyAlignment="1" applyProtection="1">
      <alignment horizontal="center" vertical="center" wrapText="1"/>
    </xf>
    <xf numFmtId="0" fontId="54" fillId="0" borderId="57" xfId="1" applyFont="1" applyFill="1" applyBorder="1" applyAlignment="1" applyProtection="1">
      <alignment vertical="center" wrapText="1"/>
    </xf>
    <xf numFmtId="0" fontId="59" fillId="0" borderId="122" xfId="0" applyFont="1" applyFill="1" applyBorder="1" applyAlignment="1" applyProtection="1">
      <alignment horizontal="center" vertical="center" wrapText="1"/>
    </xf>
    <xf numFmtId="164" fontId="58" fillId="0" borderId="10" xfId="1" applyNumberFormat="1" applyFont="1" applyFill="1" applyBorder="1" applyAlignment="1" applyProtection="1">
      <alignment vertical="center" wrapText="1"/>
    </xf>
    <xf numFmtId="4" fontId="23" fillId="0" borderId="123" xfId="1" applyNumberFormat="1" applyFont="1" applyFill="1" applyBorder="1" applyAlignment="1" applyProtection="1">
      <alignment horizontal="right" vertical="center" wrapText="1"/>
    </xf>
    <xf numFmtId="0" fontId="59" fillId="0" borderId="124" xfId="0" applyFont="1" applyFill="1" applyBorder="1" applyAlignment="1" applyProtection="1">
      <alignment horizontal="center" vertical="center" wrapText="1"/>
    </xf>
    <xf numFmtId="4" fontId="23" fillId="0" borderId="125" xfId="1" applyNumberFormat="1" applyFont="1" applyFill="1" applyBorder="1" applyAlignment="1" applyProtection="1">
      <alignment horizontal="right" vertical="center" wrapText="1"/>
    </xf>
    <xf numFmtId="0" fontId="67" fillId="0" borderId="82" xfId="1" applyFont="1" applyFill="1" applyBorder="1" applyAlignment="1" applyProtection="1">
      <alignment vertical="center" wrapText="1"/>
    </xf>
    <xf numFmtId="0" fontId="59" fillId="0" borderId="126" xfId="0" applyFont="1" applyFill="1" applyBorder="1" applyAlignment="1" applyProtection="1">
      <alignment horizontal="center" vertical="center" wrapText="1"/>
    </xf>
    <xf numFmtId="4" fontId="23" fillId="0" borderId="127" xfId="1" applyNumberFormat="1" applyFont="1" applyFill="1" applyBorder="1" applyAlignment="1" applyProtection="1">
      <alignment horizontal="right" vertical="center" wrapText="1"/>
    </xf>
    <xf numFmtId="4" fontId="23" fillId="0" borderId="5" xfId="45" applyNumberFormat="1" applyFont="1" applyFill="1" applyBorder="1" applyAlignment="1" applyProtection="1">
      <alignment horizontal="right" vertical="center" wrapText="1"/>
      <protection locked="0"/>
    </xf>
    <xf numFmtId="4" fontId="23" fillId="0" borderId="31" xfId="45" applyNumberFormat="1" applyFont="1" applyFill="1" applyBorder="1" applyAlignment="1" applyProtection="1">
      <alignment horizontal="right" vertical="center" wrapText="1"/>
      <protection locked="0"/>
    </xf>
    <xf numFmtId="4" fontId="70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23" fillId="0" borderId="21" xfId="45" applyNumberFormat="1" applyFont="1" applyFill="1" applyBorder="1" applyAlignment="1" applyProtection="1">
      <alignment horizontal="right" vertical="center" wrapText="1"/>
      <protection locked="0"/>
    </xf>
    <xf numFmtId="0" fontId="77" fillId="0" borderId="10" xfId="0" applyFont="1" applyBorder="1"/>
    <xf numFmtId="0" fontId="77" fillId="0" borderId="10" xfId="0" applyFont="1" applyBorder="1" applyAlignment="1" applyProtection="1">
      <alignment vertical="center"/>
      <protection locked="0"/>
    </xf>
    <xf numFmtId="3" fontId="77" fillId="0" borderId="10" xfId="40" applyNumberFormat="1" applyFont="1" applyFill="1" applyBorder="1" applyAlignment="1">
      <alignment horizontal="right"/>
    </xf>
    <xf numFmtId="0" fontId="77" fillId="0" borderId="36" xfId="0" applyFont="1" applyBorder="1" applyAlignment="1" applyProtection="1">
      <alignment horizontal="right" vertical="center" indent="1"/>
    </xf>
    <xf numFmtId="0" fontId="26" fillId="0" borderId="112" xfId="0" applyFont="1" applyBorder="1" applyAlignment="1">
      <alignment horizontal="center"/>
    </xf>
    <xf numFmtId="0" fontId="26" fillId="0" borderId="78" xfId="0" applyFont="1" applyBorder="1" applyAlignment="1">
      <alignment horizontal="center"/>
    </xf>
    <xf numFmtId="0" fontId="26" fillId="0" borderId="129" xfId="0" applyFont="1" applyBorder="1" applyAlignment="1">
      <alignment horizontal="center"/>
    </xf>
    <xf numFmtId="0" fontId="26" fillId="0" borderId="72" xfId="0" applyFont="1" applyBorder="1"/>
    <xf numFmtId="0" fontId="27" fillId="0" borderId="73" xfId="0" applyFont="1" applyBorder="1"/>
    <xf numFmtId="0" fontId="26" fillId="0" borderId="28" xfId="0" applyFont="1" applyBorder="1"/>
    <xf numFmtId="0" fontId="26" fillId="0" borderId="27" xfId="0" applyFont="1" applyBorder="1"/>
    <xf numFmtId="0" fontId="36" fillId="0" borderId="27" xfId="0" applyFont="1" applyBorder="1"/>
    <xf numFmtId="0" fontId="26" fillId="0" borderId="130" xfId="0" applyFont="1" applyBorder="1"/>
    <xf numFmtId="0" fontId="26" fillId="0" borderId="128" xfId="0" applyFont="1" applyBorder="1"/>
    <xf numFmtId="3" fontId="26" fillId="0" borderId="131" xfId="0" applyNumberFormat="1" applyFont="1" applyBorder="1"/>
    <xf numFmtId="0" fontId="26" fillId="0" borderId="91" xfId="0" applyFont="1" applyBorder="1"/>
    <xf numFmtId="0" fontId="26" fillId="0" borderId="92" xfId="0" applyFont="1" applyBorder="1"/>
    <xf numFmtId="3" fontId="26" fillId="0" borderId="93" xfId="0" applyNumberFormat="1" applyFont="1" applyBorder="1"/>
    <xf numFmtId="3" fontId="34" fillId="0" borderId="74" xfId="0" applyNumberFormat="1" applyFont="1" applyBorder="1"/>
    <xf numFmtId="0" fontId="35" fillId="0" borderId="0" xfId="0" applyFont="1"/>
    <xf numFmtId="0" fontId="35" fillId="0" borderId="0" xfId="0" applyFont="1" applyAlignment="1">
      <alignment horizontal="right"/>
    </xf>
    <xf numFmtId="0" fontId="35" fillId="0" borderId="112" xfId="0" applyFont="1" applyBorder="1"/>
    <xf numFmtId="0" fontId="34" fillId="0" borderId="78" xfId="0" applyFont="1" applyBorder="1" applyAlignment="1">
      <alignment horizontal="center"/>
    </xf>
    <xf numFmtId="0" fontId="34" fillId="0" borderId="129" xfId="0" applyFont="1" applyBorder="1" applyAlignment="1">
      <alignment horizontal="center"/>
    </xf>
    <xf numFmtId="0" fontId="35" fillId="0" borderId="25" xfId="0" applyFont="1" applyBorder="1"/>
    <xf numFmtId="0" fontId="34" fillId="0" borderId="7" xfId="0" applyFont="1" applyBorder="1" applyAlignment="1">
      <alignment horizontal="center"/>
    </xf>
    <xf numFmtId="0" fontId="35" fillId="0" borderId="5" xfId="0" applyFont="1" applyBorder="1"/>
    <xf numFmtId="0" fontId="35" fillId="0" borderId="7" xfId="0" applyFont="1" applyBorder="1"/>
    <xf numFmtId="0" fontId="35" fillId="0" borderId="28" xfId="0" applyFont="1" applyBorder="1"/>
    <xf numFmtId="166" fontId="35" fillId="0" borderId="27" xfId="0" applyNumberFormat="1" applyFont="1" applyBorder="1" applyAlignment="1">
      <alignment horizontal="center"/>
    </xf>
    <xf numFmtId="0" fontId="35" fillId="0" borderId="27" xfId="0" applyFont="1" applyBorder="1" applyAlignment="1">
      <alignment wrapText="1"/>
    </xf>
    <xf numFmtId="0" fontId="35" fillId="0" borderId="130" xfId="0" applyFont="1" applyBorder="1"/>
    <xf numFmtId="166" fontId="35" fillId="0" borderId="128" xfId="0" applyNumberFormat="1" applyFont="1" applyBorder="1" applyAlignment="1">
      <alignment horizontal="center"/>
    </xf>
    <xf numFmtId="0" fontId="35" fillId="0" borderId="128" xfId="0" applyFont="1" applyBorder="1"/>
    <xf numFmtId="3" fontId="35" fillId="0" borderId="131" xfId="0" applyNumberFormat="1" applyFont="1" applyBorder="1"/>
    <xf numFmtId="0" fontId="35" fillId="0" borderId="87" xfId="0" applyFont="1" applyBorder="1"/>
    <xf numFmtId="166" fontId="35" fillId="0" borderId="83" xfId="0" applyNumberFormat="1" applyFont="1" applyBorder="1" applyAlignment="1">
      <alignment horizontal="center"/>
    </xf>
    <xf numFmtId="166" fontId="34" fillId="0" borderId="5" xfId="0" applyNumberFormat="1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35" fillId="0" borderId="72" xfId="0" applyFont="1" applyBorder="1"/>
    <xf numFmtId="166" fontId="34" fillId="0" borderId="73" xfId="0" applyNumberFormat="1" applyFont="1" applyBorder="1" applyAlignment="1">
      <alignment horizontal="center"/>
    </xf>
    <xf numFmtId="0" fontId="34" fillId="0" borderId="73" xfId="0" applyFont="1" applyBorder="1"/>
    <xf numFmtId="0" fontId="35" fillId="0" borderId="91" xfId="0" applyFont="1" applyBorder="1" applyAlignment="1">
      <alignment horizontal="left" wrapText="1"/>
    </xf>
    <xf numFmtId="3" fontId="35" fillId="0" borderId="92" xfId="0" applyNumberFormat="1" applyFont="1" applyBorder="1" applyAlignment="1">
      <alignment horizontal="center" wrapText="1"/>
    </xf>
    <xf numFmtId="0" fontId="34" fillId="0" borderId="72" xfId="0" applyFont="1" applyFill="1" applyBorder="1" applyAlignment="1">
      <alignment horizontal="center" vertical="center" wrapText="1"/>
    </xf>
    <xf numFmtId="0" fontId="35" fillId="0" borderId="75" xfId="0" applyFont="1" applyBorder="1"/>
    <xf numFmtId="0" fontId="35" fillId="0" borderId="76" xfId="0" applyFont="1" applyBorder="1" applyAlignment="1">
      <alignment horizontal="center"/>
    </xf>
    <xf numFmtId="0" fontId="35" fillId="0" borderId="79" xfId="0" applyFont="1" applyBorder="1" applyAlignment="1">
      <alignment horizontal="center"/>
    </xf>
    <xf numFmtId="0" fontId="34" fillId="0" borderId="128" xfId="0" applyFont="1" applyBorder="1" applyAlignment="1">
      <alignment horizontal="center" vertical="center"/>
    </xf>
    <xf numFmtId="0" fontId="34" fillId="0" borderId="128" xfId="0" applyFont="1" applyBorder="1" applyAlignment="1">
      <alignment horizontal="center" vertical="center" wrapText="1"/>
    </xf>
    <xf numFmtId="0" fontId="34" fillId="0" borderId="131" xfId="0" applyFont="1" applyBorder="1" applyAlignment="1">
      <alignment horizontal="center" vertical="center" wrapText="1"/>
    </xf>
    <xf numFmtId="0" fontId="34" fillId="0" borderId="128" xfId="0" applyFont="1" applyBorder="1" applyAlignment="1">
      <alignment horizontal="center"/>
    </xf>
    <xf numFmtId="0" fontId="34" fillId="0" borderId="131" xfId="0" applyFont="1" applyBorder="1" applyAlignment="1">
      <alignment horizontal="center"/>
    </xf>
    <xf numFmtId="0" fontId="35" fillId="0" borderId="128" xfId="0" applyFont="1" applyBorder="1" applyAlignment="1">
      <alignment wrapText="1"/>
    </xf>
    <xf numFmtId="3" fontId="35" fillId="0" borderId="128" xfId="0" applyNumberFormat="1" applyFont="1" applyBorder="1"/>
    <xf numFmtId="167" fontId="35" fillId="0" borderId="128" xfId="0" applyNumberFormat="1" applyFont="1" applyBorder="1"/>
    <xf numFmtId="0" fontId="35" fillId="0" borderId="131" xfId="0" applyFont="1" applyBorder="1"/>
    <xf numFmtId="0" fontId="35" fillId="0" borderId="91" xfId="0" applyFont="1" applyBorder="1"/>
    <xf numFmtId="0" fontId="35" fillId="0" borderId="92" xfId="0" applyFont="1" applyBorder="1"/>
    <xf numFmtId="0" fontId="35" fillId="0" borderId="93" xfId="0" applyFont="1" applyBorder="1"/>
    <xf numFmtId="164" fontId="58" fillId="0" borderId="82" xfId="1" applyNumberFormat="1" applyFont="1" applyFill="1" applyBorder="1" applyAlignment="1" applyProtection="1">
      <alignment horizontal="right" vertical="center" wrapText="1"/>
      <protection locked="0"/>
    </xf>
    <xf numFmtId="164" fontId="58" fillId="0" borderId="83" xfId="1" applyNumberFormat="1" applyFont="1" applyFill="1" applyBorder="1" applyAlignment="1" applyProtection="1">
      <alignment horizontal="right" vertical="center" wrapText="1"/>
      <protection locked="0"/>
    </xf>
    <xf numFmtId="164" fontId="58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58" fillId="0" borderId="24" xfId="1" applyNumberFormat="1" applyFont="1" applyFill="1" applyBorder="1" applyAlignment="1" applyProtection="1">
      <alignment horizontal="right" vertical="center" wrapText="1"/>
      <protection locked="0"/>
    </xf>
    <xf numFmtId="164" fontId="58" fillId="0" borderId="82" xfId="1" applyNumberFormat="1" applyFont="1" applyFill="1" applyBorder="1" applyAlignment="1" applyProtection="1">
      <alignment horizontal="right" vertical="center" wrapText="1"/>
    </xf>
    <xf numFmtId="164" fontId="58" fillId="0" borderId="84" xfId="1" applyNumberFormat="1" applyFont="1" applyFill="1" applyBorder="1" applyAlignment="1" applyProtection="1">
      <alignment horizontal="right" vertical="center" wrapText="1"/>
      <protection locked="0"/>
    </xf>
    <xf numFmtId="164" fontId="58" fillId="0" borderId="27" xfId="1" applyNumberFormat="1" applyFont="1" applyFill="1" applyBorder="1" applyAlignment="1" applyProtection="1">
      <alignment horizontal="right" vertical="center" wrapText="1"/>
      <protection locked="0"/>
    </xf>
    <xf numFmtId="164" fontId="62" fillId="0" borderId="82" xfId="1" applyNumberFormat="1" applyFont="1" applyFill="1" applyBorder="1" applyAlignment="1" applyProtection="1">
      <alignment horizontal="right" vertical="center" wrapText="1"/>
      <protection locked="0"/>
    </xf>
    <xf numFmtId="164" fontId="62" fillId="0" borderId="82" xfId="1" applyNumberFormat="1" applyFont="1" applyFill="1" applyBorder="1" applyAlignment="1" applyProtection="1">
      <alignment horizontal="right" vertical="center" wrapText="1"/>
    </xf>
    <xf numFmtId="164" fontId="65" fillId="0" borderId="82" xfId="1" applyNumberFormat="1" applyFont="1" applyFill="1" applyBorder="1" applyAlignment="1" applyProtection="1">
      <alignment horizontal="right" vertical="center" wrapText="1"/>
    </xf>
    <xf numFmtId="164" fontId="57" fillId="0" borderId="84" xfId="1" applyNumberFormat="1" applyFont="1" applyFill="1" applyBorder="1" applyAlignment="1" applyProtection="1">
      <alignment horizontal="right" vertical="center" wrapText="1"/>
    </xf>
    <xf numFmtId="49" fontId="63" fillId="0" borderId="28" xfId="1" applyNumberFormat="1" applyFont="1" applyFill="1" applyBorder="1" applyAlignment="1" applyProtection="1">
      <alignment horizontal="left" vertical="center" wrapText="1" indent="1"/>
    </xf>
    <xf numFmtId="49" fontId="63" fillId="0" borderId="56" xfId="1" applyNumberFormat="1" applyFont="1" applyFill="1" applyBorder="1" applyAlignment="1" applyProtection="1">
      <alignment horizontal="left" vertical="center" wrapText="1" indent="1"/>
    </xf>
    <xf numFmtId="0" fontId="63" fillId="0" borderId="57" xfId="1" applyFont="1" applyFill="1" applyBorder="1" applyAlignment="1" applyProtection="1">
      <alignment horizontal="left" vertical="center" wrapText="1" indent="1"/>
    </xf>
    <xf numFmtId="164" fontId="1" fillId="0" borderId="84" xfId="1" applyNumberFormat="1" applyFont="1" applyFill="1" applyBorder="1" applyAlignment="1" applyProtection="1">
      <alignment horizontal="right" vertical="center" wrapText="1"/>
    </xf>
    <xf numFmtId="164" fontId="58" fillId="0" borderId="128" xfId="1" applyNumberFormat="1" applyFont="1" applyFill="1" applyBorder="1" applyAlignment="1" applyProtection="1">
      <alignment horizontal="right" vertical="center" wrapText="1"/>
      <protection locked="0"/>
    </xf>
    <xf numFmtId="4" fontId="23" fillId="0" borderId="131" xfId="1" applyNumberFormat="1" applyFont="1" applyFill="1" applyBorder="1" applyAlignment="1" applyProtection="1">
      <alignment horizontal="right" vertical="center" wrapText="1"/>
    </xf>
    <xf numFmtId="164" fontId="75" fillId="0" borderId="82" xfId="1" applyNumberFormat="1" applyFont="1" applyFill="1" applyBorder="1" applyAlignment="1" applyProtection="1">
      <alignment vertical="center" wrapText="1"/>
      <protection locked="0"/>
    </xf>
    <xf numFmtId="164" fontId="79" fillId="0" borderId="5" xfId="1" applyNumberFormat="1" applyFont="1" applyFill="1" applyBorder="1" applyAlignment="1" applyProtection="1">
      <alignment vertical="center" wrapText="1"/>
    </xf>
    <xf numFmtId="3" fontId="80" fillId="0" borderId="0" xfId="45" applyNumberFormat="1" applyFont="1" applyFill="1" applyAlignment="1">
      <alignment vertical="center" wrapText="1"/>
    </xf>
    <xf numFmtId="0" fontId="26" fillId="0" borderId="0" xfId="0" applyFont="1" applyBorder="1"/>
    <xf numFmtId="0" fontId="0" fillId="0" borderId="0" xfId="0" applyFill="1"/>
    <xf numFmtId="0" fontId="77" fillId="0" borderId="5" xfId="0" applyFont="1" applyFill="1" applyBorder="1"/>
    <xf numFmtId="0" fontId="26" fillId="0" borderId="33" xfId="0" applyFont="1" applyFill="1" applyBorder="1" applyAlignment="1">
      <alignment horizontal="justify" vertical="top" wrapText="1"/>
    </xf>
    <xf numFmtId="0" fontId="34" fillId="0" borderId="42" xfId="0" applyFont="1" applyFill="1" applyBorder="1" applyAlignment="1">
      <alignment horizontal="center" vertical="top" wrapText="1"/>
    </xf>
    <xf numFmtId="0" fontId="34" fillId="0" borderId="42" xfId="0" applyFont="1" applyFill="1" applyBorder="1" applyAlignment="1">
      <alignment horizontal="justify" vertical="center" wrapText="1"/>
    </xf>
    <xf numFmtId="3" fontId="35" fillId="0" borderId="42" xfId="0" applyNumberFormat="1" applyFont="1" applyFill="1" applyBorder="1" applyAlignment="1">
      <alignment horizontal="justify" vertical="top" wrapText="1"/>
    </xf>
    <xf numFmtId="0" fontId="32" fillId="0" borderId="33" xfId="0" applyFont="1" applyFill="1" applyBorder="1" applyAlignment="1">
      <alignment horizontal="justify" vertical="top" wrapText="1"/>
    </xf>
    <xf numFmtId="0" fontId="35" fillId="0" borderId="42" xfId="0" applyFont="1" applyFill="1" applyBorder="1" applyAlignment="1">
      <alignment horizontal="justify" vertical="center" wrapText="1"/>
    </xf>
    <xf numFmtId="3" fontId="35" fillId="0" borderId="42" xfId="0" applyNumberFormat="1" applyFont="1" applyFill="1" applyBorder="1" applyAlignment="1">
      <alignment horizontal="right" wrapText="1"/>
    </xf>
    <xf numFmtId="0" fontId="31" fillId="0" borderId="33" xfId="0" applyFont="1" applyFill="1" applyBorder="1" applyAlignment="1">
      <alignment horizontal="justify" vertical="top" wrapText="1"/>
    </xf>
    <xf numFmtId="3" fontId="34" fillId="0" borderId="42" xfId="0" applyNumberFormat="1" applyFont="1" applyFill="1" applyBorder="1" applyAlignment="1">
      <alignment horizontal="right" wrapText="1"/>
    </xf>
    <xf numFmtId="0" fontId="35" fillId="0" borderId="42" xfId="0" applyFont="1" applyFill="1" applyBorder="1" applyAlignment="1">
      <alignment horizontal="left" vertical="center"/>
    </xf>
    <xf numFmtId="3" fontId="34" fillId="0" borderId="42" xfId="0" applyNumberFormat="1" applyFont="1" applyFill="1" applyBorder="1" applyAlignment="1">
      <alignment horizontal="right"/>
    </xf>
    <xf numFmtId="0" fontId="32" fillId="0" borderId="132" xfId="0" applyFont="1" applyBorder="1" applyAlignment="1">
      <alignment horizontal="center"/>
    </xf>
    <xf numFmtId="0" fontId="0" fillId="0" borderId="0" xfId="0" applyAlignment="1">
      <alignment wrapText="1"/>
    </xf>
    <xf numFmtId="49" fontId="30" fillId="0" borderId="44" xfId="0" applyNumberFormat="1" applyFont="1" applyFill="1" applyBorder="1" applyAlignment="1">
      <alignment horizontal="right"/>
    </xf>
    <xf numFmtId="0" fontId="30" fillId="0" borderId="44" xfId="0" applyFont="1" applyBorder="1" applyAlignment="1">
      <alignment wrapText="1"/>
    </xf>
    <xf numFmtId="3" fontId="30" fillId="0" borderId="44" xfId="0" applyNumberFormat="1" applyFont="1" applyBorder="1"/>
    <xf numFmtId="0" fontId="29" fillId="0" borderId="42" xfId="0" applyFont="1" applyFill="1" applyBorder="1" applyAlignment="1">
      <alignment horizontal="justify" vertical="top" wrapText="1"/>
    </xf>
    <xf numFmtId="0" fontId="30" fillId="0" borderId="42" xfId="0" applyFont="1" applyFill="1" applyBorder="1" applyAlignment="1">
      <alignment horizontal="justify" vertical="top" wrapText="1"/>
    </xf>
    <xf numFmtId="3" fontId="27" fillId="0" borderId="42" xfId="0" applyNumberFormat="1" applyFont="1" applyFill="1" applyBorder="1" applyAlignment="1">
      <alignment horizontal="right" wrapText="1"/>
    </xf>
    <xf numFmtId="0" fontId="27" fillId="0" borderId="42" xfId="0" applyFont="1" applyFill="1" applyBorder="1" applyAlignment="1">
      <alignment horizontal="justify" vertical="top" wrapText="1"/>
    </xf>
    <xf numFmtId="3" fontId="26" fillId="0" borderId="42" xfId="0" applyNumberFormat="1" applyFont="1" applyFill="1" applyBorder="1" applyAlignment="1">
      <alignment horizontal="right" wrapText="1"/>
    </xf>
    <xf numFmtId="0" fontId="26" fillId="0" borderId="0" xfId="0" applyFont="1" applyFill="1"/>
    <xf numFmtId="0" fontId="32" fillId="0" borderId="43" xfId="0" applyFont="1" applyFill="1" applyBorder="1"/>
    <xf numFmtId="0" fontId="32" fillId="0" borderId="44" xfId="0" applyFont="1" applyFill="1" applyBorder="1"/>
    <xf numFmtId="0" fontId="31" fillId="0" borderId="43" xfId="0" applyFont="1" applyFill="1" applyBorder="1"/>
    <xf numFmtId="0" fontId="30" fillId="0" borderId="44" xfId="0" applyFont="1" applyFill="1" applyBorder="1"/>
    <xf numFmtId="0" fontId="31" fillId="0" borderId="134" xfId="0" applyFont="1" applyFill="1" applyBorder="1"/>
    <xf numFmtId="0" fontId="30" fillId="0" borderId="63" xfId="0" applyFont="1" applyFill="1" applyBorder="1"/>
    <xf numFmtId="0" fontId="31" fillId="0" borderId="136" xfId="0" applyFont="1" applyFill="1" applyBorder="1"/>
    <xf numFmtId="0" fontId="30" fillId="0" borderId="137" xfId="0" applyFont="1" applyFill="1" applyBorder="1"/>
    <xf numFmtId="0" fontId="26" fillId="0" borderId="8" xfId="0" applyFont="1" applyFill="1" applyBorder="1"/>
    <xf numFmtId="0" fontId="26" fillId="0" borderId="59" xfId="0" applyFont="1" applyFill="1" applyBorder="1" applyAlignment="1">
      <alignment horizontal="center"/>
    </xf>
    <xf numFmtId="0" fontId="26" fillId="0" borderId="148" xfId="0" applyFont="1" applyFill="1" applyBorder="1" applyAlignment="1">
      <alignment horizontal="center"/>
    </xf>
    <xf numFmtId="0" fontId="26" fillId="0" borderId="76" xfId="0" applyFont="1" applyFill="1" applyBorder="1" applyAlignment="1">
      <alignment horizontal="center"/>
    </xf>
    <xf numFmtId="0" fontId="26" fillId="0" borderId="79" xfId="0" applyFont="1" applyFill="1" applyBorder="1" applyAlignment="1">
      <alignment horizontal="center"/>
    </xf>
    <xf numFmtId="0" fontId="26" fillId="0" borderId="66" xfId="0" applyFont="1" applyFill="1" applyBorder="1"/>
    <xf numFmtId="0" fontId="48" fillId="0" borderId="52" xfId="0" applyFont="1" applyFill="1" applyBorder="1" applyAlignment="1">
      <alignment horizontal="center" vertical="center"/>
    </xf>
    <xf numFmtId="0" fontId="48" fillId="0" borderId="128" xfId="0" applyFont="1" applyFill="1" applyBorder="1" applyAlignment="1">
      <alignment horizontal="center" vertical="center" wrapText="1"/>
    </xf>
    <xf numFmtId="0" fontId="49" fillId="0" borderId="128" xfId="0" applyFont="1" applyFill="1" applyBorder="1" applyAlignment="1">
      <alignment horizontal="center" vertical="center" wrapText="1"/>
    </xf>
    <xf numFmtId="0" fontId="48" fillId="0" borderId="131" xfId="0" applyFont="1" applyFill="1" applyBorder="1" applyAlignment="1">
      <alignment horizontal="center" vertical="center" wrapText="1"/>
    </xf>
    <xf numFmtId="0" fontId="30" fillId="0" borderId="66" xfId="0" applyFont="1" applyFill="1" applyBorder="1" applyAlignment="1">
      <alignment horizontal="center"/>
    </xf>
    <xf numFmtId="0" fontId="30" fillId="0" borderId="52" xfId="0" applyFont="1" applyFill="1" applyBorder="1" applyAlignment="1">
      <alignment horizontal="center"/>
    </xf>
    <xf numFmtId="0" fontId="30" fillId="0" borderId="128" xfId="0" applyFont="1" applyFill="1" applyBorder="1" applyAlignment="1">
      <alignment horizontal="center"/>
    </xf>
    <xf numFmtId="0" fontId="30" fillId="0" borderId="131" xfId="0" applyFont="1" applyFill="1" applyBorder="1" applyAlignment="1">
      <alignment horizontal="center"/>
    </xf>
    <xf numFmtId="0" fontId="30" fillId="0" borderId="66" xfId="0" applyFont="1" applyFill="1" applyBorder="1"/>
    <xf numFmtId="0" fontId="30" fillId="0" borderId="52" xfId="0" applyFont="1" applyFill="1" applyBorder="1"/>
    <xf numFmtId="3" fontId="30" fillId="0" borderId="128" xfId="0" applyNumberFormat="1" applyFont="1" applyFill="1" applyBorder="1"/>
    <xf numFmtId="0" fontId="29" fillId="0" borderId="66" xfId="0" applyFont="1" applyFill="1" applyBorder="1"/>
    <xf numFmtId="0" fontId="29" fillId="0" borderId="52" xfId="0" applyFont="1" applyFill="1" applyBorder="1"/>
    <xf numFmtId="3" fontId="29" fillId="0" borderId="128" xfId="0" applyNumberFormat="1" applyFont="1" applyFill="1" applyBorder="1"/>
    <xf numFmtId="0" fontId="30" fillId="0" borderId="135" xfId="0" applyFont="1" applyFill="1" applyBorder="1"/>
    <xf numFmtId="3" fontId="30" fillId="0" borderId="83" xfId="0" applyNumberFormat="1" applyFont="1" applyFill="1" applyBorder="1"/>
    <xf numFmtId="0" fontId="29" fillId="0" borderId="149" xfId="0" applyFont="1" applyBorder="1"/>
    <xf numFmtId="0" fontId="29" fillId="0" borderId="150" xfId="0" applyFont="1" applyBorder="1"/>
    <xf numFmtId="0" fontId="48" fillId="0" borderId="143" xfId="0" applyFont="1" applyFill="1" applyBorder="1" applyAlignment="1">
      <alignment horizontal="center" vertical="center"/>
    </xf>
    <xf numFmtId="0" fontId="48" fillId="0" borderId="27" xfId="0" applyFont="1" applyFill="1" applyBorder="1" applyAlignment="1">
      <alignment horizontal="center" vertical="center" wrapText="1"/>
    </xf>
    <xf numFmtId="0" fontId="49" fillId="0" borderId="27" xfId="0" applyFont="1" applyFill="1" applyBorder="1" applyAlignment="1">
      <alignment horizontal="center" vertical="center" wrapText="1"/>
    </xf>
    <xf numFmtId="0" fontId="48" fillId="0" borderId="26" xfId="0" applyFont="1" applyFill="1" applyBorder="1" applyAlignment="1">
      <alignment horizontal="center" vertical="center" wrapText="1"/>
    </xf>
    <xf numFmtId="0" fontId="32" fillId="0" borderId="151" xfId="0" applyFont="1" applyBorder="1"/>
    <xf numFmtId="0" fontId="31" fillId="0" borderId="152" xfId="0" applyFont="1" applyFill="1" applyBorder="1"/>
    <xf numFmtId="0" fontId="31" fillId="0" borderId="153" xfId="0" applyFont="1" applyFill="1" applyBorder="1"/>
    <xf numFmtId="3" fontId="31" fillId="0" borderId="73" xfId="0" applyNumberFormat="1" applyFont="1" applyFill="1" applyBorder="1"/>
    <xf numFmtId="3" fontId="31" fillId="0" borderId="74" xfId="0" applyNumberFormat="1" applyFont="1" applyFill="1" applyBorder="1"/>
    <xf numFmtId="0" fontId="29" fillId="0" borderId="151" xfId="0" applyFont="1" applyBorder="1"/>
    <xf numFmtId="0" fontId="48" fillId="0" borderId="63" xfId="0" applyFont="1" applyBorder="1" applyAlignment="1">
      <alignment horizontal="center"/>
    </xf>
    <xf numFmtId="0" fontId="48" fillId="0" borderId="152" xfId="0" applyFont="1" applyBorder="1" applyAlignment="1">
      <alignment horizontal="center"/>
    </xf>
    <xf numFmtId="0" fontId="31" fillId="0" borderId="152" xfId="0" applyFont="1" applyBorder="1"/>
    <xf numFmtId="3" fontId="31" fillId="0" borderId="152" xfId="0" applyNumberFormat="1" applyFont="1" applyBorder="1" applyAlignment="1">
      <alignment vertical="justify"/>
    </xf>
    <xf numFmtId="3" fontId="30" fillId="0" borderId="63" xfId="0" applyNumberFormat="1" applyFont="1" applyBorder="1" applyAlignment="1">
      <alignment horizontal="right" vertical="justify"/>
    </xf>
    <xf numFmtId="0" fontId="28" fillId="0" borderId="8" xfId="0" applyFont="1" applyBorder="1" applyAlignment="1">
      <alignment horizontal="center"/>
    </xf>
    <xf numFmtId="0" fontId="29" fillId="0" borderId="8" xfId="0" applyFont="1" applyBorder="1"/>
    <xf numFmtId="3" fontId="29" fillId="0" borderId="8" xfId="0" applyNumberFormat="1" applyFont="1" applyBorder="1"/>
    <xf numFmtId="3" fontId="31" fillId="0" borderId="152" xfId="0" applyNumberFormat="1" applyFont="1" applyBorder="1" applyAlignment="1">
      <alignment horizontal="right" vertical="justify"/>
    </xf>
    <xf numFmtId="0" fontId="26" fillId="0" borderId="94" xfId="0" applyFont="1" applyBorder="1"/>
    <xf numFmtId="0" fontId="26" fillId="0" borderId="95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0" fillId="0" borderId="152" xfId="0" applyFont="1" applyBorder="1" applyAlignment="1">
      <alignment horizontal="center" vertical="center"/>
    </xf>
    <xf numFmtId="0" fontId="30" fillId="0" borderId="133" xfId="0" applyFont="1" applyFill="1" applyBorder="1" applyAlignment="1">
      <alignment horizontal="center" vertical="center" wrapText="1"/>
    </xf>
    <xf numFmtId="0" fontId="30" fillId="0" borderId="59" xfId="0" applyFont="1" applyFill="1" applyBorder="1" applyAlignment="1">
      <alignment horizontal="center" vertical="center" wrapText="1"/>
    </xf>
    <xf numFmtId="0" fontId="50" fillId="0" borderId="60" xfId="0" applyFont="1" applyFill="1" applyBorder="1" applyAlignment="1">
      <alignment horizontal="center" vertical="center" wrapText="1"/>
    </xf>
    <xf numFmtId="0" fontId="31" fillId="0" borderId="51" xfId="0" applyFont="1" applyFill="1" applyBorder="1" applyAlignment="1">
      <alignment horizontal="center"/>
    </xf>
    <xf numFmtId="0" fontId="31" fillId="0" borderId="66" xfId="0" applyFont="1" applyFill="1" applyBorder="1" applyAlignment="1">
      <alignment horizontal="center"/>
    </xf>
    <xf numFmtId="0" fontId="31" fillId="0" borderId="67" xfId="0" applyFont="1" applyFill="1" applyBorder="1" applyAlignment="1">
      <alignment horizontal="center"/>
    </xf>
    <xf numFmtId="3" fontId="29" fillId="0" borderId="51" xfId="0" applyNumberFormat="1" applyFont="1" applyFill="1" applyBorder="1"/>
    <xf numFmtId="3" fontId="29" fillId="0" borderId="67" xfId="0" applyNumberFormat="1" applyFont="1" applyFill="1" applyBorder="1"/>
    <xf numFmtId="0" fontId="29" fillId="0" borderId="67" xfId="0" applyFont="1" applyFill="1" applyBorder="1"/>
    <xf numFmtId="165" fontId="30" fillId="0" borderId="66" xfId="0" applyNumberFormat="1" applyFont="1" applyFill="1" applyBorder="1" applyAlignment="1">
      <alignment horizontal="right" vertical="justify"/>
    </xf>
    <xf numFmtId="165" fontId="30" fillId="0" borderId="67" xfId="0" applyNumberFormat="1" applyFont="1" applyFill="1" applyBorder="1" applyAlignment="1">
      <alignment horizontal="right" vertical="justify"/>
    </xf>
    <xf numFmtId="0" fontId="30" fillId="0" borderId="67" xfId="0" applyFont="1" applyFill="1" applyBorder="1"/>
    <xf numFmtId="3" fontId="29" fillId="0" borderId="66" xfId="0" applyNumberFormat="1" applyFont="1" applyFill="1" applyBorder="1"/>
    <xf numFmtId="165" fontId="30" fillId="0" borderId="66" xfId="0" applyNumberFormat="1" applyFont="1" applyFill="1" applyBorder="1" applyAlignment="1">
      <alignment vertical="justify"/>
    </xf>
    <xf numFmtId="165" fontId="30" fillId="0" borderId="67" xfId="0" applyNumberFormat="1" applyFont="1" applyFill="1" applyBorder="1" applyAlignment="1">
      <alignment vertical="justify"/>
    </xf>
    <xf numFmtId="3" fontId="30" fillId="0" borderId="66" xfId="0" applyNumberFormat="1" applyFont="1" applyFill="1" applyBorder="1"/>
    <xf numFmtId="3" fontId="30" fillId="0" borderId="67" xfId="0" applyNumberFormat="1" applyFont="1" applyFill="1" applyBorder="1"/>
    <xf numFmtId="165" fontId="30" fillId="0" borderId="63" xfId="0" applyNumberFormat="1" applyFont="1" applyFill="1" applyBorder="1" applyAlignment="1">
      <alignment vertical="justify"/>
    </xf>
    <xf numFmtId="165" fontId="30" fillId="0" borderId="64" xfId="0" applyNumberFormat="1" applyFont="1" applyFill="1" applyBorder="1" applyAlignment="1">
      <alignment vertical="justify"/>
    </xf>
    <xf numFmtId="3" fontId="29" fillId="0" borderId="63" xfId="0" applyNumberFormat="1" applyFont="1" applyFill="1" applyBorder="1"/>
    <xf numFmtId="0" fontId="29" fillId="0" borderId="63" xfId="0" applyFont="1" applyFill="1" applyBorder="1"/>
    <xf numFmtId="3" fontId="29" fillId="0" borderId="64" xfId="0" applyNumberFormat="1" applyFont="1" applyFill="1" applyBorder="1"/>
    <xf numFmtId="0" fontId="30" fillId="0" borderId="64" xfId="0" applyFont="1" applyFill="1" applyBorder="1"/>
    <xf numFmtId="165" fontId="30" fillId="0" borderId="69" xfId="0" applyNumberFormat="1" applyFont="1" applyFill="1" applyBorder="1" applyAlignment="1">
      <alignment vertical="justify"/>
    </xf>
    <xf numFmtId="165" fontId="30" fillId="0" borderId="70" xfId="0" applyNumberFormat="1" applyFont="1" applyFill="1" applyBorder="1" applyAlignment="1">
      <alignment vertical="justify"/>
    </xf>
    <xf numFmtId="0" fontId="71" fillId="0" borderId="0" xfId="45" applyFont="1" applyFill="1" applyAlignment="1">
      <alignment vertical="center" wrapText="1"/>
    </xf>
    <xf numFmtId="0" fontId="1" fillId="0" borderId="0" xfId="45" applyFont="1" applyFill="1" applyAlignment="1">
      <alignment horizontal="center" vertical="center" wrapText="1"/>
    </xf>
    <xf numFmtId="3" fontId="74" fillId="0" borderId="0" xfId="45" applyNumberFormat="1" applyFont="1" applyFill="1" applyAlignment="1">
      <alignment vertical="center" wrapText="1"/>
    </xf>
    <xf numFmtId="0" fontId="27" fillId="0" borderId="130" xfId="0" applyFont="1" applyBorder="1" applyAlignment="1">
      <alignment horizontal="center"/>
    </xf>
    <xf numFmtId="3" fontId="82" fillId="0" borderId="66" xfId="0" applyNumberFormat="1" applyFont="1" applyBorder="1"/>
    <xf numFmtId="0" fontId="34" fillId="0" borderId="156" xfId="0" applyFont="1" applyBorder="1" applyAlignment="1">
      <alignment horizontal="center" vertical="top" wrapText="1"/>
    </xf>
    <xf numFmtId="3" fontId="35" fillId="0" borderId="157" xfId="0" applyNumberFormat="1" applyFont="1" applyBorder="1" applyAlignment="1">
      <alignment horizontal="center" wrapText="1"/>
    </xf>
    <xf numFmtId="165" fontId="34" fillId="0" borderId="156" xfId="0" applyNumberFormat="1" applyFont="1" applyBorder="1" applyAlignment="1">
      <alignment horizontal="center"/>
    </xf>
    <xf numFmtId="0" fontId="34" fillId="0" borderId="155" xfId="0" applyFont="1" applyBorder="1" applyAlignment="1">
      <alignment horizontal="center" vertical="top" wrapText="1"/>
    </xf>
    <xf numFmtId="0" fontId="34" fillId="0" borderId="0" xfId="0" applyFont="1" applyBorder="1" applyAlignment="1">
      <alignment horizontal="center" vertical="top" wrapText="1"/>
    </xf>
    <xf numFmtId="3" fontId="35" fillId="0" borderId="155" xfId="0" applyNumberFormat="1" applyFont="1" applyBorder="1" applyAlignment="1">
      <alignment horizontal="center" wrapText="1"/>
    </xf>
    <xf numFmtId="3" fontId="35" fillId="0" borderId="0" xfId="0" applyNumberFormat="1" applyFont="1" applyBorder="1" applyAlignment="1">
      <alignment horizontal="center"/>
    </xf>
    <xf numFmtId="165" fontId="34" fillId="0" borderId="155" xfId="0" applyNumberFormat="1" applyFont="1" applyBorder="1" applyAlignment="1">
      <alignment horizontal="center"/>
    </xf>
    <xf numFmtId="165" fontId="34" fillId="0" borderId="0" xfId="0" applyNumberFormat="1" applyFont="1" applyBorder="1" applyAlignment="1">
      <alignment horizontal="center"/>
    </xf>
    <xf numFmtId="0" fontId="31" fillId="0" borderId="24" xfId="0" applyFont="1" applyFill="1" applyBorder="1" applyAlignment="1">
      <alignment horizontal="justify" vertical="top" wrapText="1"/>
    </xf>
    <xf numFmtId="0" fontId="30" fillId="0" borderId="158" xfId="0" applyFont="1" applyFill="1" applyBorder="1" applyAlignment="1">
      <alignment horizontal="justify" vertical="top" wrapText="1"/>
    </xf>
    <xf numFmtId="0" fontId="32" fillId="0" borderId="73" xfId="0" applyFont="1" applyFill="1" applyBorder="1" applyAlignment="1">
      <alignment horizontal="justify" vertical="top" wrapText="1"/>
    </xf>
    <xf numFmtId="0" fontId="30" fillId="0" borderId="159" xfId="0" applyFont="1" applyFill="1" applyBorder="1" applyAlignment="1">
      <alignment horizontal="justify" vertical="top" wrapText="1"/>
    </xf>
    <xf numFmtId="3" fontId="27" fillId="0" borderId="159" xfId="0" applyNumberFormat="1" applyFont="1" applyFill="1" applyBorder="1" applyAlignment="1">
      <alignment horizontal="right" wrapText="1"/>
    </xf>
    <xf numFmtId="3" fontId="27" fillId="0" borderId="158" xfId="0" applyNumberFormat="1" applyFont="1" applyFill="1" applyBorder="1" applyAlignment="1">
      <alignment horizontal="right" wrapText="1"/>
    </xf>
    <xf numFmtId="0" fontId="26" fillId="0" borderId="0" xfId="0" applyFont="1" applyFill="1" applyBorder="1"/>
    <xf numFmtId="0" fontId="31" fillId="0" borderId="41" xfId="0" applyFont="1" applyFill="1" applyBorder="1"/>
    <xf numFmtId="0" fontId="31" fillId="0" borderId="5" xfId="0" applyFont="1" applyFill="1" applyBorder="1"/>
    <xf numFmtId="0" fontId="32" fillId="0" borderId="144" xfId="0" applyFont="1" applyFill="1" applyBorder="1"/>
    <xf numFmtId="0" fontId="26" fillId="0" borderId="27" xfId="0" applyFont="1" applyFill="1" applyBorder="1"/>
    <xf numFmtId="0" fontId="32" fillId="0" borderId="145" xfId="0" applyFont="1" applyFill="1" applyBorder="1"/>
    <xf numFmtId="0" fontId="26" fillId="0" borderId="83" xfId="0" applyFont="1" applyFill="1" applyBorder="1"/>
    <xf numFmtId="0" fontId="31" fillId="0" borderId="145" xfId="0" applyFont="1" applyFill="1" applyBorder="1"/>
    <xf numFmtId="0" fontId="31" fillId="0" borderId="27" xfId="0" applyFont="1" applyFill="1" applyBorder="1"/>
    <xf numFmtId="0" fontId="32" fillId="0" borderId="146" xfId="0" applyFont="1" applyFill="1" applyBorder="1"/>
    <xf numFmtId="0" fontId="27" fillId="0" borderId="5" xfId="0" applyFont="1" applyFill="1" applyBorder="1"/>
    <xf numFmtId="4" fontId="35" fillId="0" borderId="82" xfId="0" applyNumberFormat="1" applyFont="1" applyBorder="1"/>
    <xf numFmtId="4" fontId="35" fillId="0" borderId="83" xfId="0" applyNumberFormat="1" applyFont="1" applyBorder="1"/>
    <xf numFmtId="3" fontId="0" fillId="0" borderId="0" xfId="0" applyNumberFormat="1" applyFont="1"/>
    <xf numFmtId="0" fontId="26" fillId="0" borderId="96" xfId="0" applyFont="1" applyFill="1" applyBorder="1" applyAlignment="1">
      <alignment horizontal="center"/>
    </xf>
    <xf numFmtId="0" fontId="30" fillId="0" borderId="147" xfId="0" applyFont="1" applyFill="1" applyBorder="1" applyAlignment="1">
      <alignment horizontal="center" vertical="center"/>
    </xf>
    <xf numFmtId="0" fontId="30" fillId="0" borderId="154" xfId="0" applyFont="1" applyFill="1" applyBorder="1" applyAlignment="1">
      <alignment horizontal="center"/>
    </xf>
    <xf numFmtId="3" fontId="30" fillId="0" borderId="67" xfId="0" applyNumberFormat="1" applyFont="1" applyFill="1" applyBorder="1" applyAlignment="1">
      <alignment horizontal="right" vertical="justify"/>
    </xf>
    <xf numFmtId="3" fontId="31" fillId="0" borderId="147" xfId="0" applyNumberFormat="1" applyFont="1" applyFill="1" applyBorder="1" applyAlignment="1">
      <alignment horizontal="right" vertical="justify"/>
    </xf>
    <xf numFmtId="3" fontId="29" fillId="0" borderId="154" xfId="0" applyNumberFormat="1" applyFont="1" applyFill="1" applyBorder="1"/>
    <xf numFmtId="3" fontId="30" fillId="0" borderId="64" xfId="0" applyNumberFormat="1" applyFont="1" applyFill="1" applyBorder="1"/>
    <xf numFmtId="3" fontId="30" fillId="0" borderId="64" xfId="0" applyNumberFormat="1" applyFont="1" applyFill="1" applyBorder="1" applyAlignment="1">
      <alignment vertical="justify"/>
    </xf>
    <xf numFmtId="3" fontId="31" fillId="0" borderId="147" xfId="0" applyNumberFormat="1" applyFont="1" applyFill="1" applyBorder="1" applyAlignment="1">
      <alignment vertical="justify"/>
    </xf>
    <xf numFmtId="3" fontId="30" fillId="0" borderId="63" xfId="0" applyNumberFormat="1" applyFont="1" applyFill="1" applyBorder="1" applyAlignment="1">
      <alignment vertical="justify"/>
    </xf>
    <xf numFmtId="3" fontId="30" fillId="0" borderId="63" xfId="0" applyNumberFormat="1" applyFont="1" applyFill="1" applyBorder="1"/>
    <xf numFmtId="3" fontId="30" fillId="0" borderId="66" xfId="0" applyNumberFormat="1" applyFont="1" applyFill="1" applyBorder="1" applyAlignment="1">
      <alignment vertical="justify"/>
    </xf>
    <xf numFmtId="3" fontId="30" fillId="0" borderId="67" xfId="0" applyNumberFormat="1" applyFont="1" applyFill="1" applyBorder="1" applyAlignment="1">
      <alignment vertical="justify"/>
    </xf>
    <xf numFmtId="3" fontId="30" fillId="0" borderId="66" xfId="0" applyNumberFormat="1" applyFont="1" applyFill="1" applyBorder="1" applyAlignment="1">
      <alignment horizontal="right" vertical="justify"/>
    </xf>
    <xf numFmtId="3" fontId="30" fillId="0" borderId="69" xfId="0" applyNumberFormat="1" applyFont="1" applyFill="1" applyBorder="1" applyAlignment="1">
      <alignment vertical="justify"/>
    </xf>
    <xf numFmtId="3" fontId="30" fillId="0" borderId="70" xfId="0" applyNumberFormat="1" applyFont="1" applyFill="1" applyBorder="1" applyAlignment="1">
      <alignment vertical="justify"/>
    </xf>
    <xf numFmtId="0" fontId="31" fillId="0" borderId="65" xfId="0" applyFont="1" applyFill="1" applyBorder="1" applyAlignment="1">
      <alignment horizontal="center"/>
    </xf>
    <xf numFmtId="3" fontId="29" fillId="0" borderId="65" xfId="0" applyNumberFormat="1" applyFont="1" applyFill="1" applyBorder="1"/>
    <xf numFmtId="3" fontId="53" fillId="0" borderId="65" xfId="0" applyNumberFormat="1" applyFont="1" applyFill="1" applyBorder="1"/>
    <xf numFmtId="3" fontId="53" fillId="0" borderId="66" xfId="0" applyNumberFormat="1" applyFont="1" applyFill="1" applyBorder="1"/>
    <xf numFmtId="3" fontId="53" fillId="0" borderId="67" xfId="0" applyNumberFormat="1" applyFont="1" applyFill="1" applyBorder="1"/>
    <xf numFmtId="165" fontId="29" fillId="0" borderId="65" xfId="0" applyNumberFormat="1" applyFont="1" applyFill="1" applyBorder="1" applyAlignment="1">
      <alignment horizontal="right" vertical="justify"/>
    </xf>
    <xf numFmtId="165" fontId="29" fillId="0" borderId="66" xfId="0" applyNumberFormat="1" applyFont="1" applyFill="1" applyBorder="1" applyAlignment="1">
      <alignment horizontal="right" vertical="justify"/>
    </xf>
    <xf numFmtId="165" fontId="29" fillId="0" borderId="67" xfId="0" applyNumberFormat="1" applyFont="1" applyFill="1" applyBorder="1" applyAlignment="1">
      <alignment horizontal="right" vertical="justify"/>
    </xf>
    <xf numFmtId="165" fontId="53" fillId="0" borderId="65" xfId="0" applyNumberFormat="1" applyFont="1" applyFill="1" applyBorder="1" applyAlignment="1">
      <alignment vertical="justify"/>
    </xf>
    <xf numFmtId="165" fontId="53" fillId="0" borderId="66" xfId="0" applyNumberFormat="1" applyFont="1" applyFill="1" applyBorder="1" applyAlignment="1">
      <alignment vertical="justify"/>
    </xf>
    <xf numFmtId="165" fontId="53" fillId="0" borderId="67" xfId="0" applyNumberFormat="1" applyFont="1" applyFill="1" applyBorder="1" applyAlignment="1">
      <alignment vertical="justify"/>
    </xf>
    <xf numFmtId="3" fontId="30" fillId="0" borderId="65" xfId="0" applyNumberFormat="1" applyFont="1" applyFill="1" applyBorder="1"/>
    <xf numFmtId="0" fontId="29" fillId="0" borderId="65" xfId="0" applyFont="1" applyFill="1" applyBorder="1"/>
    <xf numFmtId="0" fontId="53" fillId="0" borderId="65" xfId="0" applyFont="1" applyFill="1" applyBorder="1"/>
    <xf numFmtId="0" fontId="53" fillId="0" borderId="66" xfId="0" applyFont="1" applyFill="1" applyBorder="1"/>
    <xf numFmtId="0" fontId="53" fillId="0" borderId="67" xfId="0" applyFont="1" applyFill="1" applyBorder="1"/>
    <xf numFmtId="165" fontId="30" fillId="0" borderId="65" xfId="0" applyNumberFormat="1" applyFont="1" applyFill="1" applyBorder="1" applyAlignment="1">
      <alignment horizontal="right" vertical="justify"/>
    </xf>
    <xf numFmtId="3" fontId="30" fillId="0" borderId="69" xfId="0" applyNumberFormat="1" applyFont="1" applyFill="1" applyBorder="1"/>
    <xf numFmtId="0" fontId="30" fillId="0" borderId="69" xfId="0" applyFont="1" applyFill="1" applyBorder="1"/>
    <xf numFmtId="3" fontId="30" fillId="0" borderId="70" xfId="0" applyNumberFormat="1" applyFont="1" applyFill="1" applyBorder="1"/>
    <xf numFmtId="0" fontId="32" fillId="0" borderId="94" xfId="0" applyFont="1" applyBorder="1" applyAlignment="1">
      <alignment horizontal="center"/>
    </xf>
    <xf numFmtId="0" fontId="31" fillId="0" borderId="59" xfId="0" applyFont="1" applyFill="1" applyBorder="1" applyAlignment="1">
      <alignment horizontal="center" vertical="center" wrapText="1"/>
    </xf>
    <xf numFmtId="0" fontId="31" fillId="0" borderId="60" xfId="0" applyFont="1" applyFill="1" applyBorder="1" applyAlignment="1">
      <alignment horizontal="center" vertical="center" wrapText="1"/>
    </xf>
    <xf numFmtId="0" fontId="31" fillId="0" borderId="58" xfId="0" applyFont="1" applyFill="1" applyBorder="1" applyAlignment="1">
      <alignment horizontal="center" vertical="center" wrapText="1"/>
    </xf>
    <xf numFmtId="0" fontId="77" fillId="0" borderId="160" xfId="0" applyFont="1" applyBorder="1" applyAlignment="1" applyProtection="1">
      <alignment horizontal="right" vertical="center" indent="1"/>
    </xf>
    <xf numFmtId="0" fontId="77" fillId="0" borderId="161" xfId="0" applyFont="1" applyBorder="1"/>
    <xf numFmtId="0" fontId="77" fillId="0" borderId="161" xfId="0" applyFont="1" applyBorder="1" applyAlignment="1" applyProtection="1">
      <alignment vertical="center"/>
      <protection locked="0"/>
    </xf>
    <xf numFmtId="3" fontId="77" fillId="0" borderId="161" xfId="40" applyNumberFormat="1" applyFont="1" applyFill="1" applyBorder="1" applyAlignment="1">
      <alignment horizontal="right"/>
    </xf>
    <xf numFmtId="0" fontId="77" fillId="0" borderId="161" xfId="0" applyFont="1" applyBorder="1" applyAlignment="1" applyProtection="1">
      <protection locked="0"/>
    </xf>
    <xf numFmtId="0" fontId="77" fillId="0" borderId="161" xfId="0" applyFont="1" applyBorder="1" applyAlignment="1" applyProtection="1">
      <alignment horizontal="left" vertical="center"/>
      <protection locked="0"/>
    </xf>
    <xf numFmtId="0" fontId="77" fillId="0" borderId="161" xfId="1" applyFont="1" applyFill="1" applyBorder="1" applyAlignment="1" applyProtection="1">
      <alignment horizontal="left" vertical="center" wrapText="1"/>
    </xf>
    <xf numFmtId="0" fontId="77" fillId="0" borderId="161" xfId="0" applyFont="1" applyBorder="1" applyAlignment="1">
      <alignment wrapText="1"/>
    </xf>
    <xf numFmtId="3" fontId="77" fillId="0" borderId="161" xfId="0" applyNumberFormat="1" applyFont="1" applyFill="1" applyBorder="1" applyAlignment="1" applyProtection="1">
      <alignment horizontal="right" vertical="center" indent="1"/>
      <protection locked="0"/>
    </xf>
    <xf numFmtId="3" fontId="77" fillId="0" borderId="161" xfId="0" applyNumberFormat="1" applyFont="1" applyBorder="1" applyAlignment="1" applyProtection="1">
      <alignment horizontal="right" vertical="center" indent="1"/>
      <protection locked="0"/>
    </xf>
    <xf numFmtId="164" fontId="77" fillId="19" borderId="21" xfId="0" applyNumberFormat="1" applyFont="1" applyFill="1" applyBorder="1" applyAlignment="1" applyProtection="1">
      <alignment horizontal="left" vertical="center" wrapText="1" indent="2"/>
    </xf>
    <xf numFmtId="3" fontId="81" fillId="0" borderId="21" xfId="0" applyNumberFormat="1" applyFont="1" applyFill="1" applyBorder="1" applyAlignment="1" applyProtection="1">
      <alignment horizontal="right" vertical="center" indent="1"/>
    </xf>
    <xf numFmtId="2" fontId="77" fillId="0" borderId="162" xfId="0" applyNumberFormat="1" applyFont="1" applyBorder="1" applyAlignment="1">
      <alignment horizontal="right" vertical="center"/>
    </xf>
    <xf numFmtId="2" fontId="35" fillId="0" borderId="20" xfId="0" applyNumberFormat="1" applyFont="1" applyBorder="1" applyAlignment="1">
      <alignment horizontal="right" vertical="center"/>
    </xf>
    <xf numFmtId="3" fontId="77" fillId="0" borderId="163" xfId="0" applyNumberFormat="1" applyFont="1" applyBorder="1" applyAlignment="1" applyProtection="1">
      <alignment horizontal="right" vertical="center" indent="1"/>
      <protection locked="0"/>
    </xf>
    <xf numFmtId="0" fontId="54" fillId="0" borderId="25" xfId="45" applyFont="1" applyFill="1" applyBorder="1" applyAlignment="1" applyProtection="1">
      <alignment horizontal="center" vertical="center" wrapText="1"/>
    </xf>
    <xf numFmtId="0" fontId="54" fillId="0" borderId="5" xfId="45" applyFont="1" applyFill="1" applyBorder="1" applyAlignment="1" applyProtection="1">
      <alignment horizontal="center" vertical="center" wrapText="1"/>
    </xf>
    <xf numFmtId="0" fontId="54" fillId="0" borderId="78" xfId="45" applyFont="1" applyFill="1" applyBorder="1" applyAlignment="1" applyProtection="1">
      <alignment horizontal="center" vertical="center" wrapText="1"/>
    </xf>
    <xf numFmtId="164" fontId="18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74" fillId="0" borderId="0" xfId="45" applyNumberFormat="1" applyFont="1" applyFill="1" applyAlignment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0" xfId="1" applyNumberFormat="1" applyFont="1" applyFill="1" applyBorder="1" applyAlignment="1" applyProtection="1">
      <alignment horizontal="right" vertical="center" wrapText="1"/>
    </xf>
    <xf numFmtId="164" fontId="75" fillId="0" borderId="0" xfId="45" applyNumberFormat="1" applyFont="1" applyFill="1" applyBorder="1" applyAlignment="1">
      <alignment vertical="center" wrapText="1"/>
    </xf>
    <xf numFmtId="164" fontId="18" fillId="0" borderId="82" xfId="1" applyNumberFormat="1" applyFont="1" applyFill="1" applyBorder="1" applyAlignment="1" applyProtection="1">
      <alignment horizontal="right" vertical="center" wrapText="1"/>
      <protection locked="0"/>
    </xf>
    <xf numFmtId="0" fontId="67" fillId="0" borderId="24" xfId="1" applyFont="1" applyFill="1" applyBorder="1" applyAlignment="1" applyProtection="1">
      <alignment horizontal="left" indent="2"/>
    </xf>
    <xf numFmtId="164" fontId="2" fillId="0" borderId="39" xfId="1" applyNumberFormat="1" applyFont="1" applyFill="1" applyBorder="1" applyAlignment="1" applyProtection="1">
      <alignment vertical="center" wrapText="1"/>
      <protection locked="0"/>
    </xf>
    <xf numFmtId="164" fontId="54" fillId="0" borderId="5" xfId="45" applyNumberFormat="1" applyFont="1" applyFill="1" applyBorder="1" applyAlignment="1" applyProtection="1">
      <alignment horizontal="center" vertical="center" wrapText="1"/>
    </xf>
    <xf numFmtId="164" fontId="73" fillId="0" borderId="83" xfId="1" applyNumberFormat="1" applyFont="1" applyFill="1" applyBorder="1" applyAlignment="1" applyProtection="1">
      <alignment horizontal="right" vertical="center" wrapText="1"/>
      <protection locked="0"/>
    </xf>
    <xf numFmtId="164" fontId="73" fillId="0" borderId="24" xfId="1" applyNumberFormat="1" applyFont="1" applyFill="1" applyBorder="1" applyAlignment="1" applyProtection="1">
      <alignment horizontal="right" vertical="center" wrapText="1"/>
    </xf>
    <xf numFmtId="164" fontId="55" fillId="0" borderId="31" xfId="45" applyNumberFormat="1" applyFont="1" applyFill="1" applyBorder="1" applyAlignment="1" applyProtection="1">
      <alignment vertical="center" wrapText="1"/>
    </xf>
    <xf numFmtId="164" fontId="63" fillId="0" borderId="10" xfId="45" applyNumberFormat="1" applyFont="1" applyFill="1" applyBorder="1" applyAlignment="1" applyProtection="1">
      <alignment horizontal="right" vertical="center" wrapText="1"/>
    </xf>
    <xf numFmtId="164" fontId="18" fillId="0" borderId="82" xfId="1" applyNumberFormat="1" applyFont="1" applyFill="1" applyBorder="1" applyAlignment="1" applyProtection="1">
      <alignment vertical="center" wrapText="1"/>
    </xf>
    <xf numFmtId="164" fontId="18" fillId="0" borderId="82" xfId="1" applyNumberFormat="1" applyFont="1" applyFill="1" applyBorder="1" applyAlignment="1" applyProtection="1">
      <alignment vertical="center" wrapText="1"/>
      <protection locked="0"/>
    </xf>
    <xf numFmtId="164" fontId="18" fillId="0" borderId="84" xfId="1" applyNumberFormat="1" applyFont="1" applyFill="1" applyBorder="1" applyAlignment="1" applyProtection="1">
      <alignment vertical="center" wrapText="1"/>
      <protection locked="0"/>
    </xf>
    <xf numFmtId="164" fontId="23" fillId="0" borderId="10" xfId="1" applyNumberFormat="1" applyFont="1" applyFill="1" applyBorder="1" applyAlignment="1" applyProtection="1">
      <alignment vertical="center" wrapText="1"/>
    </xf>
    <xf numFmtId="3" fontId="26" fillId="0" borderId="74" xfId="0" applyNumberFormat="1" applyFont="1" applyBorder="1" applyAlignment="1"/>
    <xf numFmtId="3" fontId="26" fillId="0" borderId="26" xfId="0" applyNumberFormat="1" applyFont="1" applyBorder="1"/>
    <xf numFmtId="164" fontId="1" fillId="0" borderId="82" xfId="1" applyNumberFormat="1" applyFont="1" applyFill="1" applyBorder="1" applyAlignment="1" applyProtection="1">
      <alignment horizontal="right" vertical="center" wrapText="1"/>
      <protection locked="0"/>
    </xf>
    <xf numFmtId="164" fontId="58" fillId="0" borderId="35" xfId="1" applyNumberFormat="1" applyFont="1" applyFill="1" applyBorder="1" applyAlignment="1" applyProtection="1">
      <alignment vertical="center" wrapText="1"/>
      <protection locked="0"/>
    </xf>
    <xf numFmtId="3" fontId="35" fillId="0" borderId="26" xfId="0" applyNumberFormat="1" applyFont="1" applyFill="1" applyBorder="1"/>
    <xf numFmtId="3" fontId="35" fillId="0" borderId="131" xfId="0" applyNumberFormat="1" applyFont="1" applyFill="1" applyBorder="1"/>
    <xf numFmtId="3" fontId="35" fillId="0" borderId="88" xfId="0" applyNumberFormat="1" applyFont="1" applyFill="1" applyBorder="1"/>
    <xf numFmtId="3" fontId="34" fillId="0" borderId="7" xfId="0" applyNumberFormat="1" applyFont="1" applyFill="1" applyBorder="1"/>
    <xf numFmtId="3" fontId="35" fillId="0" borderId="7" xfId="0" applyNumberFormat="1" applyFont="1" applyFill="1" applyBorder="1"/>
    <xf numFmtId="3" fontId="34" fillId="0" borderId="74" xfId="0" applyNumberFormat="1" applyFont="1" applyFill="1" applyBorder="1"/>
    <xf numFmtId="0" fontId="0" fillId="0" borderId="139" xfId="0" applyFill="1" applyBorder="1"/>
    <xf numFmtId="0" fontId="0" fillId="0" borderId="80" xfId="0" applyFill="1" applyBorder="1"/>
    <xf numFmtId="3" fontId="0" fillId="0" borderId="111" xfId="0" applyNumberFormat="1" applyFill="1" applyBorder="1"/>
    <xf numFmtId="0" fontId="27" fillId="0" borderId="7" xfId="0" applyFont="1" applyFill="1" applyBorder="1" applyAlignment="1">
      <alignment horizontal="center"/>
    </xf>
    <xf numFmtId="3" fontId="26" fillId="0" borderId="44" xfId="0" applyNumberFormat="1" applyFont="1" applyFill="1" applyBorder="1"/>
    <xf numFmtId="10" fontId="26" fillId="0" borderId="45" xfId="0" applyNumberFormat="1" applyFont="1" applyFill="1" applyBorder="1"/>
    <xf numFmtId="3" fontId="27" fillId="0" borderId="0" xfId="0" applyNumberFormat="1" applyFont="1" applyFill="1" applyBorder="1" applyAlignment="1">
      <alignment horizontal="right" wrapText="1"/>
    </xf>
    <xf numFmtId="3" fontId="26" fillId="0" borderId="0" xfId="0" applyNumberFormat="1" applyFont="1" applyBorder="1"/>
    <xf numFmtId="3" fontId="27" fillId="0" borderId="0" xfId="0" applyNumberFormat="1" applyFont="1" applyBorder="1"/>
    <xf numFmtId="3" fontId="27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horizontal="right" wrapText="1"/>
    </xf>
    <xf numFmtId="0" fontId="26" fillId="0" borderId="0" xfId="0" applyFont="1" applyFill="1" applyBorder="1" applyAlignment="1">
      <alignment horizontal="right" wrapText="1"/>
    </xf>
    <xf numFmtId="0" fontId="27" fillId="0" borderId="0" xfId="0" applyFont="1" applyFill="1" applyBorder="1" applyAlignment="1">
      <alignment horizontal="right" wrapText="1"/>
    </xf>
    <xf numFmtId="0" fontId="0" fillId="0" borderId="0" xfId="0" applyBorder="1"/>
    <xf numFmtId="3" fontId="0" fillId="0" borderId="0" xfId="0" applyNumberFormat="1" applyBorder="1"/>
    <xf numFmtId="3" fontId="26" fillId="0" borderId="0" xfId="0" applyNumberFormat="1" applyFont="1" applyFill="1" applyBorder="1"/>
    <xf numFmtId="3" fontId="27" fillId="0" borderId="0" xfId="0" applyNumberFormat="1" applyFont="1" applyFill="1" applyBorder="1"/>
    <xf numFmtId="0" fontId="0" fillId="0" borderId="0" xfId="0" applyFill="1" applyBorder="1"/>
    <xf numFmtId="3" fontId="25" fillId="0" borderId="0" xfId="0" applyNumberFormat="1" applyFont="1" applyFill="1" applyBorder="1"/>
    <xf numFmtId="3" fontId="0" fillId="0" borderId="0" xfId="0" applyNumberFormat="1" applyFill="1" applyBorder="1"/>
    <xf numFmtId="0" fontId="0" fillId="0" borderId="0" xfId="0" applyFont="1" applyFill="1"/>
    <xf numFmtId="3" fontId="25" fillId="0" borderId="0" xfId="0" applyNumberFormat="1" applyFont="1" applyFill="1"/>
    <xf numFmtId="0" fontId="26" fillId="0" borderId="161" xfId="0" applyFont="1" applyFill="1" applyBorder="1"/>
    <xf numFmtId="3" fontId="26" fillId="0" borderId="161" xfId="0" applyNumberFormat="1" applyFont="1" applyFill="1" applyBorder="1"/>
    <xf numFmtId="3" fontId="27" fillId="0" borderId="161" xfId="0" applyNumberFormat="1" applyFont="1" applyFill="1" applyBorder="1"/>
    <xf numFmtId="3" fontId="29" fillId="0" borderId="125" xfId="0" applyNumberFormat="1" applyFont="1" applyFill="1" applyBorder="1"/>
    <xf numFmtId="3" fontId="30" fillId="0" borderId="64" xfId="0" applyNumberFormat="1" applyFont="1" applyFill="1" applyBorder="1" applyAlignment="1">
      <alignment horizontal="right" vertical="justify"/>
    </xf>
    <xf numFmtId="164" fontId="1" fillId="0" borderId="5" xfId="1" applyNumberFormat="1" applyFont="1" applyFill="1" applyBorder="1" applyAlignment="1" applyProtection="1">
      <alignment vertical="center" wrapText="1"/>
    </xf>
    <xf numFmtId="0" fontId="77" fillId="0" borderId="161" xfId="0" applyFont="1" applyBorder="1" applyAlignment="1" applyProtection="1">
      <alignment vertical="center" wrapText="1"/>
      <protection locked="0"/>
    </xf>
    <xf numFmtId="3" fontId="77" fillId="0" borderId="161" xfId="0" applyNumberFormat="1" applyFont="1" applyFill="1" applyBorder="1" applyAlignment="1" applyProtection="1">
      <alignment horizontal="right"/>
      <protection locked="0"/>
    </xf>
    <xf numFmtId="0" fontId="77" fillId="0" borderId="163" xfId="0" applyFont="1" applyBorder="1" applyAlignment="1" applyProtection="1">
      <alignment vertical="center"/>
      <protection locked="0"/>
    </xf>
    <xf numFmtId="3" fontId="77" fillId="0" borderId="10" xfId="0" applyNumberFormat="1" applyFont="1" applyBorder="1" applyAlignment="1" applyProtection="1">
      <alignment horizontal="right" wrapText="1"/>
    </xf>
    <xf numFmtId="3" fontId="77" fillId="0" borderId="161" xfId="0" applyNumberFormat="1" applyFont="1" applyBorder="1" applyAlignment="1" applyProtection="1">
      <alignment horizontal="right" wrapText="1"/>
    </xf>
    <xf numFmtId="3" fontId="77" fillId="0" borderId="161" xfId="0" applyNumberFormat="1" applyFont="1" applyFill="1" applyBorder="1" applyAlignment="1" applyProtection="1">
      <alignment horizontal="right"/>
    </xf>
    <xf numFmtId="3" fontId="81" fillId="0" borderId="21" xfId="0" applyNumberFormat="1" applyFont="1" applyFill="1" applyBorder="1" applyAlignment="1" applyProtection="1">
      <alignment horizontal="right" indent="1"/>
    </xf>
    <xf numFmtId="3" fontId="77" fillId="0" borderId="161" xfId="0" applyNumberFormat="1" applyFont="1" applyFill="1" applyBorder="1" applyAlignment="1" applyProtection="1">
      <alignment horizontal="right" indent="1"/>
      <protection locked="0"/>
    </xf>
    <xf numFmtId="3" fontId="35" fillId="0" borderId="161" xfId="0" applyNumberFormat="1" applyFont="1" applyBorder="1" applyAlignment="1">
      <alignment horizontal="right"/>
    </xf>
    <xf numFmtId="3" fontId="35" fillId="0" borderId="163" xfId="0" applyNumberFormat="1" applyFont="1" applyBorder="1" applyAlignment="1">
      <alignment horizontal="right"/>
    </xf>
    <xf numFmtId="4" fontId="70" fillId="0" borderId="5" xfId="0" applyNumberFormat="1" applyFont="1" applyFill="1" applyBorder="1" applyAlignment="1">
      <alignment horizontal="right" vertical="center" wrapText="1"/>
    </xf>
    <xf numFmtId="0" fontId="23" fillId="0" borderId="72" xfId="0" applyFont="1" applyFill="1" applyBorder="1" applyAlignment="1" applyProtection="1">
      <alignment horizontal="left" vertical="center"/>
    </xf>
    <xf numFmtId="0" fontId="18" fillId="0" borderId="73" xfId="45" applyFill="1" applyBorder="1" applyAlignment="1">
      <alignment vertical="center" wrapText="1"/>
    </xf>
    <xf numFmtId="0" fontId="68" fillId="0" borderId="32" xfId="1" applyFont="1" applyFill="1" applyBorder="1" applyAlignment="1">
      <alignment horizontal="center"/>
    </xf>
    <xf numFmtId="0" fontId="68" fillId="0" borderId="21" xfId="1" applyFont="1" applyFill="1" applyBorder="1" applyAlignment="1">
      <alignment horizontal="center"/>
    </xf>
    <xf numFmtId="0" fontId="70" fillId="0" borderId="105" xfId="0" applyFont="1" applyFill="1" applyBorder="1" applyAlignment="1">
      <alignment horizontal="left" vertical="center" wrapText="1"/>
    </xf>
    <xf numFmtId="0" fontId="70" fillId="0" borderId="22" xfId="0" applyFont="1" applyFill="1" applyBorder="1" applyAlignment="1">
      <alignment horizontal="left" vertical="center" wrapText="1"/>
    </xf>
    <xf numFmtId="0" fontId="70" fillId="0" borderId="121" xfId="0" applyFont="1" applyFill="1" applyBorder="1" applyAlignment="1">
      <alignment horizontal="left" vertical="center" wrapText="1"/>
    </xf>
    <xf numFmtId="0" fontId="54" fillId="0" borderId="25" xfId="45" applyFont="1" applyFill="1" applyBorder="1" applyAlignment="1" applyProtection="1">
      <alignment horizontal="center" vertical="center" wrapText="1"/>
    </xf>
    <xf numFmtId="0" fontId="54" fillId="0" borderId="5" xfId="45" applyFont="1" applyFill="1" applyBorder="1" applyAlignment="1" applyProtection="1">
      <alignment horizontal="center" vertical="center" wrapText="1"/>
    </xf>
    <xf numFmtId="0" fontId="54" fillId="0" borderId="105" xfId="45" applyFont="1" applyFill="1" applyBorder="1" applyAlignment="1" applyProtection="1">
      <alignment horizontal="center" vertical="center" wrapText="1"/>
    </xf>
    <xf numFmtId="0" fontId="54" fillId="0" borderId="22" xfId="45" applyFont="1" applyFill="1" applyBorder="1" applyAlignment="1" applyProtection="1">
      <alignment horizontal="center" vertical="center" wrapText="1"/>
    </xf>
    <xf numFmtId="0" fontId="54" fillId="0" borderId="106" xfId="45" applyFont="1" applyFill="1" applyBorder="1" applyAlignment="1" applyProtection="1">
      <alignment horizontal="center" vertical="center" wrapText="1"/>
    </xf>
    <xf numFmtId="0" fontId="54" fillId="0" borderId="85" xfId="45" applyFont="1" applyFill="1" applyBorder="1" applyAlignment="1" applyProtection="1">
      <alignment horizontal="center" vertical="center" wrapText="1"/>
    </xf>
    <xf numFmtId="0" fontId="54" fillId="0" borderId="81" xfId="45" applyFont="1" applyFill="1" applyBorder="1" applyAlignment="1" applyProtection="1">
      <alignment horizontal="center" vertical="center" wrapText="1"/>
    </xf>
    <xf numFmtId="0" fontId="54" fillId="0" borderId="86" xfId="45" applyFont="1" applyFill="1" applyBorder="1" applyAlignment="1" applyProtection="1">
      <alignment horizontal="center" vertical="center" wrapText="1"/>
    </xf>
    <xf numFmtId="0" fontId="54" fillId="0" borderId="55" xfId="45" applyFont="1" applyFill="1" applyBorder="1" applyAlignment="1" applyProtection="1">
      <alignment horizontal="center" vertical="center" wrapText="1"/>
    </xf>
    <xf numFmtId="0" fontId="54" fillId="0" borderId="31" xfId="45" applyFont="1" applyFill="1" applyBorder="1" applyAlignment="1" applyProtection="1">
      <alignment horizontal="center" vertical="center" wrapText="1"/>
    </xf>
    <xf numFmtId="0" fontId="73" fillId="0" borderId="110" xfId="45" applyFont="1" applyFill="1" applyBorder="1" applyAlignment="1" applyProtection="1">
      <alignment horizontal="right"/>
    </xf>
    <xf numFmtId="0" fontId="73" fillId="0" borderId="80" xfId="45" applyFont="1" applyFill="1" applyBorder="1" applyAlignment="1" applyProtection="1">
      <alignment horizontal="right"/>
    </xf>
    <xf numFmtId="0" fontId="73" fillId="0" borderId="111" xfId="45" applyFont="1" applyFill="1" applyBorder="1" applyAlignment="1" applyProtection="1">
      <alignment horizontal="right"/>
    </xf>
    <xf numFmtId="0" fontId="54" fillId="0" borderId="115" xfId="45" applyFont="1" applyFill="1" applyBorder="1" applyAlignment="1" applyProtection="1">
      <alignment horizontal="center" vertical="center"/>
      <protection locked="0"/>
    </xf>
    <xf numFmtId="0" fontId="54" fillId="0" borderId="81" xfId="45" applyFont="1" applyFill="1" applyBorder="1" applyAlignment="1" applyProtection="1">
      <alignment horizontal="center" vertical="center"/>
      <protection locked="0"/>
    </xf>
    <xf numFmtId="0" fontId="54" fillId="0" borderId="86" xfId="45" applyFont="1" applyFill="1" applyBorder="1" applyAlignment="1" applyProtection="1">
      <alignment horizontal="center" vertical="center"/>
      <protection locked="0"/>
    </xf>
    <xf numFmtId="0" fontId="54" fillId="0" borderId="41" xfId="45" applyFont="1" applyFill="1" applyBorder="1" applyAlignment="1" applyProtection="1">
      <alignment horizontal="center" vertical="center"/>
      <protection locked="0"/>
    </xf>
    <xf numFmtId="0" fontId="54" fillId="0" borderId="23" xfId="45" applyFont="1" applyFill="1" applyBorder="1" applyAlignment="1" applyProtection="1">
      <alignment horizontal="center" vertical="center"/>
      <protection locked="0"/>
    </xf>
    <xf numFmtId="0" fontId="54" fillId="0" borderId="113" xfId="45" applyFont="1" applyFill="1" applyBorder="1" applyAlignment="1" applyProtection="1">
      <alignment horizontal="center" vertical="center"/>
      <protection locked="0"/>
    </xf>
    <xf numFmtId="0" fontId="54" fillId="0" borderId="112" xfId="45" applyFont="1" applyFill="1" applyBorder="1" applyAlignment="1" applyProtection="1">
      <alignment horizontal="center" vertical="center" wrapText="1"/>
    </xf>
    <xf numFmtId="0" fontId="54" fillId="0" borderId="78" xfId="45" applyFont="1" applyFill="1" applyBorder="1" applyAlignment="1" applyProtection="1">
      <alignment horizontal="center" vertical="center" wrapText="1"/>
    </xf>
    <xf numFmtId="0" fontId="54" fillId="0" borderId="99" xfId="45" applyFont="1" applyFill="1" applyBorder="1" applyAlignment="1" applyProtection="1">
      <alignment horizontal="center" vertical="center" wrapText="1"/>
      <protection locked="0"/>
    </xf>
    <xf numFmtId="0" fontId="54" fillId="0" borderId="100" xfId="45" applyFont="1" applyFill="1" applyBorder="1" applyAlignment="1" applyProtection="1">
      <alignment horizontal="center" vertical="center" wrapText="1"/>
      <protection locked="0"/>
    </xf>
    <xf numFmtId="0" fontId="54" fillId="0" borderId="101" xfId="45" applyFont="1" applyFill="1" applyBorder="1" applyAlignment="1" applyProtection="1">
      <alignment horizontal="center" vertical="center" wrapText="1"/>
      <protection locked="0"/>
    </xf>
    <xf numFmtId="0" fontId="54" fillId="0" borderId="114" xfId="45" applyFont="1" applyFill="1" applyBorder="1" applyAlignment="1" applyProtection="1">
      <alignment vertical="center" wrapText="1"/>
    </xf>
    <xf numFmtId="0" fontId="54" fillId="0" borderId="40" xfId="45" applyFont="1" applyFill="1" applyBorder="1" applyAlignment="1" applyProtection="1">
      <alignment vertical="center" wrapText="1"/>
    </xf>
    <xf numFmtId="0" fontId="56" fillId="0" borderId="100" xfId="0" applyFont="1" applyFill="1" applyBorder="1" applyAlignment="1" applyProtection="1">
      <alignment horizontal="center" vertical="center" wrapText="1"/>
    </xf>
    <xf numFmtId="0" fontId="56" fillId="0" borderId="101" xfId="0" applyFont="1" applyFill="1" applyBorder="1" applyAlignment="1" applyProtection="1">
      <alignment horizontal="center" vertical="center" wrapText="1"/>
    </xf>
    <xf numFmtId="0" fontId="56" fillId="0" borderId="120" xfId="0" applyFont="1" applyFill="1" applyBorder="1" applyAlignment="1" applyProtection="1">
      <alignment horizontal="center" vertical="center" wrapText="1"/>
    </xf>
    <xf numFmtId="0" fontId="56" fillId="0" borderId="119" xfId="0" applyFont="1" applyFill="1" applyBorder="1" applyAlignment="1" applyProtection="1">
      <alignment horizontal="center" vertical="center" wrapText="1"/>
    </xf>
    <xf numFmtId="0" fontId="73" fillId="0" borderId="105" xfId="45" applyFont="1" applyFill="1" applyBorder="1" applyAlignment="1" applyProtection="1">
      <alignment horizontal="right"/>
    </xf>
    <xf numFmtId="0" fontId="73" fillId="0" borderId="22" xfId="45" applyFont="1" applyFill="1" applyBorder="1" applyAlignment="1" applyProtection="1">
      <alignment horizontal="right"/>
    </xf>
    <xf numFmtId="0" fontId="73" fillId="0" borderId="106" xfId="45" applyFont="1" applyFill="1" applyBorder="1" applyAlignment="1" applyProtection="1">
      <alignment horizontal="right"/>
    </xf>
    <xf numFmtId="0" fontId="54" fillId="0" borderId="75" xfId="45" applyFont="1" applyFill="1" applyBorder="1" applyAlignment="1" applyProtection="1">
      <alignment horizontal="center" vertical="center" wrapText="1"/>
    </xf>
    <xf numFmtId="0" fontId="54" fillId="0" borderId="76" xfId="45" applyFont="1" applyFill="1" applyBorder="1" applyAlignment="1" applyProtection="1">
      <alignment horizontal="center" vertical="center" wrapText="1"/>
    </xf>
    <xf numFmtId="0" fontId="54" fillId="0" borderId="115" xfId="45" applyFont="1" applyFill="1" applyBorder="1" applyAlignment="1" applyProtection="1">
      <alignment horizontal="center" vertical="center" wrapText="1"/>
      <protection locked="0"/>
    </xf>
    <xf numFmtId="0" fontId="54" fillId="0" borderId="81" xfId="45" applyFont="1" applyFill="1" applyBorder="1" applyAlignment="1" applyProtection="1">
      <alignment horizontal="center" vertical="center" wrapText="1"/>
      <protection locked="0"/>
    </xf>
    <xf numFmtId="0" fontId="54" fillId="0" borderId="86" xfId="45" applyFont="1" applyFill="1" applyBorder="1" applyAlignment="1" applyProtection="1">
      <alignment horizontal="center" vertical="center" wrapText="1"/>
      <protection locked="0"/>
    </xf>
    <xf numFmtId="0" fontId="73" fillId="0" borderId="164" xfId="45" applyFont="1" applyFill="1" applyBorder="1" applyAlignment="1" applyProtection="1">
      <alignment horizontal="right"/>
    </xf>
    <xf numFmtId="3" fontId="27" fillId="0" borderId="92" xfId="0" applyNumberFormat="1" applyFont="1" applyFill="1" applyBorder="1" applyAlignment="1"/>
    <xf numFmtId="3" fontId="27" fillId="0" borderId="93" xfId="0" applyNumberFormat="1" applyFont="1" applyFill="1" applyBorder="1" applyAlignment="1"/>
    <xf numFmtId="3" fontId="27" fillId="0" borderId="73" xfId="0" applyNumberFormat="1" applyFont="1" applyFill="1" applyBorder="1" applyAlignment="1"/>
    <xf numFmtId="3" fontId="27" fillId="0" borderId="74" xfId="0" applyNumberFormat="1" applyFont="1" applyFill="1" applyBorder="1" applyAlignment="1"/>
    <xf numFmtId="3" fontId="27" fillId="0" borderId="27" xfId="0" applyNumberFormat="1" applyFont="1" applyFill="1" applyBorder="1" applyAlignment="1"/>
    <xf numFmtId="3" fontId="27" fillId="0" borderId="26" xfId="0" applyNumberFormat="1" applyFont="1" applyFill="1" applyBorder="1" applyAlignment="1"/>
    <xf numFmtId="3" fontId="27" fillId="0" borderId="82" xfId="0" applyNumberFormat="1" applyFont="1" applyFill="1" applyBorder="1" applyAlignment="1"/>
    <xf numFmtId="3" fontId="27" fillId="0" borderId="90" xfId="0" applyNumberFormat="1" applyFont="1" applyFill="1" applyBorder="1" applyAlignment="1"/>
    <xf numFmtId="3" fontId="26" fillId="0" borderId="83" xfId="0" applyNumberFormat="1" applyFont="1" applyFill="1" applyBorder="1" applyAlignment="1"/>
    <xf numFmtId="3" fontId="26" fillId="0" borderId="88" xfId="0" applyNumberFormat="1" applyFont="1" applyFill="1" applyBorder="1" applyAlignment="1"/>
    <xf numFmtId="3" fontId="27" fillId="0" borderId="5" xfId="0" applyNumberFormat="1" applyFont="1" applyFill="1" applyBorder="1" applyAlignment="1"/>
    <xf numFmtId="3" fontId="27" fillId="0" borderId="7" xfId="0" applyNumberFormat="1" applyFont="1" applyFill="1" applyBorder="1" applyAlignment="1"/>
    <xf numFmtId="3" fontId="26" fillId="0" borderId="27" xfId="0" applyNumberFormat="1" applyFont="1" applyFill="1" applyBorder="1" applyAlignment="1"/>
    <xf numFmtId="3" fontId="26" fillId="0" borderId="26" xfId="0" applyNumberFormat="1" applyFont="1" applyFill="1" applyBorder="1" applyAlignment="1"/>
    <xf numFmtId="3" fontId="27" fillId="0" borderId="35" xfId="0" applyNumberFormat="1" applyFont="1" applyFill="1" applyBorder="1" applyAlignment="1"/>
    <xf numFmtId="3" fontId="27" fillId="0" borderId="34" xfId="0" applyNumberFormat="1" applyFont="1" applyFill="1" applyBorder="1" applyAlignment="1"/>
    <xf numFmtId="0" fontId="26" fillId="0" borderId="83" xfId="0" applyFont="1" applyBorder="1" applyAlignment="1"/>
    <xf numFmtId="0" fontId="34" fillId="0" borderId="85" xfId="0" applyFont="1" applyBorder="1" applyAlignment="1">
      <alignment horizontal="center"/>
    </xf>
    <xf numFmtId="0" fontId="34" fillId="0" borderId="81" xfId="0" applyFont="1" applyBorder="1" applyAlignment="1">
      <alignment horizontal="center"/>
    </xf>
    <xf numFmtId="0" fontId="34" fillId="0" borderId="86" xfId="0" applyFont="1" applyBorder="1" applyAlignment="1">
      <alignment horizontal="center"/>
    </xf>
    <xf numFmtId="0" fontId="27" fillId="0" borderId="41" xfId="0" applyFont="1" applyBorder="1" applyAlignment="1"/>
    <xf numFmtId="0" fontId="27" fillId="0" borderId="23" xfId="0" applyFont="1" applyBorder="1" applyAlignment="1"/>
    <xf numFmtId="0" fontId="27" fillId="0" borderId="40" xfId="0" applyFont="1" applyBorder="1" applyAlignment="1"/>
    <xf numFmtId="0" fontId="30" fillId="0" borderId="5" xfId="0" applyFont="1" applyBorder="1" applyAlignment="1">
      <alignment horizontal="center"/>
    </xf>
    <xf numFmtId="0" fontId="26" fillId="0" borderId="27" xfId="0" applyFont="1" applyBorder="1" applyAlignment="1"/>
    <xf numFmtId="0" fontId="27" fillId="0" borderId="5" xfId="0" applyFont="1" applyBorder="1" applyAlignment="1"/>
    <xf numFmtId="0" fontId="27" fillId="0" borderId="35" xfId="0" applyFont="1" applyBorder="1" applyAlignment="1"/>
    <xf numFmtId="0" fontId="27" fillId="0" borderId="73" xfId="0" applyFont="1" applyBorder="1" applyAlignment="1"/>
    <xf numFmtId="0" fontId="27" fillId="0" borderId="7" xfId="0" applyFont="1" applyBorder="1" applyAlignment="1"/>
    <xf numFmtId="0" fontId="27" fillId="0" borderId="27" xfId="0" applyFont="1" applyBorder="1" applyAlignment="1"/>
    <xf numFmtId="0" fontId="27" fillId="0" borderId="82" xfId="0" applyFont="1" applyBorder="1" applyAlignment="1"/>
    <xf numFmtId="0" fontId="27" fillId="0" borderId="92" xfId="0" applyFont="1" applyBorder="1" applyAlignment="1"/>
    <xf numFmtId="0" fontId="26" fillId="0" borderId="27" xfId="0" applyFont="1" applyFill="1" applyBorder="1" applyAlignment="1"/>
    <xf numFmtId="0" fontId="26" fillId="0" borderId="26" xfId="0" applyFont="1" applyFill="1" applyBorder="1" applyAlignment="1"/>
    <xf numFmtId="0" fontId="26" fillId="0" borderId="83" xfId="0" applyFont="1" applyFill="1" applyBorder="1" applyAlignment="1"/>
    <xf numFmtId="0" fontId="26" fillId="0" borderId="88" xfId="0" applyFont="1" applyFill="1" applyBorder="1" applyAlignment="1"/>
    <xf numFmtId="0" fontId="27" fillId="0" borderId="5" xfId="0" applyFont="1" applyFill="1" applyBorder="1" applyAlignment="1"/>
    <xf numFmtId="0" fontId="27" fillId="0" borderId="7" xfId="0" applyFont="1" applyFill="1" applyBorder="1" applyAlignment="1"/>
    <xf numFmtId="0" fontId="27" fillId="0" borderId="35" xfId="0" applyFont="1" applyFill="1" applyBorder="1" applyAlignment="1"/>
    <xf numFmtId="0" fontId="27" fillId="0" borderId="34" xfId="0" applyFont="1" applyFill="1" applyBorder="1" applyAlignment="1"/>
    <xf numFmtId="0" fontId="27" fillId="0" borderId="73" xfId="0" applyFont="1" applyFill="1" applyBorder="1" applyAlignment="1"/>
    <xf numFmtId="0" fontId="27" fillId="0" borderId="74" xfId="0" applyFont="1" applyFill="1" applyBorder="1" applyAlignment="1"/>
    <xf numFmtId="0" fontId="27" fillId="0" borderId="128" xfId="0" applyFont="1" applyBorder="1" applyAlignment="1"/>
    <xf numFmtId="0" fontId="26" fillId="0" borderId="84" xfId="0" applyFont="1" applyFill="1" applyBorder="1" applyAlignment="1"/>
    <xf numFmtId="0" fontId="26" fillId="0" borderId="97" xfId="0" applyFont="1" applyFill="1" applyBorder="1" applyAlignment="1"/>
    <xf numFmtId="3" fontId="27" fillId="0" borderId="128" xfId="0" applyNumberFormat="1" applyFont="1" applyFill="1" applyBorder="1" applyAlignment="1"/>
    <xf numFmtId="3" fontId="27" fillId="0" borderId="131" xfId="0" applyNumberFormat="1" applyFont="1" applyFill="1" applyBorder="1" applyAlignment="1"/>
    <xf numFmtId="0" fontId="30" fillId="0" borderId="5" xfId="0" applyFont="1" applyFill="1" applyBorder="1" applyAlignment="1">
      <alignment horizontal="center"/>
    </xf>
    <xf numFmtId="0" fontId="27" fillId="0" borderId="82" xfId="0" applyFont="1" applyFill="1" applyBorder="1" applyAlignment="1"/>
    <xf numFmtId="0" fontId="27" fillId="0" borderId="90" xfId="0" applyFont="1" applyFill="1" applyBorder="1" applyAlignment="1"/>
    <xf numFmtId="0" fontId="27" fillId="0" borderId="92" xfId="0" applyFont="1" applyFill="1" applyBorder="1" applyAlignment="1"/>
    <xf numFmtId="0" fontId="27" fillId="0" borderId="93" xfId="0" applyFont="1" applyFill="1" applyBorder="1" applyAlignment="1"/>
    <xf numFmtId="0" fontId="34" fillId="0" borderId="0" xfId="0" applyFont="1" applyAlignment="1">
      <alignment horizontal="center"/>
    </xf>
    <xf numFmtId="0" fontId="81" fillId="0" borderId="32" xfId="0" applyFont="1" applyBorder="1" applyAlignment="1" applyProtection="1">
      <alignment horizontal="left" vertical="center" indent="2"/>
    </xf>
    <xf numFmtId="0" fontId="81" fillId="0" borderId="21" xfId="0" applyFont="1" applyBorder="1" applyAlignment="1" applyProtection="1">
      <alignment horizontal="left" vertical="center" indent="2"/>
    </xf>
    <xf numFmtId="0" fontId="26" fillId="0" borderId="73" xfId="0" applyFont="1" applyBorder="1" applyAlignment="1"/>
    <xf numFmtId="0" fontId="34" fillId="0" borderId="72" xfId="0" applyFont="1" applyBorder="1" applyAlignment="1">
      <alignment horizontal="center"/>
    </xf>
    <xf numFmtId="0" fontId="34" fillId="0" borderId="73" xfId="0" applyFont="1" applyBorder="1" applyAlignment="1">
      <alignment horizontal="center"/>
    </xf>
    <xf numFmtId="0" fontId="32" fillId="0" borderId="6" xfId="0" applyFont="1" applyBorder="1" applyAlignment="1">
      <alignment horizontal="right"/>
    </xf>
    <xf numFmtId="0" fontId="34" fillId="0" borderId="52" xfId="0" applyFont="1" applyBorder="1" applyAlignment="1">
      <alignment horizontal="center"/>
    </xf>
    <xf numFmtId="0" fontId="38" fillId="0" borderId="53" xfId="0" applyFont="1" applyBorder="1" applyAlignment="1">
      <alignment horizontal="center"/>
    </xf>
    <xf numFmtId="0" fontId="38" fillId="0" borderId="54" xfId="0" applyFont="1" applyBorder="1" applyAlignment="1">
      <alignment horizontal="center"/>
    </xf>
    <xf numFmtId="0" fontId="40" fillId="0" borderId="41" xfId="0" applyFont="1" applyFill="1" applyBorder="1" applyAlignment="1">
      <alignment horizontal="center" vertical="top" wrapText="1"/>
    </xf>
    <xf numFmtId="0" fontId="40" fillId="0" borderId="23" xfId="0" applyFont="1" applyFill="1" applyBorder="1" applyAlignment="1">
      <alignment horizontal="center" vertical="top" wrapText="1"/>
    </xf>
    <xf numFmtId="0" fontId="40" fillId="0" borderId="40" xfId="0" applyFont="1" applyFill="1" applyBorder="1" applyAlignment="1">
      <alignment horizontal="center" vertical="top" wrapText="1"/>
    </xf>
    <xf numFmtId="0" fontId="40" fillId="0" borderId="52" xfId="0" applyFont="1" applyFill="1" applyBorder="1" applyAlignment="1">
      <alignment horizontal="center"/>
    </xf>
    <xf numFmtId="0" fontId="41" fillId="0" borderId="53" xfId="0" applyFont="1" applyFill="1" applyBorder="1" applyAlignment="1">
      <alignment horizontal="center"/>
    </xf>
    <xf numFmtId="0" fontId="41" fillId="0" borderId="51" xfId="0" applyFont="1" applyFill="1" applyBorder="1" applyAlignment="1">
      <alignment horizontal="center"/>
    </xf>
    <xf numFmtId="0" fontId="78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1" fillId="0" borderId="0" xfId="0" applyFont="1" applyAlignment="1"/>
    <xf numFmtId="3" fontId="31" fillId="0" borderId="0" xfId="0" applyNumberFormat="1" applyFont="1" applyFill="1" applyBorder="1" applyAlignment="1"/>
    <xf numFmtId="3" fontId="47" fillId="0" borderId="0" xfId="0" applyNumberFormat="1" applyFont="1" applyFill="1" applyBorder="1" applyAlignment="1"/>
    <xf numFmtId="0" fontId="26" fillId="0" borderId="0" xfId="0" applyFont="1" applyBorder="1" applyAlignment="1">
      <alignment horizontal="center"/>
    </xf>
    <xf numFmtId="3" fontId="32" fillId="0" borderId="52" xfId="0" applyNumberFormat="1" applyFont="1" applyFill="1" applyBorder="1" applyAlignment="1"/>
    <xf numFmtId="3" fontId="47" fillId="0" borderId="53" xfId="0" applyNumberFormat="1" applyFont="1" applyFill="1" applyBorder="1" applyAlignment="1"/>
    <xf numFmtId="3" fontId="31" fillId="0" borderId="52" xfId="0" applyNumberFormat="1" applyFont="1" applyFill="1" applyBorder="1" applyAlignment="1"/>
    <xf numFmtId="0" fontId="29" fillId="0" borderId="6" xfId="0" applyFont="1" applyFill="1" applyBorder="1" applyAlignment="1">
      <alignment horizontal="right"/>
    </xf>
    <xf numFmtId="0" fontId="30" fillId="0" borderId="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wrapText="1"/>
    </xf>
    <xf numFmtId="3" fontId="46" fillId="0" borderId="53" xfId="0" applyNumberFormat="1" applyFont="1" applyFill="1" applyBorder="1" applyAlignment="1"/>
    <xf numFmtId="3" fontId="31" fillId="0" borderId="135" xfId="0" applyNumberFormat="1" applyFont="1" applyFill="1" applyBorder="1" applyAlignment="1"/>
    <xf numFmtId="3" fontId="46" fillId="0" borderId="109" xfId="0" applyNumberFormat="1" applyFont="1" applyFill="1" applyBorder="1" applyAlignment="1"/>
    <xf numFmtId="3" fontId="31" fillId="0" borderId="138" xfId="0" applyNumberFormat="1" applyFont="1" applyFill="1" applyBorder="1" applyAlignment="1"/>
    <xf numFmtId="3" fontId="46" fillId="0" borderId="23" xfId="0" applyNumberFormat="1" applyFont="1" applyFill="1" applyBorder="1" applyAlignment="1"/>
    <xf numFmtId="0" fontId="33" fillId="0" borderId="41" xfId="0" applyFont="1" applyBorder="1" applyAlignment="1">
      <alignment horizontal="center" vertical="top" wrapText="1"/>
    </xf>
    <xf numFmtId="0" fontId="33" fillId="0" borderId="23" xfId="0" applyFont="1" applyBorder="1" applyAlignment="1">
      <alignment horizontal="center" vertical="top" wrapText="1"/>
    </xf>
    <xf numFmtId="0" fontId="33" fillId="0" borderId="40" xfId="0" applyFont="1" applyBorder="1" applyAlignment="1">
      <alignment horizontal="center" vertical="top" wrapText="1"/>
    </xf>
    <xf numFmtId="0" fontId="31" fillId="0" borderId="62" xfId="0" applyFont="1" applyFill="1" applyBorder="1" applyAlignment="1">
      <alignment horizontal="center"/>
    </xf>
    <xf numFmtId="0" fontId="31" fillId="0" borderId="50" xfId="0" applyFont="1" applyFill="1" applyBorder="1" applyAlignment="1">
      <alignment horizontal="center"/>
    </xf>
    <xf numFmtId="0" fontId="31" fillId="0" borderId="49" xfId="0" applyFont="1" applyFill="1" applyBorder="1" applyAlignment="1">
      <alignment horizontal="center"/>
    </xf>
    <xf numFmtId="0" fontId="46" fillId="0" borderId="165" xfId="0" applyFont="1" applyFill="1" applyBorder="1" applyAlignment="1">
      <alignment horizontal="center"/>
    </xf>
    <xf numFmtId="0" fontId="30" fillId="0" borderId="0" xfId="0" applyFont="1" applyBorder="1" applyAlignment="1">
      <alignment horizontal="center" vertical="top" wrapText="1"/>
    </xf>
    <xf numFmtId="0" fontId="26" fillId="0" borderId="0" xfId="0" applyFont="1" applyAlignment="1">
      <alignment horizontal="center" wrapText="1"/>
    </xf>
    <xf numFmtId="0" fontId="26" fillId="0" borderId="0" xfId="0" applyFont="1" applyFill="1" applyAlignment="1">
      <alignment horizontal="center" wrapText="1"/>
    </xf>
    <xf numFmtId="0" fontId="25" fillId="0" borderId="5" xfId="0" applyFont="1" applyFill="1" applyBorder="1" applyAlignment="1"/>
    <xf numFmtId="0" fontId="0" fillId="0" borderId="27" xfId="0" applyFill="1" applyBorder="1" applyAlignment="1"/>
    <xf numFmtId="3" fontId="27" fillId="0" borderId="83" xfId="0" applyNumberFormat="1" applyFont="1" applyFill="1" applyBorder="1" applyAlignment="1"/>
    <xf numFmtId="0" fontId="0" fillId="0" borderId="83" xfId="0" applyFill="1" applyBorder="1" applyAlignment="1"/>
    <xf numFmtId="0" fontId="0" fillId="0" borderId="27" xfId="0" applyFont="1" applyFill="1" applyBorder="1" applyAlignment="1"/>
    <xf numFmtId="3" fontId="26" fillId="0" borderId="161" xfId="0" applyNumberFormat="1" applyFont="1" applyFill="1" applyBorder="1" applyAlignment="1"/>
    <xf numFmtId="0" fontId="0" fillId="0" borderId="161" xfId="0" applyFill="1" applyBorder="1" applyAlignment="1"/>
    <xf numFmtId="0" fontId="0" fillId="0" borderId="83" xfId="0" applyFont="1" applyFill="1" applyBorder="1" applyAlignment="1"/>
    <xf numFmtId="3" fontId="26" fillId="0" borderId="5" xfId="0" applyNumberFormat="1" applyFont="1" applyFill="1" applyBorder="1" applyAlignment="1"/>
    <xf numFmtId="0" fontId="0" fillId="0" borderId="5" xfId="0" applyFont="1" applyFill="1" applyBorder="1" applyAlignment="1"/>
    <xf numFmtId="0" fontId="27" fillId="0" borderId="27" xfId="0" applyFont="1" applyFill="1" applyBorder="1" applyAlignment="1"/>
    <xf numFmtId="0" fontId="25" fillId="0" borderId="27" xfId="0" applyFont="1" applyFill="1" applyBorder="1" applyAlignment="1"/>
    <xf numFmtId="0" fontId="27" fillId="0" borderId="83" xfId="0" applyFont="1" applyFill="1" applyBorder="1" applyAlignment="1"/>
    <xf numFmtId="0" fontId="25" fillId="0" borderId="83" xfId="0" applyFont="1" applyFill="1" applyBorder="1" applyAlignment="1"/>
    <xf numFmtId="0" fontId="27" fillId="0" borderId="139" xfId="0" applyFont="1" applyFill="1" applyBorder="1" applyAlignment="1">
      <alignment horizontal="center"/>
    </xf>
    <xf numFmtId="0" fontId="27" fillId="0" borderId="140" xfId="0" applyFont="1" applyFill="1" applyBorder="1" applyAlignment="1">
      <alignment horizontal="center"/>
    </xf>
    <xf numFmtId="0" fontId="27" fillId="0" borderId="141" xfId="0" applyFont="1" applyFill="1" applyBorder="1" applyAlignment="1">
      <alignment horizontal="center"/>
    </xf>
    <xf numFmtId="0" fontId="25" fillId="0" borderId="142" xfId="0" applyFont="1" applyFill="1" applyBorder="1" applyAlignment="1">
      <alignment horizontal="center"/>
    </xf>
    <xf numFmtId="0" fontId="40" fillId="0" borderId="0" xfId="0" applyFont="1" applyAlignment="1">
      <alignment horizontal="center"/>
    </xf>
    <xf numFmtId="0" fontId="32" fillId="0" borderId="61" xfId="0" applyFont="1" applyBorder="1" applyAlignment="1">
      <alignment horizontal="right"/>
    </xf>
    <xf numFmtId="0" fontId="26" fillId="0" borderId="120" xfId="0" applyFont="1" applyBorder="1" applyAlignment="1">
      <alignment horizontal="center"/>
    </xf>
    <xf numFmtId="0" fontId="29" fillId="0" borderId="61" xfId="0" applyFont="1" applyBorder="1" applyAlignment="1">
      <alignment horizontal="right"/>
    </xf>
  </cellXfs>
  <cellStyles count="47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Hiperhivatkozás" xfId="35" xr:uid="{00000000-0005-0000-0000-000021000000}"/>
    <cellStyle name="Input" xfId="36" xr:uid="{00000000-0005-0000-0000-000022000000}"/>
    <cellStyle name="Linked Cell" xfId="37" xr:uid="{00000000-0005-0000-0000-000023000000}"/>
    <cellStyle name="Már látott hiperhivatkozás" xfId="38" xr:uid="{00000000-0005-0000-0000-000024000000}"/>
    <cellStyle name="Neutral" xfId="39" xr:uid="{00000000-0005-0000-0000-000025000000}"/>
    <cellStyle name="Normál" xfId="0" builtinId="0"/>
    <cellStyle name="Normál 2" xfId="45" xr:uid="{00000000-0005-0000-0000-000027000000}"/>
    <cellStyle name="Normál 3" xfId="46" xr:uid="{00000000-0005-0000-0000-000028000000}"/>
    <cellStyle name="Normál_KVRENMUNKA" xfId="1" xr:uid="{00000000-0005-0000-0000-000029000000}"/>
    <cellStyle name="Note" xfId="40" xr:uid="{00000000-0005-0000-0000-00002A000000}"/>
    <cellStyle name="Output" xfId="41" xr:uid="{00000000-0005-0000-0000-00002B000000}"/>
    <cellStyle name="Title" xfId="42" xr:uid="{00000000-0005-0000-0000-00002C000000}"/>
    <cellStyle name="Total" xfId="43" xr:uid="{00000000-0005-0000-0000-00002D000000}"/>
    <cellStyle name="Warning Text" xfId="44" xr:uid="{00000000-0005-0000-0000-00002E000000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93"/>
  <sheetViews>
    <sheetView view="pageBreakPreview" topLeftCell="A32" zoomScale="130" zoomScaleNormal="100" zoomScaleSheetLayoutView="130" workbookViewId="0">
      <selection activeCell="B29" sqref="B29"/>
    </sheetView>
  </sheetViews>
  <sheetFormatPr defaultColWidth="8" defaultRowHeight="15.75" x14ac:dyDescent="0.25"/>
  <cols>
    <col min="1" max="1" width="6.28515625" style="98" customWidth="1"/>
    <col min="2" max="2" width="71.7109375" style="98" customWidth="1"/>
    <col min="3" max="3" width="15.7109375" style="98" customWidth="1"/>
    <col min="4" max="6" width="15.5703125" style="98" customWidth="1"/>
    <col min="7" max="16384" width="8" style="98"/>
  </cols>
  <sheetData>
    <row r="1" spans="1:6" ht="32.25" customHeight="1" thickTop="1" thickBot="1" x14ac:dyDescent="0.3">
      <c r="A1" s="95" t="s">
        <v>50</v>
      </c>
      <c r="B1" s="96" t="s">
        <v>49</v>
      </c>
      <c r="C1" s="96" t="s">
        <v>650</v>
      </c>
      <c r="D1" s="96" t="s">
        <v>651</v>
      </c>
      <c r="E1" s="96" t="s">
        <v>652</v>
      </c>
      <c r="F1" s="97" t="s">
        <v>653</v>
      </c>
    </row>
    <row r="2" spans="1:6" s="102" customFormat="1" ht="16.5" customHeight="1" thickBot="1" x14ac:dyDescent="0.25">
      <c r="A2" s="99"/>
      <c r="B2" s="100">
        <v>2</v>
      </c>
      <c r="C2" s="100">
        <v>3</v>
      </c>
      <c r="D2" s="100">
        <v>4</v>
      </c>
      <c r="E2" s="100">
        <v>4</v>
      </c>
      <c r="F2" s="101">
        <v>6</v>
      </c>
    </row>
    <row r="3" spans="1:6" s="106" customFormat="1" ht="20.100000000000001" customHeight="1" thickBot="1" x14ac:dyDescent="0.25">
      <c r="A3" s="103" t="s">
        <v>284</v>
      </c>
      <c r="B3" s="104" t="s">
        <v>471</v>
      </c>
      <c r="C3" s="105">
        <f>SUM(C4+C12+C13+C20+C30)</f>
        <v>297908101</v>
      </c>
      <c r="D3" s="105">
        <f>SUM(D4+D12+D13+D20+D30)</f>
        <v>585025744</v>
      </c>
      <c r="E3" s="105">
        <f>SUM(E4+E12+E13+E20+E30)</f>
        <v>582565154</v>
      </c>
      <c r="F3" s="264">
        <f>SUM(E3/D3%)</f>
        <v>99.579404833849495</v>
      </c>
    </row>
    <row r="4" spans="1:6" s="106" customFormat="1" ht="20.100000000000001" customHeight="1" thickBot="1" x14ac:dyDescent="0.25">
      <c r="A4" s="107" t="s">
        <v>25</v>
      </c>
      <c r="B4" s="108" t="s">
        <v>472</v>
      </c>
      <c r="C4" s="109">
        <f>SUM(C5:C11)</f>
        <v>228543101</v>
      </c>
      <c r="D4" s="109">
        <f>SUM(D5:D11)</f>
        <v>446687539</v>
      </c>
      <c r="E4" s="109">
        <f>SUM(E5:E11)</f>
        <v>446490768</v>
      </c>
      <c r="F4" s="265">
        <f t="shared" ref="F4:F67" si="0">SUM(E4/D4%)</f>
        <v>99.955948849515593</v>
      </c>
    </row>
    <row r="5" spans="1:6" s="106" customFormat="1" ht="20.100000000000001" customHeight="1" x14ac:dyDescent="0.2">
      <c r="A5" s="258" t="s">
        <v>24</v>
      </c>
      <c r="B5" s="110" t="s">
        <v>577</v>
      </c>
      <c r="C5" s="463">
        <v>120912541</v>
      </c>
      <c r="D5" s="463">
        <v>122095421</v>
      </c>
      <c r="E5" s="463">
        <v>122095421</v>
      </c>
      <c r="F5" s="265">
        <f t="shared" si="0"/>
        <v>100</v>
      </c>
    </row>
    <row r="6" spans="1:6" s="106" customFormat="1" ht="20.100000000000001" customHeight="1" x14ac:dyDescent="0.2">
      <c r="A6" s="258" t="s">
        <v>23</v>
      </c>
      <c r="B6" s="220" t="s">
        <v>578</v>
      </c>
      <c r="C6" s="463">
        <v>23235940</v>
      </c>
      <c r="D6" s="463">
        <v>24149990</v>
      </c>
      <c r="E6" s="463">
        <v>24149990</v>
      </c>
      <c r="F6" s="266">
        <f t="shared" si="0"/>
        <v>100</v>
      </c>
    </row>
    <row r="7" spans="1:6" s="106" customFormat="1" ht="20.100000000000001" customHeight="1" x14ac:dyDescent="0.2">
      <c r="A7" s="258" t="s">
        <v>21</v>
      </c>
      <c r="B7" s="220" t="s">
        <v>579</v>
      </c>
      <c r="C7" s="463">
        <v>62618740</v>
      </c>
      <c r="D7" s="463">
        <v>62202044</v>
      </c>
      <c r="E7" s="463">
        <v>62202044</v>
      </c>
      <c r="F7" s="266">
        <f t="shared" si="0"/>
        <v>100.00000000000001</v>
      </c>
    </row>
    <row r="8" spans="1:6" s="106" customFormat="1" ht="20.100000000000001" customHeight="1" x14ac:dyDescent="0.2">
      <c r="A8" s="258" t="s">
        <v>20</v>
      </c>
      <c r="B8" s="220" t="s">
        <v>580</v>
      </c>
      <c r="C8" s="463">
        <v>4265880</v>
      </c>
      <c r="D8" s="463">
        <v>4903330</v>
      </c>
      <c r="E8" s="463">
        <v>4903330</v>
      </c>
      <c r="F8" s="266">
        <f t="shared" si="0"/>
        <v>100</v>
      </c>
    </row>
    <row r="9" spans="1:6" s="106" customFormat="1" ht="20.100000000000001" customHeight="1" x14ac:dyDescent="0.2">
      <c r="A9" s="258" t="s">
        <v>19</v>
      </c>
      <c r="B9" s="220" t="s">
        <v>679</v>
      </c>
      <c r="C9" s="463">
        <v>17510000</v>
      </c>
      <c r="D9" s="463">
        <v>222075400</v>
      </c>
      <c r="E9" s="463">
        <v>221878629</v>
      </c>
      <c r="F9" s="266">
        <f t="shared" si="0"/>
        <v>99.911394508351663</v>
      </c>
    </row>
    <row r="10" spans="1:6" s="106" customFormat="1" ht="20.100000000000001" customHeight="1" x14ac:dyDescent="0.2">
      <c r="A10" s="260" t="s">
        <v>18</v>
      </c>
      <c r="B10" s="307" t="s">
        <v>581</v>
      </c>
      <c r="C10" s="464"/>
      <c r="D10" s="464">
        <v>10435169</v>
      </c>
      <c r="E10" s="464">
        <v>10435169</v>
      </c>
      <c r="F10" s="266">
        <f t="shared" si="0"/>
        <v>100</v>
      </c>
    </row>
    <row r="11" spans="1:6" s="106" customFormat="1" ht="20.100000000000001" customHeight="1" thickBot="1" x14ac:dyDescent="0.25">
      <c r="A11" s="260" t="s">
        <v>17</v>
      </c>
      <c r="B11" s="307" t="s">
        <v>581</v>
      </c>
      <c r="C11" s="464"/>
      <c r="D11" s="464">
        <v>826185</v>
      </c>
      <c r="E11" s="464">
        <v>826185</v>
      </c>
      <c r="F11" s="267">
        <f t="shared" si="0"/>
        <v>100</v>
      </c>
    </row>
    <row r="12" spans="1:6" s="106" customFormat="1" ht="20.100000000000001" customHeight="1" thickBot="1" x14ac:dyDescent="0.25">
      <c r="A12" s="111" t="s">
        <v>12</v>
      </c>
      <c r="B12" s="112" t="s">
        <v>604</v>
      </c>
      <c r="C12" s="109"/>
      <c r="D12" s="109">
        <v>2508000</v>
      </c>
      <c r="E12" s="109">
        <v>422000</v>
      </c>
      <c r="F12" s="265">
        <f t="shared" si="0"/>
        <v>16.826156299840509</v>
      </c>
    </row>
    <row r="13" spans="1:6" s="106" customFormat="1" ht="20.100000000000001" customHeight="1" thickBot="1" x14ac:dyDescent="0.25">
      <c r="A13" s="107" t="s">
        <v>11</v>
      </c>
      <c r="B13" s="108" t="s">
        <v>473</v>
      </c>
      <c r="C13" s="109">
        <f>SUM(C14:C19)</f>
        <v>58683000</v>
      </c>
      <c r="D13" s="109">
        <f>SUM(D14:D19)</f>
        <v>73786225</v>
      </c>
      <c r="E13" s="109">
        <f>SUM(E14:E19)</f>
        <v>73786225</v>
      </c>
      <c r="F13" s="265">
        <f t="shared" si="0"/>
        <v>100</v>
      </c>
    </row>
    <row r="14" spans="1:6" s="106" customFormat="1" ht="20.100000000000001" customHeight="1" x14ac:dyDescent="0.2">
      <c r="A14" s="113" t="s">
        <v>10</v>
      </c>
      <c r="B14" s="125" t="s">
        <v>474</v>
      </c>
      <c r="C14" s="465">
        <v>10932000</v>
      </c>
      <c r="D14" s="465">
        <v>12691724</v>
      </c>
      <c r="E14" s="465">
        <v>12691724</v>
      </c>
      <c r="F14" s="265">
        <f t="shared" si="0"/>
        <v>100</v>
      </c>
    </row>
    <row r="15" spans="1:6" s="106" customFormat="1" ht="20.100000000000001" customHeight="1" x14ac:dyDescent="0.2">
      <c r="A15" s="258" t="s">
        <v>9</v>
      </c>
      <c r="B15" s="220" t="s">
        <v>475</v>
      </c>
      <c r="C15" s="463">
        <v>41977000</v>
      </c>
      <c r="D15" s="463">
        <v>51922125</v>
      </c>
      <c r="E15" s="463">
        <v>51922125</v>
      </c>
      <c r="F15" s="266">
        <f t="shared" si="0"/>
        <v>100</v>
      </c>
    </row>
    <row r="16" spans="1:6" s="106" customFormat="1" ht="20.100000000000001" customHeight="1" x14ac:dyDescent="0.2">
      <c r="A16" s="258" t="s">
        <v>476</v>
      </c>
      <c r="B16" s="220" t="s">
        <v>477</v>
      </c>
      <c r="C16" s="463">
        <v>5774000</v>
      </c>
      <c r="D16" s="463">
        <v>7088656</v>
      </c>
      <c r="E16" s="463">
        <v>7088656</v>
      </c>
      <c r="F16" s="266">
        <f t="shared" si="0"/>
        <v>100</v>
      </c>
    </row>
    <row r="17" spans="1:6" s="106" customFormat="1" ht="20.100000000000001" customHeight="1" x14ac:dyDescent="0.2">
      <c r="A17" s="258" t="s">
        <v>478</v>
      </c>
      <c r="B17" s="220" t="s">
        <v>479</v>
      </c>
      <c r="C17" s="463"/>
      <c r="D17" s="463"/>
      <c r="E17" s="463"/>
      <c r="F17" s="266"/>
    </row>
    <row r="18" spans="1:6" s="106" customFormat="1" ht="20.100000000000001" customHeight="1" x14ac:dyDescent="0.2">
      <c r="A18" s="258" t="s">
        <v>480</v>
      </c>
      <c r="B18" s="220" t="s">
        <v>481</v>
      </c>
      <c r="C18" s="466"/>
      <c r="D18" s="466"/>
      <c r="E18" s="466"/>
      <c r="F18" s="266"/>
    </row>
    <row r="19" spans="1:6" s="106" customFormat="1" ht="20.100000000000001" customHeight="1" thickBot="1" x14ac:dyDescent="0.25">
      <c r="A19" s="259" t="s">
        <v>482</v>
      </c>
      <c r="B19" s="226" t="s">
        <v>483</v>
      </c>
      <c r="C19" s="464"/>
      <c r="D19" s="464">
        <v>2083720</v>
      </c>
      <c r="E19" s="464">
        <v>2083720</v>
      </c>
      <c r="F19" s="267">
        <f t="shared" si="0"/>
        <v>100</v>
      </c>
    </row>
    <row r="20" spans="1:6" s="106" customFormat="1" ht="20.100000000000001" customHeight="1" thickBot="1" x14ac:dyDescent="0.25">
      <c r="A20" s="107" t="s">
        <v>8</v>
      </c>
      <c r="B20" s="108" t="s">
        <v>484</v>
      </c>
      <c r="C20" s="114">
        <f>SUM(C21:C29)</f>
        <v>10682000</v>
      </c>
      <c r="D20" s="114">
        <f>SUM(D21:D29)</f>
        <v>62043980</v>
      </c>
      <c r="E20" s="114">
        <f>SUM(E21:E29)</f>
        <v>61866161</v>
      </c>
      <c r="F20" s="265">
        <f t="shared" si="0"/>
        <v>99.713398463477034</v>
      </c>
    </row>
    <row r="21" spans="1:6" s="106" customFormat="1" ht="20.100000000000001" customHeight="1" x14ac:dyDescent="0.2">
      <c r="A21" s="115" t="s">
        <v>47</v>
      </c>
      <c r="B21" s="110" t="s">
        <v>582</v>
      </c>
      <c r="C21" s="465"/>
      <c r="D21" s="465">
        <v>31402645</v>
      </c>
      <c r="E21" s="465">
        <v>31402645</v>
      </c>
      <c r="F21" s="265">
        <f t="shared" si="0"/>
        <v>100</v>
      </c>
    </row>
    <row r="22" spans="1:6" s="106" customFormat="1" ht="20.100000000000001" customHeight="1" x14ac:dyDescent="0.2">
      <c r="A22" s="115" t="s">
        <v>583</v>
      </c>
      <c r="B22" s="220" t="s">
        <v>584</v>
      </c>
      <c r="C22" s="463">
        <v>1391000</v>
      </c>
      <c r="D22" s="463">
        <v>8211095</v>
      </c>
      <c r="E22" s="463">
        <v>8211095</v>
      </c>
      <c r="F22" s="266">
        <f t="shared" si="0"/>
        <v>100</v>
      </c>
    </row>
    <row r="23" spans="1:6" s="106" customFormat="1" ht="20.100000000000001" customHeight="1" x14ac:dyDescent="0.2">
      <c r="A23" s="115" t="s">
        <v>585</v>
      </c>
      <c r="B23" s="220" t="s">
        <v>586</v>
      </c>
      <c r="C23" s="467">
        <v>870000</v>
      </c>
      <c r="D23" s="467">
        <v>1100202</v>
      </c>
      <c r="E23" s="467">
        <v>1100412</v>
      </c>
      <c r="F23" s="266">
        <f t="shared" si="0"/>
        <v>100.01908740394946</v>
      </c>
    </row>
    <row r="24" spans="1:6" s="106" customFormat="1" ht="20.100000000000001" customHeight="1" x14ac:dyDescent="0.2">
      <c r="A24" s="115" t="s">
        <v>587</v>
      </c>
      <c r="B24" s="220" t="s">
        <v>588</v>
      </c>
      <c r="C24" s="463"/>
      <c r="D24" s="463">
        <v>1559082</v>
      </c>
      <c r="E24" s="463">
        <v>1559082</v>
      </c>
      <c r="F24" s="266">
        <f t="shared" si="0"/>
        <v>100</v>
      </c>
    </row>
    <row r="25" spans="1:6" s="106" customFormat="1" ht="20.100000000000001" customHeight="1" x14ac:dyDescent="0.2">
      <c r="A25" s="115" t="s">
        <v>589</v>
      </c>
      <c r="B25" s="220" t="s">
        <v>590</v>
      </c>
      <c r="C25" s="463">
        <v>6150000</v>
      </c>
      <c r="D25" s="463">
        <v>7187670</v>
      </c>
      <c r="E25" s="463">
        <v>7187670</v>
      </c>
      <c r="F25" s="266">
        <f t="shared" si="0"/>
        <v>100</v>
      </c>
    </row>
    <row r="26" spans="1:6" s="106" customFormat="1" ht="20.100000000000001" customHeight="1" x14ac:dyDescent="0.2">
      <c r="A26" s="115" t="s">
        <v>591</v>
      </c>
      <c r="B26" s="220" t="s">
        <v>592</v>
      </c>
      <c r="C26" s="463">
        <v>2271000</v>
      </c>
      <c r="D26" s="463">
        <v>11784873</v>
      </c>
      <c r="E26" s="463">
        <v>11606834</v>
      </c>
      <c r="F26" s="266">
        <f t="shared" si="0"/>
        <v>98.489258221111086</v>
      </c>
    </row>
    <row r="27" spans="1:6" s="106" customFormat="1" ht="20.100000000000001" customHeight="1" x14ac:dyDescent="0.2">
      <c r="A27" s="115" t="s">
        <v>593</v>
      </c>
      <c r="B27" s="220" t="s">
        <v>594</v>
      </c>
      <c r="C27" s="463"/>
      <c r="D27" s="463"/>
      <c r="E27" s="463"/>
      <c r="F27" s="266"/>
    </row>
    <row r="28" spans="1:6" s="106" customFormat="1" ht="20.100000000000001" customHeight="1" x14ac:dyDescent="0.2">
      <c r="A28" s="115" t="s">
        <v>595</v>
      </c>
      <c r="B28" s="220" t="s">
        <v>519</v>
      </c>
      <c r="C28" s="463"/>
      <c r="D28" s="463">
        <v>27000</v>
      </c>
      <c r="E28" s="463">
        <v>27000</v>
      </c>
      <c r="F28" s="266">
        <f t="shared" si="0"/>
        <v>100</v>
      </c>
    </row>
    <row r="29" spans="1:6" s="106" customFormat="1" ht="20.100000000000001" customHeight="1" thickBot="1" x14ac:dyDescent="0.25">
      <c r="A29" s="115" t="s">
        <v>596</v>
      </c>
      <c r="B29" s="226" t="s">
        <v>554</v>
      </c>
      <c r="C29" s="468"/>
      <c r="D29" s="468">
        <v>771413</v>
      </c>
      <c r="E29" s="468">
        <v>771423</v>
      </c>
      <c r="F29" s="267">
        <f t="shared" si="0"/>
        <v>100.00129632246281</v>
      </c>
    </row>
    <row r="30" spans="1:6" s="106" customFormat="1" ht="20.100000000000001" customHeight="1" thickBot="1" x14ac:dyDescent="0.25">
      <c r="A30" s="107" t="s">
        <v>6</v>
      </c>
      <c r="B30" s="116" t="s">
        <v>383</v>
      </c>
      <c r="C30" s="114">
        <f>SUM(C31:C33)</f>
        <v>0</v>
      </c>
      <c r="D30" s="114">
        <f>SUM(D31:D33)</f>
        <v>0</v>
      </c>
      <c r="E30" s="114">
        <f>SUM(E31:E33)</f>
        <v>0</v>
      </c>
      <c r="F30" s="265" t="e">
        <f t="shared" si="0"/>
        <v>#DIV/0!</v>
      </c>
    </row>
    <row r="31" spans="1:6" s="106" customFormat="1" ht="20.100000000000001" customHeight="1" x14ac:dyDescent="0.2">
      <c r="A31" s="115" t="s">
        <v>5</v>
      </c>
      <c r="B31" s="308" t="s">
        <v>486</v>
      </c>
      <c r="C31" s="469"/>
      <c r="D31" s="469"/>
      <c r="E31" s="469"/>
      <c r="F31" s="265"/>
    </row>
    <row r="32" spans="1:6" s="106" customFormat="1" ht="20.100000000000001" customHeight="1" x14ac:dyDescent="0.2">
      <c r="A32" s="258" t="s">
        <v>4</v>
      </c>
      <c r="B32" s="309" t="s">
        <v>597</v>
      </c>
      <c r="C32" s="463"/>
      <c r="D32" s="463"/>
      <c r="E32" s="463"/>
      <c r="F32" s="266"/>
    </row>
    <row r="33" spans="1:6" s="106" customFormat="1" ht="20.100000000000001" customHeight="1" thickBot="1" x14ac:dyDescent="0.25">
      <c r="A33" s="258" t="s">
        <v>487</v>
      </c>
      <c r="B33" s="309" t="s">
        <v>521</v>
      </c>
      <c r="C33" s="470"/>
      <c r="D33" s="699"/>
      <c r="E33" s="699"/>
      <c r="F33" s="267" t="e">
        <f t="shared" si="0"/>
        <v>#DIV/0!</v>
      </c>
    </row>
    <row r="34" spans="1:6" s="106" customFormat="1" ht="20.100000000000001" customHeight="1" thickBot="1" x14ac:dyDescent="0.25">
      <c r="A34" s="103" t="s">
        <v>3</v>
      </c>
      <c r="B34" s="104" t="s">
        <v>563</v>
      </c>
      <c r="C34" s="118">
        <f>SUM(C35+C36)</f>
        <v>0</v>
      </c>
      <c r="D34" s="118">
        <f>SUM(D35+D36)</f>
        <v>2488499192</v>
      </c>
      <c r="E34" s="118">
        <f>SUM(E35+E36)</f>
        <v>1340131199</v>
      </c>
      <c r="F34" s="265">
        <f t="shared" si="0"/>
        <v>53.852989115216069</v>
      </c>
    </row>
    <row r="35" spans="1:6" s="106" customFormat="1" ht="20.100000000000001" customHeight="1" thickBot="1" x14ac:dyDescent="0.25">
      <c r="A35" s="103" t="s">
        <v>46</v>
      </c>
      <c r="B35" s="104" t="s">
        <v>681</v>
      </c>
      <c r="C35" s="114"/>
      <c r="D35" s="114">
        <v>6957661</v>
      </c>
      <c r="E35" s="114">
        <v>6248661</v>
      </c>
      <c r="F35" s="265">
        <f t="shared" si="0"/>
        <v>89.8097938373255</v>
      </c>
    </row>
    <row r="36" spans="1:6" s="106" customFormat="1" ht="20.100000000000001" customHeight="1" thickBot="1" x14ac:dyDescent="0.25">
      <c r="A36" s="107" t="s">
        <v>93</v>
      </c>
      <c r="B36" s="108" t="s">
        <v>598</v>
      </c>
      <c r="C36" s="118">
        <f>SUM(C37+C38+C39+C40)</f>
        <v>0</v>
      </c>
      <c r="D36" s="118">
        <f>SUM(D37+D38+D39+D40)</f>
        <v>2481541531</v>
      </c>
      <c r="E36" s="118">
        <f>SUM(E37+E38+E39+E40)</f>
        <v>1333882538</v>
      </c>
      <c r="F36" s="265">
        <f t="shared" si="0"/>
        <v>53.752174659856621</v>
      </c>
    </row>
    <row r="37" spans="1:6" s="106" customFormat="1" ht="20.100000000000001" customHeight="1" x14ac:dyDescent="0.2">
      <c r="A37" s="113" t="s">
        <v>488</v>
      </c>
      <c r="B37" s="119" t="s">
        <v>489</v>
      </c>
      <c r="C37" s="465"/>
      <c r="D37" s="465"/>
      <c r="E37" s="465"/>
      <c r="F37" s="265"/>
    </row>
    <row r="38" spans="1:6" s="106" customFormat="1" ht="20.100000000000001" customHeight="1" x14ac:dyDescent="0.2">
      <c r="A38" s="258" t="s">
        <v>490</v>
      </c>
      <c r="B38" s="220" t="s">
        <v>491</v>
      </c>
      <c r="C38" s="463"/>
      <c r="D38" s="463"/>
      <c r="E38" s="463"/>
      <c r="F38" s="266"/>
    </row>
    <row r="39" spans="1:6" s="106" customFormat="1" ht="20.100000000000001" customHeight="1" x14ac:dyDescent="0.2">
      <c r="A39" s="258" t="s">
        <v>492</v>
      </c>
      <c r="B39" s="220" t="s">
        <v>599</v>
      </c>
      <c r="C39" s="463"/>
      <c r="D39" s="463"/>
      <c r="E39" s="463"/>
      <c r="F39" s="266"/>
    </row>
    <row r="40" spans="1:6" s="106" customFormat="1" ht="20.100000000000001" customHeight="1" x14ac:dyDescent="0.2">
      <c r="A40" s="258" t="s">
        <v>493</v>
      </c>
      <c r="B40" s="249" t="s">
        <v>600</v>
      </c>
      <c r="C40" s="471">
        <f>SUM(C41+C42+C43)</f>
        <v>0</v>
      </c>
      <c r="D40" s="471">
        <f>SUM(D41+D42+D43)</f>
        <v>2481541531</v>
      </c>
      <c r="E40" s="471">
        <f>SUM(E41+E42+E43)</f>
        <v>1333882538</v>
      </c>
      <c r="F40" s="266">
        <f t="shared" si="0"/>
        <v>53.752174659856621</v>
      </c>
    </row>
    <row r="41" spans="1:6" s="106" customFormat="1" ht="20.100000000000001" customHeight="1" x14ac:dyDescent="0.2">
      <c r="A41" s="258" t="s">
        <v>494</v>
      </c>
      <c r="B41" s="310" t="s">
        <v>564</v>
      </c>
      <c r="C41" s="463"/>
      <c r="D41" s="463"/>
      <c r="E41" s="463"/>
      <c r="F41" s="266"/>
    </row>
    <row r="42" spans="1:6" s="106" customFormat="1" ht="20.100000000000001" customHeight="1" x14ac:dyDescent="0.2">
      <c r="A42" s="258" t="s">
        <v>495</v>
      </c>
      <c r="B42" s="310" t="s">
        <v>565</v>
      </c>
      <c r="C42" s="472"/>
      <c r="D42" s="472"/>
      <c r="E42" s="472"/>
      <c r="F42" s="266"/>
    </row>
    <row r="43" spans="1:6" s="106" customFormat="1" ht="20.100000000000001" customHeight="1" thickBot="1" x14ac:dyDescent="0.25">
      <c r="A43" s="258" t="s">
        <v>496</v>
      </c>
      <c r="B43" s="311" t="s">
        <v>680</v>
      </c>
      <c r="C43" s="468"/>
      <c r="D43" s="468">
        <v>2481541531</v>
      </c>
      <c r="E43" s="468">
        <v>1333882538</v>
      </c>
      <c r="F43" s="267">
        <f t="shared" si="0"/>
        <v>53.752174659856621</v>
      </c>
    </row>
    <row r="44" spans="1:6" s="106" customFormat="1" ht="20.100000000000001" customHeight="1" thickBot="1" x14ac:dyDescent="0.25">
      <c r="A44" s="107" t="s">
        <v>292</v>
      </c>
      <c r="B44" s="120" t="s">
        <v>497</v>
      </c>
      <c r="C44" s="109">
        <f>SUM(C3+C34)</f>
        <v>297908101</v>
      </c>
      <c r="D44" s="109">
        <f>SUM(D3+D34)</f>
        <v>3073524936</v>
      </c>
      <c r="E44" s="109">
        <f>SUM(E3+E34)</f>
        <v>1922696353</v>
      </c>
      <c r="F44" s="265">
        <f t="shared" si="0"/>
        <v>62.556718850059788</v>
      </c>
    </row>
    <row r="45" spans="1:6" s="106" customFormat="1" ht="20.100000000000001" customHeight="1" thickBot="1" x14ac:dyDescent="0.25">
      <c r="A45" s="121" t="s">
        <v>498</v>
      </c>
      <c r="B45" s="122" t="s">
        <v>499</v>
      </c>
      <c r="C45" s="118">
        <f>SUM(C46:C48)</f>
        <v>0</v>
      </c>
      <c r="D45" s="118">
        <f>SUM(D46:D48)</f>
        <v>7533473</v>
      </c>
      <c r="E45" s="118">
        <f>SUM(E46:E48)</f>
        <v>7533473</v>
      </c>
      <c r="F45" s="265">
        <f t="shared" si="0"/>
        <v>100</v>
      </c>
    </row>
    <row r="46" spans="1:6" s="106" customFormat="1" ht="20.100000000000001" customHeight="1" x14ac:dyDescent="0.2">
      <c r="A46" s="115" t="s">
        <v>500</v>
      </c>
      <c r="B46" s="309" t="s">
        <v>602</v>
      </c>
      <c r="C46" s="465"/>
      <c r="D46" s="465"/>
      <c r="E46" s="465"/>
      <c r="F46" s="265"/>
    </row>
    <row r="47" spans="1:6" s="106" customFormat="1" ht="20.100000000000001" customHeight="1" x14ac:dyDescent="0.2">
      <c r="A47" s="258" t="s">
        <v>501</v>
      </c>
      <c r="B47" s="309" t="s">
        <v>603</v>
      </c>
      <c r="C47" s="478"/>
      <c r="D47" s="478"/>
      <c r="E47" s="478"/>
      <c r="F47" s="479"/>
    </row>
    <row r="48" spans="1:6" s="106" customFormat="1" ht="20.100000000000001" customHeight="1" thickBot="1" x14ac:dyDescent="0.25">
      <c r="A48" s="258" t="s">
        <v>502</v>
      </c>
      <c r="B48" s="315" t="s">
        <v>622</v>
      </c>
      <c r="C48" s="473"/>
      <c r="D48" s="477">
        <v>7533473</v>
      </c>
      <c r="E48" s="477">
        <v>7533473</v>
      </c>
      <c r="F48" s="267">
        <f t="shared" si="0"/>
        <v>100</v>
      </c>
    </row>
    <row r="49" spans="1:6" s="106" customFormat="1" ht="20.100000000000001" customHeight="1" thickBot="1" x14ac:dyDescent="0.25">
      <c r="A49" s="111" t="s">
        <v>503</v>
      </c>
      <c r="B49" s="112" t="s">
        <v>389</v>
      </c>
      <c r="C49" s="118">
        <f>SUM(C50:C51)</f>
        <v>62971000</v>
      </c>
      <c r="D49" s="118">
        <f>SUM(D50:D51)</f>
        <v>55226577</v>
      </c>
      <c r="E49" s="118">
        <f>SUM(E50:E51)</f>
        <v>55759093</v>
      </c>
      <c r="F49" s="265">
        <f t="shared" si="0"/>
        <v>100.96423864908375</v>
      </c>
    </row>
    <row r="50" spans="1:6" s="106" customFormat="1" ht="20.100000000000001" customHeight="1" x14ac:dyDescent="0.2">
      <c r="A50" s="474" t="s">
        <v>43</v>
      </c>
      <c r="B50" s="123" t="s">
        <v>601</v>
      </c>
      <c r="C50" s="466">
        <v>62971000</v>
      </c>
      <c r="D50" s="466">
        <v>55226577</v>
      </c>
      <c r="E50" s="466">
        <v>55759093</v>
      </c>
      <c r="F50" s="265">
        <f t="shared" si="0"/>
        <v>100.96423864908375</v>
      </c>
    </row>
    <row r="51" spans="1:6" s="106" customFormat="1" ht="20.100000000000001" customHeight="1" thickBot="1" x14ac:dyDescent="0.25">
      <c r="A51" s="475" t="s">
        <v>42</v>
      </c>
      <c r="B51" s="476" t="s">
        <v>601</v>
      </c>
      <c r="C51" s="468"/>
      <c r="D51" s="468"/>
      <c r="E51" s="468"/>
      <c r="F51" s="274"/>
    </row>
    <row r="52" spans="1:6" s="106" customFormat="1" ht="20.100000000000001" customHeight="1" thickTop="1" thickBot="1" x14ac:dyDescent="0.25">
      <c r="A52" s="324" t="s">
        <v>504</v>
      </c>
      <c r="B52" s="325" t="s">
        <v>505</v>
      </c>
      <c r="C52" s="326">
        <f>SUM(C44+C45+C49)</f>
        <v>360879101</v>
      </c>
      <c r="D52" s="326">
        <f>SUM(D44+D45+D49)</f>
        <v>3136284986</v>
      </c>
      <c r="E52" s="326">
        <f>SUM(E44+E45+E49)</f>
        <v>1985988919</v>
      </c>
      <c r="F52" s="327">
        <f t="shared" si="0"/>
        <v>63.322973768812986</v>
      </c>
    </row>
    <row r="53" spans="1:6" ht="28.5" customHeight="1" thickTop="1" thickBot="1" x14ac:dyDescent="0.3">
      <c r="A53" s="95" t="s">
        <v>39</v>
      </c>
      <c r="B53" s="96" t="s">
        <v>38</v>
      </c>
      <c r="C53" s="96" t="s">
        <v>650</v>
      </c>
      <c r="D53" s="96" t="s">
        <v>651</v>
      </c>
      <c r="E53" s="96" t="s">
        <v>652</v>
      </c>
      <c r="F53" s="97" t="s">
        <v>653</v>
      </c>
    </row>
    <row r="54" spans="1:6" s="102" customFormat="1" ht="20.100000000000001" customHeight="1" thickBot="1" x14ac:dyDescent="0.25">
      <c r="A54" s="99">
        <v>1</v>
      </c>
      <c r="B54" s="100">
        <v>2</v>
      </c>
      <c r="C54" s="100">
        <v>3</v>
      </c>
      <c r="D54" s="100">
        <v>4</v>
      </c>
      <c r="E54" s="100">
        <v>4</v>
      </c>
      <c r="F54" s="265">
        <f t="shared" si="0"/>
        <v>100</v>
      </c>
    </row>
    <row r="55" spans="1:6" ht="20.100000000000001" customHeight="1" thickBot="1" x14ac:dyDescent="0.3">
      <c r="A55" s="103" t="s">
        <v>284</v>
      </c>
      <c r="B55" s="313" t="s">
        <v>623</v>
      </c>
      <c r="C55" s="319">
        <f>SUM(C56+C57+C58+C59+C64)</f>
        <v>347711869</v>
      </c>
      <c r="D55" s="319">
        <f>SUM(D56+D57+D58+D59+D64)</f>
        <v>658471318</v>
      </c>
      <c r="E55" s="319">
        <f>SUM(E56+E57+E58+E59+E64)</f>
        <v>582778895</v>
      </c>
      <c r="F55" s="265">
        <f t="shared" si="0"/>
        <v>88.504826113018339</v>
      </c>
    </row>
    <row r="56" spans="1:6" ht="20.100000000000001" customHeight="1" thickBot="1" x14ac:dyDescent="0.3">
      <c r="A56" s="113" t="s">
        <v>1</v>
      </c>
      <c r="B56" s="125" t="s">
        <v>605</v>
      </c>
      <c r="C56" s="320">
        <f>SUM('2.m Önkormányzati feladatok'!D36+'3. Polg Hiv'!D31+'4.m.Műv. és Könyv.'!D29+'5.m.Önkorm Óvoda'!D29)</f>
        <v>151585120</v>
      </c>
      <c r="D56" s="320">
        <v>284318761</v>
      </c>
      <c r="E56" s="320">
        <f>SUM('2.m Önkormányzati feladatok'!F36+'3. Polg Hiv'!F31+'4.m.Műv. és Könyv.'!F29+'5.m.Önkorm Óvoda'!F29)</f>
        <v>266051386</v>
      </c>
      <c r="F56" s="265">
        <f t="shared" si="0"/>
        <v>93.575037069045194</v>
      </c>
    </row>
    <row r="57" spans="1:6" ht="20.100000000000001" customHeight="1" thickBot="1" x14ac:dyDescent="0.3">
      <c r="A57" s="258" t="s">
        <v>0</v>
      </c>
      <c r="B57" s="220" t="s">
        <v>606</v>
      </c>
      <c r="C57" s="320">
        <f>SUM('2.m Önkormányzati feladatok'!D37+'3. Polg Hiv'!D32+'4.m.Műv. és Könyv.'!D30+'5.m.Önkorm Óvoda'!D30)</f>
        <v>28319000</v>
      </c>
      <c r="D57" s="320">
        <f>SUM('2.m Önkormányzati feladatok'!E37+'3. Polg Hiv'!E32+'4.m.Műv. és Könyv.'!E30+'5.m.Önkorm Óvoda'!E30)</f>
        <v>43929127</v>
      </c>
      <c r="E57" s="320">
        <f>SUM('2.m Önkormányzati feladatok'!F37+'3. Polg Hiv'!F32+'4.m.Műv. és Könyv.'!F30+'5.m.Önkorm Óvoda'!F30)</f>
        <v>43929127</v>
      </c>
      <c r="F57" s="266">
        <f t="shared" si="0"/>
        <v>100</v>
      </c>
    </row>
    <row r="58" spans="1:6" ht="20.100000000000001" customHeight="1" x14ac:dyDescent="0.25">
      <c r="A58" s="258" t="s">
        <v>36</v>
      </c>
      <c r="B58" s="220" t="s">
        <v>607</v>
      </c>
      <c r="C58" s="320">
        <f>SUM('2.m Önkormányzati feladatok'!D38+'3. Polg Hiv'!D33+'4.m.Műv. és Könyv.'!D31+'5.m.Önkorm Óvoda'!D31)</f>
        <v>119560749</v>
      </c>
      <c r="D58" s="320">
        <f>SUM('2.m Önkormányzati feladatok'!E38+'3. Polg Hiv'!E33+'4.m.Műv. és Könyv.'!E31+'5.m.Önkorm Óvoda'!E31)</f>
        <v>279068914</v>
      </c>
      <c r="E58" s="320">
        <f>SUM('2.m Önkormányzati feladatok'!F38+'3. Polg Hiv'!F33+'4.m.Műv. és Könyv.'!F31+'5.m.Önkorm Óvoda'!F31)</f>
        <v>230042794</v>
      </c>
      <c r="F58" s="266">
        <f t="shared" si="0"/>
        <v>82.43225327490255</v>
      </c>
    </row>
    <row r="59" spans="1:6" ht="20.100000000000001" customHeight="1" thickBot="1" x14ac:dyDescent="0.3">
      <c r="A59" s="258" t="s">
        <v>35</v>
      </c>
      <c r="B59" s="220" t="s">
        <v>56</v>
      </c>
      <c r="C59" s="262">
        <f>SUM(C60:C63)</f>
        <v>36364000</v>
      </c>
      <c r="D59" s="262">
        <f>SUM(D60:D63)</f>
        <v>22594000</v>
      </c>
      <c r="E59" s="262">
        <f>SUM(E60:E63)</f>
        <v>17181497</v>
      </c>
      <c r="F59" s="266">
        <f t="shared" si="0"/>
        <v>76.044511817296623</v>
      </c>
    </row>
    <row r="60" spans="1:6" ht="20.100000000000001" customHeight="1" thickBot="1" x14ac:dyDescent="0.3">
      <c r="A60" s="258" t="s">
        <v>34</v>
      </c>
      <c r="B60" s="235" t="s">
        <v>608</v>
      </c>
      <c r="C60" s="320">
        <f>SUM('2.m Önkormányzati feladatok'!D40+'3. Polg Hiv'!D35+'4.m.Műv. és Könyv.'!D33+'5.m.Önkorm Óvoda'!D33)</f>
        <v>0</v>
      </c>
      <c r="D60" s="320">
        <f>SUM('2.m Önkormányzati feladatok'!E40+'3. Polg Hiv'!E35+'4.m.Műv. és Könyv.'!E33+'5.m.Önkorm Óvoda'!E33)</f>
        <v>2802000</v>
      </c>
      <c r="E60" s="320">
        <f>SUM('2.m Önkormányzati feladatok'!F40+'3. Polg Hiv'!F35+'4.m.Műv. és Könyv.'!F33+'5.m.Önkorm Óvoda'!F33)</f>
        <v>2802000</v>
      </c>
      <c r="F60" s="266">
        <f t="shared" si="0"/>
        <v>100</v>
      </c>
    </row>
    <row r="61" spans="1:6" ht="20.100000000000001" customHeight="1" thickBot="1" x14ac:dyDescent="0.3">
      <c r="A61" s="258" t="s">
        <v>32</v>
      </c>
      <c r="B61" s="235" t="s">
        <v>609</v>
      </c>
      <c r="C61" s="320">
        <f>SUM('2.m Önkormányzati feladatok'!D41+'3. Polg Hiv'!D36+'4.m.Műv. és Könyv.'!D34+'5.m.Önkorm Óvoda'!D34)</f>
        <v>0</v>
      </c>
      <c r="D61" s="320">
        <f>SUM('2.m Önkormányzati feladatok'!E41+'3. Polg Hiv'!E36+'4.m.Műv. és Könyv.'!E34+'5.m.Önkorm Óvoda'!E34)</f>
        <v>0</v>
      </c>
      <c r="E61" s="320">
        <f>SUM('2.m Önkormányzati feladatok'!F41+'3. Polg Hiv'!F36+'4.m.Műv. és Könyv.'!F34+'5.m.Önkorm Óvoda'!F34)</f>
        <v>0</v>
      </c>
      <c r="F61" s="266"/>
    </row>
    <row r="62" spans="1:6" ht="20.100000000000001" customHeight="1" thickBot="1" x14ac:dyDescent="0.3">
      <c r="A62" s="258" t="s">
        <v>31</v>
      </c>
      <c r="B62" s="239" t="s">
        <v>556</v>
      </c>
      <c r="C62" s="320">
        <f>SUM('2.m Önkormányzati feladatok'!D42+'3. Polg Hiv'!D37+'4.m.Műv. és Könyv.'!D35+'5.m.Önkorm Óvoda'!D35)</f>
        <v>6432000</v>
      </c>
      <c r="D62" s="320">
        <f>SUM('2.m Önkormányzati feladatok'!E42+'3. Polg Hiv'!E37+'4.m.Műv. és Könyv.'!E35+'5.m.Önkorm Óvoda'!E35)</f>
        <v>0</v>
      </c>
      <c r="E62" s="320">
        <f>SUM('2.m Önkormányzati feladatok'!F42+'3. Polg Hiv'!F37+'4.m.Műv. és Könyv.'!F35+'5.m.Önkorm Óvoda'!F35)</f>
        <v>0</v>
      </c>
      <c r="F62" s="266"/>
    </row>
    <row r="63" spans="1:6" ht="20.100000000000001" customHeight="1" x14ac:dyDescent="0.25">
      <c r="A63" s="258" t="s">
        <v>30</v>
      </c>
      <c r="B63" s="239" t="s">
        <v>557</v>
      </c>
      <c r="C63" s="320">
        <f>SUM('2.m Önkormányzati feladatok'!D43+'3. Polg Hiv'!D38+'4.m.Műv. és Könyv.'!D36+'5.m.Önkorm Óvoda'!D36)</f>
        <v>29932000</v>
      </c>
      <c r="D63" s="320">
        <f>SUM('2.m Önkormányzati feladatok'!E43+'3. Polg Hiv'!E38+'4.m.Műv. és Könyv.'!E36+'5.m.Önkorm Óvoda'!E36)</f>
        <v>19792000</v>
      </c>
      <c r="E63" s="320">
        <f>SUM('2.m Önkormányzati feladatok'!F43+'3. Polg Hiv'!F38+'4.m.Műv. és Könyv.'!F36+'5.m.Önkorm Óvoda'!F36)</f>
        <v>14379497</v>
      </c>
      <c r="F63" s="266">
        <f t="shared" si="0"/>
        <v>72.653077000808409</v>
      </c>
    </row>
    <row r="64" spans="1:6" ht="20.100000000000001" customHeight="1" thickBot="1" x14ac:dyDescent="0.3">
      <c r="A64" s="258" t="s">
        <v>29</v>
      </c>
      <c r="B64" s="220" t="s">
        <v>33</v>
      </c>
      <c r="C64" s="262">
        <f>SUM(C65:C67)</f>
        <v>11883000</v>
      </c>
      <c r="D64" s="262">
        <f>SUM(D65:D67)</f>
        <v>28560516</v>
      </c>
      <c r="E64" s="262">
        <f>SUM(E65:E67)</f>
        <v>25574091</v>
      </c>
      <c r="F64" s="266">
        <f t="shared" si="0"/>
        <v>89.543518751551971</v>
      </c>
    </row>
    <row r="65" spans="1:6" ht="20.100000000000001" customHeight="1" thickBot="1" x14ac:dyDescent="0.3">
      <c r="A65" s="258" t="s">
        <v>28</v>
      </c>
      <c r="B65" s="235" t="s">
        <v>528</v>
      </c>
      <c r="C65" s="320">
        <f>SUM('2.m Önkormányzati feladatok'!D45+'3. Polg Hiv'!D40+'4.m.Műv. és Könyv.'!D38+'5.m.Önkorm Óvoda'!D38)</f>
        <v>0</v>
      </c>
      <c r="D65" s="320">
        <f>SUM('2.m Önkormányzati feladatok'!E45+'3. Polg Hiv'!E40+'4.m.Műv. és Könyv.'!E38+'5.m.Önkorm Óvoda'!E38)</f>
        <v>4853667</v>
      </c>
      <c r="E65" s="320">
        <f>SUM('2.m Önkormányzati feladatok'!F45+'3. Polg Hiv'!F40+'4.m.Műv. és Könyv.'!F38+'5.m.Önkorm Óvoda'!F38)</f>
        <v>4853667</v>
      </c>
      <c r="F65" s="266"/>
    </row>
    <row r="66" spans="1:6" ht="20.100000000000001" customHeight="1" thickBot="1" x14ac:dyDescent="0.3">
      <c r="A66" s="126" t="s">
        <v>27</v>
      </c>
      <c r="B66" s="235" t="s">
        <v>530</v>
      </c>
      <c r="C66" s="320">
        <f>SUM('2.m Önkormányzati feladatok'!D46+'3. Polg Hiv'!D41+'4.m.Műv. és Könyv.'!D39+'5.m.Önkorm Óvoda'!D39)</f>
        <v>8473000</v>
      </c>
      <c r="D66" s="320">
        <f>SUM('2.m Önkormányzati feladatok'!E46+'3. Polg Hiv'!E41+'4.m.Műv. és Könyv.'!E39+'5.m.Önkorm Óvoda'!E39)</f>
        <v>8526225</v>
      </c>
      <c r="E66" s="320">
        <f>SUM('2.m Önkormányzati feladatok'!F46+'3. Polg Hiv'!F41+'4.m.Műv. és Könyv.'!F39+'5.m.Önkorm Óvoda'!F39)</f>
        <v>5640266</v>
      </c>
      <c r="F66" s="266">
        <f t="shared" si="0"/>
        <v>66.151972297235886</v>
      </c>
    </row>
    <row r="67" spans="1:6" ht="20.100000000000001" customHeight="1" thickBot="1" x14ac:dyDescent="0.3">
      <c r="A67" s="258" t="s">
        <v>26</v>
      </c>
      <c r="B67" s="235" t="s">
        <v>532</v>
      </c>
      <c r="C67" s="320">
        <f>SUM('2.m Önkormányzati feladatok'!D47+'3. Polg Hiv'!D42+'4.m.Műv. és Könyv.'!D40+'5.m.Önkorm Óvoda'!D40)</f>
        <v>3410000</v>
      </c>
      <c r="D67" s="320">
        <f>SUM('2.m Önkormányzati feladatok'!E47+'3. Polg Hiv'!E42+'4.m.Műv. és Könyv.'!E40+'5.m.Önkorm Óvoda'!E40)</f>
        <v>15180624</v>
      </c>
      <c r="E67" s="320">
        <f>SUM('2.m Önkormányzati feladatok'!F47+'3. Polg Hiv'!F42+'4.m.Műv. és Könyv.'!F40+'5.m.Önkorm Óvoda'!F40)</f>
        <v>15080158</v>
      </c>
      <c r="F67" s="267">
        <f t="shared" si="0"/>
        <v>99.338195847548832</v>
      </c>
    </row>
    <row r="68" spans="1:6" ht="20.100000000000001" customHeight="1" thickBot="1" x14ac:dyDescent="0.3">
      <c r="A68" s="107" t="s">
        <v>292</v>
      </c>
      <c r="B68" s="127" t="s">
        <v>507</v>
      </c>
      <c r="C68" s="128">
        <f>SUM(C69+C75+C80)</f>
        <v>5080000</v>
      </c>
      <c r="D68" s="128">
        <f>SUM(D69+D75+D80)</f>
        <v>2469726436</v>
      </c>
      <c r="E68" s="128">
        <f>SUM(E69+E75+E80)</f>
        <v>111327583</v>
      </c>
      <c r="F68" s="265">
        <f t="shared" ref="F68:F90" si="1">SUM(E68/D68%)</f>
        <v>4.5076888426682409</v>
      </c>
    </row>
    <row r="69" spans="1:6" ht="20.100000000000001" customHeight="1" thickBot="1" x14ac:dyDescent="0.3">
      <c r="A69" s="328" t="s">
        <v>24</v>
      </c>
      <c r="B69" s="171" t="s">
        <v>533</v>
      </c>
      <c r="C69" s="734">
        <v>5080000</v>
      </c>
      <c r="D69" s="329">
        <f>SUM(D70:D74)</f>
        <v>2248816468</v>
      </c>
      <c r="E69" s="329">
        <f>SUM(E70:E74)</f>
        <v>25310740</v>
      </c>
      <c r="F69" s="268">
        <f t="shared" si="1"/>
        <v>1.1255138140512764</v>
      </c>
    </row>
    <row r="70" spans="1:6" ht="20.100000000000001" customHeight="1" thickBot="1" x14ac:dyDescent="0.3">
      <c r="A70" s="115" t="s">
        <v>23</v>
      </c>
      <c r="B70" s="130" t="s">
        <v>508</v>
      </c>
      <c r="C70" s="320">
        <f>SUM('2.m Önkormányzati feladatok'!D50+'3. Polg Hiv'!D45+'4.m.Műv. és Könyv.'!D43+'5.m.Önkorm Óvoda'!D43)</f>
        <v>0</v>
      </c>
      <c r="D70" s="320">
        <f>SUM('2.m Önkormányzati feladatok'!E50+'3. Polg Hiv'!E45+'4.m.Műv. és Könyv.'!E43+'5.m.Önkorm Óvoda'!E43)</f>
        <v>0</v>
      </c>
      <c r="E70" s="320">
        <f>SUM('2.m Önkormányzati feladatok'!F50+'3. Polg Hiv'!F45+'4.m.Műv. és Könyv.'!F43+'5.m.Önkorm Óvoda'!F43)</f>
        <v>0</v>
      </c>
      <c r="F70" s="327"/>
    </row>
    <row r="71" spans="1:6" ht="20.100000000000001" customHeight="1" thickBot="1" x14ac:dyDescent="0.3">
      <c r="A71" s="115" t="s">
        <v>21</v>
      </c>
      <c r="B71" s="235" t="s">
        <v>536</v>
      </c>
      <c r="C71" s="320">
        <f>SUM('2.m Önkormányzati feladatok'!D51+'3. Polg Hiv'!D46+'4.m.Műv. és Könyv.'!D44+'5.m.Önkorm Óvoda'!D44)</f>
        <v>4000000</v>
      </c>
      <c r="D71" s="320">
        <f>SUM('2.m Önkormányzati feladatok'!E51+'3. Polg Hiv'!E46+'4.m.Műv. és Könyv.'!E44+'5.m.Önkorm Óvoda'!E44)</f>
        <v>2216721100</v>
      </c>
      <c r="E71" s="320">
        <f>SUM('2.m Önkormányzati feladatok'!F51+'3. Polg Hiv'!F46+'4.m.Műv. és Könyv.'!F44+'5.m.Önkorm Óvoda'!F44)</f>
        <v>1300000</v>
      </c>
      <c r="F71" s="266">
        <f t="shared" si="1"/>
        <v>5.8645176427472093E-2</v>
      </c>
    </row>
    <row r="72" spans="1:6" ht="20.100000000000001" customHeight="1" thickBot="1" x14ac:dyDescent="0.3">
      <c r="A72" s="115" t="s">
        <v>20</v>
      </c>
      <c r="B72" s="235" t="s">
        <v>538</v>
      </c>
      <c r="C72" s="320">
        <f>SUM('2.m Önkormányzati feladatok'!D52+'3. Polg Hiv'!D47+'4.m.Műv. és Könyv.'!D45+'5.m.Önkorm Óvoda'!D45)</f>
        <v>0</v>
      </c>
      <c r="D72" s="320">
        <f>SUM('2.m Önkormányzati feladatok'!E52+'3. Polg Hiv'!E47+'4.m.Műv. és Könyv.'!E45+'5.m.Önkorm Óvoda'!E45)</f>
        <v>4895994</v>
      </c>
      <c r="E72" s="320">
        <f>SUM('2.m Önkormányzati feladatok'!F52+'3. Polg Hiv'!F47+'4.m.Műv. és Könyv.'!F45+'5.m.Önkorm Óvoda'!F45)</f>
        <v>4544108</v>
      </c>
      <c r="F72" s="266"/>
    </row>
    <row r="73" spans="1:6" ht="20.100000000000001" customHeight="1" thickBot="1" x14ac:dyDescent="0.3">
      <c r="A73" s="115" t="s">
        <v>19</v>
      </c>
      <c r="B73" s="235" t="s">
        <v>540</v>
      </c>
      <c r="C73" s="320">
        <f>SUM('2.m Önkormányzati feladatok'!D53+'3. Polg Hiv'!D48+'4.m.Műv. és Könyv.'!D46+'5.m.Önkorm Óvoda'!D46)</f>
        <v>0</v>
      </c>
      <c r="D73" s="320">
        <f>SUM('2.m Önkormányzati feladatok'!E53+'3. Polg Hiv'!E48+'4.m.Műv. és Könyv.'!E46+'5.m.Önkorm Óvoda'!E46)</f>
        <v>20418873</v>
      </c>
      <c r="E73" s="320">
        <f>SUM('2.m Önkormányzati feladatok'!F53+'3. Polg Hiv'!F48+'4.m.Műv. és Könyv.'!F46+'5.m.Önkorm Óvoda'!F46)</f>
        <v>14474210</v>
      </c>
      <c r="F73" s="266">
        <f t="shared" si="1"/>
        <v>70.886429432221846</v>
      </c>
    </row>
    <row r="74" spans="1:6" ht="20.100000000000001" customHeight="1" thickBot="1" x14ac:dyDescent="0.3">
      <c r="A74" s="126" t="s">
        <v>18</v>
      </c>
      <c r="B74" s="245" t="s">
        <v>542</v>
      </c>
      <c r="C74" s="320">
        <f>SUM('2.m Önkormányzati feladatok'!D54+'3. Polg Hiv'!D49+'4.m.Műv. és Könyv.'!D47+'5.m.Önkorm Óvoda'!D47)</f>
        <v>1080000</v>
      </c>
      <c r="D74" s="320">
        <f>SUM('2.m Önkormányzati feladatok'!E54+'3. Polg Hiv'!E49+'4.m.Műv. és Könyv.'!E47+'5.m.Önkorm Óvoda'!E47)</f>
        <v>6780501</v>
      </c>
      <c r="E74" s="320">
        <f>SUM('2.m Önkormányzati feladatok'!F54+'3. Polg Hiv'!F49+'4.m.Műv. és Könyv.'!F47+'5.m.Önkorm Óvoda'!F47)</f>
        <v>4992422</v>
      </c>
      <c r="F74" s="321">
        <f t="shared" si="1"/>
        <v>73.629102038330217</v>
      </c>
    </row>
    <row r="75" spans="1:6" ht="20.100000000000001" customHeight="1" thickBot="1" x14ac:dyDescent="0.3">
      <c r="A75" s="328" t="s">
        <v>17</v>
      </c>
      <c r="B75" s="171" t="s">
        <v>22</v>
      </c>
      <c r="C75" s="329">
        <f>SUM(C76:C79)</f>
        <v>0</v>
      </c>
      <c r="D75" s="329">
        <f>SUM(D76:D79)</f>
        <v>220887968</v>
      </c>
      <c r="E75" s="329">
        <f>SUM(E76:E79)</f>
        <v>85994943</v>
      </c>
      <c r="F75" s="268">
        <f t="shared" si="1"/>
        <v>38.93147452920568</v>
      </c>
    </row>
    <row r="76" spans="1:6" ht="20.100000000000001" customHeight="1" thickBot="1" x14ac:dyDescent="0.3">
      <c r="A76" s="115" t="s">
        <v>16</v>
      </c>
      <c r="B76" s="130" t="s">
        <v>544</v>
      </c>
      <c r="C76" s="320">
        <f>SUM('2.m Önkormányzati feladatok'!D56+'3. Polg Hiv'!D51+'4.m.Műv. és Könyv.'!D49+'5.m.Önkorm Óvoda'!D49)</f>
        <v>0</v>
      </c>
      <c r="D76" s="320">
        <f>SUM('2.m Önkormányzati feladatok'!E56+'3. Polg Hiv'!E51+'4.m.Műv. és Könyv.'!E49+'5.m.Önkorm Óvoda'!E49)</f>
        <v>171435234</v>
      </c>
      <c r="E76" s="320">
        <f>SUM('2.m Önkormányzati feladatok'!F56+'3. Polg Hiv'!F51+'4.m.Műv. és Könyv.'!F49+'5.m.Önkorm Óvoda'!F49)</f>
        <v>67712548</v>
      </c>
      <c r="F76" s="327">
        <f t="shared" si="1"/>
        <v>39.497451264889925</v>
      </c>
    </row>
    <row r="77" spans="1:6" ht="20.100000000000001" customHeight="1" thickBot="1" x14ac:dyDescent="0.3">
      <c r="A77" s="115" t="s">
        <v>15</v>
      </c>
      <c r="B77" s="239" t="s">
        <v>558</v>
      </c>
      <c r="C77" s="320">
        <f>SUM('2.m Önkormányzati feladatok'!D57+'3. Polg Hiv'!D52+'4.m.Műv. és Könyv.'!D50+'5.m.Önkorm Óvoda'!D50)</f>
        <v>0</v>
      </c>
      <c r="D77" s="320">
        <f>SUM('2.m Önkormányzati feladatok'!E57+'3. Polg Hiv'!E52+'4.m.Műv. és Könyv.'!E50+'5.m.Önkorm Óvoda'!E50)</f>
        <v>0</v>
      </c>
      <c r="E77" s="320">
        <f>SUM('2.m Önkormányzati feladatok'!F57+'3. Polg Hiv'!F52+'4.m.Műv. és Könyv.'!F50+'5.m.Önkorm Óvoda'!F50)</f>
        <v>0</v>
      </c>
      <c r="F77" s="266"/>
    </row>
    <row r="78" spans="1:6" ht="20.100000000000001" customHeight="1" thickBot="1" x14ac:dyDescent="0.3">
      <c r="A78" s="126" t="s">
        <v>14</v>
      </c>
      <c r="B78" s="239" t="s">
        <v>547</v>
      </c>
      <c r="C78" s="320">
        <f>SUM('2.m Önkormányzati feladatok'!D58+'3. Polg Hiv'!D53+'4.m.Műv. és Könyv.'!D51+'5.m.Önkorm Óvoda'!D51)</f>
        <v>0</v>
      </c>
      <c r="D78" s="320">
        <f>SUM('2.m Önkormányzati feladatok'!E58+'3. Polg Hiv'!E53+'4.m.Műv. és Könyv.'!E51+'5.m.Önkorm Óvoda'!E51)</f>
        <v>0</v>
      </c>
      <c r="E78" s="320">
        <f>SUM('2.m Önkormányzati feladatok'!F58+'3. Polg Hiv'!F53+'4.m.Műv. és Könyv.'!F51+'5.m.Önkorm Óvoda'!F51)</f>
        <v>0</v>
      </c>
      <c r="F78" s="266"/>
    </row>
    <row r="79" spans="1:6" ht="20.100000000000001" customHeight="1" thickBot="1" x14ac:dyDescent="0.3">
      <c r="A79" s="260" t="s">
        <v>13</v>
      </c>
      <c r="B79" s="239" t="s">
        <v>549</v>
      </c>
      <c r="C79" s="320">
        <f>SUM('2.m Önkormányzati feladatok'!D59+'3. Polg Hiv'!D54+'4.m.Műv. és Könyv.'!D52+'5.m.Önkorm Óvoda'!D52)</f>
        <v>0</v>
      </c>
      <c r="D79" s="320">
        <f>SUM('2.m Önkormányzati feladatok'!E59+'3. Polg Hiv'!E54+'4.m.Műv. és Könyv.'!E52+'5.m.Önkorm Óvoda'!E52)</f>
        <v>49452734</v>
      </c>
      <c r="E79" s="320">
        <f>SUM('2.m Önkormányzati feladatok'!F59+'3. Polg Hiv'!F54+'4.m.Műv. és Könyv.'!F52+'5.m.Önkorm Óvoda'!F52)</f>
        <v>18282395</v>
      </c>
      <c r="F79" s="267">
        <f t="shared" si="1"/>
        <v>36.969432266373786</v>
      </c>
    </row>
    <row r="80" spans="1:6" ht="20.100000000000001" customHeight="1" thickBot="1" x14ac:dyDescent="0.3">
      <c r="A80" s="126"/>
      <c r="B80" s="127" t="s">
        <v>682</v>
      </c>
      <c r="C80" s="700"/>
      <c r="D80" s="700">
        <v>22000</v>
      </c>
      <c r="E80" s="700">
        <v>21900</v>
      </c>
      <c r="F80" s="267">
        <f t="shared" si="1"/>
        <v>99.545454545454547</v>
      </c>
    </row>
    <row r="81" spans="1:6" ht="20.100000000000001" customHeight="1" thickBot="1" x14ac:dyDescent="0.3">
      <c r="A81" s="107" t="s">
        <v>498</v>
      </c>
      <c r="B81" s="129" t="s">
        <v>7</v>
      </c>
      <c r="C81" s="128">
        <f>SUM(C68+C55)</f>
        <v>352791869</v>
      </c>
      <c r="D81" s="128">
        <f>SUM(D68+D55)</f>
        <v>3128197754</v>
      </c>
      <c r="E81" s="128">
        <f>SUM(E68+E55)</f>
        <v>694106478</v>
      </c>
      <c r="F81" s="265">
        <f t="shared" si="1"/>
        <v>22.188702012603006</v>
      </c>
    </row>
    <row r="82" spans="1:6" ht="20.100000000000001" customHeight="1" thickBot="1" x14ac:dyDescent="0.3">
      <c r="A82" s="107" t="s">
        <v>503</v>
      </c>
      <c r="B82" s="127" t="s">
        <v>610</v>
      </c>
      <c r="C82" s="128">
        <f>SUM(C87+C83)</f>
        <v>8087232</v>
      </c>
      <c r="D82" s="128">
        <f>SUM(D87+D83)</f>
        <v>8087232</v>
      </c>
      <c r="E82" s="128">
        <f>SUM(E87+E83)</f>
        <v>8087232</v>
      </c>
      <c r="F82" s="265">
        <f t="shared" si="1"/>
        <v>99.999999999999986</v>
      </c>
    </row>
    <row r="83" spans="1:6" ht="20.100000000000001" customHeight="1" x14ac:dyDescent="0.25">
      <c r="A83" s="115" t="s">
        <v>10</v>
      </c>
      <c r="B83" s="123" t="s">
        <v>611</v>
      </c>
      <c r="C83" s="263">
        <f>SUM(C86+C85+C84)</f>
        <v>0</v>
      </c>
      <c r="D83" s="263">
        <f>SUM(D86+D85+D84)</f>
        <v>0</v>
      </c>
      <c r="E83" s="263">
        <f>SUM(E86+E85+E84)</f>
        <v>0</v>
      </c>
      <c r="F83" s="265"/>
    </row>
    <row r="84" spans="1:6" ht="20.100000000000001" customHeight="1" x14ac:dyDescent="0.25">
      <c r="A84" s="115" t="s">
        <v>612</v>
      </c>
      <c r="B84" s="130" t="s">
        <v>613</v>
      </c>
      <c r="C84" s="261"/>
      <c r="D84" s="261"/>
      <c r="E84" s="261"/>
      <c r="F84" s="266"/>
    </row>
    <row r="85" spans="1:6" ht="20.100000000000001" customHeight="1" x14ac:dyDescent="0.25">
      <c r="A85" s="115" t="s">
        <v>614</v>
      </c>
      <c r="B85" s="130" t="s">
        <v>615</v>
      </c>
      <c r="C85" s="261"/>
      <c r="D85" s="261"/>
      <c r="E85" s="261"/>
      <c r="F85" s="266"/>
    </row>
    <row r="86" spans="1:6" ht="20.100000000000001" customHeight="1" x14ac:dyDescent="0.25">
      <c r="A86" s="115" t="s">
        <v>616</v>
      </c>
      <c r="B86" s="130" t="s">
        <v>617</v>
      </c>
      <c r="C86" s="261"/>
      <c r="D86" s="261"/>
      <c r="E86" s="261"/>
      <c r="F86" s="266"/>
    </row>
    <row r="87" spans="1:6" ht="20.100000000000001" customHeight="1" thickBot="1" x14ac:dyDescent="0.3">
      <c r="A87" s="115" t="s">
        <v>618</v>
      </c>
      <c r="B87" s="110" t="s">
        <v>509</v>
      </c>
      <c r="C87" s="261">
        <f>SUM(C89+C88)</f>
        <v>8087232</v>
      </c>
      <c r="D87" s="261">
        <f>SUM(D89+D88)</f>
        <v>8087232</v>
      </c>
      <c r="E87" s="261">
        <f>SUM(E89+E88)</f>
        <v>8087232</v>
      </c>
      <c r="F87" s="266">
        <f t="shared" si="1"/>
        <v>99.999999999999986</v>
      </c>
    </row>
    <row r="88" spans="1:6" ht="20.100000000000001" customHeight="1" thickBot="1" x14ac:dyDescent="0.3">
      <c r="A88" s="115" t="s">
        <v>619</v>
      </c>
      <c r="B88" s="312" t="s">
        <v>620</v>
      </c>
      <c r="C88" s="320">
        <f>SUM('2.m Önkormányzati feladatok'!D67+'3. Polg Hiv'!D62+'4.m.Műv. és Könyv.'!D60+'5.m.Önkorm Óvoda'!D61)</f>
        <v>0</v>
      </c>
      <c r="D88" s="320">
        <f>SUM('2.m Önkormányzati feladatok'!E67+'3. Polg Hiv'!E62+'4.m.Műv. és Könyv.'!E60+'5.m.Önkorm Óvoda'!E61)</f>
        <v>0</v>
      </c>
      <c r="E88" s="320">
        <f>SUM('2.m Önkormányzati feladatok'!F67+'3. Polg Hiv'!F62+'4.m.Műv. és Könyv.'!F60+'5.m.Önkorm Óvoda'!F61)</f>
        <v>0</v>
      </c>
      <c r="F88" s="266"/>
    </row>
    <row r="89" spans="1:6" ht="20.100000000000001" customHeight="1" thickBot="1" x14ac:dyDescent="0.3">
      <c r="A89" s="126" t="s">
        <v>621</v>
      </c>
      <c r="B89" s="315" t="s">
        <v>622</v>
      </c>
      <c r="C89" s="320">
        <v>8087232</v>
      </c>
      <c r="D89" s="320">
        <v>8087232</v>
      </c>
      <c r="E89" s="320">
        <v>8087232</v>
      </c>
      <c r="F89" s="321">
        <f t="shared" si="1"/>
        <v>99.999999999999986</v>
      </c>
    </row>
    <row r="90" spans="1:6" ht="20.100000000000001" customHeight="1" thickBot="1" x14ac:dyDescent="0.3">
      <c r="A90" s="107" t="s">
        <v>504</v>
      </c>
      <c r="B90" s="317" t="s">
        <v>510</v>
      </c>
      <c r="C90" s="128">
        <f>SUM(C81+C82)</f>
        <v>360879101</v>
      </c>
      <c r="D90" s="128">
        <f>SUM(D81+D82)</f>
        <v>3136284986</v>
      </c>
      <c r="E90" s="128">
        <f>SUM(E81+E82)</f>
        <v>702193710</v>
      </c>
      <c r="F90" s="268">
        <f t="shared" si="1"/>
        <v>22.389346412539311</v>
      </c>
    </row>
    <row r="91" spans="1:6" s="131" customFormat="1" ht="16.5" thickBot="1" x14ac:dyDescent="0.3">
      <c r="A91" s="748" t="s">
        <v>511</v>
      </c>
      <c r="B91" s="749"/>
      <c r="C91" s="749"/>
      <c r="D91" s="322"/>
      <c r="E91" s="323"/>
      <c r="F91" s="269"/>
    </row>
    <row r="92" spans="1:6" ht="17.25" customHeight="1" thickTop="1" thickBot="1" x14ac:dyDescent="0.3">
      <c r="A92" s="124">
        <v>1</v>
      </c>
      <c r="B92" s="132" t="s">
        <v>512</v>
      </c>
      <c r="C92" s="133">
        <f>SUM(C52-C90)</f>
        <v>0</v>
      </c>
      <c r="D92" s="133">
        <f>SUM(D52-D90)</f>
        <v>0</v>
      </c>
      <c r="E92" s="133"/>
      <c r="F92" s="314"/>
    </row>
    <row r="93" spans="1:6" ht="16.5" thickTop="1" x14ac:dyDescent="0.25"/>
  </sheetData>
  <mergeCells count="1">
    <mergeCell ref="A91:C91"/>
  </mergeCells>
  <printOptions horizontalCentered="1" headings="1" gridLines="1"/>
  <pageMargins left="0.15748031496062992" right="0.15748031496062992" top="1.4566929133858268" bottom="1.2598425196850394" header="0.35433070866141736" footer="0.59055118110236227"/>
  <pageSetup paperSize="9" scale="60" fitToWidth="3" fitToHeight="2" orientation="portrait" r:id="rId1"/>
  <headerFooter alignWithMargins="0">
    <oddHeader>&amp;C&amp;"Times New Roman CE,Félkövér"&amp;12
&amp;14Önkormányzat 2017. évi összevont mérlegének előirányzata és teljesítése 
&amp;R&amp;"Times New Roman CE,Félkövér dőlt" 1. melléklet a 7/2018. (V.30.) önkormányzati rendelethez, 
adatok Ft-ban</oddHeader>
  </headerFooter>
  <rowBreaks count="1" manualBreakCount="1">
    <brk id="52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2:K26"/>
  <sheetViews>
    <sheetView view="pageBreakPreview" zoomScale="60" zoomScaleNormal="100" workbookViewId="0">
      <selection activeCell="N21" sqref="N21"/>
    </sheetView>
  </sheetViews>
  <sheetFormatPr defaultRowHeight="15" x14ac:dyDescent="0.25"/>
  <cols>
    <col min="1" max="1" width="4.28515625" customWidth="1"/>
    <col min="2" max="2" width="33" customWidth="1"/>
    <col min="3" max="3" width="33.140625" customWidth="1"/>
    <col min="4" max="4" width="14.85546875" customWidth="1"/>
    <col min="5" max="5" width="13.85546875" customWidth="1"/>
    <col min="6" max="6" width="14.42578125" customWidth="1"/>
    <col min="7" max="7" width="11.5703125" customWidth="1"/>
  </cols>
  <sheetData>
    <row r="2" spans="1:10" ht="15.75" x14ac:dyDescent="0.25">
      <c r="A2" s="844" t="s">
        <v>646</v>
      </c>
      <c r="B2" s="844"/>
      <c r="C2" s="844"/>
      <c r="D2" s="844"/>
      <c r="E2" s="844"/>
      <c r="F2" s="844"/>
      <c r="G2" s="844"/>
    </row>
    <row r="3" spans="1:10" ht="15.75" thickBot="1" x14ac:dyDescent="0.3">
      <c r="A3" s="3"/>
      <c r="B3" s="3"/>
      <c r="C3" s="3"/>
      <c r="D3" s="3"/>
      <c r="E3" s="3"/>
      <c r="F3" s="3"/>
      <c r="G3" s="3"/>
      <c r="H3" s="3"/>
      <c r="I3" s="3"/>
    </row>
    <row r="4" spans="1:10" ht="37.5" thickTop="1" thickBot="1" x14ac:dyDescent="0.3">
      <c r="A4" s="44" t="s">
        <v>50</v>
      </c>
      <c r="B4" s="45" t="s">
        <v>90</v>
      </c>
      <c r="C4" s="45" t="s">
        <v>91</v>
      </c>
      <c r="D4" s="96" t="s">
        <v>650</v>
      </c>
      <c r="E4" s="96" t="s">
        <v>651</v>
      </c>
      <c r="F4" s="46" t="s">
        <v>683</v>
      </c>
      <c r="G4" s="47" t="s">
        <v>667</v>
      </c>
      <c r="H4" s="3"/>
      <c r="I4" s="90"/>
      <c r="J4" s="277"/>
    </row>
    <row r="5" spans="1:10" ht="15.75" x14ac:dyDescent="0.25">
      <c r="A5" s="406" t="s">
        <v>2</v>
      </c>
      <c r="B5" s="403" t="s">
        <v>92</v>
      </c>
      <c r="C5" s="404" t="s">
        <v>568</v>
      </c>
      <c r="D5" s="405">
        <v>105000</v>
      </c>
      <c r="E5" s="405">
        <v>105000</v>
      </c>
      <c r="F5" s="738">
        <v>105000</v>
      </c>
      <c r="G5" s="674">
        <f t="shared" ref="G5:G13" si="0">SUM(F5/E5)*100</f>
        <v>100</v>
      </c>
      <c r="H5" s="3"/>
      <c r="I5" s="90"/>
      <c r="J5" s="277"/>
    </row>
    <row r="6" spans="1:10" ht="15.75" x14ac:dyDescent="0.25">
      <c r="A6" s="662" t="s">
        <v>25</v>
      </c>
      <c r="B6" s="663" t="s">
        <v>668</v>
      </c>
      <c r="C6" s="664" t="s">
        <v>568</v>
      </c>
      <c r="D6" s="665">
        <v>105000</v>
      </c>
      <c r="E6" s="665">
        <v>105000</v>
      </c>
      <c r="F6" s="739">
        <v>75000</v>
      </c>
      <c r="G6" s="674">
        <f t="shared" si="0"/>
        <v>71.428571428571431</v>
      </c>
      <c r="H6" s="3"/>
      <c r="I6" s="90"/>
      <c r="J6" s="277"/>
    </row>
    <row r="7" spans="1:10" ht="24.95" customHeight="1" x14ac:dyDescent="0.25">
      <c r="A7" s="662" t="s">
        <v>12</v>
      </c>
      <c r="B7" s="663" t="s">
        <v>669</v>
      </c>
      <c r="C7" s="664" t="s">
        <v>569</v>
      </c>
      <c r="D7" s="665">
        <v>473000</v>
      </c>
      <c r="E7" s="665">
        <v>460266</v>
      </c>
      <c r="F7" s="736">
        <v>460266</v>
      </c>
      <c r="G7" s="674">
        <f t="shared" si="0"/>
        <v>100</v>
      </c>
      <c r="H7" s="3"/>
      <c r="I7" s="279"/>
      <c r="J7" s="278"/>
    </row>
    <row r="8" spans="1:10" ht="24.95" customHeight="1" x14ac:dyDescent="0.25">
      <c r="A8" s="662" t="s">
        <v>11</v>
      </c>
      <c r="B8" s="663" t="s">
        <v>566</v>
      </c>
      <c r="C8" s="666" t="s">
        <v>570</v>
      </c>
      <c r="D8" s="665">
        <v>500000</v>
      </c>
      <c r="E8" s="665">
        <v>4934810</v>
      </c>
      <c r="F8" s="736">
        <v>4928355</v>
      </c>
      <c r="G8" s="674">
        <f t="shared" si="0"/>
        <v>99.869194558655749</v>
      </c>
      <c r="H8" s="3"/>
      <c r="I8" s="279"/>
      <c r="J8" s="278"/>
    </row>
    <row r="9" spans="1:10" ht="24.95" customHeight="1" x14ac:dyDescent="0.25">
      <c r="A9" s="662" t="s">
        <v>8</v>
      </c>
      <c r="B9" s="663" t="s">
        <v>567</v>
      </c>
      <c r="C9" s="667" t="s">
        <v>632</v>
      </c>
      <c r="D9" s="665">
        <v>252000</v>
      </c>
      <c r="E9" s="665">
        <v>251880</v>
      </c>
      <c r="F9" s="736">
        <v>251880</v>
      </c>
      <c r="G9" s="674">
        <f t="shared" si="0"/>
        <v>100</v>
      </c>
      <c r="H9" s="3"/>
      <c r="I9" s="279"/>
      <c r="J9" s="278"/>
    </row>
    <row r="10" spans="1:10" ht="26.45" customHeight="1" x14ac:dyDescent="0.25">
      <c r="A10" s="662" t="s">
        <v>6</v>
      </c>
      <c r="B10" s="668" t="s">
        <v>528</v>
      </c>
      <c r="C10" s="667" t="s">
        <v>571</v>
      </c>
      <c r="D10" s="665">
        <v>1500000</v>
      </c>
      <c r="E10" s="665">
        <v>4853667</v>
      </c>
      <c r="F10" s="736">
        <v>4853667</v>
      </c>
      <c r="G10" s="674">
        <f t="shared" si="0"/>
        <v>100</v>
      </c>
      <c r="H10" s="3"/>
      <c r="I10" s="279"/>
      <c r="J10" s="278"/>
    </row>
    <row r="11" spans="1:10" ht="30.6" customHeight="1" x14ac:dyDescent="0.25">
      <c r="A11" s="662" t="s">
        <v>3</v>
      </c>
      <c r="B11" s="669" t="s">
        <v>688</v>
      </c>
      <c r="C11" s="664" t="s">
        <v>569</v>
      </c>
      <c r="D11" s="665">
        <v>600000</v>
      </c>
      <c r="E11" s="665">
        <v>500000</v>
      </c>
      <c r="F11" s="736">
        <v>500000</v>
      </c>
      <c r="G11" s="674">
        <f t="shared" si="0"/>
        <v>100</v>
      </c>
      <c r="H11" s="3"/>
      <c r="I11" s="279"/>
      <c r="J11" s="278"/>
    </row>
    <row r="12" spans="1:10" ht="24.95" customHeight="1" x14ac:dyDescent="0.25">
      <c r="A12" s="662" t="s">
        <v>46</v>
      </c>
      <c r="B12" s="663" t="s">
        <v>670</v>
      </c>
      <c r="C12" s="664" t="s">
        <v>569</v>
      </c>
      <c r="D12" s="665">
        <v>200000</v>
      </c>
      <c r="E12" s="665">
        <v>200000</v>
      </c>
      <c r="F12" s="736">
        <v>50000</v>
      </c>
      <c r="G12" s="674">
        <f t="shared" si="0"/>
        <v>25</v>
      </c>
      <c r="H12" s="3"/>
      <c r="I12" s="3"/>
      <c r="J12" s="278"/>
    </row>
    <row r="13" spans="1:10" ht="24.95" customHeight="1" x14ac:dyDescent="0.25">
      <c r="A13" s="662" t="s">
        <v>93</v>
      </c>
      <c r="B13" s="663" t="s">
        <v>633</v>
      </c>
      <c r="C13" s="664" t="s">
        <v>671</v>
      </c>
      <c r="D13" s="665">
        <v>333000</v>
      </c>
      <c r="E13" s="665">
        <v>109882</v>
      </c>
      <c r="F13" s="743">
        <v>109882</v>
      </c>
      <c r="G13" s="674">
        <f t="shared" si="0"/>
        <v>100</v>
      </c>
      <c r="H13" s="3"/>
      <c r="I13" s="3"/>
      <c r="J13" s="278"/>
    </row>
    <row r="14" spans="1:10" ht="24.95" customHeight="1" x14ac:dyDescent="0.25">
      <c r="A14" s="662" t="s">
        <v>45</v>
      </c>
      <c r="B14" s="663" t="s">
        <v>634</v>
      </c>
      <c r="C14" s="664" t="s">
        <v>572</v>
      </c>
      <c r="D14" s="665">
        <v>300000</v>
      </c>
      <c r="E14" s="665">
        <v>300000</v>
      </c>
      <c r="F14" s="736">
        <v>0</v>
      </c>
      <c r="G14" s="674">
        <f>SUM(F14/E14)*100</f>
        <v>0</v>
      </c>
      <c r="H14" s="3"/>
      <c r="I14" s="3"/>
      <c r="J14" s="278"/>
    </row>
    <row r="15" spans="1:10" ht="24.95" customHeight="1" x14ac:dyDescent="0.25">
      <c r="A15" s="662" t="s">
        <v>44</v>
      </c>
      <c r="B15" s="663" t="s">
        <v>635</v>
      </c>
      <c r="C15" s="664" t="s">
        <v>636</v>
      </c>
      <c r="D15" s="665">
        <v>1000000</v>
      </c>
      <c r="E15" s="665">
        <v>1000000</v>
      </c>
      <c r="F15" s="736">
        <v>0</v>
      </c>
      <c r="G15" s="674">
        <f>SUM(F15/E15)*100</f>
        <v>0</v>
      </c>
      <c r="H15" s="3"/>
      <c r="I15" s="3"/>
      <c r="J15" s="278"/>
    </row>
    <row r="16" spans="1:10" ht="31.15" customHeight="1" x14ac:dyDescent="0.25">
      <c r="A16" s="662" t="s">
        <v>41</v>
      </c>
      <c r="B16" s="669" t="s">
        <v>672</v>
      </c>
      <c r="C16" s="664" t="s">
        <v>636</v>
      </c>
      <c r="D16" s="665">
        <v>6500000</v>
      </c>
      <c r="E16" s="665">
        <v>6500000</v>
      </c>
      <c r="F16" s="743">
        <v>5000000</v>
      </c>
      <c r="G16" s="674">
        <f t="shared" ref="G16:G22" si="1">SUM(F16/E16)*100</f>
        <v>76.923076923076934</v>
      </c>
      <c r="H16" s="3"/>
      <c r="I16" s="3"/>
      <c r="J16" s="278"/>
    </row>
    <row r="17" spans="1:11" ht="24.95" customHeight="1" x14ac:dyDescent="0.25">
      <c r="A17" s="662" t="s">
        <v>40</v>
      </c>
      <c r="B17" s="664" t="s">
        <v>673</v>
      </c>
      <c r="C17" s="664" t="s">
        <v>636</v>
      </c>
      <c r="D17" s="670">
        <v>15000</v>
      </c>
      <c r="E17" s="670">
        <v>0</v>
      </c>
      <c r="F17" s="736">
        <v>0</v>
      </c>
      <c r="G17" s="674">
        <v>0</v>
      </c>
      <c r="H17" s="3"/>
      <c r="I17" s="3"/>
      <c r="J17" s="278"/>
    </row>
    <row r="18" spans="1:11" ht="28.15" customHeight="1" x14ac:dyDescent="0.25">
      <c r="A18" s="662" t="s">
        <v>94</v>
      </c>
      <c r="B18" s="735" t="s">
        <v>686</v>
      </c>
      <c r="C18" s="664" t="s">
        <v>572</v>
      </c>
      <c r="D18" s="670"/>
      <c r="E18" s="742">
        <v>17890</v>
      </c>
      <c r="F18" s="736">
        <v>17890</v>
      </c>
      <c r="G18" s="674">
        <f t="shared" si="1"/>
        <v>100</v>
      </c>
      <c r="H18" s="3"/>
      <c r="I18" s="279"/>
      <c r="J18" s="278"/>
      <c r="K18" s="278"/>
    </row>
    <row r="19" spans="1:11" ht="27" customHeight="1" x14ac:dyDescent="0.25">
      <c r="A19" s="662" t="s">
        <v>95</v>
      </c>
      <c r="B19" s="735" t="s">
        <v>684</v>
      </c>
      <c r="C19" s="664" t="s">
        <v>685</v>
      </c>
      <c r="D19" s="671"/>
      <c r="E19" s="671">
        <v>9000000</v>
      </c>
      <c r="F19" s="740">
        <v>9000000</v>
      </c>
      <c r="G19" s="674">
        <f t="shared" si="1"/>
        <v>100</v>
      </c>
      <c r="H19" s="3"/>
      <c r="I19" s="3"/>
    </row>
    <row r="20" spans="1:11" ht="15.75" x14ac:dyDescent="0.25">
      <c r="A20" s="662" t="s">
        <v>96</v>
      </c>
      <c r="B20" s="664" t="s">
        <v>687</v>
      </c>
      <c r="C20" s="667" t="s">
        <v>690</v>
      </c>
      <c r="D20" s="671"/>
      <c r="E20" s="671">
        <v>22151</v>
      </c>
      <c r="F20" s="743">
        <v>22151</v>
      </c>
      <c r="G20" s="674">
        <f t="shared" si="1"/>
        <v>100</v>
      </c>
      <c r="H20" s="91"/>
    </row>
    <row r="21" spans="1:11" ht="15.75" x14ac:dyDescent="0.25">
      <c r="A21" s="662" t="s">
        <v>97</v>
      </c>
      <c r="B21" s="664" t="s">
        <v>689</v>
      </c>
      <c r="C21" s="664" t="s">
        <v>691</v>
      </c>
      <c r="D21" s="671"/>
      <c r="E21" s="671">
        <v>100000</v>
      </c>
      <c r="F21" s="743">
        <v>100000</v>
      </c>
      <c r="G21" s="674">
        <f t="shared" si="1"/>
        <v>100</v>
      </c>
    </row>
    <row r="22" spans="1:11" ht="16.5" thickBot="1" x14ac:dyDescent="0.3">
      <c r="A22" s="662" t="s">
        <v>331</v>
      </c>
      <c r="B22" s="737" t="s">
        <v>692</v>
      </c>
      <c r="C22" s="664" t="s">
        <v>691</v>
      </c>
      <c r="D22" s="676"/>
      <c r="E22" s="676">
        <v>100000</v>
      </c>
      <c r="F22" s="744">
        <v>100000</v>
      </c>
      <c r="G22" s="674">
        <f t="shared" si="1"/>
        <v>100</v>
      </c>
    </row>
    <row r="23" spans="1:11" ht="16.5" thickBot="1" x14ac:dyDescent="0.3">
      <c r="A23" s="845" t="s">
        <v>110</v>
      </c>
      <c r="B23" s="846"/>
      <c r="C23" s="672"/>
      <c r="D23" s="673">
        <f>SUM(D5:D22)</f>
        <v>11883000</v>
      </c>
      <c r="E23" s="673">
        <f>SUM(E5:E22)</f>
        <v>28560546</v>
      </c>
      <c r="F23" s="741">
        <f>SUM(F5:F22)</f>
        <v>25574091</v>
      </c>
      <c r="G23" s="675">
        <f>SUM(F23/E23)*100</f>
        <v>89.543424695032087</v>
      </c>
    </row>
    <row r="24" spans="1:11" ht="15.75" thickTop="1" x14ac:dyDescent="0.25"/>
    <row r="26" spans="1:11" x14ac:dyDescent="0.25">
      <c r="E26" s="278"/>
    </row>
  </sheetData>
  <mergeCells count="2">
    <mergeCell ref="A2:G2"/>
    <mergeCell ref="A23:B23"/>
  </mergeCells>
  <conditionalFormatting sqref="F19">
    <cfRule type="cellIs" dxfId="3" priority="7" stopIfTrue="1" operator="equal">
      <formula>0</formula>
    </cfRule>
  </conditionalFormatting>
  <conditionalFormatting sqref="E23">
    <cfRule type="cellIs" dxfId="2" priority="3" stopIfTrue="1" operator="equal">
      <formula>0</formula>
    </cfRule>
  </conditionalFormatting>
  <conditionalFormatting sqref="D23">
    <cfRule type="cellIs" dxfId="1" priority="4" stopIfTrue="1" operator="equal">
      <formula>0</formula>
    </cfRule>
  </conditionalFormatting>
  <conditionalFormatting sqref="F23">
    <cfRule type="cellIs" dxfId="0" priority="1" stopIfTrue="1" operator="equal">
      <formula>0</formula>
    </cfRule>
  </conditionalFormatting>
  <pageMargins left="0.19685039370078741" right="0.15748031496062992" top="0.74803149606299213" bottom="0.74803149606299213" header="0.31496062992125984" footer="0.31496062992125984"/>
  <pageSetup paperSize="9" scale="80" orientation="portrait" r:id="rId1"/>
  <headerFooter>
    <oddHeader>&amp;R 10. melléklet a 7/2018. (V.30.) önkormányzati rendelethez, 
adatok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2:I28"/>
  <sheetViews>
    <sheetView view="pageBreakPreview" zoomScale="60" zoomScaleNormal="100" workbookViewId="0">
      <selection activeCell="I11" sqref="I11"/>
    </sheetView>
  </sheetViews>
  <sheetFormatPr defaultRowHeight="15" x14ac:dyDescent="0.25"/>
  <cols>
    <col min="1" max="1" width="4" customWidth="1"/>
    <col min="2" max="2" width="5.85546875" customWidth="1"/>
    <col min="4" max="4" width="45.42578125" customWidth="1"/>
    <col min="5" max="5" width="15.42578125" customWidth="1"/>
  </cols>
  <sheetData>
    <row r="2" spans="1:9" ht="15.75" x14ac:dyDescent="0.25">
      <c r="A2" s="3"/>
      <c r="B2" s="3"/>
      <c r="C2" s="3"/>
      <c r="D2" s="41" t="s">
        <v>293</v>
      </c>
      <c r="E2" s="3"/>
      <c r="F2" s="3"/>
      <c r="G2" s="3"/>
    </row>
    <row r="3" spans="1:9" ht="27" customHeight="1" thickBot="1" x14ac:dyDescent="0.3">
      <c r="A3" s="3"/>
      <c r="B3" s="3"/>
      <c r="C3" s="3"/>
      <c r="D3" s="3"/>
      <c r="E3" s="31"/>
      <c r="F3" s="3"/>
      <c r="G3" s="3"/>
    </row>
    <row r="4" spans="1:9" s="32" customFormat="1" ht="16.5" thickTop="1" thickBot="1" x14ac:dyDescent="0.3">
      <c r="A4" s="407"/>
      <c r="B4" s="408"/>
      <c r="C4" s="408" t="s">
        <v>112</v>
      </c>
      <c r="D4" s="408" t="s">
        <v>113</v>
      </c>
      <c r="E4" s="409" t="s">
        <v>114</v>
      </c>
      <c r="F4" s="37"/>
      <c r="G4" s="37"/>
    </row>
    <row r="5" spans="1:9" ht="16.5" thickTop="1" thickBot="1" x14ac:dyDescent="0.3">
      <c r="A5" s="410" t="s">
        <v>2</v>
      </c>
      <c r="B5" s="411" t="s">
        <v>284</v>
      </c>
      <c r="C5" s="819" t="s">
        <v>285</v>
      </c>
      <c r="D5" s="847"/>
      <c r="E5" s="697">
        <v>318155</v>
      </c>
      <c r="F5" s="3"/>
      <c r="G5" s="3"/>
    </row>
    <row r="6" spans="1:9" ht="15.75" thickTop="1" x14ac:dyDescent="0.25">
      <c r="A6" s="412" t="s">
        <v>25</v>
      </c>
      <c r="B6" s="413"/>
      <c r="C6" s="414" t="s">
        <v>286</v>
      </c>
      <c r="D6" s="413"/>
      <c r="E6" s="698"/>
      <c r="F6" s="3"/>
      <c r="G6" s="3"/>
    </row>
    <row r="7" spans="1:9" x14ac:dyDescent="0.25">
      <c r="A7" s="415" t="s">
        <v>12</v>
      </c>
      <c r="B7" s="416"/>
      <c r="C7" s="416"/>
      <c r="D7" s="416" t="s">
        <v>287</v>
      </c>
      <c r="E7" s="417">
        <v>121750</v>
      </c>
      <c r="F7" s="3"/>
      <c r="G7" s="3"/>
    </row>
    <row r="8" spans="1:9" x14ac:dyDescent="0.25">
      <c r="A8" s="415" t="s">
        <v>11</v>
      </c>
      <c r="B8" s="416"/>
      <c r="C8" s="416"/>
      <c r="D8" s="416" t="s">
        <v>288</v>
      </c>
      <c r="E8" s="417">
        <v>13380</v>
      </c>
      <c r="F8" s="3"/>
      <c r="G8" s="3"/>
    </row>
    <row r="9" spans="1:9" x14ac:dyDescent="0.25">
      <c r="A9" s="415" t="s">
        <v>8</v>
      </c>
      <c r="B9" s="416"/>
      <c r="C9" s="416"/>
      <c r="D9" s="416" t="s">
        <v>289</v>
      </c>
      <c r="E9" s="417">
        <v>0</v>
      </c>
      <c r="F9" s="3"/>
      <c r="G9" s="3"/>
    </row>
    <row r="10" spans="1:9" x14ac:dyDescent="0.25">
      <c r="A10" s="415" t="s">
        <v>6</v>
      </c>
      <c r="B10" s="416"/>
      <c r="C10" s="416"/>
      <c r="D10" s="416" t="s">
        <v>290</v>
      </c>
      <c r="E10" s="417">
        <v>183025</v>
      </c>
      <c r="F10" s="3"/>
      <c r="G10" s="3"/>
      <c r="I10" s="498"/>
    </row>
    <row r="11" spans="1:9" x14ac:dyDescent="0.25">
      <c r="A11" s="415" t="s">
        <v>3</v>
      </c>
      <c r="B11" s="416"/>
      <c r="C11" s="416"/>
      <c r="D11" s="416" t="s">
        <v>291</v>
      </c>
      <c r="E11" s="417">
        <v>0</v>
      </c>
      <c r="F11" s="3"/>
      <c r="G11" s="3"/>
    </row>
    <row r="12" spans="1:9" x14ac:dyDescent="0.25">
      <c r="A12" s="415" t="s">
        <v>46</v>
      </c>
      <c r="B12" s="416"/>
      <c r="C12" s="416"/>
      <c r="D12" s="416"/>
      <c r="E12" s="417">
        <v>0</v>
      </c>
      <c r="F12" s="3"/>
      <c r="G12" s="3"/>
    </row>
    <row r="13" spans="1:9" ht="15.75" thickBot="1" x14ac:dyDescent="0.3">
      <c r="A13" s="418"/>
      <c r="B13" s="419"/>
      <c r="C13" s="419"/>
      <c r="D13" s="419"/>
      <c r="E13" s="420"/>
      <c r="F13" s="483"/>
      <c r="G13" s="3"/>
    </row>
    <row r="14" spans="1:9" ht="20.100000000000001" customHeight="1" thickTop="1" thickBot="1" x14ac:dyDescent="0.3">
      <c r="A14" s="848" t="s">
        <v>637</v>
      </c>
      <c r="B14" s="849"/>
      <c r="C14" s="849"/>
      <c r="D14" s="849"/>
      <c r="E14" s="421">
        <f>SUM(E5)</f>
        <v>318155</v>
      </c>
      <c r="F14" s="3"/>
      <c r="G14" s="3"/>
    </row>
    <row r="15" spans="1:9" ht="20.100000000000001" customHeight="1" thickTop="1" x14ac:dyDescent="0.25">
      <c r="A15" s="3"/>
      <c r="B15" s="3"/>
      <c r="C15" s="3"/>
      <c r="D15" s="3"/>
      <c r="E15" s="3"/>
      <c r="F15" s="3"/>
      <c r="G15" s="3"/>
    </row>
    <row r="16" spans="1:9" ht="20.100000000000001" customHeight="1" x14ac:dyDescent="0.25">
      <c r="A16" s="3"/>
      <c r="B16" s="3"/>
      <c r="C16" s="3"/>
      <c r="D16" s="3"/>
      <c r="E16" s="3"/>
      <c r="F16" s="3"/>
      <c r="G16" s="3"/>
    </row>
    <row r="17" spans="1:7" ht="20.100000000000001" customHeight="1" x14ac:dyDescent="0.25">
      <c r="A17" s="3"/>
      <c r="B17" s="3"/>
      <c r="C17" s="3"/>
      <c r="D17" s="3"/>
      <c r="E17" s="3"/>
      <c r="F17" s="3"/>
      <c r="G17" s="3"/>
    </row>
    <row r="18" spans="1:7" ht="20.100000000000001" customHeight="1" x14ac:dyDescent="0.25">
      <c r="A18" s="3"/>
      <c r="B18" s="3"/>
      <c r="C18" s="3"/>
      <c r="D18" s="3"/>
      <c r="E18" s="3"/>
      <c r="F18" s="3"/>
      <c r="G18" s="3"/>
    </row>
    <row r="19" spans="1:7" ht="20.100000000000001" customHeight="1" x14ac:dyDescent="0.25">
      <c r="A19" s="3"/>
      <c r="B19" s="3"/>
      <c r="C19" s="3"/>
      <c r="D19" s="3"/>
      <c r="E19" s="3"/>
      <c r="F19" s="3"/>
      <c r="G19" s="3"/>
    </row>
    <row r="20" spans="1:7" ht="20.100000000000001" customHeight="1" x14ac:dyDescent="0.25">
      <c r="A20" s="3"/>
      <c r="B20" s="3"/>
      <c r="C20" s="3"/>
      <c r="D20" s="3"/>
      <c r="E20" s="3"/>
      <c r="F20" s="3"/>
      <c r="G20" s="3"/>
    </row>
    <row r="21" spans="1:7" ht="20.100000000000001" customHeight="1" x14ac:dyDescent="0.25">
      <c r="A21" s="3"/>
      <c r="B21" s="3"/>
      <c r="C21" s="3"/>
      <c r="D21" s="3"/>
      <c r="E21" s="3"/>
      <c r="F21" s="3"/>
      <c r="G21" s="3"/>
    </row>
    <row r="22" spans="1:7" ht="20.100000000000001" customHeight="1" x14ac:dyDescent="0.25"/>
    <row r="23" spans="1:7" ht="20.100000000000001" customHeight="1" x14ac:dyDescent="0.25"/>
    <row r="24" spans="1:7" ht="20.100000000000001" customHeight="1" x14ac:dyDescent="0.25"/>
    <row r="25" spans="1:7" ht="20.100000000000001" customHeight="1" x14ac:dyDescent="0.25"/>
    <row r="26" spans="1:7" ht="20.100000000000001" customHeight="1" x14ac:dyDescent="0.25"/>
    <row r="27" spans="1:7" ht="20.100000000000001" customHeight="1" x14ac:dyDescent="0.25"/>
    <row r="28" spans="1:7" ht="20.100000000000001" customHeight="1" x14ac:dyDescent="0.25"/>
  </sheetData>
  <mergeCells count="2">
    <mergeCell ref="C5:D5"/>
    <mergeCell ref="A14:D14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&amp;C &amp;R 11. melléklet a 7/2018. (V.30.) önkormányzati rendelethez, 
adatok Ft-ban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J13"/>
  <sheetViews>
    <sheetView view="pageBreakPreview" topLeftCell="B1" zoomScale="60" zoomScaleNormal="118" workbookViewId="0">
      <selection activeCell="I1" sqref="I1"/>
    </sheetView>
  </sheetViews>
  <sheetFormatPr defaultRowHeight="15" x14ac:dyDescent="0.25"/>
  <cols>
    <col min="1" max="1" width="3.42578125" hidden="1" customWidth="1"/>
    <col min="2" max="2" width="4" customWidth="1"/>
    <col min="3" max="3" width="3.42578125" customWidth="1"/>
    <col min="4" max="4" width="39.140625" customWidth="1"/>
    <col min="5" max="5" width="11.85546875" customWidth="1"/>
    <col min="6" max="6" width="11.28515625" customWidth="1"/>
    <col min="7" max="7" width="11" customWidth="1"/>
    <col min="8" max="8" width="11.5703125" customWidth="1"/>
    <col min="9" max="9" width="12.42578125" customWidth="1"/>
  </cols>
  <sheetData>
    <row r="1" spans="1:10" x14ac:dyDescent="0.25">
      <c r="I1" s="3"/>
    </row>
    <row r="2" spans="1:10" ht="15.75" x14ac:dyDescent="0.25">
      <c r="A2" s="3"/>
      <c r="B2" s="3"/>
      <c r="C2" s="3"/>
      <c r="D2" s="844" t="s">
        <v>283</v>
      </c>
      <c r="E2" s="844"/>
      <c r="F2" s="844"/>
      <c r="G2" s="844"/>
      <c r="H2" s="844"/>
      <c r="I2" s="844"/>
      <c r="J2" s="3"/>
    </row>
    <row r="3" spans="1:10" ht="15.75" thickBot="1" x14ac:dyDescent="0.3">
      <c r="A3" s="3"/>
      <c r="B3" s="3"/>
      <c r="C3" s="3"/>
      <c r="D3" s="3"/>
      <c r="E3" s="3"/>
      <c r="F3" s="3"/>
      <c r="G3" s="3"/>
      <c r="H3" s="850"/>
      <c r="I3" s="850"/>
      <c r="J3" s="3"/>
    </row>
    <row r="4" spans="1:10" x14ac:dyDescent="0.25">
      <c r="A4" s="3"/>
      <c r="B4" s="4"/>
      <c r="C4" s="5" t="s">
        <v>112</v>
      </c>
      <c r="D4" s="5" t="s">
        <v>113</v>
      </c>
      <c r="E4" s="5" t="s">
        <v>114</v>
      </c>
      <c r="F4" s="5" t="s">
        <v>115</v>
      </c>
      <c r="G4" s="5" t="s">
        <v>116</v>
      </c>
      <c r="H4" s="5" t="s">
        <v>117</v>
      </c>
      <c r="I4" s="6" t="s">
        <v>118</v>
      </c>
      <c r="J4" s="3"/>
    </row>
    <row r="5" spans="1:10" ht="15.75" x14ac:dyDescent="0.25">
      <c r="A5" s="3"/>
      <c r="B5" s="12" t="s">
        <v>2</v>
      </c>
      <c r="C5" s="10"/>
      <c r="D5" s="851" t="s">
        <v>124</v>
      </c>
      <c r="E5" s="852"/>
      <c r="F5" s="852"/>
      <c r="G5" s="852"/>
      <c r="H5" s="852"/>
      <c r="I5" s="853"/>
      <c r="J5" s="3"/>
    </row>
    <row r="6" spans="1:10" ht="44.25" customHeight="1" x14ac:dyDescent="0.25">
      <c r="A6" s="3"/>
      <c r="B6" s="13" t="s">
        <v>25</v>
      </c>
      <c r="C6" s="7"/>
      <c r="D6" s="15" t="s">
        <v>119</v>
      </c>
      <c r="E6" s="11" t="s">
        <v>120</v>
      </c>
      <c r="F6" s="11" t="s">
        <v>121</v>
      </c>
      <c r="G6" s="15" t="s">
        <v>122</v>
      </c>
      <c r="H6" s="11" t="s">
        <v>125</v>
      </c>
      <c r="I6" s="14" t="s">
        <v>127</v>
      </c>
      <c r="J6" s="3"/>
    </row>
    <row r="7" spans="1:10" x14ac:dyDescent="0.25">
      <c r="A7" s="3"/>
      <c r="B7" s="13" t="s">
        <v>12</v>
      </c>
      <c r="C7" s="8" t="s">
        <v>2</v>
      </c>
      <c r="D7" s="8" t="s">
        <v>25</v>
      </c>
      <c r="E7" s="8" t="s">
        <v>12</v>
      </c>
      <c r="F7" s="8" t="s">
        <v>11</v>
      </c>
      <c r="G7" s="8" t="s">
        <v>8</v>
      </c>
      <c r="H7" s="8" t="s">
        <v>6</v>
      </c>
      <c r="I7" s="9" t="s">
        <v>3</v>
      </c>
      <c r="J7" s="3"/>
    </row>
    <row r="8" spans="1:10" x14ac:dyDescent="0.25">
      <c r="A8" s="3"/>
      <c r="B8" s="13" t="s">
        <v>11</v>
      </c>
      <c r="C8" s="8" t="s">
        <v>2</v>
      </c>
      <c r="D8" s="7" t="s">
        <v>123</v>
      </c>
      <c r="E8" s="711">
        <v>64891000</v>
      </c>
      <c r="F8" s="711">
        <v>69634388</v>
      </c>
      <c r="G8" s="711">
        <v>69826424</v>
      </c>
      <c r="H8" s="711">
        <f>F8-G8</f>
        <v>-192036</v>
      </c>
      <c r="I8" s="712">
        <f>G8/F8</f>
        <v>1.0027577753681127</v>
      </c>
      <c r="J8" s="3"/>
    </row>
    <row r="9" spans="1:10" x14ac:dyDescent="0.25">
      <c r="A9" s="3"/>
      <c r="B9" s="13" t="s">
        <v>8</v>
      </c>
      <c r="C9" s="8" t="s">
        <v>25</v>
      </c>
      <c r="D9" s="7" t="s">
        <v>654</v>
      </c>
      <c r="E9" s="711">
        <v>11090000</v>
      </c>
      <c r="F9" s="711">
        <v>12245957</v>
      </c>
      <c r="G9" s="711">
        <v>11952968</v>
      </c>
      <c r="H9" s="711">
        <f t="shared" ref="H9:H10" si="0">F9-G9</f>
        <v>292989</v>
      </c>
      <c r="I9" s="712">
        <f t="shared" ref="I9:I11" si="1">G9/F9</f>
        <v>0.97607463426500685</v>
      </c>
      <c r="J9" s="3"/>
    </row>
    <row r="10" spans="1:10" x14ac:dyDescent="0.25">
      <c r="A10" s="3"/>
      <c r="B10" s="13" t="s">
        <v>6</v>
      </c>
      <c r="C10" s="8" t="s">
        <v>12</v>
      </c>
      <c r="D10" s="7" t="s">
        <v>126</v>
      </c>
      <c r="E10" s="711">
        <v>25891000</v>
      </c>
      <c r="F10" s="711">
        <v>26739953</v>
      </c>
      <c r="G10" s="711">
        <v>26659894</v>
      </c>
      <c r="H10" s="711">
        <f t="shared" si="0"/>
        <v>80059</v>
      </c>
      <c r="I10" s="712">
        <f t="shared" si="1"/>
        <v>0.9970060156799827</v>
      </c>
      <c r="J10" s="3"/>
    </row>
    <row r="11" spans="1:10" ht="15.75" thickBot="1" x14ac:dyDescent="0.3">
      <c r="A11" s="3"/>
      <c r="B11" s="43" t="s">
        <v>3</v>
      </c>
      <c r="C11" s="18" t="s">
        <v>11</v>
      </c>
      <c r="D11" s="16" t="s">
        <v>128</v>
      </c>
      <c r="E11" s="17">
        <f>SUM(E8:E10)</f>
        <v>101872000</v>
      </c>
      <c r="F11" s="17">
        <f t="shared" ref="F11:H11" si="2">SUM(F8:F10)</f>
        <v>108620298</v>
      </c>
      <c r="G11" s="17">
        <f t="shared" si="2"/>
        <v>108439286</v>
      </c>
      <c r="H11" s="17">
        <f t="shared" si="2"/>
        <v>181012</v>
      </c>
      <c r="I11" s="19">
        <f t="shared" si="1"/>
        <v>0.99833353430866112</v>
      </c>
      <c r="J11" s="3"/>
    </row>
    <row r="12" spans="1:10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</row>
  </sheetData>
  <mergeCells count="3">
    <mergeCell ref="H3:I3"/>
    <mergeCell ref="D5:I5"/>
    <mergeCell ref="D2:I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 &amp;R12. melléklet a 7/2018. (V.30.) önkormányzati rendelethez, 
adatok Ft-ban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I116"/>
  <sheetViews>
    <sheetView view="pageBreakPreview" zoomScale="60" zoomScaleNormal="100" workbookViewId="0">
      <selection activeCell="G115" sqref="G115"/>
    </sheetView>
  </sheetViews>
  <sheetFormatPr defaultRowHeight="15" x14ac:dyDescent="0.25"/>
  <cols>
    <col min="1" max="1" width="6.28515625" customWidth="1"/>
    <col min="2" max="2" width="68.85546875" customWidth="1"/>
    <col min="3" max="3" width="16.42578125" customWidth="1"/>
    <col min="4" max="4" width="20.140625" customWidth="1"/>
  </cols>
  <sheetData>
    <row r="1" spans="1:4" ht="18.95" customHeight="1" thickBot="1" x14ac:dyDescent="0.3">
      <c r="A1" s="854" t="s">
        <v>129</v>
      </c>
      <c r="B1" s="855"/>
      <c r="C1" s="855"/>
      <c r="D1" s="856"/>
    </row>
    <row r="2" spans="1:4" ht="18.95" customHeight="1" thickBot="1" x14ac:dyDescent="0.3">
      <c r="A2" s="486"/>
      <c r="B2" s="487" t="s">
        <v>130</v>
      </c>
      <c r="C2" s="487" t="s">
        <v>131</v>
      </c>
      <c r="D2" s="487" t="s">
        <v>132</v>
      </c>
    </row>
    <row r="3" spans="1:4" ht="18.95" customHeight="1" thickBot="1" x14ac:dyDescent="0.3">
      <c r="A3" s="486"/>
      <c r="B3" s="488" t="s">
        <v>133</v>
      </c>
      <c r="C3" s="489"/>
      <c r="D3" s="489"/>
    </row>
    <row r="4" spans="1:4" ht="18" customHeight="1" thickBot="1" x14ac:dyDescent="0.3">
      <c r="A4" s="490">
        <v>1</v>
      </c>
      <c r="B4" s="491" t="s">
        <v>134</v>
      </c>
      <c r="C4" s="492">
        <v>0</v>
      </c>
      <c r="D4" s="492">
        <v>0</v>
      </c>
    </row>
    <row r="5" spans="1:4" ht="18" customHeight="1" thickBot="1" x14ac:dyDescent="0.3">
      <c r="A5" s="490">
        <v>2</v>
      </c>
      <c r="B5" s="491" t="s">
        <v>135</v>
      </c>
      <c r="C5" s="492">
        <v>9107113</v>
      </c>
      <c r="D5" s="492">
        <v>7843697</v>
      </c>
    </row>
    <row r="6" spans="1:4" ht="18" customHeight="1" thickBot="1" x14ac:dyDescent="0.3">
      <c r="A6" s="490">
        <v>3</v>
      </c>
      <c r="B6" s="491" t="s">
        <v>136</v>
      </c>
      <c r="C6" s="492">
        <v>0</v>
      </c>
      <c r="D6" s="492">
        <v>0</v>
      </c>
    </row>
    <row r="7" spans="1:4" ht="18.95" customHeight="1" thickBot="1" x14ac:dyDescent="0.3">
      <c r="A7" s="493">
        <v>4</v>
      </c>
      <c r="B7" s="488" t="s">
        <v>137</v>
      </c>
      <c r="C7" s="494">
        <f>SUM(C4:C6)</f>
        <v>9107113</v>
      </c>
      <c r="D7" s="494">
        <f>SUM(D4:D6)</f>
        <v>7843697</v>
      </c>
    </row>
    <row r="8" spans="1:4" ht="18" customHeight="1" thickBot="1" x14ac:dyDescent="0.3">
      <c r="A8" s="490">
        <v>5</v>
      </c>
      <c r="B8" s="491" t="s">
        <v>138</v>
      </c>
      <c r="C8" s="492">
        <v>2585336902</v>
      </c>
      <c r="D8" s="492">
        <v>2515961771</v>
      </c>
    </row>
    <row r="9" spans="1:4" ht="18" customHeight="1" thickBot="1" x14ac:dyDescent="0.3">
      <c r="A9" s="490">
        <v>6</v>
      </c>
      <c r="B9" s="491" t="s">
        <v>139</v>
      </c>
      <c r="C9" s="492">
        <v>70499526</v>
      </c>
      <c r="D9" s="492">
        <v>1271970</v>
      </c>
    </row>
    <row r="10" spans="1:4" ht="18" customHeight="1" thickBot="1" x14ac:dyDescent="0.3">
      <c r="A10" s="490">
        <v>7</v>
      </c>
      <c r="B10" s="491" t="s">
        <v>140</v>
      </c>
      <c r="C10" s="492">
        <v>0</v>
      </c>
      <c r="D10" s="492">
        <v>0</v>
      </c>
    </row>
    <row r="11" spans="1:4" ht="18" customHeight="1" thickBot="1" x14ac:dyDescent="0.3">
      <c r="A11" s="490">
        <v>8</v>
      </c>
      <c r="B11" s="491" t="s">
        <v>141</v>
      </c>
      <c r="C11" s="492">
        <v>0</v>
      </c>
      <c r="D11" s="492">
        <v>50095648</v>
      </c>
    </row>
    <row r="12" spans="1:4" ht="18" customHeight="1" thickBot="1" x14ac:dyDescent="0.3">
      <c r="A12" s="490">
        <v>9</v>
      </c>
      <c r="B12" s="491" t="s">
        <v>142</v>
      </c>
      <c r="C12" s="492">
        <v>0</v>
      </c>
      <c r="D12" s="492">
        <v>63640993</v>
      </c>
    </row>
    <row r="13" spans="1:4" ht="21" customHeight="1" thickBot="1" x14ac:dyDescent="0.3">
      <c r="A13" s="493">
        <v>10</v>
      </c>
      <c r="B13" s="488" t="s">
        <v>143</v>
      </c>
      <c r="C13" s="494">
        <f>SUM(C8:C12)</f>
        <v>2655836428</v>
      </c>
      <c r="D13" s="494">
        <f>SUM(D8:D12)</f>
        <v>2630970382</v>
      </c>
    </row>
    <row r="14" spans="1:4" ht="18" customHeight="1" thickBot="1" x14ac:dyDescent="0.3">
      <c r="A14" s="490">
        <v>11</v>
      </c>
      <c r="B14" s="491" t="s">
        <v>144</v>
      </c>
      <c r="C14" s="492">
        <v>23048000</v>
      </c>
      <c r="D14" s="492">
        <v>24429900</v>
      </c>
    </row>
    <row r="15" spans="1:4" ht="18" customHeight="1" thickBot="1" x14ac:dyDescent="0.3">
      <c r="A15" s="490">
        <v>12</v>
      </c>
      <c r="B15" s="491" t="s">
        <v>145</v>
      </c>
      <c r="C15" s="492">
        <v>0</v>
      </c>
      <c r="D15" s="492">
        <v>0</v>
      </c>
    </row>
    <row r="16" spans="1:4" ht="18" customHeight="1" thickBot="1" x14ac:dyDescent="0.3">
      <c r="A16" s="490">
        <v>13</v>
      </c>
      <c r="B16" s="491" t="s">
        <v>146</v>
      </c>
      <c r="C16" s="492">
        <v>0</v>
      </c>
      <c r="D16" s="492">
        <v>0</v>
      </c>
    </row>
    <row r="17" spans="1:4" ht="18" customHeight="1" thickBot="1" x14ac:dyDescent="0.3">
      <c r="A17" s="493">
        <v>14</v>
      </c>
      <c r="B17" s="488" t="s">
        <v>147</v>
      </c>
      <c r="C17" s="494">
        <f>SUM(C14:C16)</f>
        <v>23048000</v>
      </c>
      <c r="D17" s="494">
        <f>SUM(D14:D16)</f>
        <v>24429900</v>
      </c>
    </row>
    <row r="18" spans="1:4" ht="18" customHeight="1" thickBot="1" x14ac:dyDescent="0.3">
      <c r="A18" s="490">
        <v>15</v>
      </c>
      <c r="B18" s="491" t="s">
        <v>148</v>
      </c>
      <c r="C18" s="492">
        <v>0</v>
      </c>
      <c r="D18" s="492">
        <v>0</v>
      </c>
    </row>
    <row r="19" spans="1:4" ht="18" customHeight="1" thickBot="1" x14ac:dyDescent="0.3">
      <c r="A19" s="490">
        <v>16</v>
      </c>
      <c r="B19" s="491" t="s">
        <v>149</v>
      </c>
      <c r="C19" s="492">
        <v>0</v>
      </c>
      <c r="D19" s="492">
        <v>0</v>
      </c>
    </row>
    <row r="20" spans="1:4" ht="21" customHeight="1" thickBot="1" x14ac:dyDescent="0.3">
      <c r="A20" s="493">
        <v>17</v>
      </c>
      <c r="B20" s="488" t="s">
        <v>150</v>
      </c>
      <c r="C20" s="494">
        <v>0</v>
      </c>
      <c r="D20" s="494">
        <f>SUM(D18:D19)</f>
        <v>0</v>
      </c>
    </row>
    <row r="21" spans="1:4" ht="39" customHeight="1" thickBot="1" x14ac:dyDescent="0.3">
      <c r="A21" s="493">
        <v>18</v>
      </c>
      <c r="B21" s="488" t="s">
        <v>233</v>
      </c>
      <c r="C21" s="494">
        <f>SUM(C7+C13+C17+C20)</f>
        <v>2687991541</v>
      </c>
      <c r="D21" s="494">
        <f>SUM(D7+D13+D17+D20)</f>
        <v>2663243979</v>
      </c>
    </row>
    <row r="22" spans="1:4" ht="18" customHeight="1" thickBot="1" x14ac:dyDescent="0.3">
      <c r="A22" s="490">
        <v>19</v>
      </c>
      <c r="B22" s="491" t="s">
        <v>151</v>
      </c>
      <c r="C22" s="492">
        <v>0</v>
      </c>
      <c r="D22" s="492">
        <v>0</v>
      </c>
    </row>
    <row r="23" spans="1:4" ht="18" customHeight="1" thickBot="1" x14ac:dyDescent="0.3">
      <c r="A23" s="490">
        <v>20</v>
      </c>
      <c r="B23" s="491" t="s">
        <v>152</v>
      </c>
      <c r="C23" s="492">
        <v>0</v>
      </c>
      <c r="D23" s="492">
        <v>0</v>
      </c>
    </row>
    <row r="24" spans="1:4" ht="18" customHeight="1" thickBot="1" x14ac:dyDescent="0.3">
      <c r="A24" s="490">
        <v>21</v>
      </c>
      <c r="B24" s="491" t="s">
        <v>153</v>
      </c>
      <c r="C24" s="492">
        <v>0</v>
      </c>
      <c r="D24" s="492">
        <v>0</v>
      </c>
    </row>
    <row r="25" spans="1:4" ht="18" customHeight="1" thickBot="1" x14ac:dyDescent="0.3">
      <c r="A25" s="490">
        <v>22</v>
      </c>
      <c r="B25" s="491" t="s">
        <v>154</v>
      </c>
      <c r="C25" s="492">
        <v>0</v>
      </c>
      <c r="D25" s="492">
        <v>0</v>
      </c>
    </row>
    <row r="26" spans="1:4" ht="18" customHeight="1" thickBot="1" x14ac:dyDescent="0.3">
      <c r="A26" s="490">
        <v>23</v>
      </c>
      <c r="B26" s="491" t="s">
        <v>155</v>
      </c>
      <c r="C26" s="492">
        <v>0</v>
      </c>
      <c r="D26" s="492">
        <v>0</v>
      </c>
    </row>
    <row r="27" spans="1:4" ht="21" customHeight="1" thickBot="1" x14ac:dyDescent="0.3">
      <c r="A27" s="493">
        <v>24</v>
      </c>
      <c r="B27" s="488" t="s">
        <v>156</v>
      </c>
      <c r="C27" s="494">
        <v>0</v>
      </c>
      <c r="D27" s="494">
        <f>SUM(D22:D26)</f>
        <v>0</v>
      </c>
    </row>
    <row r="28" spans="1:4" ht="18" customHeight="1" thickBot="1" x14ac:dyDescent="0.3">
      <c r="A28" s="490">
        <v>25</v>
      </c>
      <c r="B28" s="491" t="s">
        <v>157</v>
      </c>
      <c r="C28" s="492">
        <v>0</v>
      </c>
      <c r="D28" s="492">
        <v>0</v>
      </c>
    </row>
    <row r="29" spans="1:4" ht="18" customHeight="1" thickBot="1" x14ac:dyDescent="0.3">
      <c r="A29" s="490">
        <v>26</v>
      </c>
      <c r="B29" s="491" t="s">
        <v>158</v>
      </c>
      <c r="C29" s="492">
        <v>0</v>
      </c>
      <c r="D29" s="492">
        <v>0</v>
      </c>
    </row>
    <row r="30" spans="1:4" ht="21" customHeight="1" thickBot="1" x14ac:dyDescent="0.3">
      <c r="A30" s="493">
        <v>27</v>
      </c>
      <c r="B30" s="488" t="s">
        <v>159</v>
      </c>
      <c r="C30" s="494">
        <v>0</v>
      </c>
      <c r="D30" s="494">
        <f>SUM(D28:D29)</f>
        <v>0</v>
      </c>
    </row>
    <row r="31" spans="1:4" ht="34.5" customHeight="1" thickBot="1" x14ac:dyDescent="0.3">
      <c r="A31" s="493">
        <v>28</v>
      </c>
      <c r="B31" s="488" t="s">
        <v>234</v>
      </c>
      <c r="C31" s="494">
        <f>SUM(C27+C30)</f>
        <v>0</v>
      </c>
      <c r="D31" s="494">
        <f>SUM(D27+D30)</f>
        <v>0</v>
      </c>
    </row>
    <row r="32" spans="1:4" ht="18" customHeight="1" thickBot="1" x14ac:dyDescent="0.3">
      <c r="A32" s="490">
        <v>29</v>
      </c>
      <c r="B32" s="491" t="s">
        <v>160</v>
      </c>
      <c r="C32" s="492">
        <v>0</v>
      </c>
      <c r="D32" s="492">
        <v>0</v>
      </c>
    </row>
    <row r="33" spans="1:4" ht="18" customHeight="1" thickBot="1" x14ac:dyDescent="0.3">
      <c r="A33" s="490">
        <v>30</v>
      </c>
      <c r="B33" s="491" t="s">
        <v>161</v>
      </c>
      <c r="C33" s="492">
        <v>200380</v>
      </c>
      <c r="D33" s="492">
        <v>781220</v>
      </c>
    </row>
    <row r="34" spans="1:4" ht="18" customHeight="1" thickBot="1" x14ac:dyDescent="0.3">
      <c r="A34" s="490">
        <v>31</v>
      </c>
      <c r="B34" s="491" t="s">
        <v>162</v>
      </c>
      <c r="C34" s="492">
        <v>62257581</v>
      </c>
      <c r="D34" s="492">
        <v>202021672</v>
      </c>
    </row>
    <row r="35" spans="1:4" ht="18" customHeight="1" thickBot="1" x14ac:dyDescent="0.3">
      <c r="A35" s="490">
        <v>32</v>
      </c>
      <c r="B35" s="491" t="s">
        <v>163</v>
      </c>
      <c r="C35" s="492">
        <v>717141</v>
      </c>
      <c r="D35" s="492">
        <v>681486</v>
      </c>
    </row>
    <row r="36" spans="1:4" ht="18" customHeight="1" thickBot="1" x14ac:dyDescent="0.3">
      <c r="A36" s="490">
        <v>33</v>
      </c>
      <c r="B36" s="491" t="s">
        <v>164</v>
      </c>
      <c r="C36" s="492">
        <v>0</v>
      </c>
      <c r="D36" s="492">
        <v>0</v>
      </c>
    </row>
    <row r="37" spans="1:4" ht="21" customHeight="1" thickBot="1" x14ac:dyDescent="0.3">
      <c r="A37" s="493">
        <v>34</v>
      </c>
      <c r="B37" s="488" t="s">
        <v>235</v>
      </c>
      <c r="C37" s="494">
        <f>SUM(C32:C36)</f>
        <v>63175102</v>
      </c>
      <c r="D37" s="494">
        <f>SUM(D32:D36)</f>
        <v>203484378</v>
      </c>
    </row>
    <row r="38" spans="1:4" ht="18" customHeight="1" thickBot="1" x14ac:dyDescent="0.3">
      <c r="A38" s="490">
        <v>35</v>
      </c>
      <c r="B38" s="491" t="s">
        <v>165</v>
      </c>
      <c r="C38" s="492">
        <v>0</v>
      </c>
      <c r="D38" s="492">
        <v>0</v>
      </c>
    </row>
    <row r="39" spans="1:4" ht="18" customHeight="1" thickBot="1" x14ac:dyDescent="0.3">
      <c r="A39" s="490">
        <v>36</v>
      </c>
      <c r="B39" s="491" t="s">
        <v>166</v>
      </c>
      <c r="C39" s="492">
        <v>0</v>
      </c>
      <c r="D39" s="492">
        <v>0</v>
      </c>
    </row>
    <row r="40" spans="1:4" ht="18" customHeight="1" thickBot="1" x14ac:dyDescent="0.3">
      <c r="A40" s="490">
        <v>37</v>
      </c>
      <c r="B40" s="491" t="s">
        <v>167</v>
      </c>
      <c r="C40" s="492">
        <v>12717079</v>
      </c>
      <c r="D40" s="492">
        <v>54315527</v>
      </c>
    </row>
    <row r="41" spans="1:4" ht="18" customHeight="1" thickBot="1" x14ac:dyDescent="0.3">
      <c r="A41" s="490">
        <v>38</v>
      </c>
      <c r="B41" s="491" t="s">
        <v>168</v>
      </c>
      <c r="C41" s="492">
        <v>1709649</v>
      </c>
      <c r="D41" s="492">
        <v>4597446</v>
      </c>
    </row>
    <row r="42" spans="1:4" ht="18" customHeight="1" thickBot="1" x14ac:dyDescent="0.3">
      <c r="A42" s="490">
        <v>39</v>
      </c>
      <c r="B42" s="491" t="s">
        <v>169</v>
      </c>
      <c r="C42" s="492">
        <v>0</v>
      </c>
      <c r="D42" s="492">
        <v>0</v>
      </c>
    </row>
    <row r="43" spans="1:4" ht="18" customHeight="1" thickBot="1" x14ac:dyDescent="0.3">
      <c r="A43" s="490">
        <v>40</v>
      </c>
      <c r="B43" s="491" t="s">
        <v>170</v>
      </c>
      <c r="C43" s="492">
        <v>0</v>
      </c>
      <c r="D43" s="492">
        <v>0</v>
      </c>
    </row>
    <row r="44" spans="1:4" ht="18" customHeight="1" thickBot="1" x14ac:dyDescent="0.3">
      <c r="A44" s="490">
        <v>41</v>
      </c>
      <c r="B44" s="491" t="s">
        <v>171</v>
      </c>
      <c r="C44" s="492">
        <v>0</v>
      </c>
      <c r="D44" s="492">
        <v>0</v>
      </c>
    </row>
    <row r="45" spans="1:4" ht="18" customHeight="1" thickBot="1" x14ac:dyDescent="0.3">
      <c r="A45" s="490">
        <v>42</v>
      </c>
      <c r="B45" s="491" t="s">
        <v>172</v>
      </c>
      <c r="C45" s="492">
        <v>0</v>
      </c>
      <c r="D45" s="492">
        <v>0</v>
      </c>
    </row>
    <row r="46" spans="1:4" ht="21" customHeight="1" thickBot="1" x14ac:dyDescent="0.3">
      <c r="A46" s="493">
        <v>43</v>
      </c>
      <c r="B46" s="488" t="s">
        <v>173</v>
      </c>
      <c r="C46" s="494">
        <f>SUM(C38:C45)</f>
        <v>14426728</v>
      </c>
      <c r="D46" s="494">
        <f>SUM(D38:D45)</f>
        <v>58912973</v>
      </c>
    </row>
    <row r="47" spans="1:4" ht="18" customHeight="1" thickBot="1" x14ac:dyDescent="0.3">
      <c r="A47" s="490">
        <v>44</v>
      </c>
      <c r="B47" s="495" t="s">
        <v>174</v>
      </c>
      <c r="C47" s="492">
        <v>0</v>
      </c>
      <c r="D47" s="492">
        <v>0</v>
      </c>
    </row>
    <row r="48" spans="1:4" ht="18" customHeight="1" thickBot="1" x14ac:dyDescent="0.3">
      <c r="A48" s="490">
        <v>45</v>
      </c>
      <c r="B48" s="495" t="s">
        <v>175</v>
      </c>
      <c r="C48" s="492">
        <v>0</v>
      </c>
      <c r="D48" s="492">
        <v>0</v>
      </c>
    </row>
    <row r="49" spans="1:4" ht="18" customHeight="1" thickBot="1" x14ac:dyDescent="0.3">
      <c r="A49" s="490">
        <v>46</v>
      </c>
      <c r="B49" s="491" t="s">
        <v>176</v>
      </c>
      <c r="C49" s="492">
        <v>41598448</v>
      </c>
      <c r="D49" s="492">
        <v>0</v>
      </c>
    </row>
    <row r="50" spans="1:4" ht="18" customHeight="1" thickBot="1" x14ac:dyDescent="0.3">
      <c r="A50" s="490">
        <v>47</v>
      </c>
      <c r="B50" s="491" t="s">
        <v>177</v>
      </c>
      <c r="C50" s="492">
        <v>4311877</v>
      </c>
      <c r="D50" s="492">
        <v>0</v>
      </c>
    </row>
    <row r="51" spans="1:4" ht="18" customHeight="1" thickBot="1" x14ac:dyDescent="0.3">
      <c r="A51" s="490">
        <v>48</v>
      </c>
      <c r="B51" s="491" t="s">
        <v>178</v>
      </c>
      <c r="C51" s="492">
        <v>0</v>
      </c>
      <c r="D51" s="492">
        <v>0</v>
      </c>
    </row>
    <row r="52" spans="1:4" ht="18" customHeight="1" thickBot="1" x14ac:dyDescent="0.3">
      <c r="A52" s="490">
        <v>49</v>
      </c>
      <c r="B52" s="491" t="s">
        <v>179</v>
      </c>
      <c r="C52" s="492">
        <v>0</v>
      </c>
      <c r="D52" s="492">
        <v>0</v>
      </c>
    </row>
    <row r="53" spans="1:4" ht="18" customHeight="1" thickBot="1" x14ac:dyDescent="0.3">
      <c r="A53" s="490">
        <v>50</v>
      </c>
      <c r="B53" s="495" t="s">
        <v>180</v>
      </c>
      <c r="C53" s="492">
        <v>0</v>
      </c>
      <c r="D53" s="492">
        <v>0</v>
      </c>
    </row>
    <row r="54" spans="1:4" ht="21" customHeight="1" thickBot="1" x14ac:dyDescent="0.3">
      <c r="A54" s="493">
        <v>51</v>
      </c>
      <c r="B54" s="488" t="s">
        <v>181</v>
      </c>
      <c r="C54" s="494">
        <f>SUM(C47:C53)</f>
        <v>45910325</v>
      </c>
      <c r="D54" s="494">
        <f>SUM(D47:D53)</f>
        <v>0</v>
      </c>
    </row>
    <row r="55" spans="1:4" ht="18" customHeight="1" thickBot="1" x14ac:dyDescent="0.3">
      <c r="A55" s="490">
        <v>52</v>
      </c>
      <c r="B55" s="491" t="s">
        <v>182</v>
      </c>
      <c r="C55" s="492">
        <v>302500</v>
      </c>
      <c r="D55" s="492">
        <v>1089308887</v>
      </c>
    </row>
    <row r="56" spans="1:4" ht="18" customHeight="1" thickBot="1" x14ac:dyDescent="0.3">
      <c r="A56" s="490">
        <v>53</v>
      </c>
      <c r="B56" s="491" t="s">
        <v>183</v>
      </c>
      <c r="C56" s="492">
        <v>0</v>
      </c>
      <c r="D56" s="492">
        <v>0</v>
      </c>
    </row>
    <row r="57" spans="1:4" ht="18" customHeight="1" thickBot="1" x14ac:dyDescent="0.3">
      <c r="A57" s="490">
        <v>54</v>
      </c>
      <c r="B57" s="491" t="s">
        <v>184</v>
      </c>
      <c r="C57" s="492">
        <v>0</v>
      </c>
      <c r="D57" s="492">
        <v>0</v>
      </c>
    </row>
    <row r="58" spans="1:4" ht="18" customHeight="1" thickBot="1" x14ac:dyDescent="0.3">
      <c r="A58" s="490">
        <v>55</v>
      </c>
      <c r="B58" s="491" t="s">
        <v>185</v>
      </c>
      <c r="C58" s="492">
        <v>1200000</v>
      </c>
      <c r="D58" s="492">
        <v>910000</v>
      </c>
    </row>
    <row r="59" spans="1:4" ht="18" customHeight="1" thickBot="1" x14ac:dyDescent="0.3">
      <c r="A59" s="490">
        <v>56</v>
      </c>
      <c r="B59" s="491" t="s">
        <v>186</v>
      </c>
      <c r="C59" s="492">
        <v>0</v>
      </c>
      <c r="D59" s="492">
        <v>0</v>
      </c>
    </row>
    <row r="60" spans="1:4" ht="18" customHeight="1" thickBot="1" x14ac:dyDescent="0.3">
      <c r="A60" s="490">
        <v>57</v>
      </c>
      <c r="B60" s="491" t="s">
        <v>187</v>
      </c>
      <c r="C60" s="492">
        <v>0</v>
      </c>
      <c r="D60" s="492">
        <v>0</v>
      </c>
    </row>
    <row r="61" spans="1:4" ht="18" customHeight="1" thickBot="1" x14ac:dyDescent="0.3">
      <c r="A61" s="490">
        <v>58</v>
      </c>
      <c r="B61" s="491" t="s">
        <v>188</v>
      </c>
      <c r="C61" s="492">
        <v>0</v>
      </c>
      <c r="D61" s="492">
        <v>0</v>
      </c>
    </row>
    <row r="62" spans="1:4" ht="21" customHeight="1" thickBot="1" x14ac:dyDescent="0.3">
      <c r="A62" s="493">
        <v>59</v>
      </c>
      <c r="B62" s="488" t="s">
        <v>189</v>
      </c>
      <c r="C62" s="494">
        <f>SUM(C55:C61)</f>
        <v>1502500</v>
      </c>
      <c r="D62" s="494">
        <f>SUM(D55:D61)</f>
        <v>1090218887</v>
      </c>
    </row>
    <row r="63" spans="1:4" ht="21" customHeight="1" thickBot="1" x14ac:dyDescent="0.3">
      <c r="A63" s="493">
        <v>60</v>
      </c>
      <c r="B63" s="488" t="s">
        <v>236</v>
      </c>
      <c r="C63" s="494">
        <f>SUM(C46+C54+C62)</f>
        <v>61839553</v>
      </c>
      <c r="D63" s="494">
        <f>SUM(D46+D54+D62)</f>
        <v>1149131860</v>
      </c>
    </row>
    <row r="64" spans="1:4" ht="21" customHeight="1" thickBot="1" x14ac:dyDescent="0.3">
      <c r="A64" s="493">
        <v>61</v>
      </c>
      <c r="B64" s="485" t="s">
        <v>639</v>
      </c>
      <c r="C64" s="494">
        <v>3332361</v>
      </c>
      <c r="D64" s="494">
        <v>6350152</v>
      </c>
    </row>
    <row r="65" spans="1:9" ht="21" customHeight="1" thickBot="1" x14ac:dyDescent="0.3">
      <c r="A65" s="490">
        <v>62</v>
      </c>
      <c r="B65" s="485" t="s">
        <v>640</v>
      </c>
      <c r="C65" s="494">
        <v>-3084659</v>
      </c>
      <c r="D65" s="494">
        <v>-7827846</v>
      </c>
    </row>
    <row r="66" spans="1:9" ht="21" customHeight="1" thickBot="1" x14ac:dyDescent="0.3">
      <c r="A66" s="490">
        <v>63</v>
      </c>
      <c r="B66" s="488" t="s">
        <v>237</v>
      </c>
      <c r="C66" s="494">
        <f>SUM(C64:C65)</f>
        <v>247702</v>
      </c>
      <c r="D66" s="494">
        <f>SUM(D64:D65)</f>
        <v>-1477694</v>
      </c>
    </row>
    <row r="67" spans="1:9" ht="18" customHeight="1" thickBot="1" x14ac:dyDescent="0.3">
      <c r="A67" s="490">
        <v>64</v>
      </c>
      <c r="B67" s="491" t="s">
        <v>190</v>
      </c>
      <c r="C67" s="492">
        <v>0</v>
      </c>
      <c r="D67" s="492">
        <v>0</v>
      </c>
      <c r="I67" s="484"/>
    </row>
    <row r="68" spans="1:9" ht="18" customHeight="1" thickBot="1" x14ac:dyDescent="0.3">
      <c r="A68" s="493">
        <v>65</v>
      </c>
      <c r="B68" s="491" t="s">
        <v>191</v>
      </c>
      <c r="C68" s="492">
        <v>0</v>
      </c>
      <c r="D68" s="492">
        <v>0</v>
      </c>
    </row>
    <row r="69" spans="1:9" ht="18" customHeight="1" thickBot="1" x14ac:dyDescent="0.3">
      <c r="A69" s="493">
        <v>66</v>
      </c>
      <c r="B69" s="491" t="s">
        <v>192</v>
      </c>
      <c r="C69" s="492">
        <v>0</v>
      </c>
      <c r="D69" s="492">
        <v>0</v>
      </c>
    </row>
    <row r="70" spans="1:9" ht="21" customHeight="1" thickBot="1" x14ac:dyDescent="0.3">
      <c r="A70" s="493">
        <v>67</v>
      </c>
      <c r="B70" s="488" t="s">
        <v>238</v>
      </c>
      <c r="C70" s="494">
        <f>SUM(C67:C69)</f>
        <v>0</v>
      </c>
      <c r="D70" s="494">
        <f>SUM(D67:D69)</f>
        <v>0</v>
      </c>
    </row>
    <row r="71" spans="1:9" ht="21" customHeight="1" thickBot="1" x14ac:dyDescent="0.3">
      <c r="A71" s="490">
        <v>68</v>
      </c>
      <c r="B71" s="488" t="s">
        <v>193</v>
      </c>
      <c r="C71" s="494">
        <f>SUM(C7+C13+C17+C27+C30+C37+C46+C54+C62+C66+C70)</f>
        <v>2813253898</v>
      </c>
      <c r="D71" s="494">
        <f>SUM(D7+D13+D17+D27+D30+D37+D46+D54+D62+D66+D70)</f>
        <v>4014382523</v>
      </c>
    </row>
    <row r="72" spans="1:9" ht="21" customHeight="1" thickBot="1" x14ac:dyDescent="0.3">
      <c r="A72" s="490">
        <v>69</v>
      </c>
      <c r="B72" s="488" t="s">
        <v>194</v>
      </c>
      <c r="C72" s="494"/>
      <c r="D72" s="494"/>
    </row>
    <row r="73" spans="1:9" ht="18" customHeight="1" thickBot="1" x14ac:dyDescent="0.3">
      <c r="A73" s="490">
        <v>70</v>
      </c>
      <c r="B73" s="491" t="s">
        <v>195</v>
      </c>
      <c r="C73" s="492">
        <v>1964907000</v>
      </c>
      <c r="D73" s="492">
        <v>1964907000</v>
      </c>
    </row>
    <row r="74" spans="1:9" ht="18" customHeight="1" thickBot="1" x14ac:dyDescent="0.3">
      <c r="A74" s="490">
        <v>71</v>
      </c>
      <c r="B74" s="491" t="s">
        <v>196</v>
      </c>
      <c r="C74" s="492">
        <v>0</v>
      </c>
      <c r="D74" s="492">
        <v>712137692</v>
      </c>
    </row>
    <row r="75" spans="1:9" ht="18" customHeight="1" thickBot="1" x14ac:dyDescent="0.3">
      <c r="A75" s="490">
        <v>72</v>
      </c>
      <c r="B75" s="491" t="s">
        <v>197</v>
      </c>
      <c r="C75" s="492">
        <v>139184000</v>
      </c>
      <c r="D75" s="492">
        <v>139184000</v>
      </c>
    </row>
    <row r="76" spans="1:9" ht="18" customHeight="1" thickBot="1" x14ac:dyDescent="0.3">
      <c r="A76" s="490">
        <v>73</v>
      </c>
      <c r="B76" s="491" t="s">
        <v>198</v>
      </c>
      <c r="C76" s="492">
        <v>-49420617</v>
      </c>
      <c r="D76" s="492">
        <v>-70597620</v>
      </c>
    </row>
    <row r="77" spans="1:9" ht="18" customHeight="1" thickBot="1" x14ac:dyDescent="0.3">
      <c r="A77" s="493">
        <v>74</v>
      </c>
      <c r="B77" s="491" t="s">
        <v>199</v>
      </c>
      <c r="C77" s="492">
        <v>0</v>
      </c>
      <c r="D77" s="492">
        <v>0</v>
      </c>
    </row>
    <row r="78" spans="1:9" ht="18" customHeight="1" thickBot="1" x14ac:dyDescent="0.3">
      <c r="A78" s="490">
        <v>75</v>
      </c>
      <c r="B78" s="491" t="s">
        <v>200</v>
      </c>
      <c r="C78" s="492">
        <v>-28582051</v>
      </c>
      <c r="D78" s="492">
        <v>-102623440</v>
      </c>
    </row>
    <row r="79" spans="1:9" ht="21" customHeight="1" thickBot="1" x14ac:dyDescent="0.3">
      <c r="A79" s="490">
        <v>76</v>
      </c>
      <c r="B79" s="488" t="s">
        <v>239</v>
      </c>
      <c r="C79" s="496">
        <f>SUM(C73:C78)</f>
        <v>2026088332</v>
      </c>
      <c r="D79" s="496">
        <f>SUM(D73:D78)</f>
        <v>2643007632</v>
      </c>
    </row>
    <row r="80" spans="1:9" ht="18" customHeight="1" thickBot="1" x14ac:dyDescent="0.3">
      <c r="A80" s="490">
        <v>77</v>
      </c>
      <c r="B80" s="491" t="s">
        <v>201</v>
      </c>
      <c r="C80" s="492">
        <v>0</v>
      </c>
      <c r="D80" s="492">
        <v>0</v>
      </c>
    </row>
    <row r="81" spans="1:4" ht="18" customHeight="1" thickBot="1" x14ac:dyDescent="0.3">
      <c r="A81" s="490">
        <v>78</v>
      </c>
      <c r="B81" s="491" t="s">
        <v>202</v>
      </c>
      <c r="C81" s="492">
        <v>0</v>
      </c>
      <c r="D81" s="492">
        <v>0</v>
      </c>
    </row>
    <row r="82" spans="1:4" ht="18" customHeight="1" thickBot="1" x14ac:dyDescent="0.3">
      <c r="A82" s="490">
        <v>79</v>
      </c>
      <c r="B82" s="491" t="s">
        <v>203</v>
      </c>
      <c r="C82" s="492">
        <v>98398</v>
      </c>
      <c r="D82" s="492">
        <v>5519</v>
      </c>
    </row>
    <row r="83" spans="1:4" ht="18" customHeight="1" thickBot="1" x14ac:dyDescent="0.3">
      <c r="A83" s="490">
        <v>80</v>
      </c>
      <c r="B83" s="491" t="s">
        <v>204</v>
      </c>
      <c r="C83" s="492">
        <v>0</v>
      </c>
      <c r="D83" s="492">
        <v>8000</v>
      </c>
    </row>
    <row r="84" spans="1:4" ht="18" customHeight="1" thickBot="1" x14ac:dyDescent="0.3">
      <c r="A84" s="490">
        <v>81</v>
      </c>
      <c r="B84" s="491" t="s">
        <v>205</v>
      </c>
      <c r="C84" s="492">
        <v>0</v>
      </c>
      <c r="D84" s="492">
        <v>0</v>
      </c>
    </row>
    <row r="85" spans="1:4" ht="18" customHeight="1" thickBot="1" x14ac:dyDescent="0.3">
      <c r="A85" s="490">
        <v>82</v>
      </c>
      <c r="B85" s="491" t="s">
        <v>206</v>
      </c>
      <c r="C85" s="492">
        <v>0</v>
      </c>
      <c r="D85" s="492">
        <v>0</v>
      </c>
    </row>
    <row r="86" spans="1:4" ht="18" customHeight="1" thickBot="1" x14ac:dyDescent="0.3">
      <c r="A86" s="490">
        <v>83</v>
      </c>
      <c r="B86" s="491" t="s">
        <v>207</v>
      </c>
      <c r="C86" s="492">
        <v>0</v>
      </c>
      <c r="D86" s="492">
        <v>8199663</v>
      </c>
    </row>
    <row r="87" spans="1:4" ht="18" customHeight="1" thickBot="1" x14ac:dyDescent="0.3">
      <c r="A87" s="493">
        <v>84</v>
      </c>
      <c r="B87" s="491" t="s">
        <v>208</v>
      </c>
      <c r="C87" s="492">
        <v>0</v>
      </c>
      <c r="D87" s="492">
        <v>0</v>
      </c>
    </row>
    <row r="88" spans="1:4" ht="18" customHeight="1" thickBot="1" x14ac:dyDescent="0.3">
      <c r="A88" s="490">
        <v>85</v>
      </c>
      <c r="B88" s="491" t="s">
        <v>209</v>
      </c>
      <c r="C88" s="492">
        <v>0</v>
      </c>
      <c r="D88" s="492">
        <v>0</v>
      </c>
    </row>
    <row r="89" spans="1:4" ht="21" customHeight="1" thickBot="1" x14ac:dyDescent="0.3">
      <c r="A89" s="490">
        <v>86</v>
      </c>
      <c r="B89" s="488" t="s">
        <v>210</v>
      </c>
      <c r="C89" s="494">
        <f>SUM(C80:C88)</f>
        <v>98398</v>
      </c>
      <c r="D89" s="494">
        <f>SUM(D80:D88)</f>
        <v>8213182</v>
      </c>
    </row>
    <row r="90" spans="1:4" ht="18" customHeight="1" thickBot="1" x14ac:dyDescent="0.3">
      <c r="A90" s="490">
        <v>87</v>
      </c>
      <c r="B90" s="491" t="s">
        <v>211</v>
      </c>
      <c r="C90" s="492">
        <v>0</v>
      </c>
      <c r="D90" s="492">
        <v>0</v>
      </c>
    </row>
    <row r="91" spans="1:4" ht="18" customHeight="1" thickBot="1" x14ac:dyDescent="0.3">
      <c r="A91" s="490">
        <v>88</v>
      </c>
      <c r="B91" s="491" t="s">
        <v>212</v>
      </c>
      <c r="C91" s="492">
        <v>0</v>
      </c>
      <c r="D91" s="492">
        <v>0</v>
      </c>
    </row>
    <row r="92" spans="1:4" ht="18" customHeight="1" thickBot="1" x14ac:dyDescent="0.3">
      <c r="A92" s="490">
        <v>89</v>
      </c>
      <c r="B92" s="491" t="s">
        <v>213</v>
      </c>
      <c r="C92" s="492">
        <v>5868639</v>
      </c>
      <c r="D92" s="492">
        <v>0</v>
      </c>
    </row>
    <row r="93" spans="1:4" ht="18" customHeight="1" thickBot="1" x14ac:dyDescent="0.3">
      <c r="A93" s="490">
        <v>90</v>
      </c>
      <c r="B93" s="491" t="s">
        <v>214</v>
      </c>
      <c r="C93" s="492">
        <v>0</v>
      </c>
      <c r="D93" s="492">
        <v>0</v>
      </c>
    </row>
    <row r="94" spans="1:4" ht="18" customHeight="1" thickBot="1" x14ac:dyDescent="0.3">
      <c r="A94" s="490">
        <v>91</v>
      </c>
      <c r="B94" s="491" t="s">
        <v>215</v>
      </c>
      <c r="C94" s="492">
        <v>0</v>
      </c>
      <c r="D94" s="492">
        <v>0</v>
      </c>
    </row>
    <row r="95" spans="1:4" ht="18" customHeight="1" thickBot="1" x14ac:dyDescent="0.3">
      <c r="A95" s="490">
        <v>92</v>
      </c>
      <c r="B95" s="491" t="s">
        <v>216</v>
      </c>
      <c r="C95" s="492">
        <v>0</v>
      </c>
      <c r="D95" s="492">
        <v>0</v>
      </c>
    </row>
    <row r="96" spans="1:4" ht="18" customHeight="1" thickBot="1" x14ac:dyDescent="0.3">
      <c r="A96" s="490">
        <v>93</v>
      </c>
      <c r="B96" s="491" t="s">
        <v>217</v>
      </c>
      <c r="C96" s="492">
        <v>13187932</v>
      </c>
      <c r="D96" s="492">
        <v>0</v>
      </c>
    </row>
    <row r="97" spans="1:4" ht="18" customHeight="1" thickBot="1" x14ac:dyDescent="0.3">
      <c r="A97" s="493">
        <v>94</v>
      </c>
      <c r="B97" s="491" t="s">
        <v>218</v>
      </c>
      <c r="C97" s="492">
        <v>0</v>
      </c>
      <c r="D97" s="492">
        <v>0</v>
      </c>
    </row>
    <row r="98" spans="1:4" ht="18" customHeight="1" thickBot="1" x14ac:dyDescent="0.3">
      <c r="A98" s="490">
        <v>95</v>
      </c>
      <c r="B98" s="491" t="s">
        <v>219</v>
      </c>
      <c r="C98" s="492">
        <v>8087232</v>
      </c>
      <c r="D98" s="492">
        <v>7533473</v>
      </c>
    </row>
    <row r="99" spans="1:4" ht="21" customHeight="1" thickBot="1" x14ac:dyDescent="0.3">
      <c r="A99" s="490">
        <v>96</v>
      </c>
      <c r="B99" s="488" t="s">
        <v>220</v>
      </c>
      <c r="C99" s="494">
        <f>SUM(C90:C98)</f>
        <v>27143803</v>
      </c>
      <c r="D99" s="494">
        <f>SUM(D90:D98)</f>
        <v>7533473</v>
      </c>
    </row>
    <row r="100" spans="1:4" ht="18" customHeight="1" thickBot="1" x14ac:dyDescent="0.3">
      <c r="A100" s="490">
        <v>97</v>
      </c>
      <c r="B100" s="491" t="s">
        <v>221</v>
      </c>
      <c r="C100" s="492">
        <v>5406</v>
      </c>
      <c r="D100" s="492">
        <v>5406</v>
      </c>
    </row>
    <row r="101" spans="1:4" ht="18" customHeight="1" thickBot="1" x14ac:dyDescent="0.3">
      <c r="A101" s="490">
        <v>98</v>
      </c>
      <c r="B101" s="491" t="s">
        <v>222</v>
      </c>
      <c r="C101" s="492">
        <v>318544</v>
      </c>
      <c r="D101" s="492">
        <v>1308091</v>
      </c>
    </row>
    <row r="102" spans="1:4" ht="18" customHeight="1" thickBot="1" x14ac:dyDescent="0.3">
      <c r="A102" s="490">
        <v>99</v>
      </c>
      <c r="B102" s="491" t="s">
        <v>223</v>
      </c>
      <c r="C102" s="492">
        <v>0</v>
      </c>
      <c r="D102" s="492">
        <v>0</v>
      </c>
    </row>
    <row r="103" spans="1:4" ht="18" customHeight="1" thickBot="1" x14ac:dyDescent="0.3">
      <c r="A103" s="490">
        <v>100</v>
      </c>
      <c r="B103" s="491" t="s">
        <v>224</v>
      </c>
      <c r="C103" s="492">
        <v>0</v>
      </c>
      <c r="D103" s="492">
        <v>0</v>
      </c>
    </row>
    <row r="104" spans="1:4" ht="18" customHeight="1" thickBot="1" x14ac:dyDescent="0.3">
      <c r="A104" s="490">
        <v>101</v>
      </c>
      <c r="B104" s="491" t="s">
        <v>225</v>
      </c>
      <c r="C104" s="492">
        <v>0</v>
      </c>
      <c r="D104" s="492">
        <v>0</v>
      </c>
    </row>
    <row r="105" spans="1:4" ht="18" customHeight="1" thickBot="1" x14ac:dyDescent="0.3">
      <c r="A105" s="493">
        <v>102</v>
      </c>
      <c r="B105" s="491" t="s">
        <v>226</v>
      </c>
      <c r="C105" s="492">
        <v>0</v>
      </c>
      <c r="D105" s="492">
        <v>0</v>
      </c>
    </row>
    <row r="106" spans="1:4" ht="18" customHeight="1" thickBot="1" x14ac:dyDescent="0.3">
      <c r="A106" s="493">
        <v>103</v>
      </c>
      <c r="B106" s="491" t="s">
        <v>227</v>
      </c>
      <c r="C106" s="492">
        <v>0</v>
      </c>
      <c r="D106" s="492">
        <v>0</v>
      </c>
    </row>
    <row r="107" spans="1:4" ht="21" customHeight="1" thickBot="1" x14ac:dyDescent="0.3">
      <c r="A107" s="493">
        <v>104</v>
      </c>
      <c r="B107" s="488" t="s">
        <v>228</v>
      </c>
      <c r="C107" s="494">
        <f>SUM(C100:C106)</f>
        <v>323950</v>
      </c>
      <c r="D107" s="494">
        <f>SUM(D100:D106)</f>
        <v>1313497</v>
      </c>
    </row>
    <row r="108" spans="1:4" ht="21" customHeight="1" thickBot="1" x14ac:dyDescent="0.3">
      <c r="A108" s="493">
        <v>105</v>
      </c>
      <c r="B108" s="488" t="s">
        <v>240</v>
      </c>
      <c r="C108" s="494">
        <v>27566151</v>
      </c>
      <c r="D108" s="494">
        <f>SUM(D89+D99+D107)</f>
        <v>17060152</v>
      </c>
    </row>
    <row r="109" spans="1:4" ht="21" customHeight="1" thickBot="1" x14ac:dyDescent="0.3">
      <c r="A109" s="490">
        <v>106</v>
      </c>
      <c r="B109" s="488" t="s">
        <v>241</v>
      </c>
      <c r="C109" s="494">
        <v>0</v>
      </c>
      <c r="D109" s="494">
        <v>0</v>
      </c>
    </row>
    <row r="110" spans="1:4" ht="27" customHeight="1" thickBot="1" x14ac:dyDescent="0.3">
      <c r="A110" s="490">
        <v>107</v>
      </c>
      <c r="B110" s="488" t="s">
        <v>242</v>
      </c>
      <c r="C110" s="494">
        <v>0</v>
      </c>
      <c r="D110" s="494">
        <v>0</v>
      </c>
    </row>
    <row r="111" spans="1:4" ht="18" customHeight="1" thickBot="1" x14ac:dyDescent="0.3">
      <c r="A111" s="490">
        <v>108</v>
      </c>
      <c r="B111" s="491" t="s">
        <v>229</v>
      </c>
      <c r="C111" s="492">
        <v>0</v>
      </c>
      <c r="D111" s="492">
        <v>0</v>
      </c>
    </row>
    <row r="112" spans="1:4" ht="18" customHeight="1" thickBot="1" x14ac:dyDescent="0.3">
      <c r="A112" s="493">
        <v>109</v>
      </c>
      <c r="B112" s="491" t="s">
        <v>230</v>
      </c>
      <c r="C112" s="492">
        <v>25743106</v>
      </c>
      <c r="D112" s="492">
        <v>18485596</v>
      </c>
    </row>
    <row r="113" spans="1:4" ht="18" customHeight="1" thickBot="1" x14ac:dyDescent="0.3">
      <c r="A113" s="493">
        <v>110</v>
      </c>
      <c r="B113" s="491" t="s">
        <v>231</v>
      </c>
      <c r="C113" s="492">
        <v>733856309</v>
      </c>
      <c r="D113" s="492">
        <v>1335829143</v>
      </c>
    </row>
    <row r="114" spans="1:4" ht="21" customHeight="1" thickBot="1" x14ac:dyDescent="0.3">
      <c r="A114" s="493">
        <v>109</v>
      </c>
      <c r="B114" s="488" t="s">
        <v>243</v>
      </c>
      <c r="C114" s="494">
        <f>SUM(C111:C113)</f>
        <v>759599415</v>
      </c>
      <c r="D114" s="494">
        <f>SUM(D111:D113)</f>
        <v>1354314739</v>
      </c>
    </row>
    <row r="115" spans="1:4" ht="21" customHeight="1" thickBot="1" x14ac:dyDescent="0.3">
      <c r="A115" s="493">
        <v>110</v>
      </c>
      <c r="B115" s="488" t="s">
        <v>232</v>
      </c>
      <c r="C115" s="494">
        <f>SUM(C79+C108+C114)</f>
        <v>2813253898</v>
      </c>
      <c r="D115" s="494">
        <f>SUM(D79+D108+D114)</f>
        <v>4014382523</v>
      </c>
    </row>
    <row r="116" spans="1:4" ht="21" customHeight="1" x14ac:dyDescent="0.25">
      <c r="B116" s="94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  <headerFooter>
    <oddHeader>&amp;R13. melléklet a 7/2018.(V.30.)önkormányzati rendelethez, 
adatok  Ft-ban</oddHeader>
  </headerFooter>
  <rowBreaks count="1" manualBreakCount="1">
    <brk id="7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4:N20"/>
  <sheetViews>
    <sheetView view="pageBreakPreview" topLeftCell="C1" zoomScale="60" zoomScaleNormal="120" workbookViewId="0">
      <selection activeCell="H16" sqref="H16"/>
    </sheetView>
  </sheetViews>
  <sheetFormatPr defaultRowHeight="15" x14ac:dyDescent="0.25"/>
  <cols>
    <col min="1" max="1" width="6.28515625" customWidth="1"/>
    <col min="2" max="2" width="3.85546875" customWidth="1"/>
    <col min="4" max="4" width="46.7109375" customWidth="1"/>
    <col min="5" max="5" width="13.85546875" customWidth="1"/>
    <col min="6" max="6" width="11.140625" bestFit="1" customWidth="1"/>
    <col min="7" max="8" width="9.28515625" bestFit="1" customWidth="1"/>
    <col min="10" max="10" width="11.7109375" customWidth="1"/>
  </cols>
  <sheetData>
    <row r="4" spans="1:14" ht="15.75" x14ac:dyDescent="0.25">
      <c r="A4" s="422"/>
      <c r="B4" s="422"/>
      <c r="C4" s="422"/>
      <c r="D4" s="42" t="s">
        <v>655</v>
      </c>
      <c r="E4" s="279"/>
      <c r="F4" s="3"/>
    </row>
    <row r="5" spans="1:14" ht="16.5" thickBot="1" x14ac:dyDescent="0.3">
      <c r="A5" s="422"/>
      <c r="B5" s="422"/>
      <c r="C5" s="422"/>
      <c r="D5" s="422"/>
      <c r="E5" s="423"/>
      <c r="F5" s="3"/>
    </row>
    <row r="6" spans="1:14" ht="17.25" thickTop="1" thickBot="1" x14ac:dyDescent="0.3">
      <c r="A6" s="422"/>
      <c r="B6" s="424"/>
      <c r="C6" s="425" t="s">
        <v>111</v>
      </c>
      <c r="D6" s="425" t="s">
        <v>244</v>
      </c>
      <c r="E6" s="426" t="s">
        <v>245</v>
      </c>
      <c r="F6" s="279"/>
      <c r="G6" s="278"/>
      <c r="H6" s="278"/>
      <c r="I6" s="278"/>
      <c r="J6" s="278"/>
      <c r="K6" s="278"/>
      <c r="L6" s="278"/>
      <c r="M6" s="278"/>
      <c r="N6" s="278"/>
    </row>
    <row r="7" spans="1:14" ht="18.75" customHeight="1" thickBot="1" x14ac:dyDescent="0.3">
      <c r="A7" s="422"/>
      <c r="B7" s="427" t="s">
        <v>2</v>
      </c>
      <c r="C7" s="54" t="s">
        <v>246</v>
      </c>
      <c r="D7" s="55" t="s">
        <v>130</v>
      </c>
      <c r="E7" s="428" t="s">
        <v>66</v>
      </c>
      <c r="F7" s="279"/>
      <c r="G7" s="278"/>
      <c r="H7" s="278"/>
      <c r="I7" s="278"/>
      <c r="J7" s="278"/>
      <c r="K7" s="278"/>
      <c r="L7" s="278"/>
      <c r="M7" s="278"/>
      <c r="N7" s="278"/>
    </row>
    <row r="8" spans="1:14" ht="16.5" thickBot="1" x14ac:dyDescent="0.3">
      <c r="A8" s="422"/>
      <c r="B8" s="427" t="s">
        <v>25</v>
      </c>
      <c r="C8" s="55" t="s">
        <v>2</v>
      </c>
      <c r="D8" s="55" t="s">
        <v>25</v>
      </c>
      <c r="E8" s="428" t="s">
        <v>12</v>
      </c>
      <c r="F8" s="279"/>
      <c r="G8" s="278"/>
      <c r="H8" s="278"/>
      <c r="I8" s="278"/>
      <c r="J8" s="278"/>
      <c r="K8" s="278"/>
      <c r="L8" s="278"/>
      <c r="M8" s="278"/>
      <c r="N8" s="278"/>
    </row>
    <row r="9" spans="1:14" ht="20.25" customHeight="1" thickBot="1" x14ac:dyDescent="0.3">
      <c r="A9" s="422"/>
      <c r="B9" s="427" t="s">
        <v>12</v>
      </c>
      <c r="C9" s="429"/>
      <c r="D9" s="54" t="s">
        <v>247</v>
      </c>
      <c r="E9" s="430"/>
      <c r="F9" s="279"/>
      <c r="G9" s="278"/>
      <c r="H9" s="278"/>
      <c r="I9" s="278"/>
      <c r="J9" s="278"/>
      <c r="K9" s="278"/>
      <c r="L9" s="278"/>
      <c r="M9" s="278"/>
      <c r="N9" s="278"/>
    </row>
    <row r="10" spans="1:14" ht="29.25" customHeight="1" x14ac:dyDescent="0.25">
      <c r="A10" s="422"/>
      <c r="B10" s="431" t="s">
        <v>11</v>
      </c>
      <c r="C10" s="432">
        <v>1</v>
      </c>
      <c r="D10" s="433" t="s">
        <v>248</v>
      </c>
      <c r="E10" s="701">
        <v>62257581</v>
      </c>
      <c r="F10" s="279"/>
      <c r="G10" s="278"/>
      <c r="H10" s="278"/>
      <c r="I10" s="278"/>
      <c r="J10" s="278"/>
      <c r="K10" s="278"/>
      <c r="L10" s="278"/>
      <c r="M10" s="278"/>
      <c r="N10" s="278"/>
    </row>
    <row r="11" spans="1:14" ht="15.75" x14ac:dyDescent="0.25">
      <c r="A11" s="422"/>
      <c r="B11" s="434" t="s">
        <v>8</v>
      </c>
      <c r="C11" s="435">
        <v>2</v>
      </c>
      <c r="D11" s="436" t="s">
        <v>249</v>
      </c>
      <c r="E11" s="702">
        <v>717141</v>
      </c>
      <c r="F11" s="279"/>
      <c r="G11" s="278"/>
      <c r="H11" s="278"/>
      <c r="I11" s="278"/>
      <c r="J11" s="278"/>
      <c r="K11" s="278"/>
      <c r="L11" s="278"/>
      <c r="M11" s="278"/>
      <c r="N11" s="278"/>
    </row>
    <row r="12" spans="1:14" ht="16.5" thickBot="1" x14ac:dyDescent="0.3">
      <c r="A12" s="422"/>
      <c r="B12" s="438" t="s">
        <v>6</v>
      </c>
      <c r="C12" s="439">
        <v>3</v>
      </c>
      <c r="D12" s="294" t="s">
        <v>250</v>
      </c>
      <c r="E12" s="703">
        <v>200380</v>
      </c>
      <c r="F12" s="279"/>
      <c r="G12" s="278"/>
      <c r="H12" s="278"/>
      <c r="I12" s="278"/>
      <c r="J12" s="278"/>
      <c r="K12" s="278"/>
      <c r="L12" s="278"/>
      <c r="M12" s="278"/>
      <c r="N12" s="278"/>
    </row>
    <row r="13" spans="1:14" ht="16.5" thickBot="1" x14ac:dyDescent="0.3">
      <c r="A13" s="422"/>
      <c r="B13" s="427" t="s">
        <v>3</v>
      </c>
      <c r="C13" s="440">
        <v>4</v>
      </c>
      <c r="D13" s="54" t="s">
        <v>251</v>
      </c>
      <c r="E13" s="704">
        <f>SUM(E10:E12)</f>
        <v>63175102</v>
      </c>
      <c r="F13" s="279"/>
      <c r="G13" s="278"/>
      <c r="H13" s="278"/>
      <c r="I13" s="278"/>
      <c r="J13" s="278"/>
      <c r="K13" s="278"/>
      <c r="L13" s="278"/>
      <c r="M13" s="278"/>
      <c r="N13" s="278"/>
    </row>
    <row r="14" spans="1:14" ht="19.5" customHeight="1" thickBot="1" x14ac:dyDescent="0.3">
      <c r="A14" s="422"/>
      <c r="B14" s="427" t="s">
        <v>46</v>
      </c>
      <c r="C14" s="441"/>
      <c r="D14" s="54" t="s">
        <v>252</v>
      </c>
      <c r="E14" s="705"/>
      <c r="F14" s="279"/>
      <c r="G14" s="278"/>
      <c r="H14" s="278"/>
      <c r="I14" s="278"/>
      <c r="J14" s="278"/>
      <c r="K14" s="278"/>
      <c r="L14" s="278"/>
      <c r="M14" s="278"/>
      <c r="N14" s="278"/>
    </row>
    <row r="15" spans="1:14" ht="47.25" x14ac:dyDescent="0.25">
      <c r="A15" s="422"/>
      <c r="B15" s="431" t="s">
        <v>93</v>
      </c>
      <c r="C15" s="432">
        <v>5</v>
      </c>
      <c r="D15" s="433" t="s">
        <v>248</v>
      </c>
      <c r="E15" s="701">
        <v>202021672</v>
      </c>
      <c r="F15" s="279"/>
      <c r="G15" s="278"/>
      <c r="H15" s="278"/>
      <c r="I15" s="278"/>
      <c r="J15" s="278"/>
      <c r="K15" s="278"/>
      <c r="L15" s="278"/>
      <c r="M15" s="278"/>
      <c r="N15" s="278"/>
    </row>
    <row r="16" spans="1:14" ht="15.75" x14ac:dyDescent="0.25">
      <c r="A16" s="422"/>
      <c r="B16" s="434" t="s">
        <v>45</v>
      </c>
      <c r="C16" s="435">
        <v>6</v>
      </c>
      <c r="D16" s="436" t="s">
        <v>249</v>
      </c>
      <c r="E16" s="702">
        <v>681486</v>
      </c>
      <c r="F16" s="279"/>
      <c r="G16" s="278"/>
      <c r="H16" s="278"/>
      <c r="I16" s="278"/>
      <c r="J16" s="278"/>
      <c r="K16" s="278"/>
      <c r="L16" s="278"/>
      <c r="M16" s="278"/>
      <c r="N16" s="278"/>
    </row>
    <row r="17" spans="1:14" ht="16.5" thickBot="1" x14ac:dyDescent="0.3">
      <c r="A17" s="422"/>
      <c r="B17" s="438" t="s">
        <v>44</v>
      </c>
      <c r="C17" s="439">
        <v>7</v>
      </c>
      <c r="D17" s="294" t="s">
        <v>250</v>
      </c>
      <c r="E17" s="703">
        <v>781220</v>
      </c>
      <c r="F17" s="279"/>
      <c r="G17" s="278"/>
      <c r="H17" s="278"/>
      <c r="I17" s="278"/>
      <c r="J17" s="278"/>
      <c r="K17" s="278"/>
      <c r="L17" s="278"/>
      <c r="M17" s="278"/>
      <c r="N17" s="278"/>
    </row>
    <row r="18" spans="1:14" ht="17.25" thickTop="1" thickBot="1" x14ac:dyDescent="0.3">
      <c r="A18" s="422"/>
      <c r="B18" s="442" t="s">
        <v>41</v>
      </c>
      <c r="C18" s="443">
        <v>8</v>
      </c>
      <c r="D18" s="444" t="s">
        <v>253</v>
      </c>
      <c r="E18" s="706">
        <f>SUM(E15:E17)</f>
        <v>203484378</v>
      </c>
      <c r="F18" s="279"/>
      <c r="G18" s="278"/>
      <c r="H18" s="278"/>
      <c r="I18" s="278"/>
      <c r="J18" s="278"/>
      <c r="K18" s="278"/>
      <c r="L18" s="278"/>
      <c r="M18" s="278"/>
      <c r="N18" s="278"/>
    </row>
    <row r="19" spans="1:14" ht="15.75" thickTop="1" x14ac:dyDescent="0.25">
      <c r="A19" s="3"/>
      <c r="B19" s="3"/>
      <c r="C19" s="3"/>
      <c r="D19" s="3"/>
      <c r="E19" s="3"/>
      <c r="F19" s="3"/>
      <c r="J19" s="278"/>
    </row>
    <row r="20" spans="1:14" x14ac:dyDescent="0.25">
      <c r="A20" s="3"/>
      <c r="B20" s="3"/>
      <c r="C20" s="3"/>
      <c r="D20" s="3"/>
      <c r="E20" s="3"/>
      <c r="F20" s="3"/>
      <c r="J20" s="278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&amp;R 14. melléklet a 7/2018. (V.30.) önkormányzati rendelethez, 
adatok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2:I15"/>
  <sheetViews>
    <sheetView view="pageBreakPreview" zoomScale="60" zoomScaleNormal="110" workbookViewId="0">
      <selection activeCell="J15" sqref="J15"/>
    </sheetView>
  </sheetViews>
  <sheetFormatPr defaultColWidth="9.140625" defaultRowHeight="9" x14ac:dyDescent="0.15"/>
  <cols>
    <col min="1" max="1" width="2.7109375" style="50" customWidth="1"/>
    <col min="2" max="2" width="53.140625" style="50" customWidth="1"/>
    <col min="3" max="3" width="12.140625" style="50" customWidth="1"/>
    <col min="4" max="4" width="9.5703125" style="50" customWidth="1"/>
    <col min="5" max="5" width="8" style="50" customWidth="1"/>
    <col min="6" max="6" width="8.85546875" style="50" customWidth="1"/>
    <col min="7" max="7" width="10.140625" style="50" customWidth="1"/>
    <col min="8" max="8" width="13.85546875" style="50" customWidth="1"/>
    <col min="9" max="9" width="10.85546875" style="50" customWidth="1"/>
    <col min="10" max="16384" width="9.140625" style="50"/>
  </cols>
  <sheetData>
    <row r="2" spans="1:9" x14ac:dyDescent="0.15">
      <c r="B2" s="52"/>
    </row>
    <row r="4" spans="1:9" s="49" customFormat="1" ht="18.75" x14ac:dyDescent="0.3">
      <c r="A4" s="857" t="s">
        <v>294</v>
      </c>
      <c r="B4" s="858"/>
      <c r="C4" s="858"/>
      <c r="D4" s="858"/>
      <c r="E4" s="858"/>
      <c r="F4" s="858"/>
      <c r="G4" s="858"/>
      <c r="H4" s="858"/>
      <c r="I4" s="859"/>
    </row>
    <row r="5" spans="1:9" ht="64.5" customHeight="1" x14ac:dyDescent="0.15">
      <c r="A5" s="256" t="s">
        <v>295</v>
      </c>
      <c r="B5" s="300" t="s">
        <v>130</v>
      </c>
      <c r="C5" s="301" t="s">
        <v>296</v>
      </c>
      <c r="D5" s="301" t="s">
        <v>297</v>
      </c>
      <c r="E5" s="301" t="s">
        <v>656</v>
      </c>
      <c r="F5" s="301" t="s">
        <v>298</v>
      </c>
      <c r="G5" s="301" t="s">
        <v>299</v>
      </c>
      <c r="H5" s="301" t="s">
        <v>300</v>
      </c>
      <c r="I5" s="301" t="s">
        <v>301</v>
      </c>
    </row>
    <row r="6" spans="1:9" s="51" customFormat="1" ht="27.75" customHeight="1" x14ac:dyDescent="0.25">
      <c r="A6" s="256">
        <v>1</v>
      </c>
      <c r="B6" s="257">
        <v>2</v>
      </c>
      <c r="C6" s="256">
        <v>3</v>
      </c>
      <c r="D6" s="256">
        <v>4</v>
      </c>
      <c r="E6" s="256">
        <v>5</v>
      </c>
      <c r="F6" s="256">
        <v>6</v>
      </c>
      <c r="G6" s="256">
        <v>7</v>
      </c>
      <c r="H6" s="256">
        <v>8</v>
      </c>
      <c r="I6" s="256">
        <v>9</v>
      </c>
    </row>
    <row r="7" spans="1:9" ht="24.95" customHeight="1" x14ac:dyDescent="0.2">
      <c r="A7" s="297" t="s">
        <v>64</v>
      </c>
      <c r="B7" s="296" t="s">
        <v>302</v>
      </c>
      <c r="C7" s="60">
        <v>120912541</v>
      </c>
      <c r="D7" s="60">
        <v>0</v>
      </c>
      <c r="E7" s="60">
        <v>0</v>
      </c>
      <c r="F7" s="60">
        <v>120912541</v>
      </c>
      <c r="G7" s="60">
        <v>0</v>
      </c>
      <c r="H7" s="60">
        <v>120912541</v>
      </c>
      <c r="I7" s="60">
        <v>0</v>
      </c>
    </row>
    <row r="8" spans="1:9" ht="24.95" customHeight="1" x14ac:dyDescent="0.2">
      <c r="A8" s="297" t="s">
        <v>61</v>
      </c>
      <c r="B8" s="296" t="s">
        <v>303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</row>
    <row r="9" spans="1:9" ht="24.95" customHeight="1" x14ac:dyDescent="0.2">
      <c r="A9" s="297" t="s">
        <v>304</v>
      </c>
      <c r="B9" s="296" t="s">
        <v>305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</row>
    <row r="10" spans="1:9" ht="24.95" customHeight="1" x14ac:dyDescent="0.2">
      <c r="A10" s="297" t="s">
        <v>306</v>
      </c>
      <c r="B10" s="296" t="s">
        <v>307</v>
      </c>
      <c r="C10" s="60">
        <v>23235940</v>
      </c>
      <c r="D10" s="60">
        <v>0</v>
      </c>
      <c r="E10" s="60">
        <v>180050</v>
      </c>
      <c r="F10" s="60">
        <v>23904577</v>
      </c>
      <c r="G10" s="60">
        <v>0</v>
      </c>
      <c r="H10" s="60">
        <v>23904577</v>
      </c>
      <c r="I10" s="60">
        <v>0</v>
      </c>
    </row>
    <row r="11" spans="1:9" ht="24.95" customHeight="1" x14ac:dyDescent="0.2">
      <c r="A11" s="298" t="s">
        <v>308</v>
      </c>
      <c r="B11" s="299" t="s">
        <v>576</v>
      </c>
      <c r="C11" s="78">
        <v>0</v>
      </c>
      <c r="D11" s="78">
        <v>0</v>
      </c>
      <c r="E11" s="78">
        <v>0</v>
      </c>
      <c r="F11" s="78">
        <v>0</v>
      </c>
      <c r="G11" s="78"/>
      <c r="H11" s="78">
        <v>0</v>
      </c>
      <c r="I11" s="78">
        <v>0</v>
      </c>
    </row>
    <row r="12" spans="1:9" ht="24.95" customHeight="1" x14ac:dyDescent="0.2">
      <c r="A12" s="297" t="s">
        <v>310</v>
      </c>
      <c r="B12" s="296" t="s">
        <v>309</v>
      </c>
      <c r="C12" s="60">
        <v>3432320</v>
      </c>
      <c r="D12" s="60">
        <v>0</v>
      </c>
      <c r="E12" s="60">
        <v>0</v>
      </c>
      <c r="F12" s="60">
        <v>3905920</v>
      </c>
      <c r="G12" s="60">
        <v>553600</v>
      </c>
      <c r="H12" s="60">
        <v>3985920</v>
      </c>
      <c r="I12" s="60">
        <v>553600</v>
      </c>
    </row>
    <row r="13" spans="1:9" ht="24.95" customHeight="1" x14ac:dyDescent="0.2">
      <c r="A13" s="297" t="s">
        <v>311</v>
      </c>
      <c r="B13" s="296" t="s">
        <v>312</v>
      </c>
      <c r="C13" s="60">
        <v>12652190</v>
      </c>
      <c r="D13" s="60">
        <v>0</v>
      </c>
      <c r="E13" s="60">
        <v>0</v>
      </c>
      <c r="F13" s="60">
        <v>13109150</v>
      </c>
      <c r="G13" s="60">
        <v>456960</v>
      </c>
      <c r="H13" s="60">
        <v>15133188</v>
      </c>
      <c r="I13" s="60">
        <v>456960</v>
      </c>
    </row>
    <row r="14" spans="1:9" ht="24.95" customHeight="1" x14ac:dyDescent="0.2">
      <c r="A14" s="298" t="s">
        <v>313</v>
      </c>
      <c r="B14" s="299" t="s">
        <v>641</v>
      </c>
      <c r="C14" s="78">
        <v>3670230</v>
      </c>
      <c r="D14" s="78">
        <v>0</v>
      </c>
      <c r="E14" s="78">
        <v>-531810</v>
      </c>
      <c r="F14" s="78">
        <v>3079140</v>
      </c>
      <c r="G14" s="78">
        <v>-59280</v>
      </c>
      <c r="H14" s="78">
        <v>1842240</v>
      </c>
      <c r="I14" s="592">
        <v>1296180</v>
      </c>
    </row>
    <row r="15" spans="1:9" ht="24.95" customHeight="1" x14ac:dyDescent="0.2">
      <c r="A15" s="499" t="s">
        <v>642</v>
      </c>
      <c r="B15" s="500" t="s">
        <v>314</v>
      </c>
      <c r="C15" s="501">
        <f>SUM(C7:C14)</f>
        <v>163903221</v>
      </c>
      <c r="D15" s="501">
        <f t="shared" ref="D15:H15" si="0">SUM(D7:D14)</f>
        <v>0</v>
      </c>
      <c r="E15" s="501">
        <f t="shared" si="0"/>
        <v>-351760</v>
      </c>
      <c r="F15" s="501">
        <f t="shared" si="0"/>
        <v>164911328</v>
      </c>
      <c r="G15" s="501">
        <f t="shared" si="0"/>
        <v>951280</v>
      </c>
      <c r="H15" s="501">
        <f t="shared" si="0"/>
        <v>165778466</v>
      </c>
      <c r="I15" s="501">
        <f>SUM(I7:I13)-I14</f>
        <v>-285620</v>
      </c>
    </row>
  </sheetData>
  <mergeCells count="1">
    <mergeCell ref="A4:I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&amp;C &amp;R 15. melléklet a 7/2018. (V.30.) önkormányzati rendelethez, 
adatok Ft-ban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I11"/>
  <sheetViews>
    <sheetView view="pageBreakPreview" zoomScale="60" zoomScaleNormal="120" workbookViewId="0">
      <selection activeCell="G18" sqref="G18"/>
    </sheetView>
  </sheetViews>
  <sheetFormatPr defaultRowHeight="15" x14ac:dyDescent="0.25"/>
  <cols>
    <col min="2" max="2" width="32.85546875" customWidth="1"/>
    <col min="3" max="3" width="16.42578125" customWidth="1"/>
    <col min="4" max="4" width="16.85546875" customWidth="1"/>
    <col min="5" max="6" width="15.7109375" customWidth="1"/>
  </cols>
  <sheetData>
    <row r="1" spans="1:9" x14ac:dyDescent="0.25">
      <c r="A1" s="3"/>
      <c r="B1" s="3"/>
      <c r="C1" s="3"/>
      <c r="D1" s="3"/>
      <c r="E1" s="3"/>
      <c r="F1" s="3"/>
      <c r="G1" s="3"/>
      <c r="H1" s="3"/>
      <c r="I1" s="3"/>
    </row>
    <row r="2" spans="1:9" x14ac:dyDescent="0.25">
      <c r="A2" s="3"/>
      <c r="B2" s="860" t="s">
        <v>256</v>
      </c>
      <c r="C2" s="861"/>
      <c r="D2" s="861"/>
      <c r="E2" s="862"/>
      <c r="F2" s="862"/>
      <c r="G2" s="3"/>
      <c r="H2" s="3"/>
      <c r="I2" s="3"/>
    </row>
    <row r="3" spans="1:9" x14ac:dyDescent="0.25">
      <c r="A3" s="3"/>
      <c r="B3" s="862"/>
      <c r="C3" s="862"/>
      <c r="D3" s="862"/>
      <c r="E3" s="862"/>
      <c r="F3" s="862"/>
      <c r="G3" s="3"/>
      <c r="H3" s="3"/>
      <c r="I3" s="3"/>
    </row>
    <row r="4" spans="1:9" ht="16.5" thickBot="1" x14ac:dyDescent="0.3">
      <c r="A4" s="3"/>
      <c r="B4" s="422"/>
      <c r="C4" s="422"/>
      <c r="D4" s="422"/>
      <c r="E4" s="422"/>
      <c r="F4" s="422"/>
      <c r="G4" s="3"/>
      <c r="H4" s="3"/>
      <c r="I4" s="20" t="s">
        <v>254</v>
      </c>
    </row>
    <row r="5" spans="1:9" ht="21.75" customHeight="1" thickTop="1" thickBot="1" x14ac:dyDescent="0.3">
      <c r="A5" s="3"/>
      <c r="B5" s="211" t="s">
        <v>130</v>
      </c>
      <c r="C5" s="212">
        <v>2018</v>
      </c>
      <c r="D5" s="593">
        <v>2019</v>
      </c>
      <c r="E5" s="596"/>
      <c r="F5" s="597"/>
      <c r="G5" s="3"/>
      <c r="H5" s="3"/>
      <c r="I5" s="3"/>
    </row>
    <row r="6" spans="1:9" ht="35.25" customHeight="1" thickTop="1" thickBot="1" x14ac:dyDescent="0.3">
      <c r="A6" s="3"/>
      <c r="B6" s="445" t="s">
        <v>575</v>
      </c>
      <c r="C6" s="446">
        <v>200000</v>
      </c>
      <c r="D6" s="594">
        <v>21712032</v>
      </c>
      <c r="E6" s="598"/>
      <c r="F6" s="599"/>
      <c r="G6" s="3"/>
      <c r="H6" s="3"/>
      <c r="I6" s="3"/>
    </row>
    <row r="7" spans="1:9" ht="39" customHeight="1" thickTop="1" thickBot="1" x14ac:dyDescent="0.3">
      <c r="A7" s="3"/>
      <c r="B7" s="447" t="s">
        <v>255</v>
      </c>
      <c r="C7" s="303">
        <f>SUM(C6)</f>
        <v>200000</v>
      </c>
      <c r="D7" s="595">
        <f t="shared" ref="D7" si="0">SUM(D6)</f>
        <v>21712032</v>
      </c>
      <c r="E7" s="600"/>
      <c r="F7" s="601"/>
      <c r="G7" s="3"/>
      <c r="H7" s="3"/>
      <c r="I7" s="3"/>
    </row>
    <row r="8" spans="1:9" ht="15.75" thickTop="1" x14ac:dyDescent="0.25">
      <c r="A8" s="3"/>
      <c r="B8" s="3"/>
      <c r="C8" s="3"/>
      <c r="D8" s="3"/>
      <c r="E8" s="3"/>
      <c r="F8" s="3"/>
      <c r="G8" s="3"/>
      <c r="H8" s="3"/>
      <c r="I8" s="3"/>
    </row>
    <row r="11" spans="1:9" x14ac:dyDescent="0.25">
      <c r="H11" s="32"/>
    </row>
  </sheetData>
  <mergeCells count="1">
    <mergeCell ref="B2:F3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&amp;C &amp;R 16. melléklet a 7/2018. (V.30.) önkormányzati rendelethez, 
adatok Ft-ban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Q156"/>
  <sheetViews>
    <sheetView view="pageBreakPreview" topLeftCell="A43" zoomScale="60" zoomScaleNormal="110" workbookViewId="0">
      <selection activeCell="G9" sqref="G9"/>
    </sheetView>
  </sheetViews>
  <sheetFormatPr defaultRowHeight="15" x14ac:dyDescent="0.25"/>
  <cols>
    <col min="1" max="1" width="3.5703125" customWidth="1"/>
    <col min="2" max="2" width="47.28515625" customWidth="1"/>
    <col min="3" max="3" width="13.42578125" customWidth="1"/>
    <col min="4" max="4" width="15.5703125" customWidth="1"/>
    <col min="5" max="5" width="7.42578125" customWidth="1"/>
    <col min="6" max="10" width="15.7109375" customWidth="1"/>
    <col min="11" max="11" width="7.28515625" customWidth="1"/>
    <col min="12" max="16" width="15.7109375" customWidth="1"/>
  </cols>
  <sheetData>
    <row r="1" spans="1:17" ht="18" customHeight="1" thickBot="1" x14ac:dyDescent="0.3">
      <c r="A1" s="877" t="s">
        <v>257</v>
      </c>
      <c r="B1" s="878"/>
      <c r="C1" s="878"/>
      <c r="D1" s="879"/>
      <c r="E1" s="3"/>
      <c r="F1" s="3"/>
      <c r="G1" s="3"/>
    </row>
    <row r="2" spans="1:17" ht="18" customHeight="1" thickBot="1" x14ac:dyDescent="0.3">
      <c r="A2" s="21"/>
      <c r="B2" s="92" t="s">
        <v>130</v>
      </c>
      <c r="C2" s="93" t="s">
        <v>131</v>
      </c>
      <c r="D2" s="93" t="s">
        <v>132</v>
      </c>
      <c r="E2" s="483"/>
      <c r="F2" s="483"/>
      <c r="G2" s="483"/>
      <c r="H2" s="608"/>
      <c r="I2" s="608"/>
      <c r="J2" s="608"/>
      <c r="K2" s="608"/>
      <c r="L2" s="608"/>
      <c r="M2" s="608"/>
      <c r="N2" s="608"/>
      <c r="O2" s="608"/>
      <c r="P2" s="608"/>
      <c r="Q2" s="484"/>
    </row>
    <row r="3" spans="1:17" ht="15.75" customHeight="1" thickBot="1" x14ac:dyDescent="0.3">
      <c r="A3" s="38"/>
      <c r="B3" s="39" t="s">
        <v>133</v>
      </c>
      <c r="C3" s="40"/>
      <c r="D3" s="40"/>
      <c r="E3" s="714"/>
      <c r="F3" s="714"/>
      <c r="G3" s="714"/>
      <c r="H3" s="714"/>
      <c r="I3" s="714"/>
      <c r="J3" s="722"/>
      <c r="K3" s="722"/>
      <c r="L3" s="722"/>
      <c r="M3" s="722"/>
      <c r="N3" s="722"/>
      <c r="O3" s="722"/>
      <c r="P3" s="722"/>
      <c r="Q3" s="484"/>
    </row>
    <row r="4" spans="1:17" ht="17.100000000000001" customHeight="1" thickBot="1" x14ac:dyDescent="0.3">
      <c r="A4" s="26">
        <v>1</v>
      </c>
      <c r="B4" s="28" t="s">
        <v>134</v>
      </c>
      <c r="C4" s="22">
        <v>0</v>
      </c>
      <c r="D4" s="23">
        <v>0</v>
      </c>
      <c r="E4" s="714"/>
      <c r="F4" s="714"/>
      <c r="G4" s="714"/>
      <c r="H4" s="714"/>
      <c r="I4" s="714"/>
      <c r="J4" s="722"/>
      <c r="K4" s="722"/>
      <c r="L4" s="722"/>
      <c r="M4" s="722"/>
      <c r="N4" s="722"/>
      <c r="O4" s="722"/>
      <c r="P4" s="722"/>
      <c r="Q4" s="484"/>
    </row>
    <row r="5" spans="1:17" ht="17.100000000000001" customHeight="1" thickBot="1" x14ac:dyDescent="0.3">
      <c r="A5" s="26">
        <v>2</v>
      </c>
      <c r="B5" s="28" t="s">
        <v>135</v>
      </c>
      <c r="C5" s="23">
        <v>9107113</v>
      </c>
      <c r="D5" s="730">
        <v>7843697</v>
      </c>
      <c r="E5" s="714"/>
      <c r="F5" s="714"/>
      <c r="G5" s="714"/>
      <c r="H5" s="714"/>
      <c r="I5" s="714"/>
      <c r="J5" s="722"/>
      <c r="K5" s="722"/>
      <c r="L5" s="722"/>
      <c r="M5" s="722"/>
      <c r="N5" s="722"/>
      <c r="O5" s="722"/>
      <c r="P5" s="722"/>
      <c r="Q5" s="484"/>
    </row>
    <row r="6" spans="1:17" ht="17.100000000000001" customHeight="1" thickBot="1" x14ac:dyDescent="0.3">
      <c r="A6" s="26">
        <v>3</v>
      </c>
      <c r="B6" s="28" t="s">
        <v>136</v>
      </c>
      <c r="C6" s="22">
        <v>0</v>
      </c>
      <c r="D6" s="23">
        <v>0</v>
      </c>
      <c r="E6" s="714"/>
      <c r="F6" s="714"/>
      <c r="G6" s="714"/>
      <c r="H6" s="714"/>
      <c r="I6" s="714"/>
      <c r="J6" s="722"/>
      <c r="K6" s="722"/>
      <c r="L6" s="722"/>
      <c r="M6" s="722"/>
      <c r="N6" s="722"/>
      <c r="O6" s="722"/>
      <c r="P6" s="722"/>
      <c r="Q6" s="484"/>
    </row>
    <row r="7" spans="1:17" ht="15.75" customHeight="1" thickBot="1" x14ac:dyDescent="0.3">
      <c r="A7" s="27">
        <v>4</v>
      </c>
      <c r="B7" s="29" t="s">
        <v>137</v>
      </c>
      <c r="C7" s="24">
        <f>SUM(C4:C6)</f>
        <v>9107113</v>
      </c>
      <c r="D7" s="24">
        <f>SUM(D4:D6)</f>
        <v>7843697</v>
      </c>
      <c r="E7" s="714"/>
      <c r="F7" s="715"/>
      <c r="G7" s="715"/>
      <c r="H7" s="715"/>
      <c r="I7" s="715"/>
      <c r="J7" s="723"/>
      <c r="K7" s="722"/>
      <c r="L7" s="723"/>
      <c r="M7" s="723"/>
      <c r="N7" s="723"/>
      <c r="O7" s="723"/>
      <c r="P7" s="723"/>
      <c r="Q7" s="484"/>
    </row>
    <row r="8" spans="1:17" ht="17.100000000000001" customHeight="1" thickBot="1" x14ac:dyDescent="0.3">
      <c r="A8" s="26">
        <v>5</v>
      </c>
      <c r="B8" s="28" t="s">
        <v>138</v>
      </c>
      <c r="C8" s="23">
        <v>2585336902</v>
      </c>
      <c r="D8" s="23">
        <v>2515961771</v>
      </c>
      <c r="E8" s="714"/>
      <c r="F8" s="714"/>
      <c r="G8" s="714"/>
      <c r="H8" s="714"/>
      <c r="I8" s="714"/>
      <c r="J8" s="722"/>
      <c r="K8" s="722"/>
      <c r="L8" s="722"/>
      <c r="M8" s="722"/>
      <c r="N8" s="722"/>
      <c r="O8" s="722"/>
      <c r="P8" s="722"/>
      <c r="Q8" s="484"/>
    </row>
    <row r="9" spans="1:17" ht="17.100000000000001" customHeight="1" thickBot="1" x14ac:dyDescent="0.3">
      <c r="A9" s="26">
        <v>6</v>
      </c>
      <c r="B9" s="28" t="s">
        <v>139</v>
      </c>
      <c r="C9" s="23">
        <v>70499526</v>
      </c>
      <c r="D9" s="23">
        <v>1271970</v>
      </c>
      <c r="E9" s="714"/>
      <c r="F9" s="714"/>
      <c r="G9" s="714"/>
      <c r="H9" s="714"/>
      <c r="I9" s="714"/>
      <c r="J9" s="722"/>
      <c r="K9" s="722"/>
      <c r="L9" s="722"/>
      <c r="M9" s="722"/>
      <c r="N9" s="722"/>
      <c r="O9" s="722"/>
      <c r="P9" s="722"/>
      <c r="Q9" s="484"/>
    </row>
    <row r="10" spans="1:17" ht="17.100000000000001" customHeight="1" thickBot="1" x14ac:dyDescent="0.3">
      <c r="A10" s="26">
        <v>7</v>
      </c>
      <c r="B10" s="28" t="s">
        <v>140</v>
      </c>
      <c r="C10" s="22">
        <v>0</v>
      </c>
      <c r="D10" s="23"/>
      <c r="E10" s="714"/>
      <c r="F10" s="714"/>
      <c r="G10" s="714"/>
      <c r="H10" s="714"/>
      <c r="I10" s="714"/>
      <c r="J10" s="722"/>
      <c r="K10" s="722"/>
      <c r="L10" s="722"/>
      <c r="M10" s="722"/>
      <c r="N10" s="722"/>
      <c r="O10" s="722"/>
      <c r="P10" s="722"/>
      <c r="Q10" s="484"/>
    </row>
    <row r="11" spans="1:17" ht="17.100000000000001" customHeight="1" thickBot="1" x14ac:dyDescent="0.3">
      <c r="A11" s="26">
        <v>8</v>
      </c>
      <c r="B11" s="28" t="s">
        <v>141</v>
      </c>
      <c r="C11" s="23">
        <v>0</v>
      </c>
      <c r="D11" s="23">
        <v>50095648</v>
      </c>
      <c r="E11" s="714"/>
      <c r="F11" s="714"/>
      <c r="G11" s="714"/>
      <c r="H11" s="714"/>
      <c r="I11" s="714"/>
      <c r="J11" s="722"/>
      <c r="K11" s="722"/>
      <c r="L11" s="722"/>
      <c r="M11" s="722"/>
      <c r="N11" s="722"/>
      <c r="O11" s="722"/>
      <c r="P11" s="722"/>
      <c r="Q11" s="484"/>
    </row>
    <row r="12" spans="1:17" ht="17.100000000000001" customHeight="1" thickBot="1" x14ac:dyDescent="0.3">
      <c r="A12" s="26">
        <v>9</v>
      </c>
      <c r="B12" s="28" t="s">
        <v>142</v>
      </c>
      <c r="C12" s="22">
        <v>0</v>
      </c>
      <c r="D12" s="23">
        <v>63640993</v>
      </c>
      <c r="E12" s="714"/>
      <c r="F12" s="714"/>
      <c r="G12" s="714"/>
      <c r="H12" s="714"/>
      <c r="I12" s="714"/>
      <c r="J12" s="722"/>
      <c r="K12" s="722"/>
      <c r="L12" s="722"/>
      <c r="M12" s="722"/>
      <c r="N12" s="722"/>
      <c r="O12" s="722"/>
      <c r="P12" s="722"/>
      <c r="Q12" s="484"/>
    </row>
    <row r="13" spans="1:17" ht="15" customHeight="1" thickBot="1" x14ac:dyDescent="0.3">
      <c r="A13" s="27">
        <v>10</v>
      </c>
      <c r="B13" s="29" t="s">
        <v>143</v>
      </c>
      <c r="C13" s="24">
        <f>SUM(C8:C12)</f>
        <v>2655836428</v>
      </c>
      <c r="D13" s="24">
        <f>SUM(D8:D12)</f>
        <v>2630970382</v>
      </c>
      <c r="E13" s="714"/>
      <c r="F13" s="715"/>
      <c r="G13" s="715"/>
      <c r="H13" s="715"/>
      <c r="I13" s="715"/>
      <c r="J13" s="723"/>
      <c r="K13" s="722"/>
      <c r="L13" s="723"/>
      <c r="M13" s="723"/>
      <c r="N13" s="723"/>
      <c r="O13" s="723"/>
      <c r="P13" s="723"/>
      <c r="Q13" s="484"/>
    </row>
    <row r="14" spans="1:17" ht="17.100000000000001" customHeight="1" thickBot="1" x14ac:dyDescent="0.3">
      <c r="A14" s="26">
        <v>11</v>
      </c>
      <c r="B14" s="28" t="s">
        <v>144</v>
      </c>
      <c r="C14" s="23">
        <v>23048000</v>
      </c>
      <c r="D14" s="23">
        <v>24429900</v>
      </c>
      <c r="E14" s="714"/>
      <c r="F14" s="714"/>
      <c r="G14" s="714"/>
      <c r="H14" s="714"/>
      <c r="I14" s="714"/>
      <c r="J14" s="722"/>
      <c r="K14" s="722"/>
      <c r="L14" s="722"/>
      <c r="M14" s="722"/>
      <c r="N14" s="722"/>
      <c r="O14" s="722"/>
      <c r="P14" s="722"/>
      <c r="Q14" s="484"/>
    </row>
    <row r="15" spans="1:17" ht="17.100000000000001" customHeight="1" thickBot="1" x14ac:dyDescent="0.3">
      <c r="A15" s="26">
        <v>12</v>
      </c>
      <c r="B15" s="28" t="s">
        <v>145</v>
      </c>
      <c r="C15" s="22">
        <v>0</v>
      </c>
      <c r="D15" s="22">
        <v>0</v>
      </c>
      <c r="E15" s="714"/>
      <c r="F15" s="714"/>
      <c r="G15" s="714"/>
      <c r="H15" s="714"/>
      <c r="I15" s="714"/>
      <c r="J15" s="722"/>
      <c r="K15" s="722"/>
      <c r="L15" s="722"/>
      <c r="M15" s="722"/>
      <c r="N15" s="722"/>
      <c r="O15" s="722"/>
      <c r="P15" s="722"/>
      <c r="Q15" s="484"/>
    </row>
    <row r="16" spans="1:17" ht="17.100000000000001" customHeight="1" thickBot="1" x14ac:dyDescent="0.3">
      <c r="A16" s="26">
        <v>13</v>
      </c>
      <c r="B16" s="28" t="s">
        <v>146</v>
      </c>
      <c r="C16" s="22">
        <v>0</v>
      </c>
      <c r="D16" s="22">
        <v>0</v>
      </c>
      <c r="E16" s="714"/>
      <c r="F16" s="714"/>
      <c r="G16" s="714"/>
      <c r="H16" s="714"/>
      <c r="I16" s="714"/>
      <c r="J16" s="722"/>
      <c r="K16" s="722"/>
      <c r="L16" s="722"/>
      <c r="M16" s="722"/>
      <c r="N16" s="722"/>
      <c r="O16" s="722"/>
      <c r="P16" s="722"/>
      <c r="Q16" s="484"/>
    </row>
    <row r="17" spans="1:17" ht="17.100000000000001" customHeight="1" thickBot="1" x14ac:dyDescent="0.3">
      <c r="A17" s="27">
        <v>14</v>
      </c>
      <c r="B17" s="29" t="s">
        <v>147</v>
      </c>
      <c r="C17" s="24">
        <f>SUM(C14:C16)</f>
        <v>23048000</v>
      </c>
      <c r="D17" s="24">
        <f>SUM(D14:D16)</f>
        <v>24429900</v>
      </c>
      <c r="E17" s="714"/>
      <c r="F17" s="715"/>
      <c r="G17" s="715"/>
      <c r="H17" s="715"/>
      <c r="I17" s="715"/>
      <c r="J17" s="722"/>
      <c r="K17" s="722"/>
      <c r="L17" s="723"/>
      <c r="M17" s="723"/>
      <c r="N17" s="723"/>
      <c r="O17" s="723"/>
      <c r="P17" s="722"/>
      <c r="Q17" s="484"/>
    </row>
    <row r="18" spans="1:17" ht="17.100000000000001" customHeight="1" thickBot="1" x14ac:dyDescent="0.3">
      <c r="A18" s="26">
        <v>15</v>
      </c>
      <c r="B18" s="28" t="s">
        <v>148</v>
      </c>
      <c r="C18" s="22">
        <v>0</v>
      </c>
      <c r="D18" s="22">
        <v>0</v>
      </c>
      <c r="E18" s="714"/>
      <c r="F18" s="714"/>
      <c r="G18" s="714"/>
      <c r="H18" s="714"/>
      <c r="I18" s="714"/>
      <c r="J18" s="722"/>
      <c r="K18" s="722"/>
      <c r="L18" s="722"/>
      <c r="M18" s="722"/>
      <c r="N18" s="722"/>
      <c r="O18" s="722"/>
      <c r="P18" s="722"/>
      <c r="Q18" s="484"/>
    </row>
    <row r="19" spans="1:17" ht="17.100000000000001" customHeight="1" thickBot="1" x14ac:dyDescent="0.3">
      <c r="A19" s="26">
        <v>16</v>
      </c>
      <c r="B19" s="28" t="s">
        <v>149</v>
      </c>
      <c r="C19" s="22">
        <v>0</v>
      </c>
      <c r="D19" s="22">
        <v>0</v>
      </c>
      <c r="E19" s="714"/>
      <c r="F19" s="714"/>
      <c r="G19" s="714"/>
      <c r="H19" s="714"/>
      <c r="I19" s="714"/>
      <c r="J19" s="722"/>
      <c r="K19" s="722"/>
      <c r="L19" s="722"/>
      <c r="M19" s="722"/>
      <c r="N19" s="722"/>
      <c r="O19" s="722"/>
      <c r="P19" s="722"/>
      <c r="Q19" s="484"/>
    </row>
    <row r="20" spans="1:17" ht="15.75" customHeight="1" thickBot="1" x14ac:dyDescent="0.3">
      <c r="A20" s="27">
        <v>17</v>
      </c>
      <c r="B20" s="29" t="s">
        <v>150</v>
      </c>
      <c r="C20" s="25">
        <v>0</v>
      </c>
      <c r="D20" s="25">
        <v>0</v>
      </c>
      <c r="E20" s="714"/>
      <c r="F20" s="714"/>
      <c r="G20" s="714"/>
      <c r="H20" s="714"/>
      <c r="I20" s="714"/>
      <c r="J20" s="722"/>
      <c r="K20" s="722"/>
      <c r="L20" s="722"/>
      <c r="M20" s="722"/>
      <c r="N20" s="722"/>
      <c r="O20" s="722"/>
      <c r="P20" s="722"/>
      <c r="Q20" s="484"/>
    </row>
    <row r="21" spans="1:17" ht="24.95" customHeight="1" thickBot="1" x14ac:dyDescent="0.3">
      <c r="A21" s="27">
        <v>18</v>
      </c>
      <c r="B21" s="29" t="s">
        <v>233</v>
      </c>
      <c r="C21" s="24">
        <f>SUM(C7+C13+C17)</f>
        <v>2687991541</v>
      </c>
      <c r="D21" s="24">
        <f>SUM(D7+D13+D17)</f>
        <v>2663243979</v>
      </c>
      <c r="E21" s="714"/>
      <c r="F21" s="716"/>
      <c r="G21" s="716"/>
      <c r="H21" s="716"/>
      <c r="I21" s="716"/>
      <c r="J21" s="722"/>
      <c r="K21" s="722"/>
      <c r="L21" s="713"/>
      <c r="M21" s="713"/>
      <c r="N21" s="713"/>
      <c r="O21" s="713"/>
      <c r="P21" s="723"/>
      <c r="Q21" s="484"/>
    </row>
    <row r="22" spans="1:17" ht="17.100000000000001" customHeight="1" thickBot="1" x14ac:dyDescent="0.3">
      <c r="A22" s="26">
        <v>19</v>
      </c>
      <c r="B22" s="28" t="s">
        <v>151</v>
      </c>
      <c r="C22" s="22">
        <v>0</v>
      </c>
      <c r="D22" s="22">
        <v>0</v>
      </c>
      <c r="E22" s="714"/>
      <c r="F22" s="714"/>
      <c r="G22" s="714"/>
      <c r="H22" s="714"/>
      <c r="I22" s="714"/>
      <c r="J22" s="722"/>
      <c r="K22" s="722"/>
      <c r="L22" s="722"/>
      <c r="M22" s="722"/>
      <c r="N22" s="722"/>
      <c r="O22" s="722"/>
      <c r="P22" s="722"/>
      <c r="Q22" s="484"/>
    </row>
    <row r="23" spans="1:17" ht="17.100000000000001" customHeight="1" thickBot="1" x14ac:dyDescent="0.3">
      <c r="A23" s="26">
        <v>20</v>
      </c>
      <c r="B23" s="28" t="s">
        <v>152</v>
      </c>
      <c r="C23" s="22">
        <v>0</v>
      </c>
      <c r="D23" s="22">
        <v>0</v>
      </c>
      <c r="E23" s="714"/>
      <c r="F23" s="714"/>
      <c r="G23" s="714"/>
      <c r="H23" s="714"/>
      <c r="I23" s="714"/>
      <c r="J23" s="722"/>
      <c r="K23" s="722"/>
      <c r="L23" s="722"/>
      <c r="M23" s="722"/>
      <c r="N23" s="722"/>
      <c r="O23" s="722"/>
      <c r="P23" s="722"/>
      <c r="Q23" s="484"/>
    </row>
    <row r="24" spans="1:17" ht="17.100000000000001" customHeight="1" thickBot="1" x14ac:dyDescent="0.3">
      <c r="A24" s="26">
        <v>21</v>
      </c>
      <c r="B24" s="28" t="s">
        <v>153</v>
      </c>
      <c r="C24" s="22">
        <v>0</v>
      </c>
      <c r="D24" s="22">
        <v>0</v>
      </c>
      <c r="E24" s="714"/>
      <c r="F24" s="714"/>
      <c r="G24" s="714"/>
      <c r="H24" s="714"/>
      <c r="I24" s="714"/>
      <c r="J24" s="722"/>
      <c r="K24" s="722"/>
      <c r="L24" s="722"/>
      <c r="M24" s="722"/>
      <c r="N24" s="722"/>
      <c r="O24" s="722"/>
      <c r="P24" s="722"/>
      <c r="Q24" s="484"/>
    </row>
    <row r="25" spans="1:17" ht="17.100000000000001" customHeight="1" thickBot="1" x14ac:dyDescent="0.3">
      <c r="A25" s="26">
        <v>22</v>
      </c>
      <c r="B25" s="28" t="s">
        <v>154</v>
      </c>
      <c r="C25" s="22">
        <v>0</v>
      </c>
      <c r="D25" s="22">
        <v>0</v>
      </c>
      <c r="E25" s="714"/>
      <c r="F25" s="714"/>
      <c r="G25" s="714"/>
      <c r="H25" s="714"/>
      <c r="I25" s="714"/>
      <c r="J25" s="722"/>
      <c r="K25" s="722"/>
      <c r="L25" s="722"/>
      <c r="M25" s="722"/>
      <c r="N25" s="722"/>
      <c r="O25" s="722"/>
      <c r="P25" s="722"/>
      <c r="Q25" s="484"/>
    </row>
    <row r="26" spans="1:17" ht="17.100000000000001" customHeight="1" thickBot="1" x14ac:dyDescent="0.3">
      <c r="A26" s="26">
        <v>23</v>
      </c>
      <c r="B26" s="28" t="s">
        <v>155</v>
      </c>
      <c r="C26" s="22">
        <v>0</v>
      </c>
      <c r="D26" s="22">
        <v>0</v>
      </c>
      <c r="E26" s="714"/>
      <c r="F26" s="714"/>
      <c r="G26" s="714"/>
      <c r="H26" s="714"/>
      <c r="I26" s="714"/>
      <c r="J26" s="722"/>
      <c r="K26" s="722"/>
      <c r="L26" s="722"/>
      <c r="M26" s="722"/>
      <c r="N26" s="722"/>
      <c r="O26" s="722"/>
      <c r="P26" s="722"/>
      <c r="Q26" s="484"/>
    </row>
    <row r="27" spans="1:17" ht="21" customHeight="1" thickBot="1" x14ac:dyDescent="0.3">
      <c r="A27" s="27">
        <v>24</v>
      </c>
      <c r="B27" s="29" t="s">
        <v>156</v>
      </c>
      <c r="C27" s="25">
        <v>0</v>
      </c>
      <c r="D27" s="25">
        <v>0</v>
      </c>
      <c r="E27" s="714"/>
      <c r="F27" s="714"/>
      <c r="G27" s="714"/>
      <c r="H27" s="714"/>
      <c r="I27" s="714"/>
      <c r="J27" s="722"/>
      <c r="K27" s="722"/>
      <c r="L27" s="722"/>
      <c r="M27" s="722"/>
      <c r="N27" s="722"/>
      <c r="O27" s="722"/>
      <c r="P27" s="722"/>
      <c r="Q27" s="484"/>
    </row>
    <row r="28" spans="1:17" ht="17.100000000000001" customHeight="1" thickBot="1" x14ac:dyDescent="0.3">
      <c r="A28" s="26">
        <v>25</v>
      </c>
      <c r="B28" s="28" t="s">
        <v>157</v>
      </c>
      <c r="C28" s="22">
        <v>0</v>
      </c>
      <c r="D28" s="22">
        <v>0</v>
      </c>
      <c r="E28" s="714"/>
      <c r="F28" s="714"/>
      <c r="G28" s="714"/>
      <c r="H28" s="714"/>
      <c r="I28" s="714"/>
      <c r="J28" s="722"/>
      <c r="K28" s="722"/>
      <c r="L28" s="722"/>
      <c r="M28" s="722"/>
      <c r="N28" s="722"/>
      <c r="O28" s="722"/>
      <c r="P28" s="722"/>
      <c r="Q28" s="484"/>
    </row>
    <row r="29" spans="1:17" ht="17.100000000000001" customHeight="1" thickBot="1" x14ac:dyDescent="0.3">
      <c r="A29" s="26">
        <v>26</v>
      </c>
      <c r="B29" s="28" t="s">
        <v>158</v>
      </c>
      <c r="C29" s="22">
        <v>0</v>
      </c>
      <c r="D29" s="22">
        <v>0</v>
      </c>
      <c r="E29" s="714"/>
      <c r="F29" s="714"/>
      <c r="G29" s="714"/>
      <c r="H29" s="714"/>
      <c r="I29" s="714"/>
      <c r="J29" s="722"/>
      <c r="K29" s="722"/>
      <c r="L29" s="722"/>
      <c r="M29" s="722"/>
      <c r="N29" s="722"/>
      <c r="O29" s="722"/>
      <c r="P29" s="722"/>
      <c r="Q29" s="484"/>
    </row>
    <row r="30" spans="1:17" ht="18" customHeight="1" thickBot="1" x14ac:dyDescent="0.3">
      <c r="A30" s="27">
        <v>27</v>
      </c>
      <c r="B30" s="29" t="s">
        <v>159</v>
      </c>
      <c r="C30" s="25">
        <v>0</v>
      </c>
      <c r="D30" s="25">
        <v>0</v>
      </c>
      <c r="E30" s="714"/>
      <c r="F30" s="714"/>
      <c r="G30" s="714"/>
      <c r="H30" s="714"/>
      <c r="I30" s="714"/>
      <c r="J30" s="722"/>
      <c r="K30" s="722"/>
      <c r="L30" s="722"/>
      <c r="M30" s="722"/>
      <c r="N30" s="722"/>
      <c r="O30" s="722"/>
      <c r="P30" s="722"/>
      <c r="Q30" s="484"/>
    </row>
    <row r="31" spans="1:17" ht="17.25" customHeight="1" thickBot="1" x14ac:dyDescent="0.3">
      <c r="A31" s="27">
        <v>28</v>
      </c>
      <c r="B31" s="29" t="s">
        <v>234</v>
      </c>
      <c r="C31" s="25">
        <v>0</v>
      </c>
      <c r="D31" s="25">
        <v>0</v>
      </c>
      <c r="E31" s="714"/>
      <c r="F31" s="714"/>
      <c r="G31" s="714"/>
      <c r="H31" s="714"/>
      <c r="I31" s="714"/>
      <c r="J31" s="722"/>
      <c r="K31" s="722"/>
      <c r="L31" s="722"/>
      <c r="M31" s="722"/>
      <c r="N31" s="722"/>
      <c r="O31" s="722"/>
      <c r="P31" s="722"/>
      <c r="Q31" s="484"/>
    </row>
    <row r="32" spans="1:17" ht="17.100000000000001" customHeight="1" thickBot="1" x14ac:dyDescent="0.3">
      <c r="A32" s="26">
        <v>29</v>
      </c>
      <c r="B32" s="28" t="s">
        <v>160</v>
      </c>
      <c r="C32" s="22">
        <v>0</v>
      </c>
      <c r="D32" s="22">
        <v>0</v>
      </c>
      <c r="E32" s="714"/>
      <c r="F32" s="714"/>
      <c r="G32" s="714"/>
      <c r="H32" s="714"/>
      <c r="I32" s="714"/>
      <c r="J32" s="722"/>
      <c r="K32" s="722"/>
      <c r="L32" s="722"/>
      <c r="M32" s="722"/>
      <c r="N32" s="722"/>
      <c r="O32" s="722"/>
      <c r="P32" s="722"/>
      <c r="Q32" s="484"/>
    </row>
    <row r="33" spans="1:17" ht="17.100000000000001" customHeight="1" thickBot="1" x14ac:dyDescent="0.3">
      <c r="A33" s="26">
        <v>30</v>
      </c>
      <c r="B33" s="28" t="s">
        <v>161</v>
      </c>
      <c r="C33" s="22">
        <v>200380</v>
      </c>
      <c r="D33" s="22">
        <v>781220</v>
      </c>
      <c r="E33" s="714"/>
      <c r="F33" s="714"/>
      <c r="G33" s="714"/>
      <c r="H33" s="714"/>
      <c r="I33" s="714"/>
      <c r="J33" s="722"/>
      <c r="K33" s="722"/>
      <c r="L33" s="722"/>
      <c r="M33" s="722"/>
      <c r="N33" s="722"/>
      <c r="O33" s="722"/>
      <c r="P33" s="722"/>
      <c r="Q33" s="484"/>
    </row>
    <row r="34" spans="1:17" ht="17.100000000000001" customHeight="1" thickBot="1" x14ac:dyDescent="0.3">
      <c r="A34" s="26">
        <v>31</v>
      </c>
      <c r="B34" s="28" t="s">
        <v>162</v>
      </c>
      <c r="C34" s="23">
        <v>62257581</v>
      </c>
      <c r="D34" s="23">
        <v>202021672</v>
      </c>
      <c r="E34" s="714"/>
      <c r="F34" s="714"/>
      <c r="G34" s="714"/>
      <c r="H34" s="714"/>
      <c r="I34" s="714"/>
      <c r="J34" s="722"/>
      <c r="K34" s="722"/>
      <c r="L34" s="722"/>
      <c r="M34" s="722"/>
      <c r="N34" s="722"/>
      <c r="O34" s="722"/>
      <c r="P34" s="722"/>
      <c r="Q34" s="484"/>
    </row>
    <row r="35" spans="1:17" ht="17.100000000000001" customHeight="1" thickBot="1" x14ac:dyDescent="0.3">
      <c r="A35" s="26">
        <v>32</v>
      </c>
      <c r="B35" s="28" t="s">
        <v>163</v>
      </c>
      <c r="C35" s="23">
        <v>717141</v>
      </c>
      <c r="D35" s="23">
        <v>681486</v>
      </c>
      <c r="E35" s="714"/>
      <c r="F35" s="714"/>
      <c r="G35" s="714"/>
      <c r="H35" s="714"/>
      <c r="I35" s="714"/>
      <c r="J35" s="722"/>
      <c r="K35" s="722"/>
      <c r="L35" s="722"/>
      <c r="M35" s="722"/>
      <c r="N35" s="722"/>
      <c r="O35" s="722"/>
      <c r="P35" s="722"/>
      <c r="Q35" s="484"/>
    </row>
    <row r="36" spans="1:17" ht="17.100000000000001" customHeight="1" thickBot="1" x14ac:dyDescent="0.3">
      <c r="A36" s="26">
        <v>33</v>
      </c>
      <c r="B36" s="28" t="s">
        <v>164</v>
      </c>
      <c r="C36" s="22">
        <v>0</v>
      </c>
      <c r="D36" s="22">
        <v>0</v>
      </c>
      <c r="E36" s="714"/>
      <c r="F36" s="714"/>
      <c r="G36" s="714"/>
      <c r="H36" s="714"/>
      <c r="I36" s="714"/>
      <c r="J36" s="722"/>
      <c r="K36" s="722"/>
      <c r="L36" s="722"/>
      <c r="M36" s="722"/>
      <c r="N36" s="722"/>
      <c r="O36" s="722"/>
      <c r="P36" s="722"/>
      <c r="Q36" s="484"/>
    </row>
    <row r="37" spans="1:17" ht="17.25" customHeight="1" thickBot="1" x14ac:dyDescent="0.3">
      <c r="A37" s="27">
        <v>34</v>
      </c>
      <c r="B37" s="29" t="s">
        <v>235</v>
      </c>
      <c r="C37" s="24">
        <f>SUM(C32:C36)</f>
        <v>63175102</v>
      </c>
      <c r="D37" s="24">
        <f>SUM(D32:D36)</f>
        <v>203484378</v>
      </c>
      <c r="E37" s="714"/>
      <c r="F37" s="715"/>
      <c r="G37" s="715"/>
      <c r="H37" s="715"/>
      <c r="I37" s="715"/>
      <c r="J37" s="723"/>
      <c r="K37" s="722"/>
      <c r="L37" s="723"/>
      <c r="M37" s="723"/>
      <c r="N37" s="723"/>
      <c r="O37" s="723"/>
      <c r="P37" s="723"/>
      <c r="Q37" s="484"/>
    </row>
    <row r="38" spans="1:17" ht="17.100000000000001" customHeight="1" thickBot="1" x14ac:dyDescent="0.3">
      <c r="A38" s="26">
        <v>35</v>
      </c>
      <c r="B38" s="28" t="s">
        <v>165</v>
      </c>
      <c r="C38" s="22">
        <v>0</v>
      </c>
      <c r="D38" s="22">
        <v>0</v>
      </c>
      <c r="E38" s="714"/>
      <c r="F38" s="714"/>
      <c r="G38" s="714"/>
      <c r="H38" s="714"/>
      <c r="I38" s="714"/>
      <c r="J38" s="722"/>
      <c r="K38" s="722"/>
      <c r="L38" s="722"/>
      <c r="M38" s="722"/>
      <c r="N38" s="722"/>
      <c r="O38" s="722"/>
      <c r="P38" s="722"/>
      <c r="Q38" s="484"/>
    </row>
    <row r="39" spans="1:17" ht="17.100000000000001" customHeight="1" thickBot="1" x14ac:dyDescent="0.3">
      <c r="A39" s="26">
        <v>36</v>
      </c>
      <c r="B39" s="28" t="s">
        <v>166</v>
      </c>
      <c r="C39" s="22">
        <v>0</v>
      </c>
      <c r="D39" s="22">
        <v>0</v>
      </c>
      <c r="E39" s="714"/>
      <c r="F39" s="714"/>
      <c r="G39" s="714"/>
      <c r="H39" s="714"/>
      <c r="I39" s="714"/>
      <c r="J39" s="722"/>
      <c r="K39" s="722"/>
      <c r="L39" s="722"/>
      <c r="M39" s="722"/>
      <c r="N39" s="722"/>
      <c r="O39" s="722"/>
      <c r="P39" s="722"/>
      <c r="Q39" s="484"/>
    </row>
    <row r="40" spans="1:17" ht="17.100000000000001" customHeight="1" thickBot="1" x14ac:dyDescent="0.3">
      <c r="A40" s="26">
        <v>37</v>
      </c>
      <c r="B40" s="28" t="s">
        <v>167</v>
      </c>
      <c r="C40" s="23">
        <v>12717079</v>
      </c>
      <c r="D40" s="23">
        <v>54315527</v>
      </c>
      <c r="E40" s="714"/>
      <c r="F40" s="714"/>
      <c r="G40" s="714"/>
      <c r="H40" s="714"/>
      <c r="I40" s="714"/>
      <c r="J40" s="722"/>
      <c r="K40" s="722"/>
      <c r="L40" s="722"/>
      <c r="M40" s="722"/>
      <c r="N40" s="722"/>
      <c r="O40" s="722"/>
      <c r="P40" s="722"/>
      <c r="Q40" s="484"/>
    </row>
    <row r="41" spans="1:17" ht="17.100000000000001" customHeight="1" thickBot="1" x14ac:dyDescent="0.3">
      <c r="A41" s="26">
        <v>38</v>
      </c>
      <c r="B41" s="28" t="s">
        <v>168</v>
      </c>
      <c r="C41" s="23">
        <v>1709649</v>
      </c>
      <c r="D41" s="23">
        <v>4597446</v>
      </c>
      <c r="E41" s="714"/>
      <c r="F41" s="714"/>
      <c r="G41" s="714"/>
      <c r="H41" s="714"/>
      <c r="I41" s="714"/>
      <c r="J41" s="722"/>
      <c r="K41" s="722"/>
      <c r="L41" s="722"/>
      <c r="M41" s="722"/>
      <c r="N41" s="722"/>
      <c r="O41" s="722"/>
      <c r="P41" s="722"/>
      <c r="Q41" s="484"/>
    </row>
    <row r="42" spans="1:17" ht="17.100000000000001" customHeight="1" thickBot="1" x14ac:dyDescent="0.3">
      <c r="A42" s="26">
        <v>39</v>
      </c>
      <c r="B42" s="28" t="s">
        <v>169</v>
      </c>
      <c r="C42" s="22">
        <v>0</v>
      </c>
      <c r="D42" s="22">
        <v>0</v>
      </c>
      <c r="E42" s="714"/>
      <c r="F42" s="714"/>
      <c r="G42" s="714"/>
      <c r="H42" s="714"/>
      <c r="I42" s="714"/>
      <c r="J42" s="722"/>
      <c r="K42" s="722"/>
      <c r="L42" s="722"/>
      <c r="M42" s="722"/>
      <c r="N42" s="722"/>
      <c r="O42" s="722"/>
      <c r="P42" s="722"/>
      <c r="Q42" s="484"/>
    </row>
    <row r="43" spans="1:17" ht="17.100000000000001" customHeight="1" thickBot="1" x14ac:dyDescent="0.3">
      <c r="A43" s="26">
        <v>40</v>
      </c>
      <c r="B43" s="28" t="s">
        <v>170</v>
      </c>
      <c r="C43" s="22">
        <v>0</v>
      </c>
      <c r="D43" s="22">
        <v>0</v>
      </c>
      <c r="E43" s="714"/>
      <c r="F43" s="714"/>
      <c r="G43" s="714"/>
      <c r="H43" s="714"/>
      <c r="I43" s="714"/>
      <c r="J43" s="722"/>
      <c r="K43" s="722"/>
      <c r="L43" s="722"/>
      <c r="M43" s="722"/>
      <c r="N43" s="722"/>
      <c r="O43" s="722"/>
      <c r="P43" s="722"/>
      <c r="Q43" s="484"/>
    </row>
    <row r="44" spans="1:17" ht="17.100000000000001" customHeight="1" thickBot="1" x14ac:dyDescent="0.3">
      <c r="A44" s="26">
        <v>41</v>
      </c>
      <c r="B44" s="28" t="s">
        <v>171</v>
      </c>
      <c r="C44" s="22">
        <v>0</v>
      </c>
      <c r="D44" s="22">
        <v>0</v>
      </c>
      <c r="E44" s="714"/>
      <c r="F44" s="714"/>
      <c r="G44" s="714"/>
      <c r="H44" s="714"/>
      <c r="I44" s="714"/>
      <c r="J44" s="722"/>
      <c r="K44" s="722"/>
      <c r="L44" s="722"/>
      <c r="M44" s="722"/>
      <c r="N44" s="722"/>
      <c r="O44" s="722"/>
      <c r="P44" s="722"/>
      <c r="Q44" s="484"/>
    </row>
    <row r="45" spans="1:17" ht="17.100000000000001" customHeight="1" thickBot="1" x14ac:dyDescent="0.3">
      <c r="A45" s="26">
        <v>42</v>
      </c>
      <c r="B45" s="28" t="s">
        <v>172</v>
      </c>
      <c r="C45" s="22">
        <v>0</v>
      </c>
      <c r="D45" s="22">
        <v>0</v>
      </c>
      <c r="E45" s="714"/>
      <c r="F45" s="714"/>
      <c r="G45" s="714"/>
      <c r="H45" s="714"/>
      <c r="I45" s="714"/>
      <c r="J45" s="722"/>
      <c r="K45" s="722"/>
      <c r="L45" s="722"/>
      <c r="M45" s="722"/>
      <c r="N45" s="722"/>
      <c r="O45" s="722"/>
      <c r="P45" s="722"/>
      <c r="Q45" s="484"/>
    </row>
    <row r="46" spans="1:17" ht="17.25" customHeight="1" thickBot="1" x14ac:dyDescent="0.3">
      <c r="A46" s="27">
        <v>43</v>
      </c>
      <c r="B46" s="29" t="s">
        <v>173</v>
      </c>
      <c r="C46" s="24">
        <f>SUM(C38:C45)</f>
        <v>14426728</v>
      </c>
      <c r="D46" s="24">
        <f>SUM(D38:D45)</f>
        <v>58912973</v>
      </c>
      <c r="E46" s="714"/>
      <c r="F46" s="715"/>
      <c r="G46" s="715"/>
      <c r="H46" s="715"/>
      <c r="I46" s="715"/>
      <c r="J46" s="723"/>
      <c r="K46" s="722"/>
      <c r="L46" s="723"/>
      <c r="M46" s="723"/>
      <c r="N46" s="723"/>
      <c r="O46" s="723"/>
      <c r="P46" s="723"/>
      <c r="Q46" s="484"/>
    </row>
    <row r="47" spans="1:17" ht="17.100000000000001" customHeight="1" thickBot="1" x14ac:dyDescent="0.3">
      <c r="A47" s="26">
        <v>44</v>
      </c>
      <c r="B47" s="28" t="s">
        <v>174</v>
      </c>
      <c r="C47" s="23">
        <v>0</v>
      </c>
      <c r="D47" s="23">
        <v>0</v>
      </c>
      <c r="E47" s="714"/>
      <c r="F47" s="714"/>
      <c r="G47" s="714"/>
      <c r="H47" s="714"/>
      <c r="I47" s="714"/>
      <c r="J47" s="722"/>
      <c r="K47" s="722"/>
      <c r="L47" s="722"/>
      <c r="M47" s="722"/>
      <c r="N47" s="722"/>
      <c r="O47" s="722"/>
      <c r="P47" s="722"/>
      <c r="Q47" s="484"/>
    </row>
    <row r="48" spans="1:17" ht="17.100000000000001" customHeight="1" thickBot="1" x14ac:dyDescent="0.3">
      <c r="A48" s="26">
        <v>45</v>
      </c>
      <c r="B48" s="28" t="s">
        <v>175</v>
      </c>
      <c r="C48" s="23">
        <v>0</v>
      </c>
      <c r="D48" s="23">
        <v>0</v>
      </c>
      <c r="E48" s="714"/>
      <c r="F48" s="714"/>
      <c r="G48" s="714"/>
      <c r="H48" s="714"/>
      <c r="I48" s="714"/>
      <c r="J48" s="722"/>
      <c r="K48" s="722"/>
      <c r="L48" s="722"/>
      <c r="M48" s="722"/>
      <c r="N48" s="722"/>
      <c r="O48" s="722"/>
      <c r="P48" s="722"/>
      <c r="Q48" s="484"/>
    </row>
    <row r="49" spans="1:17" ht="17.100000000000001" customHeight="1" thickBot="1" x14ac:dyDescent="0.3">
      <c r="A49" s="26">
        <v>46</v>
      </c>
      <c r="B49" s="28" t="s">
        <v>176</v>
      </c>
      <c r="C49" s="23">
        <v>41598448</v>
      </c>
      <c r="D49" s="23">
        <v>0</v>
      </c>
      <c r="E49" s="714"/>
      <c r="F49" s="714"/>
      <c r="G49" s="714"/>
      <c r="H49" s="714"/>
      <c r="I49" s="714"/>
      <c r="J49" s="722"/>
      <c r="K49" s="722"/>
      <c r="L49" s="722"/>
      <c r="M49" s="722"/>
      <c r="N49" s="722"/>
      <c r="O49" s="722"/>
      <c r="P49" s="722"/>
      <c r="Q49" s="484"/>
    </row>
    <row r="50" spans="1:17" ht="17.100000000000001" customHeight="1" thickBot="1" x14ac:dyDescent="0.3">
      <c r="A50" s="26">
        <v>47</v>
      </c>
      <c r="B50" s="28" t="s">
        <v>177</v>
      </c>
      <c r="C50" s="23">
        <v>4311877</v>
      </c>
      <c r="D50" s="23">
        <v>0</v>
      </c>
      <c r="E50" s="714"/>
      <c r="F50" s="714"/>
      <c r="G50" s="714"/>
      <c r="H50" s="714"/>
      <c r="I50" s="714"/>
      <c r="J50" s="722"/>
      <c r="K50" s="722"/>
      <c r="L50" s="722"/>
      <c r="M50" s="722"/>
      <c r="N50" s="722"/>
      <c r="O50" s="722"/>
      <c r="P50" s="722"/>
      <c r="Q50" s="484"/>
    </row>
    <row r="51" spans="1:17" ht="17.100000000000001" customHeight="1" thickBot="1" x14ac:dyDescent="0.3">
      <c r="A51" s="26">
        <v>48</v>
      </c>
      <c r="B51" s="28" t="s">
        <v>178</v>
      </c>
      <c r="C51" s="23">
        <v>0</v>
      </c>
      <c r="D51" s="23">
        <v>0</v>
      </c>
      <c r="E51" s="714"/>
      <c r="F51" s="714"/>
      <c r="G51" s="714"/>
      <c r="H51" s="714"/>
      <c r="I51" s="714"/>
      <c r="J51" s="722"/>
      <c r="K51" s="722"/>
      <c r="L51" s="722"/>
      <c r="M51" s="722"/>
      <c r="N51" s="722"/>
      <c r="O51" s="722"/>
      <c r="P51" s="722"/>
      <c r="Q51" s="484"/>
    </row>
    <row r="52" spans="1:17" ht="17.100000000000001" customHeight="1" thickBot="1" x14ac:dyDescent="0.3">
      <c r="A52" s="26">
        <v>49</v>
      </c>
      <c r="B52" s="28" t="s">
        <v>179</v>
      </c>
      <c r="C52" s="23">
        <v>0</v>
      </c>
      <c r="D52" s="23">
        <v>0</v>
      </c>
      <c r="E52" s="714"/>
      <c r="F52" s="714"/>
      <c r="G52" s="714"/>
      <c r="H52" s="714"/>
      <c r="I52" s="714"/>
      <c r="J52" s="722"/>
      <c r="K52" s="722"/>
      <c r="L52" s="722"/>
      <c r="M52" s="722"/>
      <c r="N52" s="722"/>
      <c r="O52" s="722"/>
      <c r="P52" s="722"/>
      <c r="Q52" s="484"/>
    </row>
    <row r="53" spans="1:17" ht="17.100000000000001" customHeight="1" thickBot="1" x14ac:dyDescent="0.3">
      <c r="A53" s="26">
        <v>50</v>
      </c>
      <c r="B53" s="28" t="s">
        <v>180</v>
      </c>
      <c r="C53" s="23">
        <v>0</v>
      </c>
      <c r="D53" s="23">
        <v>0</v>
      </c>
      <c r="E53" s="714"/>
      <c r="F53" s="714"/>
      <c r="G53" s="714"/>
      <c r="H53" s="714"/>
      <c r="I53" s="714"/>
      <c r="J53" s="722"/>
      <c r="K53" s="722"/>
      <c r="L53" s="722"/>
      <c r="M53" s="722"/>
      <c r="N53" s="722"/>
      <c r="O53" s="722"/>
      <c r="P53" s="722"/>
      <c r="Q53" s="484"/>
    </row>
    <row r="54" spans="1:17" ht="17.25" customHeight="1" thickBot="1" x14ac:dyDescent="0.3">
      <c r="A54" s="27">
        <v>51</v>
      </c>
      <c r="B54" s="29" t="s">
        <v>181</v>
      </c>
      <c r="C54" s="24">
        <f>SUM(C47:C53)</f>
        <v>45910325</v>
      </c>
      <c r="D54" s="24">
        <f>SUM(D47:D53)</f>
        <v>0</v>
      </c>
      <c r="E54" s="714"/>
      <c r="F54" s="715"/>
      <c r="G54" s="715"/>
      <c r="H54" s="715"/>
      <c r="I54" s="715"/>
      <c r="J54" s="722"/>
      <c r="K54" s="722"/>
      <c r="L54" s="723"/>
      <c r="M54" s="723"/>
      <c r="N54" s="723"/>
      <c r="O54" s="723"/>
      <c r="P54" s="722"/>
      <c r="Q54" s="484"/>
    </row>
    <row r="55" spans="1:17" ht="17.100000000000001" customHeight="1" thickBot="1" x14ac:dyDescent="0.3">
      <c r="A55" s="26">
        <v>52</v>
      </c>
      <c r="B55" s="28" t="s">
        <v>182</v>
      </c>
      <c r="C55" s="23">
        <v>302500</v>
      </c>
      <c r="D55" s="23">
        <v>1089308887</v>
      </c>
      <c r="E55" s="714"/>
      <c r="F55" s="714"/>
      <c r="G55" s="714"/>
      <c r="H55" s="714"/>
      <c r="I55" s="714"/>
      <c r="J55" s="722"/>
      <c r="K55" s="722"/>
      <c r="L55" s="722"/>
      <c r="M55" s="722"/>
      <c r="N55" s="722"/>
      <c r="O55" s="722"/>
      <c r="P55" s="722"/>
      <c r="Q55" s="484"/>
    </row>
    <row r="56" spans="1:17" ht="17.100000000000001" customHeight="1" thickBot="1" x14ac:dyDescent="0.3">
      <c r="A56" s="26">
        <v>53</v>
      </c>
      <c r="B56" s="28" t="s">
        <v>183</v>
      </c>
      <c r="C56" s="23">
        <v>0</v>
      </c>
      <c r="D56" s="23">
        <v>0</v>
      </c>
      <c r="E56" s="714"/>
      <c r="F56" s="714"/>
      <c r="G56" s="714"/>
      <c r="H56" s="714"/>
      <c r="I56" s="714"/>
      <c r="J56" s="722"/>
      <c r="K56" s="722"/>
      <c r="L56" s="722"/>
      <c r="M56" s="722"/>
      <c r="N56" s="722"/>
      <c r="O56" s="722"/>
      <c r="P56" s="722"/>
      <c r="Q56" s="484"/>
    </row>
    <row r="57" spans="1:17" ht="17.100000000000001" customHeight="1" thickBot="1" x14ac:dyDescent="0.3">
      <c r="A57" s="26">
        <v>54</v>
      </c>
      <c r="B57" s="28" t="s">
        <v>184</v>
      </c>
      <c r="C57" s="23">
        <v>0</v>
      </c>
      <c r="D57" s="23">
        <v>0</v>
      </c>
      <c r="E57" s="714"/>
      <c r="F57" s="714"/>
      <c r="G57" s="714"/>
      <c r="H57" s="714"/>
      <c r="I57" s="714"/>
      <c r="J57" s="722"/>
      <c r="K57" s="722"/>
      <c r="L57" s="722"/>
      <c r="M57" s="722"/>
      <c r="N57" s="722"/>
      <c r="O57" s="722"/>
      <c r="P57" s="722"/>
      <c r="Q57" s="484"/>
    </row>
    <row r="58" spans="1:17" ht="17.100000000000001" customHeight="1" thickBot="1" x14ac:dyDescent="0.3">
      <c r="A58" s="26">
        <v>55</v>
      </c>
      <c r="B58" s="28" t="s">
        <v>185</v>
      </c>
      <c r="C58" s="23">
        <v>1200000</v>
      </c>
      <c r="D58" s="23">
        <v>910000</v>
      </c>
      <c r="E58" s="714"/>
      <c r="F58" s="714"/>
      <c r="G58" s="714"/>
      <c r="H58" s="714"/>
      <c r="I58" s="714"/>
      <c r="J58" s="722"/>
      <c r="K58" s="722"/>
      <c r="L58" s="722"/>
      <c r="M58" s="722"/>
      <c r="N58" s="722"/>
      <c r="O58" s="722"/>
      <c r="P58" s="722"/>
      <c r="Q58" s="484"/>
    </row>
    <row r="59" spans="1:17" ht="17.100000000000001" customHeight="1" thickBot="1" x14ac:dyDescent="0.3">
      <c r="A59" s="26">
        <v>56</v>
      </c>
      <c r="B59" s="28" t="s">
        <v>186</v>
      </c>
      <c r="C59" s="23">
        <v>0</v>
      </c>
      <c r="D59" s="23">
        <v>0</v>
      </c>
      <c r="E59" s="714"/>
      <c r="F59" s="714"/>
      <c r="G59" s="714"/>
      <c r="H59" s="714"/>
      <c r="I59" s="714"/>
      <c r="J59" s="722"/>
      <c r="K59" s="722"/>
      <c r="L59" s="722"/>
      <c r="M59" s="722"/>
      <c r="N59" s="722"/>
      <c r="O59" s="722"/>
      <c r="P59" s="722"/>
      <c r="Q59" s="484"/>
    </row>
    <row r="60" spans="1:17" ht="17.100000000000001" customHeight="1" thickBot="1" x14ac:dyDescent="0.3">
      <c r="A60" s="26">
        <v>57</v>
      </c>
      <c r="B60" s="28" t="s">
        <v>187</v>
      </c>
      <c r="C60" s="23">
        <v>0</v>
      </c>
      <c r="D60" s="23">
        <v>0</v>
      </c>
      <c r="E60" s="714"/>
      <c r="F60" s="714"/>
      <c r="G60" s="714"/>
      <c r="H60" s="714"/>
      <c r="I60" s="714"/>
      <c r="J60" s="722"/>
      <c r="K60" s="722"/>
      <c r="L60" s="722"/>
      <c r="M60" s="722"/>
      <c r="N60" s="722"/>
      <c r="O60" s="722"/>
      <c r="P60" s="722"/>
      <c r="Q60" s="484"/>
    </row>
    <row r="61" spans="1:17" ht="17.100000000000001" customHeight="1" thickBot="1" x14ac:dyDescent="0.3">
      <c r="A61" s="26">
        <v>58</v>
      </c>
      <c r="B61" s="28" t="s">
        <v>188</v>
      </c>
      <c r="C61" s="23">
        <v>0</v>
      </c>
      <c r="D61" s="23">
        <v>0</v>
      </c>
      <c r="E61" s="714"/>
      <c r="F61" s="714"/>
      <c r="G61" s="714"/>
      <c r="H61" s="714"/>
      <c r="I61" s="714"/>
      <c r="J61" s="722"/>
      <c r="K61" s="722"/>
      <c r="L61" s="722"/>
      <c r="M61" s="722"/>
      <c r="N61" s="722"/>
      <c r="O61" s="722"/>
      <c r="P61" s="722"/>
      <c r="Q61" s="484"/>
    </row>
    <row r="62" spans="1:17" ht="21" customHeight="1" thickBot="1" x14ac:dyDescent="0.3">
      <c r="A62" s="27">
        <v>59</v>
      </c>
      <c r="B62" s="29" t="s">
        <v>658</v>
      </c>
      <c r="C62" s="24">
        <f>SUM(C55:C61)</f>
        <v>1502500</v>
      </c>
      <c r="D62" s="24">
        <f>SUM(D55:D61)</f>
        <v>1090218887</v>
      </c>
      <c r="E62" s="714"/>
      <c r="F62" s="715"/>
      <c r="G62" s="715"/>
      <c r="H62" s="715"/>
      <c r="I62" s="715"/>
      <c r="J62" s="723"/>
      <c r="K62" s="723"/>
      <c r="L62" s="723"/>
      <c r="M62" s="723"/>
      <c r="N62" s="723"/>
      <c r="O62" s="723"/>
      <c r="P62" s="723"/>
      <c r="Q62" s="484"/>
    </row>
    <row r="63" spans="1:17" ht="16.5" customHeight="1" thickBot="1" x14ac:dyDescent="0.3">
      <c r="A63" s="27">
        <v>60</v>
      </c>
      <c r="B63" s="29" t="s">
        <v>236</v>
      </c>
      <c r="C63" s="24">
        <f>SUM(C46+C54+C62)</f>
        <v>61839553</v>
      </c>
      <c r="D63" s="24">
        <f>SUM(D46+D54+D62)</f>
        <v>1149131860</v>
      </c>
      <c r="E63" s="714"/>
      <c r="F63" s="716"/>
      <c r="G63" s="716"/>
      <c r="H63" s="716"/>
      <c r="I63" s="716"/>
      <c r="J63" s="722"/>
      <c r="K63" s="722"/>
      <c r="L63" s="713"/>
      <c r="M63" s="713"/>
      <c r="N63" s="713"/>
      <c r="O63" s="713"/>
      <c r="P63" s="723"/>
      <c r="Q63" s="484"/>
    </row>
    <row r="64" spans="1:17" ht="16.5" customHeight="1" thickBot="1" x14ac:dyDescent="0.3">
      <c r="A64" s="27">
        <v>61</v>
      </c>
      <c r="B64" s="485" t="s">
        <v>639</v>
      </c>
      <c r="C64" s="23">
        <v>3332361</v>
      </c>
      <c r="D64" s="23">
        <v>6350152</v>
      </c>
      <c r="E64" s="714"/>
      <c r="F64" s="714"/>
      <c r="G64" s="714"/>
      <c r="H64" s="714"/>
      <c r="I64" s="714"/>
      <c r="J64" s="722"/>
      <c r="K64" s="722"/>
      <c r="L64" s="722"/>
      <c r="M64" s="722"/>
      <c r="N64" s="722"/>
      <c r="O64" s="722"/>
      <c r="P64" s="722"/>
      <c r="Q64" s="484"/>
    </row>
    <row r="65" spans="1:17" ht="16.5" customHeight="1" thickBot="1" x14ac:dyDescent="0.3">
      <c r="A65" s="26">
        <v>62</v>
      </c>
      <c r="B65" s="485" t="s">
        <v>640</v>
      </c>
      <c r="C65" s="23">
        <v>-3084659</v>
      </c>
      <c r="D65" s="23">
        <v>-7827846</v>
      </c>
      <c r="E65" s="714"/>
      <c r="F65" s="714"/>
      <c r="G65" s="714"/>
      <c r="H65" s="714"/>
      <c r="I65" s="714"/>
      <c r="J65" s="722"/>
      <c r="K65" s="722"/>
      <c r="L65" s="722"/>
      <c r="M65" s="722"/>
      <c r="N65" s="722"/>
      <c r="O65" s="722"/>
      <c r="P65" s="722"/>
      <c r="Q65" s="484"/>
    </row>
    <row r="66" spans="1:17" ht="17.25" customHeight="1" thickBot="1" x14ac:dyDescent="0.3">
      <c r="A66" s="26">
        <v>63</v>
      </c>
      <c r="B66" s="29" t="s">
        <v>237</v>
      </c>
      <c r="C66" s="24">
        <f>SUM(C64:C65)</f>
        <v>247702</v>
      </c>
      <c r="D66" s="24">
        <f>SUM(D64:D65)</f>
        <v>-1477694</v>
      </c>
      <c r="E66" s="714"/>
      <c r="F66" s="715"/>
      <c r="G66" s="715"/>
      <c r="H66" s="715"/>
      <c r="I66" s="715"/>
      <c r="J66" s="723"/>
      <c r="K66" s="723"/>
      <c r="L66" s="723"/>
      <c r="M66" s="723"/>
      <c r="N66" s="723"/>
      <c r="O66" s="723"/>
      <c r="P66" s="723"/>
      <c r="Q66" s="484"/>
    </row>
    <row r="67" spans="1:17" ht="17.100000000000001" customHeight="1" thickBot="1" x14ac:dyDescent="0.3">
      <c r="A67" s="26">
        <v>64</v>
      </c>
      <c r="B67" s="28" t="s">
        <v>190</v>
      </c>
      <c r="C67" s="23">
        <v>0</v>
      </c>
      <c r="D67" s="23">
        <v>0</v>
      </c>
      <c r="E67" s="714"/>
      <c r="F67" s="717"/>
      <c r="G67" s="714"/>
      <c r="H67" s="714"/>
      <c r="I67" s="714"/>
      <c r="J67" s="722"/>
      <c r="K67" s="722"/>
      <c r="L67" s="722"/>
      <c r="M67" s="722"/>
      <c r="N67" s="722"/>
      <c r="O67" s="722"/>
      <c r="P67" s="722"/>
      <c r="Q67" s="484"/>
    </row>
    <row r="68" spans="1:17" ht="17.100000000000001" customHeight="1" thickBot="1" x14ac:dyDescent="0.3">
      <c r="A68" s="27">
        <v>65</v>
      </c>
      <c r="B68" s="28" t="s">
        <v>191</v>
      </c>
      <c r="C68" s="23">
        <v>0</v>
      </c>
      <c r="D68" s="23">
        <v>0</v>
      </c>
      <c r="E68" s="714"/>
      <c r="F68" s="717"/>
      <c r="G68" s="714"/>
      <c r="H68" s="714"/>
      <c r="I68" s="714"/>
      <c r="J68" s="722"/>
      <c r="K68" s="722"/>
      <c r="L68" s="722"/>
      <c r="M68" s="722"/>
      <c r="N68" s="722"/>
      <c r="O68" s="722"/>
      <c r="P68" s="722"/>
      <c r="Q68" s="484"/>
    </row>
    <row r="69" spans="1:17" ht="17.100000000000001" customHeight="1" thickBot="1" x14ac:dyDescent="0.3">
      <c r="A69" s="493">
        <v>66</v>
      </c>
      <c r="B69" s="502" t="s">
        <v>192</v>
      </c>
      <c r="C69" s="506">
        <v>0</v>
      </c>
      <c r="D69" s="506">
        <v>0</v>
      </c>
      <c r="E69" s="714"/>
      <c r="F69" s="718"/>
      <c r="G69" s="714"/>
      <c r="H69" s="714"/>
      <c r="I69" s="714"/>
      <c r="J69" s="722"/>
      <c r="K69" s="722"/>
      <c r="L69" s="722"/>
      <c r="M69" s="722"/>
      <c r="N69" s="722"/>
      <c r="O69" s="722"/>
      <c r="P69" s="722"/>
      <c r="Q69" s="484"/>
    </row>
    <row r="70" spans="1:17" ht="15.75" customHeight="1" thickBot="1" x14ac:dyDescent="0.3">
      <c r="A70" s="602">
        <v>67</v>
      </c>
      <c r="B70" s="603" t="s">
        <v>238</v>
      </c>
      <c r="C70" s="607">
        <v>0</v>
      </c>
      <c r="D70" s="607">
        <v>0</v>
      </c>
      <c r="E70" s="714"/>
      <c r="F70" s="719"/>
      <c r="G70" s="714"/>
      <c r="H70" s="714"/>
      <c r="I70" s="714"/>
      <c r="J70" s="722"/>
      <c r="K70" s="722"/>
      <c r="L70" s="722"/>
      <c r="M70" s="722"/>
      <c r="N70" s="722"/>
      <c r="O70" s="722"/>
      <c r="P70" s="722"/>
      <c r="Q70" s="484"/>
    </row>
    <row r="71" spans="1:17" ht="17.25" customHeight="1" thickTop="1" thickBot="1" x14ac:dyDescent="0.3">
      <c r="A71" s="604">
        <v>68</v>
      </c>
      <c r="B71" s="605" t="s">
        <v>193</v>
      </c>
      <c r="C71" s="606">
        <f>SUM(C21+C37+C63+C66)</f>
        <v>2813253898</v>
      </c>
      <c r="D71" s="606">
        <f>SUM(D21+D37+D63+D66)</f>
        <v>4014382523</v>
      </c>
      <c r="E71" s="714"/>
      <c r="F71" s="713"/>
      <c r="G71" s="713"/>
      <c r="H71" s="713"/>
      <c r="I71" s="713"/>
      <c r="J71" s="723"/>
      <c r="K71" s="723"/>
      <c r="L71" s="713"/>
      <c r="M71" s="713"/>
      <c r="N71" s="713"/>
      <c r="O71" s="713"/>
      <c r="P71" s="723"/>
      <c r="Q71" s="484"/>
    </row>
    <row r="72" spans="1:17" ht="15.75" customHeight="1" thickTop="1" thickBot="1" x14ac:dyDescent="0.3">
      <c r="A72" s="490">
        <v>69</v>
      </c>
      <c r="B72" s="505" t="s">
        <v>194</v>
      </c>
      <c r="C72" s="504"/>
      <c r="D72" s="504"/>
      <c r="E72" s="714"/>
      <c r="F72" s="714"/>
      <c r="G72" s="714"/>
      <c r="H72" s="714"/>
      <c r="I72" s="714"/>
      <c r="J72" s="722"/>
      <c r="K72" s="722"/>
      <c r="L72" s="722"/>
      <c r="M72" s="722"/>
      <c r="N72" s="722"/>
      <c r="O72" s="722"/>
      <c r="P72" s="722"/>
      <c r="Q72" s="484"/>
    </row>
    <row r="73" spans="1:17" ht="17.100000000000001" customHeight="1" thickBot="1" x14ac:dyDescent="0.3">
      <c r="A73" s="26">
        <v>70</v>
      </c>
      <c r="B73" s="28" t="s">
        <v>195</v>
      </c>
      <c r="C73" s="23">
        <v>1964907000</v>
      </c>
      <c r="D73" s="23">
        <v>1964907000</v>
      </c>
      <c r="E73" s="714"/>
      <c r="F73" s="714"/>
      <c r="G73" s="714"/>
      <c r="H73" s="714"/>
      <c r="I73" s="714"/>
      <c r="J73" s="722"/>
      <c r="K73" s="722"/>
      <c r="L73" s="722"/>
      <c r="M73" s="722"/>
      <c r="N73" s="722"/>
      <c r="O73" s="722"/>
      <c r="P73" s="722"/>
      <c r="Q73" s="484"/>
    </row>
    <row r="74" spans="1:17" ht="17.100000000000001" customHeight="1" thickBot="1" x14ac:dyDescent="0.3">
      <c r="A74" s="26">
        <v>71</v>
      </c>
      <c r="B74" s="28" t="s">
        <v>196</v>
      </c>
      <c r="C74" s="23">
        <v>0</v>
      </c>
      <c r="D74" s="23">
        <v>712137692</v>
      </c>
      <c r="E74" s="714"/>
      <c r="F74" s="714"/>
      <c r="G74" s="714"/>
      <c r="H74" s="714"/>
      <c r="I74" s="714"/>
      <c r="J74" s="722"/>
      <c r="K74" s="722"/>
      <c r="L74" s="722"/>
      <c r="M74" s="722"/>
      <c r="N74" s="722"/>
      <c r="O74" s="722"/>
      <c r="P74" s="722"/>
      <c r="Q74" s="484"/>
    </row>
    <row r="75" spans="1:17" ht="17.100000000000001" customHeight="1" thickBot="1" x14ac:dyDescent="0.3">
      <c r="A75" s="26">
        <v>72</v>
      </c>
      <c r="B75" s="28" t="s">
        <v>197</v>
      </c>
      <c r="C75" s="23">
        <v>139184000</v>
      </c>
      <c r="D75" s="23">
        <v>139184000</v>
      </c>
      <c r="E75" s="714"/>
      <c r="F75" s="714"/>
      <c r="G75" s="714"/>
      <c r="H75" s="714"/>
      <c r="I75" s="714"/>
      <c r="J75" s="722"/>
      <c r="K75" s="722"/>
      <c r="L75" s="722"/>
      <c r="M75" s="722"/>
      <c r="N75" s="722"/>
      <c r="O75" s="722"/>
      <c r="P75" s="722"/>
      <c r="Q75" s="484"/>
    </row>
    <row r="76" spans="1:17" ht="17.100000000000001" customHeight="1" thickBot="1" x14ac:dyDescent="0.3">
      <c r="A76" s="26">
        <v>73</v>
      </c>
      <c r="B76" s="28" t="s">
        <v>198</v>
      </c>
      <c r="C76" s="23">
        <v>-49420617</v>
      </c>
      <c r="D76" s="23">
        <v>-70597620</v>
      </c>
      <c r="E76" s="714"/>
      <c r="F76" s="714"/>
      <c r="G76" s="714"/>
      <c r="H76" s="714"/>
      <c r="I76" s="714"/>
      <c r="J76" s="722"/>
      <c r="K76" s="722"/>
      <c r="L76" s="722"/>
      <c r="M76" s="722"/>
      <c r="N76" s="722"/>
      <c r="O76" s="722"/>
      <c r="P76" s="722"/>
      <c r="Q76" s="484"/>
    </row>
    <row r="77" spans="1:17" ht="17.100000000000001" customHeight="1" thickBot="1" x14ac:dyDescent="0.3">
      <c r="A77" s="27">
        <v>74</v>
      </c>
      <c r="B77" s="28" t="s">
        <v>199</v>
      </c>
      <c r="C77" s="23">
        <v>0</v>
      </c>
      <c r="D77" s="23">
        <v>0</v>
      </c>
      <c r="E77" s="714"/>
      <c r="F77" s="714"/>
      <c r="G77" s="714"/>
      <c r="H77" s="714"/>
      <c r="I77" s="714"/>
      <c r="J77" s="722"/>
      <c r="K77" s="722"/>
      <c r="L77" s="722"/>
      <c r="M77" s="722"/>
      <c r="N77" s="722"/>
      <c r="O77" s="722"/>
      <c r="P77" s="722"/>
      <c r="Q77" s="484"/>
    </row>
    <row r="78" spans="1:17" ht="17.100000000000001" customHeight="1" thickBot="1" x14ac:dyDescent="0.3">
      <c r="A78" s="26">
        <v>75</v>
      </c>
      <c r="B78" s="28" t="s">
        <v>200</v>
      </c>
      <c r="C78" s="23">
        <v>-28582051</v>
      </c>
      <c r="D78" s="23">
        <v>-102623440</v>
      </c>
      <c r="E78" s="714"/>
      <c r="F78" s="714"/>
      <c r="G78" s="714"/>
      <c r="H78" s="714"/>
      <c r="I78" s="714"/>
      <c r="J78" s="722"/>
      <c r="K78" s="722"/>
      <c r="L78" s="722"/>
      <c r="M78" s="722"/>
      <c r="N78" s="722"/>
      <c r="O78" s="722"/>
      <c r="P78" s="722"/>
      <c r="Q78" s="484"/>
    </row>
    <row r="79" spans="1:17" ht="15" customHeight="1" thickBot="1" x14ac:dyDescent="0.3">
      <c r="A79" s="26">
        <v>76</v>
      </c>
      <c r="B79" s="29" t="s">
        <v>239</v>
      </c>
      <c r="C79" s="731">
        <f>SUM(C73:C78)</f>
        <v>2026088332</v>
      </c>
      <c r="D79" s="731">
        <f>SUM(D73:D78)</f>
        <v>2643007632</v>
      </c>
      <c r="E79" s="714"/>
      <c r="F79" s="715"/>
      <c r="G79" s="715"/>
      <c r="H79" s="715"/>
      <c r="I79" s="715"/>
      <c r="J79" s="722"/>
      <c r="K79" s="722"/>
      <c r="L79" s="723"/>
      <c r="M79" s="723"/>
      <c r="N79" s="723"/>
      <c r="O79" s="723"/>
      <c r="P79" s="723"/>
      <c r="Q79" s="484"/>
    </row>
    <row r="80" spans="1:17" ht="17.100000000000001" customHeight="1" thickBot="1" x14ac:dyDescent="0.3">
      <c r="A80" s="26">
        <v>77</v>
      </c>
      <c r="B80" s="28" t="s">
        <v>201</v>
      </c>
      <c r="C80" s="23">
        <v>0</v>
      </c>
      <c r="D80" s="23">
        <v>0</v>
      </c>
      <c r="E80" s="714"/>
      <c r="F80" s="714"/>
      <c r="G80" s="714"/>
      <c r="H80" s="714"/>
      <c r="I80" s="714"/>
      <c r="J80" s="722"/>
      <c r="K80" s="722"/>
      <c r="L80" s="722"/>
      <c r="M80" s="722"/>
      <c r="N80" s="722"/>
      <c r="O80" s="722"/>
      <c r="P80" s="722"/>
      <c r="Q80" s="484"/>
    </row>
    <row r="81" spans="1:17" ht="17.100000000000001" customHeight="1" thickBot="1" x14ac:dyDescent="0.3">
      <c r="A81" s="26">
        <v>78</v>
      </c>
      <c r="B81" s="28" t="s">
        <v>202</v>
      </c>
      <c r="C81" s="23">
        <v>0</v>
      </c>
      <c r="D81" s="23">
        <v>0</v>
      </c>
      <c r="E81" s="714"/>
      <c r="F81" s="714"/>
      <c r="G81" s="714"/>
      <c r="H81" s="714"/>
      <c r="I81" s="714"/>
      <c r="J81" s="722"/>
      <c r="K81" s="722"/>
      <c r="L81" s="722"/>
      <c r="M81" s="722"/>
      <c r="N81" s="722"/>
      <c r="O81" s="722"/>
      <c r="P81" s="722"/>
      <c r="Q81" s="484"/>
    </row>
    <row r="82" spans="1:17" ht="17.100000000000001" customHeight="1" thickBot="1" x14ac:dyDescent="0.3">
      <c r="A82" s="26">
        <v>79</v>
      </c>
      <c r="B82" s="28" t="s">
        <v>203</v>
      </c>
      <c r="C82" s="23">
        <v>98398</v>
      </c>
      <c r="D82" s="23">
        <v>5519</v>
      </c>
      <c r="E82" s="714"/>
      <c r="F82" s="714"/>
      <c r="G82" s="714"/>
      <c r="H82" s="714"/>
      <c r="I82" s="714"/>
      <c r="J82" s="722"/>
      <c r="K82" s="722"/>
      <c r="L82" s="722"/>
      <c r="M82" s="722"/>
      <c r="N82" s="722"/>
      <c r="O82" s="722"/>
      <c r="P82" s="722"/>
      <c r="Q82" s="484"/>
    </row>
    <row r="83" spans="1:17" ht="17.100000000000001" customHeight="1" thickBot="1" x14ac:dyDescent="0.3">
      <c r="A83" s="26">
        <v>80</v>
      </c>
      <c r="B83" s="28" t="s">
        <v>204</v>
      </c>
      <c r="C83" s="23">
        <v>0</v>
      </c>
      <c r="D83" s="23">
        <v>8000</v>
      </c>
      <c r="E83" s="714"/>
      <c r="F83" s="714"/>
      <c r="G83" s="714"/>
      <c r="H83" s="714"/>
      <c r="I83" s="714"/>
      <c r="J83" s="722"/>
      <c r="K83" s="722"/>
      <c r="L83" s="722"/>
      <c r="M83" s="722"/>
      <c r="N83" s="722"/>
      <c r="O83" s="722"/>
      <c r="P83" s="722"/>
      <c r="Q83" s="484"/>
    </row>
    <row r="84" spans="1:17" ht="17.100000000000001" customHeight="1" thickBot="1" x14ac:dyDescent="0.3">
      <c r="A84" s="26">
        <v>81</v>
      </c>
      <c r="B84" s="28" t="s">
        <v>205</v>
      </c>
      <c r="C84" s="23">
        <v>0</v>
      </c>
      <c r="D84" s="23">
        <v>0</v>
      </c>
      <c r="E84" s="714"/>
      <c r="F84" s="714"/>
      <c r="G84" s="714"/>
      <c r="H84" s="714"/>
      <c r="I84" s="714"/>
      <c r="J84" s="722"/>
      <c r="K84" s="722"/>
      <c r="L84" s="722"/>
      <c r="M84" s="722"/>
      <c r="N84" s="722"/>
      <c r="O84" s="722"/>
      <c r="P84" s="722"/>
      <c r="Q84" s="484"/>
    </row>
    <row r="85" spans="1:17" ht="17.100000000000001" customHeight="1" thickBot="1" x14ac:dyDescent="0.3">
      <c r="A85" s="26">
        <v>82</v>
      </c>
      <c r="B85" s="28" t="s">
        <v>206</v>
      </c>
      <c r="C85" s="23">
        <v>0</v>
      </c>
      <c r="D85" s="23">
        <v>0</v>
      </c>
      <c r="E85" s="714"/>
      <c r="F85" s="714"/>
      <c r="G85" s="714"/>
      <c r="H85" s="714"/>
      <c r="I85" s="714"/>
      <c r="J85" s="722"/>
      <c r="K85" s="722"/>
      <c r="L85" s="722"/>
      <c r="M85" s="722"/>
      <c r="N85" s="722"/>
      <c r="O85" s="722"/>
      <c r="P85" s="722"/>
      <c r="Q85" s="484"/>
    </row>
    <row r="86" spans="1:17" ht="17.100000000000001" customHeight="1" thickBot="1" x14ac:dyDescent="0.3">
      <c r="A86" s="26">
        <v>83</v>
      </c>
      <c r="B86" s="28" t="s">
        <v>207</v>
      </c>
      <c r="C86" s="23">
        <v>0</v>
      </c>
      <c r="D86" s="23">
        <v>8199663</v>
      </c>
      <c r="E86" s="714"/>
      <c r="F86" s="714"/>
      <c r="G86" s="714"/>
      <c r="H86" s="714"/>
      <c r="I86" s="714"/>
      <c r="J86" s="722"/>
      <c r="K86" s="722"/>
      <c r="L86" s="722"/>
      <c r="M86" s="722"/>
      <c r="N86" s="722"/>
      <c r="O86" s="722"/>
      <c r="P86" s="722"/>
      <c r="Q86" s="484"/>
    </row>
    <row r="87" spans="1:17" ht="17.100000000000001" customHeight="1" thickBot="1" x14ac:dyDescent="0.3">
      <c r="A87" s="27">
        <v>84</v>
      </c>
      <c r="B87" s="28" t="s">
        <v>208</v>
      </c>
      <c r="C87" s="23">
        <v>0</v>
      </c>
      <c r="D87" s="23">
        <v>0</v>
      </c>
      <c r="E87" s="714"/>
      <c r="F87" s="714"/>
      <c r="G87" s="714"/>
      <c r="H87" s="714"/>
      <c r="I87" s="714"/>
      <c r="J87" s="722"/>
      <c r="K87" s="722"/>
      <c r="L87" s="722"/>
      <c r="M87" s="722"/>
      <c r="N87" s="722"/>
      <c r="O87" s="722"/>
      <c r="P87" s="722"/>
      <c r="Q87" s="484"/>
    </row>
    <row r="88" spans="1:17" ht="17.100000000000001" customHeight="1" thickBot="1" x14ac:dyDescent="0.3">
      <c r="A88" s="26">
        <v>85</v>
      </c>
      <c r="B88" s="28" t="s">
        <v>209</v>
      </c>
      <c r="C88" s="23">
        <v>0</v>
      </c>
      <c r="D88" s="23">
        <v>0</v>
      </c>
      <c r="E88" s="714"/>
      <c r="F88" s="714"/>
      <c r="G88" s="714"/>
      <c r="H88" s="714"/>
      <c r="I88" s="714"/>
      <c r="J88" s="722"/>
      <c r="K88" s="722"/>
      <c r="L88" s="722"/>
      <c r="M88" s="722"/>
      <c r="N88" s="722"/>
      <c r="O88" s="722"/>
      <c r="P88" s="722"/>
      <c r="Q88" s="484"/>
    </row>
    <row r="89" spans="1:17" ht="17.25" customHeight="1" thickBot="1" x14ac:dyDescent="0.3">
      <c r="A89" s="26">
        <v>86</v>
      </c>
      <c r="B89" s="29" t="s">
        <v>210</v>
      </c>
      <c r="C89" s="24">
        <f>SUM(C80:C88)</f>
        <v>98398</v>
      </c>
      <c r="D89" s="24">
        <f>SUM(D80:D88)</f>
        <v>8213182</v>
      </c>
      <c r="E89" s="714"/>
      <c r="F89" s="715"/>
      <c r="G89" s="715"/>
      <c r="H89" s="715"/>
      <c r="I89" s="715"/>
      <c r="J89" s="722"/>
      <c r="K89" s="722"/>
      <c r="L89" s="723"/>
      <c r="M89" s="723"/>
      <c r="N89" s="723"/>
      <c r="O89" s="723"/>
      <c r="P89" s="723"/>
      <c r="Q89" s="484"/>
    </row>
    <row r="90" spans="1:17" ht="17.100000000000001" customHeight="1" thickBot="1" x14ac:dyDescent="0.3">
      <c r="A90" s="26">
        <v>87</v>
      </c>
      <c r="B90" s="28" t="s">
        <v>211</v>
      </c>
      <c r="C90" s="23">
        <v>0</v>
      </c>
      <c r="D90" s="23">
        <v>0</v>
      </c>
      <c r="E90" s="714"/>
      <c r="F90" s="714"/>
      <c r="G90" s="714"/>
      <c r="H90" s="714"/>
      <c r="I90" s="714"/>
      <c r="J90" s="722"/>
      <c r="K90" s="722"/>
      <c r="L90" s="722"/>
      <c r="M90" s="722"/>
      <c r="N90" s="722"/>
      <c r="O90" s="722"/>
      <c r="P90" s="722"/>
      <c r="Q90" s="484"/>
    </row>
    <row r="91" spans="1:17" ht="17.100000000000001" customHeight="1" thickBot="1" x14ac:dyDescent="0.3">
      <c r="A91" s="26">
        <v>88</v>
      </c>
      <c r="B91" s="28" t="s">
        <v>212</v>
      </c>
      <c r="C91" s="23">
        <v>0</v>
      </c>
      <c r="D91" s="23">
        <v>0</v>
      </c>
      <c r="E91" s="714"/>
      <c r="F91" s="714"/>
      <c r="G91" s="714"/>
      <c r="H91" s="714"/>
      <c r="I91" s="714"/>
      <c r="J91" s="722"/>
      <c r="K91" s="722"/>
      <c r="L91" s="722"/>
      <c r="M91" s="722"/>
      <c r="N91" s="722"/>
      <c r="O91" s="722"/>
      <c r="P91" s="722"/>
      <c r="Q91" s="484"/>
    </row>
    <row r="92" spans="1:17" ht="17.100000000000001" customHeight="1" thickBot="1" x14ac:dyDescent="0.3">
      <c r="A92" s="26">
        <v>89</v>
      </c>
      <c r="B92" s="28" t="s">
        <v>213</v>
      </c>
      <c r="C92" s="23">
        <v>5868639</v>
      </c>
      <c r="D92" s="23">
        <v>0</v>
      </c>
      <c r="E92" s="714"/>
      <c r="F92" s="714"/>
      <c r="G92" s="714"/>
      <c r="H92" s="714"/>
      <c r="I92" s="714"/>
      <c r="J92" s="722"/>
      <c r="K92" s="722"/>
      <c r="L92" s="722"/>
      <c r="M92" s="722"/>
      <c r="N92" s="722"/>
      <c r="O92" s="722"/>
      <c r="P92" s="722"/>
      <c r="Q92" s="484"/>
    </row>
    <row r="93" spans="1:17" ht="17.100000000000001" customHeight="1" thickBot="1" x14ac:dyDescent="0.3">
      <c r="A93" s="26">
        <v>90</v>
      </c>
      <c r="B93" s="28" t="s">
        <v>214</v>
      </c>
      <c r="C93" s="23">
        <v>0</v>
      </c>
      <c r="D93" s="23">
        <v>0</v>
      </c>
      <c r="E93" s="714"/>
      <c r="F93" s="714"/>
      <c r="G93" s="714"/>
      <c r="H93" s="714"/>
      <c r="I93" s="714"/>
      <c r="J93" s="722"/>
      <c r="K93" s="722"/>
      <c r="L93" s="722"/>
      <c r="M93" s="722"/>
      <c r="N93" s="722"/>
      <c r="O93" s="722"/>
      <c r="P93" s="722"/>
      <c r="Q93" s="484"/>
    </row>
    <row r="94" spans="1:17" ht="17.100000000000001" customHeight="1" thickBot="1" x14ac:dyDescent="0.3">
      <c r="A94" s="26">
        <v>91</v>
      </c>
      <c r="B94" s="28" t="s">
        <v>215</v>
      </c>
      <c r="C94" s="23">
        <v>0</v>
      </c>
      <c r="D94" s="23">
        <v>0</v>
      </c>
      <c r="E94" s="714"/>
      <c r="F94" s="714"/>
      <c r="G94" s="714"/>
      <c r="H94" s="714"/>
      <c r="I94" s="714"/>
      <c r="J94" s="722"/>
      <c r="K94" s="722"/>
      <c r="L94" s="722"/>
      <c r="M94" s="722"/>
      <c r="N94" s="722"/>
      <c r="O94" s="722"/>
      <c r="P94" s="722"/>
      <c r="Q94" s="484"/>
    </row>
    <row r="95" spans="1:17" ht="17.100000000000001" customHeight="1" thickBot="1" x14ac:dyDescent="0.3">
      <c r="A95" s="26">
        <v>92</v>
      </c>
      <c r="B95" s="28" t="s">
        <v>216</v>
      </c>
      <c r="C95" s="23">
        <v>0</v>
      </c>
      <c r="D95" s="23">
        <v>0</v>
      </c>
      <c r="E95" s="714"/>
      <c r="F95" s="714"/>
      <c r="G95" s="714"/>
      <c r="H95" s="714"/>
      <c r="I95" s="714"/>
      <c r="J95" s="722"/>
      <c r="K95" s="722"/>
      <c r="L95" s="722"/>
      <c r="M95" s="722"/>
      <c r="N95" s="722"/>
      <c r="O95" s="722"/>
      <c r="P95" s="722"/>
      <c r="Q95" s="484"/>
    </row>
    <row r="96" spans="1:17" ht="17.100000000000001" customHeight="1" thickBot="1" x14ac:dyDescent="0.3">
      <c r="A96" s="26">
        <v>93</v>
      </c>
      <c r="B96" s="28" t="s">
        <v>217</v>
      </c>
      <c r="C96" s="23">
        <v>13187932</v>
      </c>
      <c r="D96" s="23">
        <v>0</v>
      </c>
      <c r="E96" s="714"/>
      <c r="F96" s="714"/>
      <c r="G96" s="714"/>
      <c r="H96" s="714"/>
      <c r="I96" s="714"/>
      <c r="J96" s="722"/>
      <c r="K96" s="722"/>
      <c r="L96" s="722"/>
      <c r="M96" s="722"/>
      <c r="N96" s="722"/>
      <c r="O96" s="722"/>
      <c r="P96" s="722"/>
      <c r="Q96" s="484"/>
    </row>
    <row r="97" spans="1:17" ht="17.100000000000001" customHeight="1" thickBot="1" x14ac:dyDescent="0.3">
      <c r="A97" s="27">
        <v>94</v>
      </c>
      <c r="B97" s="28" t="s">
        <v>218</v>
      </c>
      <c r="C97" s="23">
        <v>0</v>
      </c>
      <c r="D97" s="23">
        <v>0</v>
      </c>
      <c r="E97" s="714"/>
      <c r="F97" s="714"/>
      <c r="G97" s="714"/>
      <c r="H97" s="714"/>
      <c r="I97" s="714"/>
      <c r="J97" s="722"/>
      <c r="K97" s="722"/>
      <c r="L97" s="722"/>
      <c r="M97" s="722"/>
      <c r="N97" s="722"/>
      <c r="O97" s="722"/>
      <c r="P97" s="722"/>
      <c r="Q97" s="484"/>
    </row>
    <row r="98" spans="1:17" ht="17.100000000000001" customHeight="1" thickBot="1" x14ac:dyDescent="0.3">
      <c r="A98" s="26">
        <v>95</v>
      </c>
      <c r="B98" s="28" t="s">
        <v>219</v>
      </c>
      <c r="C98" s="23">
        <v>8087232</v>
      </c>
      <c r="D98" s="23">
        <v>7533473</v>
      </c>
      <c r="E98" s="714"/>
      <c r="F98" s="714"/>
      <c r="G98" s="714"/>
      <c r="H98" s="714"/>
      <c r="I98" s="714"/>
      <c r="J98" s="722"/>
      <c r="K98" s="722"/>
      <c r="L98" s="722"/>
      <c r="M98" s="722"/>
      <c r="N98" s="722"/>
      <c r="O98" s="722"/>
      <c r="P98" s="722"/>
      <c r="Q98" s="484"/>
    </row>
    <row r="99" spans="1:17" ht="21" customHeight="1" thickBot="1" x14ac:dyDescent="0.3">
      <c r="A99" s="26">
        <v>96</v>
      </c>
      <c r="B99" s="29" t="s">
        <v>220</v>
      </c>
      <c r="C99" s="24">
        <f>SUM(C90:C98)</f>
        <v>27143803</v>
      </c>
      <c r="D99" s="24">
        <f>SUM(D90:D98)</f>
        <v>7533473</v>
      </c>
      <c r="E99" s="714"/>
      <c r="F99" s="715"/>
      <c r="G99" s="715"/>
      <c r="H99" s="715"/>
      <c r="I99" s="715"/>
      <c r="J99" s="722"/>
      <c r="K99" s="722"/>
      <c r="L99" s="723"/>
      <c r="M99" s="723"/>
      <c r="N99" s="723"/>
      <c r="O99" s="723"/>
      <c r="P99" s="723"/>
      <c r="Q99" s="484"/>
    </row>
    <row r="100" spans="1:17" ht="17.100000000000001" customHeight="1" thickBot="1" x14ac:dyDescent="0.3">
      <c r="A100" s="26">
        <v>97</v>
      </c>
      <c r="B100" s="28" t="s">
        <v>221</v>
      </c>
      <c r="C100" s="23">
        <v>5406</v>
      </c>
      <c r="D100" s="23">
        <v>5406</v>
      </c>
      <c r="E100" s="714"/>
      <c r="F100" s="714"/>
      <c r="G100" s="714"/>
      <c r="H100" s="714"/>
      <c r="I100" s="714"/>
      <c r="J100" s="722"/>
      <c r="K100" s="722"/>
      <c r="L100" s="722"/>
      <c r="M100" s="722"/>
      <c r="N100" s="722"/>
      <c r="O100" s="722"/>
      <c r="P100" s="722"/>
      <c r="Q100" s="484"/>
    </row>
    <row r="101" spans="1:17" ht="17.100000000000001" customHeight="1" thickBot="1" x14ac:dyDescent="0.3">
      <c r="A101" s="26">
        <v>98</v>
      </c>
      <c r="B101" s="28" t="s">
        <v>222</v>
      </c>
      <c r="C101" s="23">
        <v>318544</v>
      </c>
      <c r="D101" s="23">
        <v>1308091</v>
      </c>
      <c r="E101" s="714"/>
      <c r="F101" s="714"/>
      <c r="G101" s="714"/>
      <c r="H101" s="714"/>
      <c r="I101" s="714"/>
      <c r="J101" s="722"/>
      <c r="K101" s="722"/>
      <c r="L101" s="722"/>
      <c r="M101" s="722"/>
      <c r="N101" s="722"/>
      <c r="O101" s="722"/>
      <c r="P101" s="722"/>
      <c r="Q101" s="484"/>
    </row>
    <row r="102" spans="1:17" ht="17.100000000000001" customHeight="1" thickBot="1" x14ac:dyDescent="0.3">
      <c r="A102" s="26">
        <v>99</v>
      </c>
      <c r="B102" s="28" t="s">
        <v>223</v>
      </c>
      <c r="C102" s="23">
        <v>0</v>
      </c>
      <c r="D102" s="23">
        <v>0</v>
      </c>
      <c r="E102" s="714"/>
      <c r="F102" s="714"/>
      <c r="G102" s="714"/>
      <c r="H102" s="714"/>
      <c r="I102" s="714"/>
      <c r="J102" s="722"/>
      <c r="K102" s="722"/>
      <c r="L102" s="722"/>
      <c r="M102" s="722"/>
      <c r="N102" s="722"/>
      <c r="O102" s="722"/>
      <c r="P102" s="722"/>
      <c r="Q102" s="484"/>
    </row>
    <row r="103" spans="1:17" ht="17.100000000000001" customHeight="1" thickBot="1" x14ac:dyDescent="0.3">
      <c r="A103" s="26">
        <v>100</v>
      </c>
      <c r="B103" s="28" t="s">
        <v>224</v>
      </c>
      <c r="C103" s="23">
        <v>0</v>
      </c>
      <c r="D103" s="23">
        <v>0</v>
      </c>
      <c r="E103" s="714"/>
      <c r="F103" s="714"/>
      <c r="G103" s="714"/>
      <c r="H103" s="714"/>
      <c r="I103" s="714"/>
      <c r="J103" s="722"/>
      <c r="K103" s="722"/>
      <c r="L103" s="722"/>
      <c r="M103" s="722"/>
      <c r="N103" s="722"/>
      <c r="O103" s="722"/>
      <c r="P103" s="722"/>
      <c r="Q103" s="484"/>
    </row>
    <row r="104" spans="1:17" ht="17.100000000000001" customHeight="1" thickBot="1" x14ac:dyDescent="0.3">
      <c r="A104" s="26">
        <v>101</v>
      </c>
      <c r="B104" s="28" t="s">
        <v>225</v>
      </c>
      <c r="C104" s="23">
        <v>0</v>
      </c>
      <c r="D104" s="23">
        <v>0</v>
      </c>
      <c r="E104" s="714"/>
      <c r="F104" s="714"/>
      <c r="G104" s="714"/>
      <c r="H104" s="714"/>
      <c r="I104" s="714"/>
      <c r="J104" s="722"/>
      <c r="K104" s="722"/>
      <c r="L104" s="722"/>
      <c r="M104" s="722"/>
      <c r="N104" s="722"/>
      <c r="O104" s="722"/>
      <c r="P104" s="722"/>
      <c r="Q104" s="484"/>
    </row>
    <row r="105" spans="1:17" ht="17.100000000000001" customHeight="1" thickBot="1" x14ac:dyDescent="0.3">
      <c r="A105" s="27">
        <v>102</v>
      </c>
      <c r="B105" s="28" t="s">
        <v>226</v>
      </c>
      <c r="C105" s="23">
        <v>0</v>
      </c>
      <c r="D105" s="23">
        <v>0</v>
      </c>
      <c r="E105" s="714"/>
      <c r="F105" s="714"/>
      <c r="G105" s="714"/>
      <c r="H105" s="714"/>
      <c r="I105" s="714"/>
      <c r="J105" s="722"/>
      <c r="K105" s="722"/>
      <c r="L105" s="722"/>
      <c r="M105" s="722"/>
      <c r="N105" s="722"/>
      <c r="O105" s="722"/>
      <c r="P105" s="722"/>
      <c r="Q105" s="484"/>
    </row>
    <row r="106" spans="1:17" ht="17.100000000000001" customHeight="1" thickBot="1" x14ac:dyDescent="0.3">
      <c r="A106" s="27">
        <v>103</v>
      </c>
      <c r="B106" s="28" t="s">
        <v>227</v>
      </c>
      <c r="C106" s="23">
        <v>0</v>
      </c>
      <c r="D106" s="23">
        <v>0</v>
      </c>
      <c r="E106" s="714"/>
      <c r="F106" s="714"/>
      <c r="G106" s="714"/>
      <c r="H106" s="714"/>
      <c r="I106" s="714"/>
      <c r="J106" s="722"/>
      <c r="K106" s="722"/>
      <c r="L106" s="722"/>
      <c r="M106" s="722"/>
      <c r="N106" s="722"/>
      <c r="O106" s="722"/>
      <c r="P106" s="722"/>
      <c r="Q106" s="484"/>
    </row>
    <row r="107" spans="1:17" ht="18" customHeight="1" thickBot="1" x14ac:dyDescent="0.3">
      <c r="A107" s="27">
        <v>104</v>
      </c>
      <c r="B107" s="29" t="s">
        <v>228</v>
      </c>
      <c r="C107" s="24">
        <f>SUM(C100:C106)</f>
        <v>323950</v>
      </c>
      <c r="D107" s="24">
        <f>SUM(D100:D106)</f>
        <v>1313497</v>
      </c>
      <c r="E107" s="714"/>
      <c r="F107" s="715"/>
      <c r="G107" s="715"/>
      <c r="H107" s="715"/>
      <c r="I107" s="715"/>
      <c r="J107" s="722"/>
      <c r="K107" s="722"/>
      <c r="L107" s="723"/>
      <c r="M107" s="723"/>
      <c r="N107" s="723"/>
      <c r="O107" s="723"/>
      <c r="P107" s="722"/>
      <c r="Q107" s="484"/>
    </row>
    <row r="108" spans="1:17" ht="17.25" customHeight="1" thickBot="1" x14ac:dyDescent="0.3">
      <c r="A108" s="27">
        <v>105</v>
      </c>
      <c r="B108" s="29" t="s">
        <v>240</v>
      </c>
      <c r="C108" s="24">
        <f>SUM(C89+C99+C107)</f>
        <v>27566151</v>
      </c>
      <c r="D108" s="24">
        <f>SUM(D89+D99+D107)</f>
        <v>17060152</v>
      </c>
      <c r="E108" s="714"/>
      <c r="F108" s="715"/>
      <c r="G108" s="715"/>
      <c r="H108" s="715"/>
      <c r="I108" s="715"/>
      <c r="J108" s="722"/>
      <c r="K108" s="722"/>
      <c r="L108" s="723"/>
      <c r="M108" s="723"/>
      <c r="N108" s="723"/>
      <c r="O108" s="723"/>
      <c r="P108" s="722"/>
      <c r="Q108" s="484"/>
    </row>
    <row r="109" spans="1:17" ht="18.75" customHeight="1" thickBot="1" x14ac:dyDescent="0.3">
      <c r="A109" s="26">
        <v>106</v>
      </c>
      <c r="B109" s="29" t="s">
        <v>241</v>
      </c>
      <c r="C109" s="24">
        <v>0</v>
      </c>
      <c r="D109" s="24">
        <v>0</v>
      </c>
      <c r="E109" s="714"/>
      <c r="F109" s="714"/>
      <c r="G109" s="714"/>
      <c r="H109" s="714"/>
      <c r="I109" s="714"/>
      <c r="J109" s="722"/>
      <c r="K109" s="722"/>
      <c r="L109" s="722"/>
      <c r="M109" s="722"/>
      <c r="N109" s="722"/>
      <c r="O109" s="722"/>
      <c r="P109" s="722"/>
      <c r="Q109" s="484"/>
    </row>
    <row r="110" spans="1:17" ht="17.100000000000001" customHeight="1" thickBot="1" x14ac:dyDescent="0.3">
      <c r="A110" s="26">
        <v>108</v>
      </c>
      <c r="B110" s="28" t="s">
        <v>660</v>
      </c>
      <c r="C110" s="23">
        <v>0</v>
      </c>
      <c r="D110" s="23">
        <v>0</v>
      </c>
      <c r="E110" s="714"/>
      <c r="F110" s="714"/>
      <c r="G110" s="714"/>
      <c r="H110" s="714"/>
      <c r="I110" s="714"/>
      <c r="J110" s="722"/>
      <c r="K110" s="722"/>
      <c r="L110" s="722"/>
      <c r="M110" s="722"/>
      <c r="N110" s="722"/>
      <c r="O110" s="722"/>
      <c r="P110" s="722"/>
      <c r="Q110" s="484"/>
    </row>
    <row r="111" spans="1:17" ht="17.100000000000001" customHeight="1" thickBot="1" x14ac:dyDescent="0.3">
      <c r="A111" s="27">
        <v>109</v>
      </c>
      <c r="B111" s="28" t="s">
        <v>661</v>
      </c>
      <c r="C111" s="23">
        <v>25743106</v>
      </c>
      <c r="D111" s="23">
        <v>18485596</v>
      </c>
      <c r="E111" s="714"/>
      <c r="F111" s="714"/>
      <c r="G111" s="714"/>
      <c r="H111" s="714"/>
      <c r="I111" s="714"/>
      <c r="J111" s="722"/>
      <c r="K111" s="722"/>
      <c r="L111" s="722"/>
      <c r="M111" s="722"/>
      <c r="N111" s="722"/>
      <c r="O111" s="722"/>
      <c r="P111" s="722"/>
      <c r="Q111" s="484"/>
    </row>
    <row r="112" spans="1:17" ht="17.100000000000001" customHeight="1" thickBot="1" x14ac:dyDescent="0.3">
      <c r="A112" s="493">
        <v>110</v>
      </c>
      <c r="B112" s="502" t="s">
        <v>662</v>
      </c>
      <c r="C112" s="506">
        <v>733856309</v>
      </c>
      <c r="D112" s="506">
        <v>1335829143</v>
      </c>
      <c r="E112" s="714"/>
      <c r="F112" s="714"/>
      <c r="G112" s="714"/>
      <c r="H112" s="714"/>
      <c r="I112" s="714"/>
      <c r="J112" s="722"/>
      <c r="K112" s="722"/>
      <c r="L112" s="722"/>
      <c r="M112" s="722"/>
      <c r="N112" s="722"/>
      <c r="O112" s="722"/>
      <c r="P112" s="722"/>
      <c r="Q112" s="484"/>
    </row>
    <row r="113" spans="1:17" ht="17.25" customHeight="1" thickBot="1" x14ac:dyDescent="0.3">
      <c r="A113" s="493">
        <v>111</v>
      </c>
      <c r="B113" s="503" t="s">
        <v>659</v>
      </c>
      <c r="C113" s="504">
        <f>SUM(C111:C112)</f>
        <v>759599415</v>
      </c>
      <c r="D113" s="504">
        <f>SUM(D110:D112)</f>
        <v>1354314739</v>
      </c>
      <c r="E113" s="714"/>
      <c r="F113" s="715"/>
      <c r="G113" s="715"/>
      <c r="H113" s="715"/>
      <c r="I113" s="715"/>
      <c r="J113" s="723"/>
      <c r="K113" s="722"/>
      <c r="L113" s="723"/>
      <c r="M113" s="723"/>
      <c r="N113" s="723"/>
      <c r="O113" s="723"/>
      <c r="P113" s="723"/>
      <c r="Q113" s="484"/>
    </row>
    <row r="114" spans="1:17" ht="17.25" customHeight="1" thickBot="1" x14ac:dyDescent="0.3">
      <c r="A114" s="493">
        <v>112</v>
      </c>
      <c r="B114" s="503" t="s">
        <v>232</v>
      </c>
      <c r="C114" s="504">
        <f>SUM(C79+C108+C113)</f>
        <v>2813253898</v>
      </c>
      <c r="D114" s="504">
        <f>SUM(D79+D108+D113)</f>
        <v>4014382523</v>
      </c>
      <c r="E114" s="714"/>
      <c r="F114" s="713"/>
      <c r="G114" s="713"/>
      <c r="H114" s="713"/>
      <c r="I114" s="713"/>
      <c r="J114" s="713"/>
      <c r="K114" s="722"/>
      <c r="L114" s="713"/>
      <c r="M114" s="713"/>
      <c r="N114" s="713"/>
      <c r="O114" s="713"/>
      <c r="P114" s="713"/>
      <c r="Q114" s="484"/>
    </row>
    <row r="115" spans="1:17" ht="15.75" customHeight="1" x14ac:dyDescent="0.25">
      <c r="A115" s="33"/>
      <c r="B115" s="34"/>
      <c r="C115" s="35"/>
      <c r="D115" s="35"/>
      <c r="E115" s="483"/>
      <c r="F115" s="483"/>
      <c r="G115" s="483"/>
      <c r="H115" s="720"/>
      <c r="I115" s="720"/>
      <c r="J115" s="724"/>
      <c r="K115" s="724"/>
      <c r="L115" s="724"/>
      <c r="M115" s="724"/>
      <c r="N115" s="724"/>
      <c r="O115" s="724"/>
      <c r="P115" s="724"/>
      <c r="Q115" s="484"/>
    </row>
    <row r="116" spans="1:17" ht="15" customHeight="1" x14ac:dyDescent="0.25">
      <c r="A116" s="884" t="s">
        <v>270</v>
      </c>
      <c r="B116" s="885"/>
      <c r="C116" s="885"/>
      <c r="D116" s="885"/>
      <c r="E116" s="483"/>
      <c r="F116" s="483"/>
      <c r="G116" s="483"/>
      <c r="H116" s="720"/>
      <c r="I116" s="720"/>
      <c r="J116" s="724"/>
      <c r="K116" s="724"/>
      <c r="L116" s="724"/>
      <c r="M116" s="724"/>
      <c r="N116" s="724"/>
      <c r="O116" s="724"/>
      <c r="P116" s="724"/>
      <c r="Q116" s="484"/>
    </row>
    <row r="117" spans="1:17" ht="16.5" customHeight="1" x14ac:dyDescent="0.25">
      <c r="A117" s="870" t="s">
        <v>271</v>
      </c>
      <c r="B117" s="871"/>
      <c r="C117" s="871"/>
      <c r="D117" s="871"/>
      <c r="E117" s="483"/>
      <c r="F117" s="483"/>
      <c r="G117" s="865"/>
      <c r="H117" s="865"/>
      <c r="I117" s="720"/>
      <c r="J117" s="724"/>
      <c r="K117" s="724"/>
      <c r="L117" s="724"/>
      <c r="M117" s="724"/>
      <c r="N117" s="724"/>
      <c r="O117" s="724"/>
      <c r="P117" s="724"/>
      <c r="Q117" s="484"/>
    </row>
    <row r="118" spans="1:17" ht="15.75" thickBot="1" x14ac:dyDescent="0.3">
      <c r="A118" s="507"/>
      <c r="B118" s="507"/>
      <c r="C118" s="869" t="s">
        <v>657</v>
      </c>
      <c r="D118" s="869"/>
      <c r="E118" s="483"/>
      <c r="F118" s="483"/>
      <c r="G118" s="483"/>
      <c r="H118" s="608"/>
      <c r="I118" s="608"/>
      <c r="J118" s="608"/>
      <c r="K118" s="724"/>
      <c r="L118" s="724"/>
      <c r="M118" s="724"/>
      <c r="N118" s="724"/>
      <c r="O118" s="724"/>
      <c r="P118" s="724"/>
      <c r="Q118" s="484"/>
    </row>
    <row r="119" spans="1:17" x14ac:dyDescent="0.25">
      <c r="A119" s="880" t="s">
        <v>194</v>
      </c>
      <c r="B119" s="881"/>
      <c r="C119" s="882" t="s">
        <v>258</v>
      </c>
      <c r="D119" s="883"/>
      <c r="E119" s="483"/>
      <c r="F119" s="721"/>
      <c r="G119" s="721"/>
      <c r="H119" s="721"/>
      <c r="I119" s="721"/>
      <c r="J119" s="725"/>
      <c r="K119" s="726"/>
      <c r="L119" s="724"/>
      <c r="M119" s="724"/>
      <c r="N119" s="724"/>
      <c r="O119" s="724"/>
      <c r="P119" s="724"/>
      <c r="Q119" s="484"/>
    </row>
    <row r="120" spans="1:17" x14ac:dyDescent="0.25">
      <c r="A120" s="508" t="s">
        <v>2</v>
      </c>
      <c r="B120" s="509" t="s">
        <v>259</v>
      </c>
      <c r="C120" s="866">
        <v>1964907000</v>
      </c>
      <c r="D120" s="867"/>
      <c r="E120" s="483"/>
      <c r="F120" s="721"/>
      <c r="G120" s="721"/>
      <c r="H120" s="721"/>
      <c r="I120" s="721"/>
      <c r="J120" s="726"/>
      <c r="K120" s="726"/>
      <c r="L120" s="724"/>
      <c r="M120" s="724"/>
      <c r="N120" s="724"/>
      <c r="O120" s="724"/>
      <c r="P120" s="724"/>
      <c r="Q120" s="484"/>
    </row>
    <row r="121" spans="1:17" x14ac:dyDescent="0.25">
      <c r="A121" s="508" t="s">
        <v>25</v>
      </c>
      <c r="B121" s="509" t="s">
        <v>260</v>
      </c>
      <c r="C121" s="866">
        <v>712137692</v>
      </c>
      <c r="D121" s="867"/>
      <c r="E121" s="483"/>
      <c r="F121" s="721"/>
      <c r="G121" s="721"/>
      <c r="H121" s="721"/>
      <c r="I121" s="721"/>
      <c r="J121" s="726"/>
      <c r="K121" s="726"/>
      <c r="L121" s="724"/>
      <c r="M121" s="724"/>
      <c r="N121" s="724"/>
      <c r="O121" s="724"/>
      <c r="P121" s="724"/>
      <c r="Q121" s="484"/>
    </row>
    <row r="122" spans="1:17" x14ac:dyDescent="0.25">
      <c r="A122" s="508" t="s">
        <v>12</v>
      </c>
      <c r="B122" s="509" t="s">
        <v>261</v>
      </c>
      <c r="C122" s="866">
        <v>139184000</v>
      </c>
      <c r="D122" s="867"/>
      <c r="E122" s="483"/>
      <c r="F122" s="721"/>
      <c r="G122" s="721"/>
      <c r="H122" s="721"/>
      <c r="I122" s="721"/>
      <c r="J122" s="726"/>
      <c r="K122" s="726"/>
      <c r="L122" s="724"/>
      <c r="M122" s="724"/>
      <c r="N122" s="724"/>
      <c r="O122" s="724"/>
      <c r="P122" s="724"/>
      <c r="Q122" s="484"/>
    </row>
    <row r="123" spans="1:17" x14ac:dyDescent="0.25">
      <c r="A123" s="508" t="s">
        <v>11</v>
      </c>
      <c r="B123" s="509" t="s">
        <v>262</v>
      </c>
      <c r="C123" s="866">
        <v>-70597620</v>
      </c>
      <c r="D123" s="867"/>
      <c r="E123" s="483"/>
      <c r="F123" s="720"/>
      <c r="G123" s="720"/>
      <c r="H123" s="720"/>
      <c r="I123" s="720"/>
      <c r="J123" s="724"/>
      <c r="K123" s="724"/>
      <c r="L123" s="724"/>
      <c r="M123" s="724"/>
      <c r="N123" s="724"/>
      <c r="O123" s="724"/>
      <c r="P123" s="724"/>
      <c r="Q123" s="484"/>
    </row>
    <row r="124" spans="1:17" x14ac:dyDescent="0.25">
      <c r="A124" s="508" t="s">
        <v>8</v>
      </c>
      <c r="B124" s="509" t="s">
        <v>263</v>
      </c>
      <c r="C124" s="866">
        <v>0</v>
      </c>
      <c r="D124" s="867"/>
      <c r="E124" s="483"/>
      <c r="F124" s="720"/>
      <c r="G124" s="720"/>
      <c r="H124" s="720"/>
      <c r="I124" s="720"/>
      <c r="J124" s="724"/>
      <c r="K124" s="724"/>
      <c r="L124" s="724"/>
      <c r="M124" s="724"/>
      <c r="N124" s="724"/>
      <c r="O124" s="724"/>
      <c r="P124" s="724"/>
      <c r="Q124" s="484"/>
    </row>
    <row r="125" spans="1:17" x14ac:dyDescent="0.25">
      <c r="A125" s="508" t="s">
        <v>6</v>
      </c>
      <c r="B125" s="509" t="s">
        <v>264</v>
      </c>
      <c r="C125" s="866">
        <v>-102623440</v>
      </c>
      <c r="D125" s="867"/>
      <c r="E125" s="483"/>
      <c r="F125" s="720"/>
      <c r="G125" s="720"/>
      <c r="H125" s="720"/>
      <c r="I125" s="720"/>
      <c r="J125" s="724"/>
      <c r="K125" s="724"/>
      <c r="L125" s="724"/>
      <c r="M125" s="724"/>
      <c r="N125" s="724"/>
      <c r="O125" s="724"/>
      <c r="P125" s="724"/>
      <c r="Q125" s="484"/>
    </row>
    <row r="126" spans="1:17" x14ac:dyDescent="0.25">
      <c r="A126" s="510" t="s">
        <v>3</v>
      </c>
      <c r="B126" s="511" t="s">
        <v>239</v>
      </c>
      <c r="C126" s="868">
        <f>SUM(C120:C125)</f>
        <v>2643007632</v>
      </c>
      <c r="D126" s="867"/>
      <c r="E126" s="483"/>
      <c r="F126" s="863"/>
      <c r="G126" s="864"/>
      <c r="H126" s="720"/>
      <c r="I126" s="720"/>
      <c r="J126" s="724"/>
      <c r="K126" s="724"/>
      <c r="L126" s="724"/>
      <c r="M126" s="724"/>
      <c r="N126" s="724"/>
      <c r="O126" s="724"/>
      <c r="P126" s="724"/>
      <c r="Q126" s="484"/>
    </row>
    <row r="127" spans="1:17" x14ac:dyDescent="0.25">
      <c r="A127" s="508" t="s">
        <v>46</v>
      </c>
      <c r="B127" s="509" t="s">
        <v>265</v>
      </c>
      <c r="C127" s="866">
        <v>0</v>
      </c>
      <c r="D127" s="867"/>
      <c r="E127" s="483"/>
      <c r="F127" s="720"/>
      <c r="G127" s="721"/>
      <c r="H127" s="720"/>
      <c r="I127" s="720"/>
      <c r="J127" s="724"/>
      <c r="K127" s="724"/>
      <c r="L127" s="724"/>
      <c r="M127" s="724"/>
      <c r="N127" s="724"/>
      <c r="O127" s="724"/>
      <c r="P127" s="724"/>
      <c r="Q127" s="484"/>
    </row>
    <row r="128" spans="1:17" x14ac:dyDescent="0.25">
      <c r="A128" s="508" t="s">
        <v>93</v>
      </c>
      <c r="B128" s="509" t="s">
        <v>266</v>
      </c>
      <c r="C128" s="866">
        <v>75033473</v>
      </c>
      <c r="D128" s="867"/>
      <c r="E128" s="483"/>
      <c r="F128" s="720"/>
      <c r="G128" s="721"/>
      <c r="H128" s="720"/>
      <c r="I128" s="720"/>
      <c r="J128" s="724"/>
      <c r="K128" s="724"/>
      <c r="L128" s="724"/>
      <c r="M128" s="724"/>
      <c r="N128" s="724"/>
      <c r="O128" s="724"/>
      <c r="P128" s="724"/>
      <c r="Q128" s="484"/>
    </row>
    <row r="129" spans="1:17" x14ac:dyDescent="0.25">
      <c r="A129" s="508" t="s">
        <v>45</v>
      </c>
      <c r="B129" s="509" t="s">
        <v>267</v>
      </c>
      <c r="C129" s="866">
        <v>1313497</v>
      </c>
      <c r="D129" s="867"/>
      <c r="E129" s="483"/>
      <c r="F129" s="720"/>
      <c r="G129" s="720"/>
      <c r="H129" s="720"/>
      <c r="I129" s="720"/>
      <c r="J129" s="724"/>
      <c r="K129" s="724"/>
      <c r="L129" s="724"/>
      <c r="M129" s="724"/>
      <c r="N129" s="724"/>
      <c r="O129" s="724"/>
      <c r="P129" s="724"/>
      <c r="Q129" s="484"/>
    </row>
    <row r="130" spans="1:17" x14ac:dyDescent="0.25">
      <c r="A130" s="510" t="s">
        <v>44</v>
      </c>
      <c r="B130" s="511" t="s">
        <v>240</v>
      </c>
      <c r="C130" s="868">
        <v>17060152</v>
      </c>
      <c r="D130" s="872"/>
      <c r="E130" s="483"/>
      <c r="F130" s="720"/>
      <c r="G130" s="720"/>
      <c r="H130" s="720"/>
      <c r="I130" s="720"/>
      <c r="J130" s="724"/>
      <c r="K130" s="724"/>
      <c r="L130" s="724"/>
      <c r="M130" s="724"/>
      <c r="N130" s="724"/>
      <c r="O130" s="724"/>
      <c r="P130" s="724"/>
      <c r="Q130" s="484"/>
    </row>
    <row r="131" spans="1:17" x14ac:dyDescent="0.25">
      <c r="A131" s="510" t="s">
        <v>41</v>
      </c>
      <c r="B131" s="511" t="s">
        <v>268</v>
      </c>
      <c r="C131" s="868">
        <v>0</v>
      </c>
      <c r="D131" s="872"/>
      <c r="E131" s="483"/>
      <c r="F131" s="720"/>
      <c r="G131" s="720"/>
      <c r="H131" s="720"/>
      <c r="I131" s="720"/>
      <c r="J131" s="724"/>
      <c r="K131" s="724"/>
      <c r="L131" s="724"/>
      <c r="M131" s="724"/>
      <c r="N131" s="724"/>
      <c r="O131" s="724"/>
      <c r="P131" s="724"/>
      <c r="Q131" s="484"/>
    </row>
    <row r="132" spans="1:17" x14ac:dyDescent="0.25">
      <c r="A132" s="510" t="s">
        <v>40</v>
      </c>
      <c r="B132" s="511" t="s">
        <v>269</v>
      </c>
      <c r="C132" s="868">
        <v>1354314739</v>
      </c>
      <c r="D132" s="872"/>
      <c r="E132" s="483"/>
      <c r="F132" s="720"/>
      <c r="G132" s="720"/>
      <c r="H132" s="720"/>
      <c r="I132" s="720"/>
      <c r="J132" s="724"/>
      <c r="K132" s="724"/>
      <c r="L132" s="724"/>
      <c r="M132" s="724"/>
      <c r="N132" s="724"/>
      <c r="O132" s="724"/>
      <c r="P132" s="724"/>
      <c r="Q132" s="484"/>
    </row>
    <row r="133" spans="1:17" ht="15.75" thickBot="1" x14ac:dyDescent="0.3">
      <c r="A133" s="512" t="s">
        <v>94</v>
      </c>
      <c r="B133" s="513" t="s">
        <v>243</v>
      </c>
      <c r="C133" s="873">
        <v>0</v>
      </c>
      <c r="D133" s="874"/>
      <c r="E133" s="483"/>
      <c r="F133" s="720"/>
      <c r="G133" s="720"/>
      <c r="H133" s="720"/>
      <c r="I133" s="720"/>
      <c r="J133" s="724"/>
      <c r="K133" s="724"/>
      <c r="L133" s="724"/>
      <c r="M133" s="724"/>
      <c r="N133" s="724"/>
      <c r="O133" s="724"/>
      <c r="P133" s="724"/>
      <c r="Q133" s="484"/>
    </row>
    <row r="134" spans="1:17" ht="15.75" thickBot="1" x14ac:dyDescent="0.3">
      <c r="A134" s="514" t="s">
        <v>95</v>
      </c>
      <c r="B134" s="515" t="s">
        <v>232</v>
      </c>
      <c r="C134" s="875">
        <f>SUM(C126+C130+C132)</f>
        <v>4014382523</v>
      </c>
      <c r="D134" s="876"/>
      <c r="E134" s="483"/>
      <c r="F134" s="721"/>
      <c r="G134" s="721"/>
      <c r="H134" s="720"/>
      <c r="I134" s="720"/>
      <c r="J134" s="724"/>
      <c r="K134" s="724"/>
      <c r="L134" s="724"/>
      <c r="M134" s="724"/>
      <c r="N134" s="724"/>
      <c r="O134" s="724"/>
      <c r="P134" s="724"/>
      <c r="Q134" s="484"/>
    </row>
    <row r="135" spans="1:17" x14ac:dyDescent="0.25">
      <c r="A135" s="3"/>
      <c r="B135" s="3"/>
      <c r="C135" s="3"/>
      <c r="D135" s="3"/>
      <c r="E135" s="483"/>
      <c r="F135" s="720"/>
      <c r="G135" s="720"/>
      <c r="H135" s="720"/>
      <c r="I135" s="720"/>
      <c r="J135" s="724"/>
      <c r="K135" s="724"/>
      <c r="L135" s="724"/>
      <c r="M135" s="724"/>
      <c r="N135" s="724"/>
      <c r="O135" s="724"/>
      <c r="P135" s="724"/>
      <c r="Q135" s="484"/>
    </row>
    <row r="136" spans="1:17" x14ac:dyDescent="0.25">
      <c r="A136" s="870" t="s">
        <v>270</v>
      </c>
      <c r="B136" s="886"/>
      <c r="C136" s="886"/>
      <c r="D136" s="886"/>
      <c r="E136" s="483"/>
      <c r="F136" s="720"/>
      <c r="G136" s="720"/>
      <c r="H136" s="720"/>
      <c r="I136" s="720"/>
      <c r="J136" s="724"/>
      <c r="K136" s="724"/>
      <c r="L136" s="724"/>
      <c r="M136" s="724"/>
      <c r="N136" s="724"/>
      <c r="O136" s="724"/>
      <c r="P136" s="724"/>
      <c r="Q136" s="484"/>
    </row>
    <row r="137" spans="1:17" x14ac:dyDescent="0.25">
      <c r="A137" s="870" t="s">
        <v>272</v>
      </c>
      <c r="B137" s="871"/>
      <c r="C137" s="871"/>
      <c r="D137" s="871"/>
      <c r="E137" s="483"/>
      <c r="F137" s="720"/>
      <c r="G137" s="720"/>
      <c r="H137" s="720"/>
      <c r="I137" s="720"/>
      <c r="J137" s="724"/>
      <c r="K137" s="724"/>
      <c r="L137" s="724"/>
      <c r="M137" s="724"/>
      <c r="N137" s="724"/>
      <c r="O137" s="724"/>
      <c r="P137" s="724"/>
      <c r="Q137" s="484"/>
    </row>
    <row r="138" spans="1:17" ht="15.75" thickBot="1" x14ac:dyDescent="0.3">
      <c r="A138" s="507"/>
      <c r="B138" s="507"/>
      <c r="C138" s="869" t="s">
        <v>657</v>
      </c>
      <c r="D138" s="869"/>
      <c r="E138" s="483"/>
      <c r="F138" s="720"/>
      <c r="G138" s="865"/>
      <c r="H138" s="865"/>
      <c r="I138" s="720"/>
      <c r="J138" s="724"/>
      <c r="K138" s="724"/>
      <c r="L138" s="724"/>
      <c r="M138" s="724"/>
      <c r="N138" s="724"/>
      <c r="O138" s="724"/>
      <c r="P138" s="724"/>
      <c r="Q138" s="484"/>
    </row>
    <row r="139" spans="1:17" ht="15" customHeight="1" thickBot="1" x14ac:dyDescent="0.3">
      <c r="A139" s="901" t="s">
        <v>133</v>
      </c>
      <c r="B139" s="902"/>
      <c r="C139" s="903" t="s">
        <v>274</v>
      </c>
      <c r="D139" s="904"/>
      <c r="E139" s="720"/>
      <c r="F139" s="483"/>
      <c r="G139" s="483"/>
      <c r="H139" s="608"/>
      <c r="I139" s="608"/>
      <c r="J139" s="608"/>
      <c r="K139" s="724"/>
      <c r="L139" s="724"/>
      <c r="M139" s="724"/>
      <c r="N139" s="724"/>
      <c r="O139" s="724"/>
      <c r="P139" s="724"/>
      <c r="Q139" s="484"/>
    </row>
    <row r="140" spans="1:17" ht="15" customHeight="1" thickBot="1" x14ac:dyDescent="0.3">
      <c r="A140" s="609" t="s">
        <v>2</v>
      </c>
      <c r="B140" s="610" t="s">
        <v>273</v>
      </c>
      <c r="C140" s="802"/>
      <c r="D140" s="887"/>
      <c r="E140" s="720"/>
      <c r="F140" s="720"/>
      <c r="G140" s="720"/>
      <c r="H140" s="720"/>
      <c r="I140" s="720"/>
      <c r="J140" s="724"/>
      <c r="K140" s="724"/>
      <c r="L140" s="724"/>
      <c r="M140" s="724"/>
      <c r="N140" s="724"/>
      <c r="O140" s="724"/>
      <c r="P140" s="724"/>
      <c r="Q140" s="484"/>
    </row>
    <row r="141" spans="1:17" ht="15" customHeight="1" x14ac:dyDescent="0.25">
      <c r="A141" s="611" t="s">
        <v>25</v>
      </c>
      <c r="B141" s="612" t="s">
        <v>275</v>
      </c>
      <c r="C141" s="804"/>
      <c r="D141" s="888"/>
      <c r="E141" s="720"/>
      <c r="F141" s="720"/>
      <c r="G141" s="720"/>
      <c r="H141" s="720"/>
      <c r="I141" s="720"/>
      <c r="J141" s="724"/>
      <c r="K141" s="724"/>
      <c r="L141" s="724"/>
      <c r="M141" s="724"/>
      <c r="N141" s="724"/>
      <c r="O141" s="724"/>
      <c r="P141" s="724"/>
      <c r="Q141" s="484"/>
    </row>
    <row r="142" spans="1:17" ht="15" customHeight="1" thickBot="1" x14ac:dyDescent="0.3">
      <c r="A142" s="613" t="s">
        <v>12</v>
      </c>
      <c r="B142" s="614" t="s">
        <v>279</v>
      </c>
      <c r="C142" s="800"/>
      <c r="D142" s="890"/>
      <c r="J142" s="484"/>
      <c r="K142" s="484"/>
      <c r="L142" s="484"/>
      <c r="M142" s="484"/>
      <c r="N142" s="484"/>
      <c r="O142" s="484"/>
      <c r="P142" s="484"/>
      <c r="Q142" s="484"/>
    </row>
    <row r="143" spans="1:17" ht="15" customHeight="1" thickBot="1" x14ac:dyDescent="0.3">
      <c r="A143" s="615" t="s">
        <v>11</v>
      </c>
      <c r="B143" s="610" t="s">
        <v>276</v>
      </c>
      <c r="C143" s="802"/>
      <c r="D143" s="887"/>
      <c r="J143" s="484"/>
      <c r="K143" s="484"/>
      <c r="L143" s="484"/>
      <c r="M143" s="484"/>
      <c r="N143" s="484"/>
      <c r="O143" s="484"/>
      <c r="P143" s="484"/>
      <c r="Q143" s="484"/>
    </row>
    <row r="144" spans="1:17" ht="15" customHeight="1" x14ac:dyDescent="0.25">
      <c r="A144" s="615" t="s">
        <v>8</v>
      </c>
      <c r="B144" s="616" t="s">
        <v>277</v>
      </c>
      <c r="C144" s="804"/>
      <c r="D144" s="891"/>
      <c r="J144" s="484"/>
      <c r="K144" s="484"/>
      <c r="L144" s="484"/>
      <c r="M144" s="484"/>
      <c r="N144" s="484"/>
      <c r="O144" s="484"/>
      <c r="P144" s="484"/>
      <c r="Q144" s="484"/>
    </row>
    <row r="145" spans="1:17" ht="15" customHeight="1" x14ac:dyDescent="0.25">
      <c r="A145" s="613" t="s">
        <v>6</v>
      </c>
      <c r="B145" s="729" t="s">
        <v>275</v>
      </c>
      <c r="C145" s="892"/>
      <c r="D145" s="893"/>
      <c r="J145" s="484"/>
      <c r="K145" s="484"/>
      <c r="L145" s="484"/>
      <c r="M145" s="484"/>
      <c r="N145" s="484"/>
      <c r="O145" s="484"/>
      <c r="P145" s="484"/>
      <c r="Q145" s="484"/>
    </row>
    <row r="146" spans="1:17" s="36" customFormat="1" ht="15" customHeight="1" thickBot="1" x14ac:dyDescent="0.3">
      <c r="A146" s="613" t="s">
        <v>3</v>
      </c>
      <c r="B146" s="614" t="s">
        <v>279</v>
      </c>
      <c r="C146" s="800"/>
      <c r="D146" s="894"/>
      <c r="J146" s="727"/>
      <c r="K146" s="727"/>
      <c r="L146" s="727"/>
      <c r="M146" s="727"/>
      <c r="N146" s="727"/>
      <c r="O146" s="727"/>
      <c r="P146" s="727"/>
      <c r="Q146" s="727"/>
    </row>
    <row r="147" spans="1:17" ht="15" customHeight="1" thickBot="1" x14ac:dyDescent="0.3">
      <c r="A147" s="615" t="s">
        <v>46</v>
      </c>
      <c r="B147" s="610" t="s">
        <v>278</v>
      </c>
      <c r="C147" s="802">
        <f>SUM(C148+C149)</f>
        <v>16731090</v>
      </c>
      <c r="D147" s="887"/>
      <c r="J147" s="484"/>
      <c r="K147" s="484"/>
      <c r="L147" s="484"/>
      <c r="M147" s="484"/>
      <c r="N147" s="484"/>
      <c r="O147" s="484"/>
      <c r="P147" s="484"/>
      <c r="Q147" s="484"/>
    </row>
    <row r="148" spans="1:17" ht="15" customHeight="1" x14ac:dyDescent="0.25">
      <c r="A148" s="613" t="s">
        <v>93</v>
      </c>
      <c r="B148" s="612" t="s">
        <v>275</v>
      </c>
      <c r="C148" s="804">
        <v>16731090</v>
      </c>
      <c r="D148" s="888"/>
      <c r="F148" s="278"/>
      <c r="G148" s="278"/>
      <c r="H148" s="278"/>
      <c r="I148" s="278"/>
      <c r="J148" s="728"/>
      <c r="K148" s="484"/>
      <c r="L148" s="484"/>
      <c r="M148" s="484"/>
      <c r="N148" s="484"/>
      <c r="O148" s="484"/>
      <c r="P148" s="484"/>
      <c r="Q148" s="484"/>
    </row>
    <row r="149" spans="1:17" ht="15" customHeight="1" thickBot="1" x14ac:dyDescent="0.3">
      <c r="A149" s="613" t="s">
        <v>45</v>
      </c>
      <c r="B149" s="614" t="s">
        <v>279</v>
      </c>
      <c r="C149" s="800"/>
      <c r="D149" s="890"/>
      <c r="J149" s="484"/>
      <c r="K149" s="484"/>
      <c r="L149" s="484"/>
      <c r="M149" s="484"/>
      <c r="N149" s="484"/>
      <c r="O149" s="484"/>
      <c r="P149" s="484"/>
      <c r="Q149" s="484"/>
    </row>
    <row r="150" spans="1:17" ht="15" customHeight="1" thickBot="1" x14ac:dyDescent="0.3">
      <c r="A150" s="615" t="s">
        <v>44</v>
      </c>
      <c r="B150" s="610" t="s">
        <v>280</v>
      </c>
      <c r="C150" s="895">
        <v>0</v>
      </c>
      <c r="D150" s="896"/>
      <c r="J150" s="484"/>
      <c r="K150" s="484"/>
      <c r="L150" s="484"/>
      <c r="M150" s="484"/>
      <c r="N150" s="484"/>
      <c r="O150" s="484"/>
      <c r="P150" s="484"/>
      <c r="Q150" s="484"/>
    </row>
    <row r="151" spans="1:17" ht="15" customHeight="1" x14ac:dyDescent="0.25">
      <c r="A151" s="613" t="s">
        <v>41</v>
      </c>
      <c r="B151" s="612" t="s">
        <v>275</v>
      </c>
      <c r="C151" s="897"/>
      <c r="D151" s="898"/>
      <c r="J151" s="484"/>
      <c r="K151" s="484"/>
      <c r="L151" s="484"/>
      <c r="M151" s="484"/>
      <c r="N151" s="484"/>
      <c r="O151" s="484"/>
      <c r="P151" s="484"/>
      <c r="Q151" s="484"/>
    </row>
    <row r="152" spans="1:17" ht="15" customHeight="1" thickBot="1" x14ac:dyDescent="0.3">
      <c r="A152" s="613" t="s">
        <v>40</v>
      </c>
      <c r="B152" s="614" t="s">
        <v>279</v>
      </c>
      <c r="C152" s="899"/>
      <c r="D152" s="900"/>
      <c r="J152" s="484"/>
      <c r="K152" s="484"/>
      <c r="L152" s="484"/>
      <c r="M152" s="484"/>
      <c r="N152" s="484"/>
      <c r="O152" s="484"/>
      <c r="P152" s="484"/>
      <c r="Q152" s="484"/>
    </row>
    <row r="153" spans="1:17" ht="15" customHeight="1" thickBot="1" x14ac:dyDescent="0.3">
      <c r="A153" s="615" t="s">
        <v>94</v>
      </c>
      <c r="B153" s="610" t="s">
        <v>281</v>
      </c>
      <c r="C153" s="802">
        <v>0</v>
      </c>
      <c r="D153" s="887"/>
      <c r="J153" s="484"/>
      <c r="K153" s="484"/>
      <c r="L153" s="484"/>
      <c r="M153" s="484"/>
      <c r="N153" s="484"/>
      <c r="O153" s="484"/>
      <c r="P153" s="484"/>
      <c r="Q153" s="484"/>
    </row>
    <row r="154" spans="1:17" ht="15" customHeight="1" x14ac:dyDescent="0.25">
      <c r="A154" s="613" t="s">
        <v>95</v>
      </c>
      <c r="B154" s="612" t="s">
        <v>275</v>
      </c>
      <c r="C154" s="796"/>
      <c r="D154" s="888"/>
    </row>
    <row r="155" spans="1:17" ht="15" customHeight="1" thickBot="1" x14ac:dyDescent="0.3">
      <c r="A155" s="617" t="s">
        <v>96</v>
      </c>
      <c r="B155" s="614" t="s">
        <v>279</v>
      </c>
      <c r="C155" s="889"/>
      <c r="D155" s="890"/>
    </row>
    <row r="156" spans="1:17" ht="15" customHeight="1" thickBot="1" x14ac:dyDescent="0.3">
      <c r="A156" s="609" t="s">
        <v>97</v>
      </c>
      <c r="B156" s="618" t="s">
        <v>282</v>
      </c>
      <c r="C156" s="802">
        <f>SUM(C140+C143+C147+C153)</f>
        <v>16731090</v>
      </c>
      <c r="D156" s="887"/>
    </row>
  </sheetData>
  <mergeCells count="46">
    <mergeCell ref="C152:D152"/>
    <mergeCell ref="C153:D153"/>
    <mergeCell ref="A139:B139"/>
    <mergeCell ref="C139:D139"/>
    <mergeCell ref="C140:D140"/>
    <mergeCell ref="C141:D141"/>
    <mergeCell ref="C142:D142"/>
    <mergeCell ref="A136:D136"/>
    <mergeCell ref="C121:D121"/>
    <mergeCell ref="C122:D122"/>
    <mergeCell ref="C123:D123"/>
    <mergeCell ref="C156:D156"/>
    <mergeCell ref="C154:D154"/>
    <mergeCell ref="C155:D155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A1:D1"/>
    <mergeCell ref="A119:B119"/>
    <mergeCell ref="C119:D119"/>
    <mergeCell ref="C118:D118"/>
    <mergeCell ref="C120:D120"/>
    <mergeCell ref="A116:D116"/>
    <mergeCell ref="A117:D117"/>
    <mergeCell ref="F126:G126"/>
    <mergeCell ref="G117:H117"/>
    <mergeCell ref="G138:H138"/>
    <mergeCell ref="C124:D124"/>
    <mergeCell ref="C126:D126"/>
    <mergeCell ref="C125:D125"/>
    <mergeCell ref="C138:D138"/>
    <mergeCell ref="A137:D137"/>
    <mergeCell ref="C127:D127"/>
    <mergeCell ref="C128:D128"/>
    <mergeCell ref="C129:D129"/>
    <mergeCell ref="C130:D130"/>
    <mergeCell ref="C131:D131"/>
    <mergeCell ref="C132:D132"/>
    <mergeCell ref="C133:D133"/>
    <mergeCell ref="C134:D134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&amp;C &amp;R 17. melléklet a 7/2018. (V.30.)  önkormányzati rendelethez, 
adatok  Ft-ban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3:G16"/>
  <sheetViews>
    <sheetView view="pageBreakPreview" zoomScale="60" zoomScaleNormal="100" workbookViewId="0">
      <selection activeCell="H5" sqref="H5:J19"/>
    </sheetView>
  </sheetViews>
  <sheetFormatPr defaultColWidth="9.140625" defaultRowHeight="15" x14ac:dyDescent="0.25"/>
  <cols>
    <col min="1" max="1" width="5.28515625" style="3" customWidth="1"/>
    <col min="2" max="2" width="61.28515625" style="3" customWidth="1"/>
    <col min="3" max="3" width="15.140625" style="3" customWidth="1"/>
    <col min="4" max="4" width="17" style="3" customWidth="1"/>
    <col min="5" max="5" width="15.5703125" style="3" customWidth="1"/>
    <col min="6" max="6" width="13.7109375" style="3" customWidth="1"/>
    <col min="7" max="16384" width="9.140625" style="3"/>
  </cols>
  <sheetData>
    <row r="3" spans="1:7" ht="18.75" x14ac:dyDescent="0.3">
      <c r="B3" s="905" t="s">
        <v>470</v>
      </c>
      <c r="C3" s="905"/>
      <c r="D3" s="905"/>
      <c r="E3" s="905"/>
      <c r="F3" s="905"/>
    </row>
    <row r="4" spans="1:7" ht="15.75" thickBot="1" x14ac:dyDescent="0.3">
      <c r="F4" s="53"/>
      <c r="G4" s="53"/>
    </row>
    <row r="5" spans="1:7" ht="16.5" thickBot="1" x14ac:dyDescent="0.3">
      <c r="A5" s="54" t="s">
        <v>315</v>
      </c>
      <c r="B5" s="287" t="s">
        <v>316</v>
      </c>
      <c r="C5" s="55" t="s">
        <v>317</v>
      </c>
      <c r="D5" s="55" t="s">
        <v>318</v>
      </c>
      <c r="E5" s="55" t="s">
        <v>122</v>
      </c>
      <c r="F5" s="55" t="s">
        <v>319</v>
      </c>
    </row>
    <row r="6" spans="1:7" ht="16.5" thickBot="1" x14ac:dyDescent="0.3">
      <c r="A6" s="54"/>
      <c r="B6" s="288" t="s">
        <v>320</v>
      </c>
      <c r="C6" s="54"/>
      <c r="D6" s="54"/>
      <c r="E6" s="54"/>
      <c r="F6" s="54"/>
    </row>
    <row r="7" spans="1:7" ht="15.75" x14ac:dyDescent="0.25">
      <c r="A7" s="56" t="s">
        <v>2</v>
      </c>
      <c r="B7" s="289" t="s">
        <v>321</v>
      </c>
      <c r="C7" s="295">
        <v>0</v>
      </c>
      <c r="D7" s="295">
        <v>6248661</v>
      </c>
      <c r="E7" s="295">
        <v>6248661</v>
      </c>
      <c r="F7" s="266">
        <f t="shared" ref="F7:F12" si="0">SUM(E7/D7%)</f>
        <v>100</v>
      </c>
    </row>
    <row r="8" spans="1:7" ht="15.75" x14ac:dyDescent="0.25">
      <c r="A8" s="57" t="s">
        <v>25</v>
      </c>
      <c r="B8" s="290" t="s">
        <v>322</v>
      </c>
      <c r="C8" s="292"/>
      <c r="D8" s="292">
        <v>2481541531</v>
      </c>
      <c r="E8" s="292">
        <v>1333882538</v>
      </c>
      <c r="F8" s="266">
        <f t="shared" si="0"/>
        <v>53.752174659856621</v>
      </c>
    </row>
    <row r="9" spans="1:7" ht="16.5" thickBot="1" x14ac:dyDescent="0.3">
      <c r="A9" s="58" t="s">
        <v>12</v>
      </c>
      <c r="B9" s="291" t="s">
        <v>323</v>
      </c>
      <c r="C9" s="293"/>
      <c r="D9" s="293"/>
      <c r="E9" s="293"/>
      <c r="F9" s="266"/>
    </row>
    <row r="10" spans="1:7" ht="16.5" thickBot="1" x14ac:dyDescent="0.3">
      <c r="A10" s="54" t="s">
        <v>11</v>
      </c>
      <c r="B10" s="288" t="s">
        <v>324</v>
      </c>
      <c r="C10" s="59">
        <f>SUM(C7+C8+C9)</f>
        <v>0</v>
      </c>
      <c r="D10" s="59">
        <f t="shared" ref="D10:E10" si="1">SUM(D7+D8+D9)</f>
        <v>2487790192</v>
      </c>
      <c r="E10" s="59">
        <f t="shared" si="1"/>
        <v>1340131199</v>
      </c>
      <c r="F10" s="268">
        <f t="shared" si="0"/>
        <v>53.868336779743998</v>
      </c>
    </row>
    <row r="11" spans="1:7" ht="15.75" x14ac:dyDescent="0.25">
      <c r="A11" s="56" t="s">
        <v>8</v>
      </c>
      <c r="B11" s="289" t="s">
        <v>325</v>
      </c>
      <c r="C11" s="295">
        <v>5080000</v>
      </c>
      <c r="D11" s="295">
        <v>2248816468</v>
      </c>
      <c r="E11" s="295">
        <v>25310740</v>
      </c>
      <c r="F11" s="266">
        <f t="shared" si="0"/>
        <v>1.1255138140512764</v>
      </c>
    </row>
    <row r="12" spans="1:7" ht="15.75" x14ac:dyDescent="0.25">
      <c r="A12" s="57" t="s">
        <v>6</v>
      </c>
      <c r="B12" s="290" t="s">
        <v>326</v>
      </c>
      <c r="C12" s="292"/>
      <c r="D12" s="292">
        <v>220887968</v>
      </c>
      <c r="E12" s="292">
        <v>85994943</v>
      </c>
      <c r="F12" s="266">
        <f t="shared" si="0"/>
        <v>38.93147452920568</v>
      </c>
    </row>
    <row r="13" spans="1:7" ht="15.75" x14ac:dyDescent="0.25">
      <c r="A13" s="57" t="s">
        <v>3</v>
      </c>
      <c r="B13" s="290" t="s">
        <v>574</v>
      </c>
      <c r="C13" s="292"/>
      <c r="D13" s="292"/>
      <c r="E13" s="292"/>
      <c r="F13" s="619"/>
    </row>
    <row r="14" spans="1:7" ht="15.75" x14ac:dyDescent="0.25">
      <c r="A14" s="57" t="s">
        <v>46</v>
      </c>
      <c r="B14" s="290" t="s">
        <v>327</v>
      </c>
      <c r="C14" s="292"/>
      <c r="D14" s="292"/>
      <c r="E14" s="292">
        <v>21900</v>
      </c>
      <c r="F14" s="619"/>
    </row>
    <row r="15" spans="1:7" ht="16.5" thickBot="1" x14ac:dyDescent="0.3">
      <c r="A15" s="58" t="s">
        <v>93</v>
      </c>
      <c r="B15" s="291" t="s">
        <v>328</v>
      </c>
      <c r="C15" s="293"/>
      <c r="D15" s="293"/>
      <c r="E15" s="293"/>
      <c r="F15" s="620"/>
    </row>
    <row r="16" spans="1:7" ht="16.5" thickBot="1" x14ac:dyDescent="0.3">
      <c r="A16" s="54">
        <v>10</v>
      </c>
      <c r="B16" s="288" t="s">
        <v>329</v>
      </c>
      <c r="C16" s="59">
        <f>SUM(C11:C15)</f>
        <v>5080000</v>
      </c>
      <c r="D16" s="59">
        <f t="shared" ref="D16:E16" si="2">SUM(D11:D15)</f>
        <v>2469704436</v>
      </c>
      <c r="E16" s="59">
        <f t="shared" si="2"/>
        <v>111327583</v>
      </c>
      <c r="F16" s="268">
        <f t="shared" ref="F16" si="3">SUM(E16/D16%)</f>
        <v>4.5077289969284404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&amp;R18. melléklet a 7/2018. (V.30.) önkormányzati rendelethez, 
adatok Ft-ban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S74"/>
  <sheetViews>
    <sheetView view="pageBreakPreview" zoomScale="60" zoomScaleNormal="120" workbookViewId="0">
      <selection activeCell="L2" sqref="L2:M10"/>
    </sheetView>
  </sheetViews>
  <sheetFormatPr defaultRowHeight="15" x14ac:dyDescent="0.25"/>
  <cols>
    <col min="1" max="1" width="2.28515625" customWidth="1"/>
    <col min="2" max="3" width="3.140625" customWidth="1"/>
    <col min="4" max="4" width="51" customWidth="1"/>
    <col min="5" max="5" width="12.28515625" customWidth="1"/>
    <col min="6" max="6" width="9.42578125" customWidth="1"/>
    <col min="7" max="7" width="12.42578125" customWidth="1"/>
    <col min="8" max="8" width="11.28515625" customWidth="1"/>
    <col min="9" max="9" width="9.140625" customWidth="1"/>
    <col min="10" max="10" width="12.85546875" customWidth="1"/>
  </cols>
  <sheetData>
    <row r="1" spans="1:19" ht="15.75" thickBot="1" x14ac:dyDescent="0.3">
      <c r="A1" s="3"/>
      <c r="B1" s="3"/>
      <c r="C1" s="3"/>
      <c r="D1" s="3"/>
      <c r="E1" s="3"/>
      <c r="F1" s="3"/>
      <c r="G1" s="3"/>
      <c r="H1" s="3"/>
      <c r="I1" s="906"/>
      <c r="J1" s="906"/>
      <c r="K1" s="3"/>
      <c r="L1" s="3"/>
      <c r="M1" s="3"/>
      <c r="N1" s="3"/>
      <c r="O1" s="3"/>
      <c r="P1" s="3"/>
      <c r="Q1" s="3"/>
      <c r="R1" s="3"/>
      <c r="S1" s="3"/>
    </row>
    <row r="2" spans="1:19" ht="15.75" thickTop="1" x14ac:dyDescent="0.25">
      <c r="A2" s="3"/>
      <c r="B2" s="30"/>
      <c r="C2" s="517" t="s">
        <v>112</v>
      </c>
      <c r="D2" s="518" t="s">
        <v>113</v>
      </c>
      <c r="E2" s="519" t="s">
        <v>114</v>
      </c>
      <c r="F2" s="519" t="s">
        <v>115</v>
      </c>
      <c r="G2" s="519" t="s">
        <v>116</v>
      </c>
      <c r="H2" s="519" t="s">
        <v>117</v>
      </c>
      <c r="I2" s="519" t="s">
        <v>118</v>
      </c>
      <c r="J2" s="520" t="s">
        <v>330</v>
      </c>
      <c r="K2" s="3"/>
      <c r="L2" s="3"/>
      <c r="M2" s="3"/>
      <c r="N2" s="3"/>
      <c r="O2" s="3"/>
      <c r="P2" s="3"/>
      <c r="Q2" s="3"/>
      <c r="R2" s="3"/>
      <c r="S2" s="3"/>
    </row>
    <row r="3" spans="1:19" ht="48" customHeight="1" x14ac:dyDescent="0.25">
      <c r="A3" s="3"/>
      <c r="B3" s="66" t="s">
        <v>2</v>
      </c>
      <c r="C3" s="521"/>
      <c r="D3" s="522" t="s">
        <v>335</v>
      </c>
      <c r="E3" s="523" t="s">
        <v>336</v>
      </c>
      <c r="F3" s="524" t="s">
        <v>337</v>
      </c>
      <c r="G3" s="523" t="s">
        <v>338</v>
      </c>
      <c r="H3" s="523" t="s">
        <v>339</v>
      </c>
      <c r="I3" s="524" t="s">
        <v>337</v>
      </c>
      <c r="J3" s="525" t="s">
        <v>340</v>
      </c>
      <c r="K3" s="3"/>
      <c r="L3" s="3"/>
      <c r="M3" s="3"/>
      <c r="N3" s="3"/>
      <c r="O3" s="3"/>
      <c r="P3" s="3"/>
      <c r="Q3" s="3"/>
      <c r="R3" s="3"/>
      <c r="S3" s="3"/>
    </row>
    <row r="4" spans="1:19" ht="12.95" customHeight="1" x14ac:dyDescent="0.25">
      <c r="A4" s="3"/>
      <c r="B4" s="66" t="s">
        <v>25</v>
      </c>
      <c r="C4" s="526" t="s">
        <v>2</v>
      </c>
      <c r="D4" s="527" t="s">
        <v>25</v>
      </c>
      <c r="E4" s="528" t="s">
        <v>12</v>
      </c>
      <c r="F4" s="528" t="s">
        <v>11</v>
      </c>
      <c r="G4" s="528" t="s">
        <v>8</v>
      </c>
      <c r="H4" s="528" t="s">
        <v>6</v>
      </c>
      <c r="I4" s="528" t="s">
        <v>3</v>
      </c>
      <c r="J4" s="529" t="s">
        <v>46</v>
      </c>
      <c r="K4" s="3"/>
      <c r="L4" s="3"/>
      <c r="M4" s="3"/>
      <c r="N4" s="3"/>
      <c r="O4" s="3"/>
      <c r="P4" s="3"/>
      <c r="Q4" s="3"/>
      <c r="R4" s="3"/>
      <c r="S4" s="3"/>
    </row>
    <row r="5" spans="1:19" ht="12.95" customHeight="1" x14ac:dyDescent="0.25">
      <c r="A5" s="3"/>
      <c r="B5" s="66" t="s">
        <v>12</v>
      </c>
      <c r="C5" s="530" t="s">
        <v>2</v>
      </c>
      <c r="D5" s="531" t="s">
        <v>341</v>
      </c>
      <c r="E5" s="532">
        <f t="shared" ref="E5:F5" si="0">SUM(E6:E9)</f>
        <v>2687991541</v>
      </c>
      <c r="F5" s="532">
        <f t="shared" si="0"/>
        <v>0</v>
      </c>
      <c r="G5" s="532">
        <f t="shared" ref="G5" si="1">SUM(G6:G9)</f>
        <v>2687991541</v>
      </c>
      <c r="H5" s="532">
        <f t="shared" ref="H5:I5" si="2">SUM(H6:H9)</f>
        <v>2663243979</v>
      </c>
      <c r="I5" s="532">
        <f t="shared" si="2"/>
        <v>0</v>
      </c>
      <c r="J5" s="532">
        <f t="shared" ref="J5" si="3">SUM(J6:J9)</f>
        <v>2663243979</v>
      </c>
      <c r="K5" s="3"/>
      <c r="L5" s="3"/>
      <c r="M5" s="3"/>
      <c r="N5" s="3"/>
      <c r="O5" s="3"/>
      <c r="P5" s="3"/>
      <c r="Q5" s="3"/>
      <c r="R5" s="3"/>
      <c r="S5" s="3"/>
    </row>
    <row r="6" spans="1:19" ht="12.95" customHeight="1" x14ac:dyDescent="0.25">
      <c r="A6" s="3"/>
      <c r="B6" s="66" t="s">
        <v>11</v>
      </c>
      <c r="C6" s="533" t="s">
        <v>25</v>
      </c>
      <c r="D6" s="534" t="s">
        <v>342</v>
      </c>
      <c r="E6" s="535">
        <v>9107113</v>
      </c>
      <c r="F6" s="535">
        <v>0</v>
      </c>
      <c r="G6" s="535">
        <v>9107113</v>
      </c>
      <c r="H6" s="535">
        <v>7843697</v>
      </c>
      <c r="I6" s="535">
        <v>0</v>
      </c>
      <c r="J6" s="535">
        <v>7843697</v>
      </c>
      <c r="K6" s="3"/>
      <c r="L6" s="3"/>
      <c r="M6" s="3"/>
      <c r="N6" s="3"/>
      <c r="O6" s="3"/>
      <c r="P6" s="3"/>
      <c r="Q6" s="3"/>
      <c r="R6" s="3"/>
      <c r="S6" s="3"/>
    </row>
    <row r="7" spans="1:19" ht="12.95" customHeight="1" x14ac:dyDescent="0.25">
      <c r="A7" s="3"/>
      <c r="B7" s="66" t="s">
        <v>8</v>
      </c>
      <c r="C7" s="533" t="s">
        <v>12</v>
      </c>
      <c r="D7" s="534" t="s">
        <v>343</v>
      </c>
      <c r="E7" s="535">
        <v>2655836428</v>
      </c>
      <c r="F7" s="535">
        <v>0</v>
      </c>
      <c r="G7" s="535">
        <v>2655836428</v>
      </c>
      <c r="H7" s="535">
        <v>2630970382</v>
      </c>
      <c r="I7" s="535">
        <v>0</v>
      </c>
      <c r="J7" s="535">
        <v>2630970382</v>
      </c>
      <c r="K7" s="3"/>
      <c r="L7" s="3"/>
      <c r="M7" s="3"/>
      <c r="N7" s="3"/>
      <c r="O7" s="3"/>
      <c r="P7" s="3"/>
      <c r="Q7" s="3"/>
      <c r="R7" s="3"/>
      <c r="S7" s="3"/>
    </row>
    <row r="8" spans="1:19" ht="12.95" customHeight="1" x14ac:dyDescent="0.25">
      <c r="A8" s="3"/>
      <c r="B8" s="66" t="s">
        <v>6</v>
      </c>
      <c r="C8" s="533" t="s">
        <v>11</v>
      </c>
      <c r="D8" s="534" t="s">
        <v>344</v>
      </c>
      <c r="E8" s="535">
        <v>23048000</v>
      </c>
      <c r="F8" s="535">
        <v>0</v>
      </c>
      <c r="G8" s="535">
        <v>23048000</v>
      </c>
      <c r="H8" s="535">
        <v>24429900</v>
      </c>
      <c r="I8" s="535">
        <v>0</v>
      </c>
      <c r="J8" s="535">
        <v>24429900</v>
      </c>
      <c r="K8" s="3"/>
      <c r="L8" s="3"/>
      <c r="M8" s="3"/>
      <c r="N8" s="3"/>
      <c r="O8" s="3"/>
      <c r="P8" s="3"/>
      <c r="Q8" s="3"/>
      <c r="R8" s="3"/>
      <c r="S8" s="3"/>
    </row>
    <row r="9" spans="1:19" ht="12.95" customHeight="1" x14ac:dyDescent="0.25">
      <c r="A9" s="3"/>
      <c r="B9" s="66" t="s">
        <v>3</v>
      </c>
      <c r="C9" s="533" t="s">
        <v>8</v>
      </c>
      <c r="D9" s="534" t="s">
        <v>345</v>
      </c>
      <c r="E9" s="535"/>
      <c r="F9" s="535">
        <v>0</v>
      </c>
      <c r="G9" s="535"/>
      <c r="H9" s="535"/>
      <c r="I9" s="535">
        <v>0</v>
      </c>
      <c r="J9" s="535"/>
      <c r="K9" s="3"/>
      <c r="L9" s="3"/>
      <c r="M9" s="3"/>
      <c r="N9" s="3"/>
      <c r="O9" s="3"/>
      <c r="P9" s="3"/>
      <c r="Q9" s="3"/>
      <c r="R9" s="3"/>
      <c r="S9" s="3"/>
    </row>
    <row r="10" spans="1:19" ht="12.95" customHeight="1" x14ac:dyDescent="0.25">
      <c r="A10" s="3"/>
      <c r="B10" s="66" t="s">
        <v>46</v>
      </c>
      <c r="C10" s="530" t="s">
        <v>6</v>
      </c>
      <c r="D10" s="531" t="s">
        <v>346</v>
      </c>
      <c r="E10" s="532"/>
      <c r="F10" s="532">
        <f t="shared" ref="F10" si="4">SUM(F11:F12)</f>
        <v>0</v>
      </c>
      <c r="G10" s="532"/>
      <c r="H10" s="532"/>
      <c r="I10" s="532">
        <f t="shared" ref="I10" si="5">SUM(I11:I12)</f>
        <v>0</v>
      </c>
      <c r="J10" s="532"/>
      <c r="K10" s="3"/>
      <c r="L10" s="3"/>
      <c r="M10" s="3"/>
      <c r="N10" s="3"/>
      <c r="O10" s="3"/>
      <c r="P10" s="3"/>
      <c r="Q10" s="3"/>
      <c r="R10" s="3"/>
      <c r="S10" s="3"/>
    </row>
    <row r="11" spans="1:19" ht="12.95" customHeight="1" x14ac:dyDescent="0.25">
      <c r="A11" s="3"/>
      <c r="B11" s="66" t="s">
        <v>93</v>
      </c>
      <c r="C11" s="533" t="s">
        <v>3</v>
      </c>
      <c r="D11" s="534" t="s">
        <v>347</v>
      </c>
      <c r="E11" s="535"/>
      <c r="F11" s="535">
        <v>0</v>
      </c>
      <c r="G11" s="535"/>
      <c r="H11" s="535"/>
      <c r="I11" s="535">
        <v>0</v>
      </c>
      <c r="J11" s="535"/>
      <c r="K11" s="3"/>
      <c r="L11" s="3"/>
      <c r="M11" s="3"/>
      <c r="N11" s="3"/>
      <c r="O11" s="3"/>
      <c r="P11" s="3"/>
      <c r="Q11" s="3"/>
      <c r="R11" s="3"/>
      <c r="S11" s="3"/>
    </row>
    <row r="12" spans="1:19" ht="12.95" customHeight="1" x14ac:dyDescent="0.25">
      <c r="A12" s="3"/>
      <c r="B12" s="66" t="s">
        <v>45</v>
      </c>
      <c r="C12" s="533" t="s">
        <v>46</v>
      </c>
      <c r="D12" s="534" t="s">
        <v>348</v>
      </c>
      <c r="E12" s="535"/>
      <c r="F12" s="535">
        <v>0</v>
      </c>
      <c r="G12" s="535"/>
      <c r="H12" s="535"/>
      <c r="I12" s="535">
        <v>0</v>
      </c>
      <c r="J12" s="535"/>
      <c r="K12" s="3"/>
      <c r="L12" s="3"/>
      <c r="M12" s="3"/>
      <c r="N12" s="3"/>
      <c r="O12" s="3"/>
      <c r="P12" s="3"/>
      <c r="Q12" s="3"/>
      <c r="R12" s="3"/>
      <c r="S12" s="3"/>
    </row>
    <row r="13" spans="1:19" ht="12.95" customHeight="1" x14ac:dyDescent="0.25">
      <c r="A13" s="3"/>
      <c r="B13" s="66" t="s">
        <v>44</v>
      </c>
      <c r="C13" s="533" t="s">
        <v>93</v>
      </c>
      <c r="D13" s="531" t="s">
        <v>349</v>
      </c>
      <c r="E13" s="532">
        <v>63175102</v>
      </c>
      <c r="F13" s="532">
        <v>0</v>
      </c>
      <c r="G13" s="532">
        <v>63175102</v>
      </c>
      <c r="H13" s="532">
        <v>203484378</v>
      </c>
      <c r="I13" s="532">
        <v>0</v>
      </c>
      <c r="J13" s="532">
        <v>203484378</v>
      </c>
      <c r="K13" s="3"/>
      <c r="L13" s="3"/>
      <c r="M13" s="3"/>
      <c r="N13" s="3"/>
      <c r="O13" s="3"/>
      <c r="P13" s="3"/>
      <c r="Q13" s="3"/>
      <c r="R13" s="3"/>
      <c r="S13" s="3"/>
    </row>
    <row r="14" spans="1:19" ht="12.95" customHeight="1" x14ac:dyDescent="0.25">
      <c r="A14" s="3"/>
      <c r="B14" s="66" t="s">
        <v>41</v>
      </c>
      <c r="C14" s="530" t="s">
        <v>45</v>
      </c>
      <c r="D14" s="531" t="s">
        <v>350</v>
      </c>
      <c r="E14" s="532">
        <v>61839553</v>
      </c>
      <c r="F14" s="532">
        <f t="shared" ref="F14" si="6">SUM(F15:F16)</f>
        <v>0</v>
      </c>
      <c r="G14" s="532">
        <v>61839553</v>
      </c>
      <c r="H14" s="532">
        <f>SUM(H15:H17)</f>
        <v>1149131860</v>
      </c>
      <c r="I14" s="532">
        <f t="shared" ref="I14" si="7">SUM(I15:I16)</f>
        <v>0</v>
      </c>
      <c r="J14" s="532">
        <f>SUM(J15:J17)</f>
        <v>1149131860</v>
      </c>
      <c r="K14" s="3"/>
      <c r="L14" s="3"/>
      <c r="M14" s="3"/>
      <c r="N14" s="3"/>
      <c r="O14" s="3"/>
      <c r="P14" s="3"/>
      <c r="Q14" s="3"/>
      <c r="R14" s="3"/>
      <c r="S14" s="3"/>
    </row>
    <row r="15" spans="1:19" ht="12.95" customHeight="1" x14ac:dyDescent="0.25">
      <c r="A15" s="3"/>
      <c r="B15" s="66" t="s">
        <v>40</v>
      </c>
      <c r="C15" s="533" t="s">
        <v>44</v>
      </c>
      <c r="D15" s="534" t="s">
        <v>351</v>
      </c>
      <c r="E15" s="535">
        <v>14426728</v>
      </c>
      <c r="F15" s="535">
        <v>0</v>
      </c>
      <c r="G15" s="535">
        <v>14426728</v>
      </c>
      <c r="H15" s="535">
        <v>58912973</v>
      </c>
      <c r="I15" s="535">
        <v>0</v>
      </c>
      <c r="J15" s="535">
        <v>58912973</v>
      </c>
      <c r="K15" s="3"/>
      <c r="L15" s="3"/>
      <c r="M15" s="3"/>
      <c r="N15" s="3"/>
      <c r="O15" s="3"/>
      <c r="P15" s="3"/>
      <c r="Q15" s="3"/>
      <c r="R15" s="3"/>
      <c r="S15" s="3"/>
    </row>
    <row r="16" spans="1:19" ht="12.95" customHeight="1" x14ac:dyDescent="0.25">
      <c r="A16" s="3"/>
      <c r="B16" s="66" t="s">
        <v>94</v>
      </c>
      <c r="C16" s="533" t="s">
        <v>41</v>
      </c>
      <c r="D16" s="534" t="s">
        <v>352</v>
      </c>
      <c r="E16" s="535">
        <v>45910325</v>
      </c>
      <c r="F16" s="535">
        <v>0</v>
      </c>
      <c r="G16" s="535">
        <v>45910325</v>
      </c>
      <c r="H16" s="535">
        <v>0</v>
      </c>
      <c r="I16" s="535">
        <v>0</v>
      </c>
      <c r="J16" s="535">
        <v>0</v>
      </c>
      <c r="K16" s="3"/>
      <c r="L16" s="3"/>
      <c r="M16" s="3"/>
      <c r="N16" s="3"/>
      <c r="O16" s="3"/>
      <c r="P16" s="3"/>
      <c r="Q16" s="3"/>
      <c r="R16" s="3"/>
      <c r="S16" s="3"/>
    </row>
    <row r="17" spans="1:19" ht="12.95" customHeight="1" x14ac:dyDescent="0.25">
      <c r="A17" s="3"/>
      <c r="B17" s="66" t="s">
        <v>95</v>
      </c>
      <c r="C17" s="533" t="s">
        <v>40</v>
      </c>
      <c r="D17" s="534" t="s">
        <v>353</v>
      </c>
      <c r="E17" s="535">
        <v>1502500</v>
      </c>
      <c r="F17" s="535">
        <v>0</v>
      </c>
      <c r="G17" s="535">
        <v>1502500</v>
      </c>
      <c r="H17" s="535">
        <v>1090218887</v>
      </c>
      <c r="I17" s="535">
        <v>0</v>
      </c>
      <c r="J17" s="535">
        <v>1090218887</v>
      </c>
      <c r="K17" s="3"/>
      <c r="L17" s="3"/>
      <c r="M17" s="3"/>
      <c r="N17" s="3"/>
      <c r="O17" s="3"/>
      <c r="P17" s="3"/>
      <c r="Q17" s="3"/>
      <c r="R17" s="3"/>
      <c r="S17" s="3"/>
    </row>
    <row r="18" spans="1:19" ht="12.95" customHeight="1" x14ac:dyDescent="0.25">
      <c r="A18" s="3"/>
      <c r="B18" s="66" t="s">
        <v>96</v>
      </c>
      <c r="C18" s="530" t="s">
        <v>94</v>
      </c>
      <c r="D18" s="531" t="s">
        <v>354</v>
      </c>
      <c r="E18" s="532">
        <v>247702</v>
      </c>
      <c r="F18" s="532">
        <v>0</v>
      </c>
      <c r="G18" s="532">
        <v>247702</v>
      </c>
      <c r="H18" s="532">
        <v>-1477694</v>
      </c>
      <c r="I18" s="532">
        <v>0</v>
      </c>
      <c r="J18" s="532">
        <v>-1477694</v>
      </c>
      <c r="K18" s="3"/>
      <c r="L18" s="3"/>
      <c r="M18" s="3"/>
      <c r="N18" s="3"/>
      <c r="O18" s="3"/>
      <c r="P18" s="3"/>
      <c r="Q18" s="3"/>
      <c r="R18" s="3"/>
      <c r="S18" s="3"/>
    </row>
    <row r="19" spans="1:19" ht="12.95" customHeight="1" thickBot="1" x14ac:dyDescent="0.3">
      <c r="A19" s="3"/>
      <c r="B19" s="538" t="s">
        <v>97</v>
      </c>
      <c r="C19" s="513" t="s">
        <v>95</v>
      </c>
      <c r="D19" s="536" t="s">
        <v>355</v>
      </c>
      <c r="E19" s="537"/>
      <c r="F19" s="537">
        <v>0</v>
      </c>
      <c r="G19" s="537"/>
      <c r="H19" s="537"/>
      <c r="I19" s="537">
        <v>0</v>
      </c>
      <c r="J19" s="537"/>
      <c r="K19" s="3"/>
      <c r="L19" s="3"/>
      <c r="M19" s="3"/>
      <c r="N19" s="3"/>
      <c r="O19" s="3"/>
      <c r="P19" s="3"/>
      <c r="Q19" s="3"/>
      <c r="R19" s="3"/>
      <c r="S19" s="3"/>
    </row>
    <row r="20" spans="1:19" s="62" customFormat="1" ht="14.25" thickTop="1" thickBot="1" x14ac:dyDescent="0.25">
      <c r="A20" s="61"/>
      <c r="B20" s="544" t="s">
        <v>331</v>
      </c>
      <c r="C20" s="545" t="s">
        <v>96</v>
      </c>
      <c r="D20" s="546" t="s">
        <v>356</v>
      </c>
      <c r="E20" s="547">
        <f t="shared" ref="E20:G20" si="8">SUM(E5+E10+E13+E14+E18+E19)</f>
        <v>2813253898</v>
      </c>
      <c r="F20" s="547">
        <f t="shared" si="8"/>
        <v>0</v>
      </c>
      <c r="G20" s="547">
        <f t="shared" si="8"/>
        <v>2813253898</v>
      </c>
      <c r="H20" s="547">
        <f t="shared" ref="H20:J20" si="9">SUM(H5+H10+H13+H14+H18+H19)</f>
        <v>4014382523</v>
      </c>
      <c r="I20" s="547">
        <f t="shared" si="9"/>
        <v>0</v>
      </c>
      <c r="J20" s="548">
        <f t="shared" si="9"/>
        <v>4014382523</v>
      </c>
      <c r="K20" s="61"/>
      <c r="L20" s="61"/>
      <c r="M20" s="61"/>
      <c r="N20" s="61"/>
      <c r="O20" s="61"/>
      <c r="P20" s="61"/>
      <c r="Q20" s="61"/>
      <c r="R20" s="61"/>
      <c r="S20" s="61"/>
    </row>
    <row r="21" spans="1:19" ht="45.75" customHeight="1" thickTop="1" x14ac:dyDescent="0.25">
      <c r="A21" s="3"/>
      <c r="B21" s="539" t="s">
        <v>332</v>
      </c>
      <c r="C21" s="516"/>
      <c r="D21" s="540" t="s">
        <v>357</v>
      </c>
      <c r="E21" s="541" t="s">
        <v>339</v>
      </c>
      <c r="F21" s="542" t="s">
        <v>337</v>
      </c>
      <c r="G21" s="541" t="s">
        <v>340</v>
      </c>
      <c r="H21" s="541" t="s">
        <v>339</v>
      </c>
      <c r="I21" s="542" t="s">
        <v>337</v>
      </c>
      <c r="J21" s="543" t="s">
        <v>340</v>
      </c>
      <c r="K21" s="3"/>
      <c r="L21" s="3"/>
      <c r="M21" s="3"/>
      <c r="N21" s="3"/>
      <c r="O21" s="3"/>
      <c r="P21" s="3"/>
      <c r="Q21" s="3"/>
      <c r="R21" s="3"/>
      <c r="S21" s="3"/>
    </row>
    <row r="22" spans="1:19" ht="12.95" customHeight="1" x14ac:dyDescent="0.25">
      <c r="A22" s="3"/>
      <c r="B22" s="66" t="s">
        <v>333</v>
      </c>
      <c r="C22" s="526" t="s">
        <v>2</v>
      </c>
      <c r="D22" s="527" t="s">
        <v>25</v>
      </c>
      <c r="E22" s="528" t="s">
        <v>6</v>
      </c>
      <c r="F22" s="528" t="s">
        <v>3</v>
      </c>
      <c r="G22" s="528" t="s">
        <v>46</v>
      </c>
      <c r="H22" s="528" t="s">
        <v>6</v>
      </c>
      <c r="I22" s="528" t="s">
        <v>3</v>
      </c>
      <c r="J22" s="529" t="s">
        <v>46</v>
      </c>
      <c r="K22" s="3"/>
      <c r="L22" s="3"/>
      <c r="M22" s="3"/>
      <c r="N22" s="3"/>
      <c r="O22" s="3"/>
      <c r="P22" s="3"/>
      <c r="Q22" s="3"/>
      <c r="R22" s="3"/>
      <c r="S22" s="3"/>
    </row>
    <row r="23" spans="1:19" ht="12.95" customHeight="1" x14ac:dyDescent="0.25">
      <c r="A23" s="3"/>
      <c r="B23" s="66" t="s">
        <v>334</v>
      </c>
      <c r="C23" s="533" t="s">
        <v>332</v>
      </c>
      <c r="D23" s="531" t="s">
        <v>358</v>
      </c>
      <c r="E23" s="532">
        <v>2026088332</v>
      </c>
      <c r="F23" s="532">
        <v>0</v>
      </c>
      <c r="G23" s="532">
        <v>2026088332</v>
      </c>
      <c r="H23" s="532">
        <v>2643007632</v>
      </c>
      <c r="I23" s="532">
        <v>0</v>
      </c>
      <c r="J23" s="532">
        <v>2643007632</v>
      </c>
      <c r="K23" s="3"/>
      <c r="L23" s="3"/>
      <c r="M23" s="3"/>
      <c r="N23" s="3"/>
      <c r="O23" s="3"/>
      <c r="P23" s="3"/>
      <c r="Q23" s="3"/>
      <c r="R23" s="3"/>
      <c r="S23" s="3"/>
    </row>
    <row r="24" spans="1:19" ht="12.95" customHeight="1" x14ac:dyDescent="0.25">
      <c r="A24" s="3"/>
      <c r="B24" s="66" t="s">
        <v>98</v>
      </c>
      <c r="C24" s="533" t="s">
        <v>333</v>
      </c>
      <c r="D24" s="534" t="s">
        <v>359</v>
      </c>
      <c r="E24" s="535">
        <v>98398</v>
      </c>
      <c r="F24" s="535">
        <v>0</v>
      </c>
      <c r="G24" s="535">
        <v>98398</v>
      </c>
      <c r="H24" s="535">
        <v>8213182</v>
      </c>
      <c r="I24" s="535">
        <v>0</v>
      </c>
      <c r="J24" s="535">
        <v>8213182</v>
      </c>
      <c r="K24" s="3"/>
      <c r="L24" s="3"/>
      <c r="M24" s="3"/>
      <c r="N24" s="3"/>
      <c r="O24" s="3"/>
      <c r="P24" s="3"/>
      <c r="Q24" s="3"/>
      <c r="R24" s="3"/>
      <c r="S24" s="3"/>
    </row>
    <row r="25" spans="1:19" ht="12.95" customHeight="1" x14ac:dyDescent="0.25">
      <c r="A25" s="3"/>
      <c r="B25" s="66" t="s">
        <v>99</v>
      </c>
      <c r="C25" s="533" t="s">
        <v>334</v>
      </c>
      <c r="D25" s="534" t="s">
        <v>360</v>
      </c>
      <c r="E25" s="535">
        <v>27143803</v>
      </c>
      <c r="F25" s="535">
        <v>0</v>
      </c>
      <c r="G25" s="535">
        <v>27143803</v>
      </c>
      <c r="H25" s="535">
        <v>7533473</v>
      </c>
      <c r="I25" s="535">
        <v>0</v>
      </c>
      <c r="J25" s="535">
        <v>7533473</v>
      </c>
      <c r="K25" s="3"/>
      <c r="L25" s="3"/>
      <c r="M25" s="3"/>
      <c r="N25" s="3"/>
      <c r="O25" s="3"/>
      <c r="P25" s="3"/>
      <c r="Q25" s="3"/>
      <c r="R25" s="3"/>
      <c r="S25" s="3"/>
    </row>
    <row r="26" spans="1:19" ht="12.95" customHeight="1" x14ac:dyDescent="0.25">
      <c r="A26" s="3"/>
      <c r="B26" s="66" t="s">
        <v>100</v>
      </c>
      <c r="C26" s="533" t="s">
        <v>98</v>
      </c>
      <c r="D26" s="534" t="s">
        <v>361</v>
      </c>
      <c r="E26" s="535">
        <v>323950</v>
      </c>
      <c r="F26" s="535">
        <v>0</v>
      </c>
      <c r="G26" s="535">
        <v>323950</v>
      </c>
      <c r="H26" s="535">
        <v>1313497</v>
      </c>
      <c r="I26" s="535">
        <v>0</v>
      </c>
      <c r="J26" s="535">
        <v>1313497</v>
      </c>
      <c r="K26" s="3"/>
      <c r="L26" s="3"/>
      <c r="M26" s="3"/>
      <c r="N26" s="3"/>
      <c r="O26" s="3"/>
      <c r="P26" s="3"/>
      <c r="Q26" s="3"/>
      <c r="R26" s="3"/>
      <c r="S26" s="3"/>
    </row>
    <row r="27" spans="1:19" ht="12.95" customHeight="1" x14ac:dyDescent="0.25">
      <c r="A27" s="3"/>
      <c r="B27" s="66" t="s">
        <v>101</v>
      </c>
      <c r="C27" s="530" t="s">
        <v>99</v>
      </c>
      <c r="D27" s="531" t="s">
        <v>362</v>
      </c>
      <c r="E27" s="532">
        <v>27566151</v>
      </c>
      <c r="F27" s="532">
        <f t="shared" ref="F27" si="10">SUM(F24:F26)</f>
        <v>0</v>
      </c>
      <c r="G27" s="532">
        <v>27566151</v>
      </c>
      <c r="H27" s="532">
        <v>17060152</v>
      </c>
      <c r="I27" s="532">
        <f t="shared" ref="I27" si="11">SUM(I24:I26)</f>
        <v>0</v>
      </c>
      <c r="J27" s="532">
        <v>17060152</v>
      </c>
      <c r="K27" s="3"/>
      <c r="L27" s="3"/>
      <c r="M27" s="3"/>
      <c r="N27" s="3"/>
      <c r="O27" s="3"/>
      <c r="P27" s="3"/>
      <c r="Q27" s="3"/>
      <c r="R27" s="3"/>
      <c r="S27" s="3"/>
    </row>
    <row r="28" spans="1:19" ht="12.95" customHeight="1" x14ac:dyDescent="0.25">
      <c r="A28" s="3"/>
      <c r="B28" s="66" t="s">
        <v>102</v>
      </c>
      <c r="C28" s="530" t="s">
        <v>100</v>
      </c>
      <c r="D28" s="531" t="s">
        <v>363</v>
      </c>
      <c r="E28" s="532"/>
      <c r="F28" s="532">
        <v>0</v>
      </c>
      <c r="G28" s="532"/>
      <c r="H28" s="532"/>
      <c r="I28" s="532">
        <v>0</v>
      </c>
      <c r="J28" s="532"/>
      <c r="K28" s="3"/>
      <c r="L28" s="3"/>
      <c r="M28" s="3"/>
      <c r="N28" s="3"/>
      <c r="O28" s="3"/>
      <c r="P28" s="3"/>
      <c r="Q28" s="3"/>
      <c r="R28" s="3"/>
      <c r="S28" s="3"/>
    </row>
    <row r="29" spans="1:19" ht="12.95" customHeight="1" x14ac:dyDescent="0.25">
      <c r="A29" s="3"/>
      <c r="B29" s="66" t="s">
        <v>103</v>
      </c>
      <c r="C29" s="530" t="s">
        <v>101</v>
      </c>
      <c r="D29" s="536" t="s">
        <v>364</v>
      </c>
      <c r="E29" s="537"/>
      <c r="F29" s="537">
        <v>0</v>
      </c>
      <c r="G29" s="537"/>
      <c r="H29" s="537"/>
      <c r="I29" s="537">
        <v>0</v>
      </c>
      <c r="J29" s="537"/>
      <c r="K29" s="3"/>
      <c r="L29" s="3"/>
      <c r="M29" s="3"/>
      <c r="N29" s="3"/>
      <c r="O29" s="3"/>
      <c r="P29" s="3"/>
      <c r="Q29" s="3"/>
      <c r="R29" s="3"/>
      <c r="S29" s="3"/>
    </row>
    <row r="30" spans="1:19" ht="12.95" customHeight="1" thickBot="1" x14ac:dyDescent="0.3">
      <c r="A30" s="3"/>
      <c r="B30" s="538" t="s">
        <v>104</v>
      </c>
      <c r="C30" s="513" t="s">
        <v>102</v>
      </c>
      <c r="D30" s="536" t="s">
        <v>365</v>
      </c>
      <c r="E30" s="537">
        <v>759599415</v>
      </c>
      <c r="F30" s="537">
        <v>0</v>
      </c>
      <c r="G30" s="537">
        <v>759599415</v>
      </c>
      <c r="H30" s="537">
        <v>1354314739</v>
      </c>
      <c r="I30" s="537">
        <v>0</v>
      </c>
      <c r="J30" s="537">
        <v>1354314739</v>
      </c>
      <c r="K30" s="3"/>
      <c r="L30" s="3"/>
      <c r="M30" s="3"/>
      <c r="N30" s="3"/>
      <c r="O30" s="3"/>
      <c r="P30" s="3"/>
      <c r="Q30" s="3"/>
      <c r="R30" s="3"/>
      <c r="S30" s="3"/>
    </row>
    <row r="31" spans="1:19" ht="12.95" customHeight="1" thickTop="1" thickBot="1" x14ac:dyDescent="0.3">
      <c r="A31" s="3"/>
      <c r="B31" s="549" t="s">
        <v>105</v>
      </c>
      <c r="C31" s="545" t="s">
        <v>103</v>
      </c>
      <c r="D31" s="546" t="s">
        <v>366</v>
      </c>
      <c r="E31" s="547">
        <f t="shared" ref="E31:F31" si="12">SUM(E23+E27+E28+E29+E30)</f>
        <v>2813253898</v>
      </c>
      <c r="F31" s="547">
        <f t="shared" si="12"/>
        <v>0</v>
      </c>
      <c r="G31" s="547">
        <f t="shared" ref="G31" si="13">SUM(G23+G27+G28+G29+G30)</f>
        <v>2813253898</v>
      </c>
      <c r="H31" s="547">
        <f t="shared" ref="H31:J31" si="14">SUM(H23+H27+H28+H29+H30)</f>
        <v>4014382523</v>
      </c>
      <c r="I31" s="547">
        <f t="shared" si="14"/>
        <v>0</v>
      </c>
      <c r="J31" s="548">
        <f t="shared" si="14"/>
        <v>4014382523</v>
      </c>
      <c r="K31" s="3"/>
      <c r="L31" s="3"/>
      <c r="M31" s="3"/>
      <c r="N31" s="3"/>
      <c r="O31" s="3"/>
      <c r="P31" s="3"/>
      <c r="Q31" s="3"/>
      <c r="R31" s="3"/>
      <c r="S31" s="3"/>
    </row>
    <row r="32" spans="1:19" ht="15.75" thickTop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</sheetData>
  <mergeCells count="1">
    <mergeCell ref="I1:J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&amp;C&amp;"-,Félkövér"&amp;14
Egyszerűsített mérleg&amp;R 19. melléklet a 7/2018. (V.30.) önkormányzati rendelethez, 
adatok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74"/>
  <sheetViews>
    <sheetView view="pageBreakPreview" topLeftCell="A16" zoomScale="60" zoomScaleNormal="100" workbookViewId="0">
      <selection activeCell="I72" sqref="I72"/>
    </sheetView>
  </sheetViews>
  <sheetFormatPr defaultColWidth="8" defaultRowHeight="12.75" x14ac:dyDescent="0.25"/>
  <cols>
    <col min="1" max="1" width="3.7109375" style="177" customWidth="1"/>
    <col min="2" max="2" width="14.85546875" style="138" customWidth="1"/>
    <col min="3" max="3" width="61.7109375" style="138" customWidth="1"/>
    <col min="4" max="4" width="12.140625" style="138" customWidth="1"/>
    <col min="5" max="7" width="13.140625" style="138" customWidth="1"/>
    <col min="8" max="8" width="11.140625" style="138" customWidth="1"/>
    <col min="9" max="9" width="11" style="138" customWidth="1"/>
    <col min="10" max="10" width="13.7109375" style="138" customWidth="1"/>
    <col min="11" max="11" width="12" style="138" customWidth="1"/>
    <col min="12" max="12" width="11.28515625" style="138" customWidth="1"/>
    <col min="13" max="13" width="11.140625" style="138" customWidth="1"/>
    <col min="14" max="14" width="8" style="138"/>
    <col min="15" max="15" width="13.28515625" style="138" customWidth="1"/>
    <col min="16" max="16384" width="8" style="138"/>
  </cols>
  <sheetData>
    <row r="1" spans="1:10" s="134" customFormat="1" ht="25.5" customHeight="1" thickTop="1" thickBot="1" x14ac:dyDescent="0.3">
      <c r="A1" s="761" t="s">
        <v>513</v>
      </c>
      <c r="B1" s="762"/>
      <c r="C1" s="766" t="s">
        <v>561</v>
      </c>
      <c r="D1" s="767"/>
      <c r="E1" s="767"/>
      <c r="F1" s="767"/>
      <c r="G1" s="768"/>
    </row>
    <row r="2" spans="1:10" s="134" customFormat="1" ht="16.5" thickBot="1" x14ac:dyDescent="0.3">
      <c r="A2" s="305" t="s">
        <v>63</v>
      </c>
      <c r="B2" s="306"/>
      <c r="C2" s="769" t="s">
        <v>562</v>
      </c>
      <c r="D2" s="770"/>
      <c r="E2" s="770"/>
      <c r="F2" s="770"/>
      <c r="G2" s="771"/>
    </row>
    <row r="3" spans="1:10" s="2" customFormat="1" ht="15.95" customHeight="1" thickBot="1" x14ac:dyDescent="0.3">
      <c r="A3" s="763" t="s">
        <v>648</v>
      </c>
      <c r="B3" s="764"/>
      <c r="C3" s="764"/>
      <c r="D3" s="764"/>
      <c r="E3" s="764"/>
      <c r="F3" s="764"/>
      <c r="G3" s="765"/>
    </row>
    <row r="4" spans="1:10" ht="37.5" thickTop="1" thickBot="1" x14ac:dyDescent="0.3">
      <c r="A4" s="753"/>
      <c r="B4" s="754"/>
      <c r="C4" s="137" t="s">
        <v>60</v>
      </c>
      <c r="D4" s="96" t="s">
        <v>650</v>
      </c>
      <c r="E4" s="96" t="s">
        <v>651</v>
      </c>
      <c r="F4" s="96" t="s">
        <v>652</v>
      </c>
      <c r="G4" s="97" t="s">
        <v>653</v>
      </c>
    </row>
    <row r="5" spans="1:10" ht="13.5" thickBot="1" x14ac:dyDescent="0.3">
      <c r="A5" s="755" t="s">
        <v>59</v>
      </c>
      <c r="B5" s="756"/>
      <c r="C5" s="756"/>
      <c r="D5" s="756"/>
      <c r="E5" s="756"/>
      <c r="F5" s="756"/>
      <c r="G5" s="757"/>
    </row>
    <row r="6" spans="1:10" s="142" customFormat="1" ht="12.95" customHeight="1" thickTop="1" thickBot="1" x14ac:dyDescent="0.3">
      <c r="A6" s="143">
        <v>1</v>
      </c>
      <c r="B6" s="163">
        <v>2</v>
      </c>
      <c r="C6" s="163">
        <v>3</v>
      </c>
      <c r="D6" s="163">
        <v>4</v>
      </c>
      <c r="E6" s="163">
        <v>5</v>
      </c>
      <c r="F6" s="163">
        <v>6</v>
      </c>
      <c r="G6" s="340">
        <v>7</v>
      </c>
    </row>
    <row r="7" spans="1:10" s="146" customFormat="1" ht="12" customHeight="1" thickTop="1" thickBot="1" x14ac:dyDescent="0.3">
      <c r="A7" s="143" t="s">
        <v>284</v>
      </c>
      <c r="B7" s="144" t="s">
        <v>2</v>
      </c>
      <c r="C7" s="144" t="s">
        <v>515</v>
      </c>
      <c r="D7" s="178">
        <f>SUM(D8:D16)</f>
        <v>9516000</v>
      </c>
      <c r="E7" s="178">
        <f>SUM(E8:E16)</f>
        <v>60190533</v>
      </c>
      <c r="F7" s="178">
        <f>SUM(F8:F16)</f>
        <v>60190533</v>
      </c>
      <c r="G7" s="264">
        <f>SUM(F7/E7%)</f>
        <v>100</v>
      </c>
      <c r="I7" s="681"/>
      <c r="J7" s="682"/>
    </row>
    <row r="8" spans="1:10" s="146" customFormat="1" ht="12" customHeight="1" x14ac:dyDescent="0.25">
      <c r="A8" s="330"/>
      <c r="B8" s="148" t="s">
        <v>1</v>
      </c>
      <c r="C8" s="110" t="s">
        <v>582</v>
      </c>
      <c r="D8" s="179"/>
      <c r="E8" s="179">
        <v>31402645</v>
      </c>
      <c r="F8" s="179">
        <v>31402645</v>
      </c>
      <c r="G8" s="265">
        <f t="shared" ref="G8:G17" si="0">SUM(F8/E8%)</f>
        <v>100</v>
      </c>
      <c r="J8" s="682"/>
    </row>
    <row r="9" spans="1:10" s="146" customFormat="1" ht="12" customHeight="1" x14ac:dyDescent="0.25">
      <c r="A9" s="331"/>
      <c r="B9" s="148" t="s">
        <v>0</v>
      </c>
      <c r="C9" s="220" t="s">
        <v>584</v>
      </c>
      <c r="D9" s="221">
        <v>773000</v>
      </c>
      <c r="E9" s="221">
        <v>7366959</v>
      </c>
      <c r="F9" s="221">
        <v>7366959</v>
      </c>
      <c r="G9" s="266">
        <f t="shared" si="0"/>
        <v>100</v>
      </c>
      <c r="I9" s="681"/>
      <c r="J9" s="683"/>
    </row>
    <row r="10" spans="1:10" s="146" customFormat="1" ht="12" customHeight="1" x14ac:dyDescent="0.25">
      <c r="A10" s="331"/>
      <c r="B10" s="148" t="s">
        <v>36</v>
      </c>
      <c r="C10" s="220" t="s">
        <v>586</v>
      </c>
      <c r="D10" s="223">
        <v>570000</v>
      </c>
      <c r="E10" s="223">
        <v>623190</v>
      </c>
      <c r="F10" s="223">
        <v>623190</v>
      </c>
      <c r="G10" s="266">
        <f t="shared" si="0"/>
        <v>100</v>
      </c>
      <c r="J10" s="682"/>
    </row>
    <row r="11" spans="1:10" s="146" customFormat="1" ht="12" customHeight="1" x14ac:dyDescent="0.25">
      <c r="A11" s="331"/>
      <c r="B11" s="148" t="s">
        <v>35</v>
      </c>
      <c r="C11" s="220" t="s">
        <v>588</v>
      </c>
      <c r="D11" s="221">
        <v>0</v>
      </c>
      <c r="E11" s="221">
        <v>1559082</v>
      </c>
      <c r="F11" s="221">
        <v>1559082</v>
      </c>
      <c r="G11" s="266"/>
      <c r="J11" s="682"/>
    </row>
    <row r="12" spans="1:10" s="146" customFormat="1" ht="12" customHeight="1" x14ac:dyDescent="0.25">
      <c r="A12" s="331"/>
      <c r="B12" s="148" t="s">
        <v>58</v>
      </c>
      <c r="C12" s="220" t="s">
        <v>590</v>
      </c>
      <c r="D12" s="221">
        <v>6150000</v>
      </c>
      <c r="E12" s="221">
        <v>7187670</v>
      </c>
      <c r="F12" s="221">
        <v>7187670</v>
      </c>
      <c r="G12" s="266">
        <f t="shared" si="0"/>
        <v>100</v>
      </c>
      <c r="J12" s="682"/>
    </row>
    <row r="13" spans="1:10" s="146" customFormat="1" ht="12" customHeight="1" x14ac:dyDescent="0.25">
      <c r="A13" s="332"/>
      <c r="B13" s="148" t="s">
        <v>32</v>
      </c>
      <c r="C13" s="220" t="s">
        <v>592</v>
      </c>
      <c r="D13" s="221">
        <v>2023000</v>
      </c>
      <c r="E13" s="221">
        <v>11252977</v>
      </c>
      <c r="F13" s="221">
        <v>11252977</v>
      </c>
      <c r="G13" s="266">
        <f t="shared" si="0"/>
        <v>100</v>
      </c>
      <c r="J13" s="682"/>
    </row>
    <row r="14" spans="1:10" s="151" customFormat="1" ht="12" customHeight="1" x14ac:dyDescent="0.25">
      <c r="A14" s="331"/>
      <c r="B14" s="148" t="s">
        <v>31</v>
      </c>
      <c r="C14" s="220" t="s">
        <v>677</v>
      </c>
      <c r="D14" s="221"/>
      <c r="E14" s="221"/>
      <c r="F14" s="221">
        <v>0</v>
      </c>
      <c r="G14" s="266"/>
      <c r="J14" s="682"/>
    </row>
    <row r="15" spans="1:10" s="151" customFormat="1" ht="12" customHeight="1" x14ac:dyDescent="0.25">
      <c r="A15" s="333"/>
      <c r="B15" s="148" t="s">
        <v>30</v>
      </c>
      <c r="C15" s="220" t="s">
        <v>676</v>
      </c>
      <c r="D15" s="221"/>
      <c r="E15" s="221">
        <v>27000</v>
      </c>
      <c r="F15" s="221">
        <v>27000</v>
      </c>
      <c r="G15" s="266">
        <f t="shared" si="0"/>
        <v>100</v>
      </c>
      <c r="J15" s="682"/>
    </row>
    <row r="16" spans="1:10" s="151" customFormat="1" ht="12" customHeight="1" thickBot="1" x14ac:dyDescent="0.3">
      <c r="A16" s="334"/>
      <c r="B16" s="167" t="s">
        <v>29</v>
      </c>
      <c r="C16" s="226" t="s">
        <v>554</v>
      </c>
      <c r="D16" s="227"/>
      <c r="E16" s="227">
        <v>771010</v>
      </c>
      <c r="F16" s="221">
        <v>771010</v>
      </c>
      <c r="G16" s="266">
        <f t="shared" si="0"/>
        <v>100</v>
      </c>
      <c r="J16" s="684"/>
    </row>
    <row r="17" spans="1:7" s="146" customFormat="1" ht="12" customHeight="1" thickBot="1" x14ac:dyDescent="0.3">
      <c r="A17" s="335" t="s">
        <v>292</v>
      </c>
      <c r="B17" s="108" t="s">
        <v>25</v>
      </c>
      <c r="C17" s="116" t="s">
        <v>520</v>
      </c>
      <c r="D17" s="180">
        <f>SUM(D18:D20)</f>
        <v>0</v>
      </c>
      <c r="E17" s="180">
        <f>SUM(E18:E20)</f>
        <v>2508000</v>
      </c>
      <c r="F17" s="180">
        <f>SUM(F18:F20)</f>
        <v>422000</v>
      </c>
      <c r="G17" s="268">
        <f t="shared" si="0"/>
        <v>16.826156299840509</v>
      </c>
    </row>
    <row r="18" spans="1:7" s="146" customFormat="1" ht="12" customHeight="1" x14ac:dyDescent="0.25">
      <c r="A18" s="332"/>
      <c r="B18" s="148" t="s">
        <v>24</v>
      </c>
      <c r="C18" s="308" t="s">
        <v>486</v>
      </c>
      <c r="D18" s="181"/>
      <c r="E18" s="181"/>
      <c r="F18" s="181"/>
      <c r="G18" s="149"/>
    </row>
    <row r="19" spans="1:7" s="146" customFormat="1" ht="12" customHeight="1" x14ac:dyDescent="0.25">
      <c r="A19" s="332"/>
      <c r="B19" s="229" t="s">
        <v>23</v>
      </c>
      <c r="C19" s="309" t="s">
        <v>597</v>
      </c>
      <c r="D19" s="221"/>
      <c r="E19" s="221"/>
      <c r="F19" s="221"/>
      <c r="G19" s="222">
        <v>0</v>
      </c>
    </row>
    <row r="20" spans="1:7" s="146" customFormat="1" ht="12" customHeight="1" thickBot="1" x14ac:dyDescent="0.3">
      <c r="A20" s="332"/>
      <c r="B20" s="229" t="s">
        <v>21</v>
      </c>
      <c r="C20" s="309" t="s">
        <v>521</v>
      </c>
      <c r="D20" s="231"/>
      <c r="E20" s="685">
        <v>2508000</v>
      </c>
      <c r="F20" s="248">
        <v>422000</v>
      </c>
      <c r="G20" s="267">
        <f t="shared" ref="G20:G23" si="1">SUM(F20/E20%)</f>
        <v>16.826156299840509</v>
      </c>
    </row>
    <row r="21" spans="1:7" s="146" customFormat="1" ht="12" customHeight="1" thickBot="1" x14ac:dyDescent="0.3">
      <c r="A21" s="331" t="s">
        <v>498</v>
      </c>
      <c r="B21" s="104" t="s">
        <v>2</v>
      </c>
      <c r="C21" s="104" t="s">
        <v>563</v>
      </c>
      <c r="D21" s="182">
        <f>SUM(D22+D23)</f>
        <v>0</v>
      </c>
      <c r="E21" s="182">
        <f>SUM(E22+E23)</f>
        <v>6248661</v>
      </c>
      <c r="F21" s="182">
        <f>SUM(F22+F23)</f>
        <v>6248661</v>
      </c>
      <c r="G21" s="264">
        <f t="shared" si="1"/>
        <v>100</v>
      </c>
    </row>
    <row r="22" spans="1:7" s="151" customFormat="1" ht="12" customHeight="1" thickBot="1" x14ac:dyDescent="0.3">
      <c r="A22" s="331"/>
      <c r="B22" s="104" t="s">
        <v>25</v>
      </c>
      <c r="C22" s="104" t="s">
        <v>624</v>
      </c>
      <c r="D22" s="180"/>
      <c r="E22" s="180"/>
      <c r="F22" s="182"/>
      <c r="G22" s="264"/>
    </row>
    <row r="23" spans="1:7" s="151" customFormat="1" ht="12" customHeight="1" thickBot="1" x14ac:dyDescent="0.3">
      <c r="A23" s="331"/>
      <c r="B23" s="108" t="s">
        <v>12</v>
      </c>
      <c r="C23" s="108" t="s">
        <v>598</v>
      </c>
      <c r="D23" s="182">
        <f>SUM(D24+D25+D26+D27)</f>
        <v>0</v>
      </c>
      <c r="E23" s="182">
        <f>SUM(E24+E25+E26+E27)</f>
        <v>6248661</v>
      </c>
      <c r="F23" s="182">
        <f>SUM(F24+F25+F26+F27)</f>
        <v>6248661</v>
      </c>
      <c r="G23" s="264">
        <f t="shared" si="1"/>
        <v>100</v>
      </c>
    </row>
    <row r="24" spans="1:7" s="151" customFormat="1" ht="12" customHeight="1" thickBot="1" x14ac:dyDescent="0.3">
      <c r="A24" s="336"/>
      <c r="B24" s="155" t="s">
        <v>625</v>
      </c>
      <c r="C24" s="119" t="s">
        <v>489</v>
      </c>
      <c r="D24" s="179"/>
      <c r="E24" s="179"/>
      <c r="F24" s="341"/>
      <c r="G24" s="342"/>
    </row>
    <row r="25" spans="1:7" s="151" customFormat="1" ht="12" customHeight="1" thickBot="1" x14ac:dyDescent="0.3">
      <c r="A25" s="336"/>
      <c r="B25" s="229" t="s">
        <v>626</v>
      </c>
      <c r="C25" s="220" t="s">
        <v>491</v>
      </c>
      <c r="D25" s="221"/>
      <c r="E25" s="221"/>
      <c r="F25" s="221"/>
      <c r="G25" s="222"/>
    </row>
    <row r="26" spans="1:7" s="151" customFormat="1" ht="12" customHeight="1" thickBot="1" x14ac:dyDescent="0.3">
      <c r="A26" s="336"/>
      <c r="B26" s="229" t="s">
        <v>627</v>
      </c>
      <c r="C26" s="220" t="s">
        <v>599</v>
      </c>
      <c r="D26" s="221"/>
      <c r="E26" s="221">
        <v>6248661</v>
      </c>
      <c r="F26" s="221">
        <v>6248661</v>
      </c>
      <c r="G26" s="266">
        <f t="shared" ref="G26" si="2">SUM(F26/E26%)</f>
        <v>100</v>
      </c>
    </row>
    <row r="27" spans="1:7" s="146" customFormat="1" ht="12" customHeight="1" thickBot="1" x14ac:dyDescent="0.3">
      <c r="A27" s="335"/>
      <c r="B27" s="229" t="s">
        <v>11</v>
      </c>
      <c r="C27" s="249" t="s">
        <v>600</v>
      </c>
      <c r="D27" s="250">
        <f>SUM(D29+D30+D28)</f>
        <v>0</v>
      </c>
      <c r="E27" s="250">
        <f>SUM(E29+E30+E28)</f>
        <v>0</v>
      </c>
      <c r="F27" s="250">
        <f>SUM(F29+F30+F28)</f>
        <v>0</v>
      </c>
      <c r="G27" s="266"/>
    </row>
    <row r="28" spans="1:7" s="146" customFormat="1" ht="12" customHeight="1" x14ac:dyDescent="0.25">
      <c r="A28" s="330"/>
      <c r="B28" s="229" t="s">
        <v>10</v>
      </c>
      <c r="C28" s="310" t="s">
        <v>564</v>
      </c>
      <c r="D28" s="221"/>
      <c r="E28" s="221"/>
      <c r="F28" s="250"/>
      <c r="G28" s="251"/>
    </row>
    <row r="29" spans="1:7" s="146" customFormat="1" ht="12" customHeight="1" thickBot="1" x14ac:dyDescent="0.3">
      <c r="A29" s="334"/>
      <c r="B29" s="229" t="s">
        <v>9</v>
      </c>
      <c r="C29" s="310" t="s">
        <v>565</v>
      </c>
      <c r="D29" s="252"/>
      <c r="E29" s="252"/>
      <c r="F29" s="221"/>
      <c r="G29" s="266"/>
    </row>
    <row r="30" spans="1:7" s="151" customFormat="1" ht="12" customHeight="1" thickBot="1" x14ac:dyDescent="0.3">
      <c r="A30" s="337"/>
      <c r="B30" s="229" t="s">
        <v>476</v>
      </c>
      <c r="C30" s="311" t="s">
        <v>628</v>
      </c>
      <c r="D30" s="227"/>
      <c r="E30" s="227"/>
      <c r="F30" s="227"/>
      <c r="G30" s="228"/>
    </row>
    <row r="31" spans="1:7" s="151" customFormat="1" ht="12" customHeight="1" thickBot="1" x14ac:dyDescent="0.3">
      <c r="A31" s="338" t="s">
        <v>503</v>
      </c>
      <c r="B31" s="156"/>
      <c r="C31" s="157" t="s">
        <v>497</v>
      </c>
      <c r="D31" s="183">
        <f>SUM(D7+D17+D21)</f>
        <v>9516000</v>
      </c>
      <c r="E31" s="183">
        <f>SUM(E7+E17+E21)</f>
        <v>68947194</v>
      </c>
      <c r="F31" s="183">
        <f>SUM(F7+F17+F21)</f>
        <v>66861194</v>
      </c>
      <c r="G31" s="269">
        <f t="shared" ref="G31" si="3">SUM(F31/E31%)</f>
        <v>96.974496162962055</v>
      </c>
    </row>
    <row r="32" spans="1:7" s="151" customFormat="1" ht="15" customHeight="1" thickTop="1" x14ac:dyDescent="0.25">
      <c r="A32" s="158"/>
      <c r="B32" s="158"/>
      <c r="C32" s="159"/>
      <c r="D32" s="160"/>
      <c r="E32" s="160"/>
      <c r="F32" s="160"/>
      <c r="G32" s="160"/>
    </row>
    <row r="33" spans="1:15" ht="13.5" thickBot="1" x14ac:dyDescent="0.3">
      <c r="A33" s="161"/>
      <c r="B33" s="162"/>
      <c r="C33" s="162"/>
      <c r="D33" s="162"/>
      <c r="E33" s="162"/>
      <c r="F33" s="162"/>
      <c r="G33" s="162"/>
    </row>
    <row r="34" spans="1:15" s="142" customFormat="1" ht="16.5" customHeight="1" thickTop="1" thickBot="1" x14ac:dyDescent="0.3">
      <c r="A34" s="758" t="s">
        <v>57</v>
      </c>
      <c r="B34" s="759"/>
      <c r="C34" s="759"/>
      <c r="D34" s="759"/>
      <c r="E34" s="759"/>
      <c r="F34" s="759"/>
      <c r="G34" s="760"/>
    </row>
    <row r="35" spans="1:15" s="1" customFormat="1" ht="12" customHeight="1" thickBot="1" x14ac:dyDescent="0.3">
      <c r="A35" s="336" t="s">
        <v>2</v>
      </c>
      <c r="B35" s="104" t="s">
        <v>284</v>
      </c>
      <c r="C35" s="313" t="s">
        <v>506</v>
      </c>
      <c r="D35" s="343">
        <f>SUM(D36+D37+D38+D39+D44)</f>
        <v>244673869</v>
      </c>
      <c r="E35" s="343">
        <f>SUM(E36+E37+E38+E39+E44)</f>
        <v>546530158</v>
      </c>
      <c r="F35" s="166">
        <f>SUM(F36+F37+F38+F39+F44)</f>
        <v>472633234</v>
      </c>
      <c r="G35" s="268">
        <f t="shared" ref="G35:G39" si="4">SUM(F35/E35%)</f>
        <v>86.478893631337357</v>
      </c>
      <c r="M35" s="184"/>
      <c r="N35" s="185"/>
    </row>
    <row r="36" spans="1:15" ht="12" customHeight="1" x14ac:dyDescent="0.25">
      <c r="A36" s="344"/>
      <c r="B36" s="155" t="s">
        <v>1</v>
      </c>
      <c r="C36" s="125" t="s">
        <v>605</v>
      </c>
      <c r="D36" s="165">
        <v>86932120</v>
      </c>
      <c r="E36" s="165">
        <v>212657199</v>
      </c>
      <c r="F36" s="173">
        <v>194809052</v>
      </c>
      <c r="G36" s="275">
        <f t="shared" si="4"/>
        <v>91.607080745947371</v>
      </c>
      <c r="H36" s="186"/>
      <c r="I36" s="186"/>
      <c r="J36" s="186"/>
      <c r="K36" s="185"/>
      <c r="L36" s="186"/>
      <c r="M36" s="482"/>
      <c r="N36" s="186"/>
    </row>
    <row r="37" spans="1:15" ht="12" customHeight="1" x14ac:dyDescent="0.25">
      <c r="A37" s="345"/>
      <c r="B37" s="229" t="s">
        <v>0</v>
      </c>
      <c r="C37" s="220" t="s">
        <v>606</v>
      </c>
      <c r="D37" s="238">
        <v>13680000</v>
      </c>
      <c r="E37" s="238">
        <v>27736731</v>
      </c>
      <c r="F37" s="238">
        <v>27736731</v>
      </c>
      <c r="G37" s="270">
        <f t="shared" si="4"/>
        <v>100</v>
      </c>
      <c r="H37" s="186"/>
      <c r="I37" s="186"/>
      <c r="J37" s="186"/>
      <c r="K37" s="185"/>
      <c r="L37" s="186"/>
      <c r="M37" s="482"/>
      <c r="N37" s="186"/>
    </row>
    <row r="38" spans="1:15" ht="12" customHeight="1" thickBot="1" x14ac:dyDescent="0.3">
      <c r="A38" s="347"/>
      <c r="B38" s="244" t="s">
        <v>36</v>
      </c>
      <c r="C38" s="307" t="s">
        <v>607</v>
      </c>
      <c r="D38" s="276">
        <v>95814749</v>
      </c>
      <c r="E38" s="276">
        <v>254999602</v>
      </c>
      <c r="F38" s="276">
        <v>207349753</v>
      </c>
      <c r="G38" s="316">
        <f t="shared" si="4"/>
        <v>81.313755540685122</v>
      </c>
      <c r="H38" s="186"/>
      <c r="I38" s="186"/>
      <c r="J38" s="186"/>
      <c r="K38" s="185"/>
      <c r="L38" s="186"/>
      <c r="M38" s="482"/>
      <c r="N38" s="186"/>
    </row>
    <row r="39" spans="1:15" ht="12" customHeight="1" thickBot="1" x14ac:dyDescent="0.3">
      <c r="A39" s="336"/>
      <c r="B39" s="170" t="s">
        <v>35</v>
      </c>
      <c r="C39" s="171" t="s">
        <v>56</v>
      </c>
      <c r="D39" s="166">
        <f>SUM(D40:D43)</f>
        <v>36364000</v>
      </c>
      <c r="E39" s="166">
        <f>SUM(E40:E43)</f>
        <v>22594000</v>
      </c>
      <c r="F39" s="166">
        <f>SUM(F40:F43)</f>
        <v>17181497</v>
      </c>
      <c r="G39" s="351">
        <f t="shared" si="4"/>
        <v>76.044511817296623</v>
      </c>
      <c r="H39" s="186"/>
      <c r="I39" s="186"/>
      <c r="J39" s="186"/>
      <c r="K39" s="185"/>
      <c r="L39" s="186"/>
      <c r="M39" s="482"/>
      <c r="N39" s="185"/>
    </row>
    <row r="40" spans="1:15" ht="12" customHeight="1" x14ac:dyDescent="0.25">
      <c r="A40" s="348"/>
      <c r="B40" s="148" t="s">
        <v>524</v>
      </c>
      <c r="C40" s="130" t="s">
        <v>608</v>
      </c>
      <c r="D40" s="350"/>
      <c r="E40" s="350">
        <v>2802000</v>
      </c>
      <c r="F40" s="350">
        <v>2802000</v>
      </c>
      <c r="G40" s="270">
        <f t="shared" ref="G40:G61" si="5">SUM(F40/E40%)</f>
        <v>100</v>
      </c>
      <c r="H40" s="186"/>
      <c r="I40" s="186"/>
      <c r="J40" s="186"/>
      <c r="K40" s="185"/>
      <c r="L40" s="186"/>
      <c r="M40" s="482"/>
      <c r="N40" s="187"/>
    </row>
    <row r="41" spans="1:15" ht="12" customHeight="1" x14ac:dyDescent="0.25">
      <c r="A41" s="345"/>
      <c r="B41" s="229" t="s">
        <v>35</v>
      </c>
      <c r="C41" s="235" t="s">
        <v>609</v>
      </c>
      <c r="D41" s="238"/>
      <c r="E41" s="238"/>
      <c r="F41" s="238"/>
      <c r="G41" s="255"/>
      <c r="H41" s="186"/>
      <c r="I41" s="186"/>
      <c r="J41" s="186"/>
      <c r="K41" s="185"/>
      <c r="L41" s="186"/>
      <c r="M41" s="482"/>
      <c r="N41" s="187"/>
    </row>
    <row r="42" spans="1:15" s="1" customFormat="1" ht="12" customHeight="1" x14ac:dyDescent="0.2">
      <c r="A42" s="345"/>
      <c r="B42" s="229" t="s">
        <v>525</v>
      </c>
      <c r="C42" s="239" t="s">
        <v>556</v>
      </c>
      <c r="D42" s="238">
        <v>6432000</v>
      </c>
      <c r="E42" s="238">
        <v>0</v>
      </c>
      <c r="F42" s="480">
        <v>0</v>
      </c>
      <c r="G42" s="270"/>
      <c r="H42" s="186"/>
      <c r="I42" s="186"/>
      <c r="J42" s="186"/>
      <c r="K42" s="185"/>
      <c r="L42" s="186"/>
      <c r="M42" s="482"/>
      <c r="N42" s="187"/>
    </row>
    <row r="43" spans="1:15" ht="12" customHeight="1" thickBot="1" x14ac:dyDescent="0.25">
      <c r="A43" s="347"/>
      <c r="B43" s="244" t="s">
        <v>526</v>
      </c>
      <c r="C43" s="273" t="s">
        <v>557</v>
      </c>
      <c r="D43" s="276">
        <v>29932000</v>
      </c>
      <c r="E43" s="276">
        <v>19792000</v>
      </c>
      <c r="F43" s="480">
        <v>14379497</v>
      </c>
      <c r="G43" s="316">
        <f t="shared" si="5"/>
        <v>72.653077000808409</v>
      </c>
      <c r="H43" s="186"/>
      <c r="I43" s="186"/>
      <c r="J43" s="186"/>
      <c r="K43" s="185"/>
      <c r="L43" s="186"/>
      <c r="M43" s="482"/>
      <c r="N43" s="187"/>
    </row>
    <row r="44" spans="1:15" ht="12" customHeight="1" thickBot="1" x14ac:dyDescent="0.3">
      <c r="A44" s="336"/>
      <c r="B44" s="170" t="s">
        <v>58</v>
      </c>
      <c r="C44" s="171" t="s">
        <v>33</v>
      </c>
      <c r="D44" s="166">
        <f>SUM(D45:D47)</f>
        <v>11883000</v>
      </c>
      <c r="E44" s="166">
        <f t="shared" ref="E44:F44" si="6">SUM(E45:E47)</f>
        <v>28542626</v>
      </c>
      <c r="F44" s="166">
        <f t="shared" si="6"/>
        <v>25556201</v>
      </c>
      <c r="G44" s="351">
        <f t="shared" ref="G44" si="7">SUM(F44/E44%)</f>
        <v>89.536964818864249</v>
      </c>
      <c r="H44" s="186"/>
      <c r="I44" s="186"/>
      <c r="J44" s="186"/>
      <c r="K44" s="185"/>
      <c r="L44" s="186"/>
      <c r="M44" s="482"/>
      <c r="N44" s="187"/>
    </row>
    <row r="45" spans="1:15" ht="12" customHeight="1" x14ac:dyDescent="0.25">
      <c r="A45" s="348"/>
      <c r="B45" s="148" t="s">
        <v>527</v>
      </c>
      <c r="C45" s="130" t="s">
        <v>528</v>
      </c>
      <c r="D45" s="173"/>
      <c r="E45" s="173">
        <v>4853667</v>
      </c>
      <c r="F45" s="173">
        <v>4853667</v>
      </c>
      <c r="G45" s="270">
        <f t="shared" si="5"/>
        <v>100</v>
      </c>
      <c r="H45" s="186"/>
      <c r="I45" s="186"/>
      <c r="J45" s="186"/>
      <c r="K45" s="185"/>
      <c r="L45" s="186"/>
      <c r="M45" s="482"/>
      <c r="N45" s="187"/>
    </row>
    <row r="46" spans="1:15" ht="12" customHeight="1" x14ac:dyDescent="0.25">
      <c r="A46" s="345"/>
      <c r="B46" s="229" t="s">
        <v>529</v>
      </c>
      <c r="C46" s="235" t="s">
        <v>530</v>
      </c>
      <c r="D46" s="238">
        <v>8473000</v>
      </c>
      <c r="E46" s="238">
        <v>8526225</v>
      </c>
      <c r="F46" s="238">
        <v>5640266</v>
      </c>
      <c r="G46" s="270">
        <f t="shared" si="5"/>
        <v>66.151972297235886</v>
      </c>
      <c r="H46" s="186"/>
      <c r="I46" s="186"/>
      <c r="J46" s="186"/>
      <c r="K46" s="185"/>
      <c r="L46" s="186"/>
      <c r="M46" s="482"/>
      <c r="N46" s="187"/>
    </row>
    <row r="47" spans="1:15" ht="12" customHeight="1" thickBot="1" x14ac:dyDescent="0.3">
      <c r="A47" s="346"/>
      <c r="B47" s="240" t="s">
        <v>531</v>
      </c>
      <c r="C47" s="241" t="s">
        <v>532</v>
      </c>
      <c r="D47" s="243">
        <v>3410000</v>
      </c>
      <c r="E47" s="243">
        <v>15162734</v>
      </c>
      <c r="F47" s="243">
        <v>15062268</v>
      </c>
      <c r="G47" s="271">
        <f t="shared" si="5"/>
        <v>99.337415007082498</v>
      </c>
      <c r="H47" s="186"/>
      <c r="I47" s="186"/>
      <c r="J47" s="186"/>
      <c r="K47" s="185"/>
      <c r="L47" s="186"/>
      <c r="M47" s="482"/>
      <c r="N47" s="187"/>
      <c r="O47" s="186">
        <f>SUM(M36+M37+M38+M39+M44)</f>
        <v>0</v>
      </c>
    </row>
    <row r="48" spans="1:15" ht="12" customHeight="1" thickBot="1" x14ac:dyDescent="0.3">
      <c r="A48" s="336" t="s">
        <v>292</v>
      </c>
      <c r="B48" s="108" t="s">
        <v>292</v>
      </c>
      <c r="C48" s="127" t="s">
        <v>507</v>
      </c>
      <c r="D48" s="166">
        <f>SUM(D49+D55+D60)</f>
        <v>5080000</v>
      </c>
      <c r="E48" s="166">
        <f t="shared" ref="E48:F48" si="8">SUM(E49+E55+E60)</f>
        <v>2468021068</v>
      </c>
      <c r="F48" s="166">
        <f t="shared" si="8"/>
        <v>109641198</v>
      </c>
      <c r="G48" s="265">
        <f t="shared" si="5"/>
        <v>4.4424741515213029</v>
      </c>
      <c r="H48" s="186"/>
      <c r="I48" s="186"/>
      <c r="J48" s="186"/>
      <c r="K48" s="185"/>
      <c r="L48" s="186"/>
      <c r="M48" s="482"/>
      <c r="N48" s="185"/>
    </row>
    <row r="49" spans="1:14" ht="12" customHeight="1" thickBot="1" x14ac:dyDescent="0.3">
      <c r="A49" s="336"/>
      <c r="B49" s="167" t="s">
        <v>24</v>
      </c>
      <c r="C49" s="226" t="s">
        <v>533</v>
      </c>
      <c r="D49" s="168">
        <f>SUM(D50:D54)</f>
        <v>5080000</v>
      </c>
      <c r="E49" s="168">
        <f>SUM(E50:E54)</f>
        <v>2247111100</v>
      </c>
      <c r="F49" s="188">
        <f>SUM(F50:F54)</f>
        <v>23624355</v>
      </c>
      <c r="G49" s="265">
        <f t="shared" si="5"/>
        <v>1.0513211830069282</v>
      </c>
      <c r="H49" s="186"/>
      <c r="I49" s="186"/>
      <c r="J49" s="186"/>
      <c r="K49" s="185"/>
      <c r="L49" s="186"/>
      <c r="M49" s="482"/>
      <c r="N49" s="185"/>
    </row>
    <row r="50" spans="1:14" ht="12" customHeight="1" x14ac:dyDescent="0.25">
      <c r="A50" s="344"/>
      <c r="B50" s="155" t="s">
        <v>534</v>
      </c>
      <c r="C50" s="169" t="s">
        <v>508</v>
      </c>
      <c r="D50" s="165"/>
      <c r="E50" s="165"/>
      <c r="F50" s="165"/>
      <c r="G50" s="272"/>
      <c r="H50" s="186"/>
      <c r="I50" s="186"/>
      <c r="J50" s="186"/>
      <c r="K50" s="185"/>
      <c r="L50" s="186"/>
      <c r="M50" s="482"/>
      <c r="N50" s="186"/>
    </row>
    <row r="51" spans="1:14" ht="12" customHeight="1" x14ac:dyDescent="0.25">
      <c r="A51" s="345"/>
      <c r="B51" s="229" t="s">
        <v>535</v>
      </c>
      <c r="C51" s="235" t="s">
        <v>536</v>
      </c>
      <c r="D51" s="238">
        <v>4000000</v>
      </c>
      <c r="E51" s="238">
        <v>2216721100</v>
      </c>
      <c r="F51" s="238">
        <v>1300000</v>
      </c>
      <c r="G51" s="270">
        <f t="shared" si="5"/>
        <v>5.8645176427472093E-2</v>
      </c>
      <c r="H51" s="186"/>
      <c r="I51" s="186"/>
      <c r="J51" s="186"/>
      <c r="K51" s="185"/>
      <c r="L51" s="186"/>
      <c r="M51" s="482"/>
      <c r="N51" s="186"/>
    </row>
    <row r="52" spans="1:14" ht="12" customHeight="1" x14ac:dyDescent="0.25">
      <c r="A52" s="345"/>
      <c r="B52" s="229" t="s">
        <v>537</v>
      </c>
      <c r="C52" s="235" t="s">
        <v>538</v>
      </c>
      <c r="D52" s="238"/>
      <c r="E52" s="238">
        <v>4280000</v>
      </c>
      <c r="F52" s="238">
        <v>3942193</v>
      </c>
      <c r="G52" s="270"/>
      <c r="H52" s="186"/>
      <c r="I52" s="186"/>
      <c r="J52" s="186"/>
      <c r="K52" s="185"/>
      <c r="L52" s="186"/>
      <c r="M52" s="482"/>
      <c r="N52" s="186"/>
    </row>
    <row r="53" spans="1:14" ht="12" customHeight="1" x14ac:dyDescent="0.25">
      <c r="A53" s="345"/>
      <c r="B53" s="229" t="s">
        <v>539</v>
      </c>
      <c r="C53" s="235" t="s">
        <v>540</v>
      </c>
      <c r="D53" s="238"/>
      <c r="E53" s="238">
        <v>19615433</v>
      </c>
      <c r="F53" s="238">
        <v>13671300</v>
      </c>
      <c r="G53" s="270"/>
      <c r="H53" s="186"/>
      <c r="I53" s="186"/>
      <c r="J53" s="186"/>
      <c r="K53" s="185"/>
      <c r="L53" s="186"/>
      <c r="M53" s="482"/>
      <c r="N53" s="186"/>
    </row>
    <row r="54" spans="1:14" ht="12" customHeight="1" thickBot="1" x14ac:dyDescent="0.3">
      <c r="A54" s="347"/>
      <c r="B54" s="244" t="s">
        <v>541</v>
      </c>
      <c r="C54" s="245" t="s">
        <v>542</v>
      </c>
      <c r="D54" s="276">
        <v>1080000</v>
      </c>
      <c r="E54" s="276">
        <v>6494567</v>
      </c>
      <c r="F54" s="276">
        <v>4710862</v>
      </c>
      <c r="G54" s="271">
        <f t="shared" si="5"/>
        <v>72.535428458894955</v>
      </c>
      <c r="H54" s="186"/>
      <c r="I54" s="186"/>
      <c r="J54" s="186"/>
      <c r="K54" s="185"/>
      <c r="L54" s="186"/>
      <c r="M54" s="482"/>
      <c r="N54" s="186"/>
    </row>
    <row r="55" spans="1:14" ht="12" customHeight="1" thickBot="1" x14ac:dyDescent="0.3">
      <c r="A55" s="336"/>
      <c r="B55" s="170" t="s">
        <v>23</v>
      </c>
      <c r="C55" s="171" t="s">
        <v>22</v>
      </c>
      <c r="D55" s="172">
        <f>SUM(D56:D59)</f>
        <v>0</v>
      </c>
      <c r="E55" s="172">
        <f>SUM(E56:E59)</f>
        <v>220887968</v>
      </c>
      <c r="F55" s="189">
        <f>SUM(F56:F59)</f>
        <v>85994943</v>
      </c>
      <c r="G55" s="265">
        <f t="shared" si="5"/>
        <v>38.93147452920568</v>
      </c>
      <c r="H55" s="186"/>
      <c r="I55" s="186"/>
      <c r="J55" s="186"/>
      <c r="K55" s="185"/>
      <c r="L55" s="186"/>
      <c r="M55" s="482"/>
      <c r="N55" s="185"/>
    </row>
    <row r="56" spans="1:14" ht="12" customHeight="1" x14ac:dyDescent="0.25">
      <c r="A56" s="348"/>
      <c r="B56" s="148" t="s">
        <v>543</v>
      </c>
      <c r="C56" s="130" t="s">
        <v>544</v>
      </c>
      <c r="D56" s="173"/>
      <c r="E56" s="173">
        <v>171435234</v>
      </c>
      <c r="F56" s="173">
        <v>67712548</v>
      </c>
      <c r="G56" s="272">
        <f t="shared" si="5"/>
        <v>39.497451264889925</v>
      </c>
      <c r="H56" s="186"/>
      <c r="I56" s="186"/>
      <c r="J56" s="186"/>
      <c r="K56" s="185"/>
      <c r="L56" s="186"/>
      <c r="M56" s="482"/>
      <c r="N56" s="185"/>
    </row>
    <row r="57" spans="1:14" ht="12" customHeight="1" x14ac:dyDescent="0.2">
      <c r="A57" s="345"/>
      <c r="B57" s="229" t="s">
        <v>545</v>
      </c>
      <c r="C57" s="239" t="s">
        <v>558</v>
      </c>
      <c r="D57" s="238"/>
      <c r="E57" s="238"/>
      <c r="F57" s="238"/>
      <c r="G57" s="270"/>
      <c r="H57" s="186"/>
      <c r="I57" s="186"/>
      <c r="J57" s="186"/>
      <c r="K57" s="185"/>
      <c r="L57" s="186"/>
      <c r="M57" s="482"/>
      <c r="N57" s="185"/>
    </row>
    <row r="58" spans="1:14" ht="12" customHeight="1" x14ac:dyDescent="0.2">
      <c r="A58" s="345"/>
      <c r="B58" s="229" t="s">
        <v>546</v>
      </c>
      <c r="C58" s="239" t="s">
        <v>547</v>
      </c>
      <c r="D58" s="238"/>
      <c r="E58" s="238"/>
      <c r="F58" s="238"/>
      <c r="G58" s="270"/>
      <c r="H58" s="186"/>
      <c r="I58" s="186"/>
      <c r="J58" s="186"/>
      <c r="K58" s="185"/>
      <c r="L58" s="186"/>
      <c r="M58" s="482"/>
      <c r="N58" s="185"/>
    </row>
    <row r="59" spans="1:14" ht="12" customHeight="1" thickBot="1" x14ac:dyDescent="0.25">
      <c r="A59" s="346"/>
      <c r="B59" s="240" t="s">
        <v>548</v>
      </c>
      <c r="C59" s="247" t="s">
        <v>549</v>
      </c>
      <c r="D59" s="243"/>
      <c r="E59" s="243">
        <v>49452734</v>
      </c>
      <c r="F59" s="243">
        <v>18282395</v>
      </c>
      <c r="G59" s="271">
        <f t="shared" si="5"/>
        <v>36.969432266373786</v>
      </c>
      <c r="H59" s="186"/>
      <c r="I59" s="186"/>
      <c r="J59" s="186"/>
      <c r="K59" s="185"/>
      <c r="L59" s="186"/>
      <c r="M59" s="482"/>
      <c r="N59" s="185"/>
    </row>
    <row r="60" spans="1:14" ht="12" customHeight="1" thickBot="1" x14ac:dyDescent="0.25">
      <c r="A60" s="387" t="s">
        <v>498</v>
      </c>
      <c r="B60" s="354" t="s">
        <v>12</v>
      </c>
      <c r="C60" s="686" t="s">
        <v>678</v>
      </c>
      <c r="D60" s="687"/>
      <c r="E60" s="687">
        <v>22000</v>
      </c>
      <c r="F60" s="687">
        <v>21900</v>
      </c>
      <c r="G60" s="272">
        <f t="shared" si="5"/>
        <v>99.545454545454547</v>
      </c>
      <c r="H60" s="186"/>
      <c r="I60" s="186"/>
      <c r="J60" s="186"/>
      <c r="K60" s="185"/>
      <c r="L60" s="186"/>
      <c r="M60" s="482"/>
      <c r="N60" s="185"/>
    </row>
    <row r="61" spans="1:14" ht="12" customHeight="1" thickBot="1" x14ac:dyDescent="0.3">
      <c r="A61" s="99" t="s">
        <v>503</v>
      </c>
      <c r="B61" s="104"/>
      <c r="C61" s="388" t="s">
        <v>7</v>
      </c>
      <c r="D61" s="343">
        <f>SUM(D48+D35)</f>
        <v>249753869</v>
      </c>
      <c r="E61" s="343">
        <f>SUM(E48+E35)</f>
        <v>3014551226</v>
      </c>
      <c r="F61" s="343">
        <f>SUM(F35+F48)</f>
        <v>582274432</v>
      </c>
      <c r="G61" s="264">
        <f t="shared" si="5"/>
        <v>19.315459859430497</v>
      </c>
      <c r="H61" s="186"/>
      <c r="I61" s="186"/>
      <c r="J61" s="186"/>
      <c r="K61" s="185"/>
      <c r="L61" s="186"/>
      <c r="M61" s="482"/>
      <c r="N61" s="185"/>
    </row>
    <row r="62" spans="1:14" ht="12" customHeight="1" thickBot="1" x14ac:dyDescent="0.3">
      <c r="A62" s="99" t="s">
        <v>504</v>
      </c>
      <c r="B62" s="107"/>
      <c r="C62" s="127" t="s">
        <v>610</v>
      </c>
      <c r="D62" s="481">
        <f>SUM(D67+D63)</f>
        <v>0</v>
      </c>
      <c r="E62" s="481">
        <f>SUM(E67+E63)</f>
        <v>0</v>
      </c>
      <c r="F62" s="481">
        <f>SUM(F67+F63)</f>
        <v>0</v>
      </c>
      <c r="G62" s="318"/>
      <c r="H62" s="186"/>
      <c r="I62" s="186"/>
      <c r="K62" s="185"/>
      <c r="L62" s="186"/>
      <c r="M62" s="482"/>
      <c r="N62" s="185"/>
    </row>
    <row r="63" spans="1:14" ht="12" customHeight="1" x14ac:dyDescent="0.25">
      <c r="A63" s="391"/>
      <c r="B63" s="113" t="s">
        <v>10</v>
      </c>
      <c r="C63" s="119" t="s">
        <v>611</v>
      </c>
      <c r="D63" s="392">
        <f>SUM(D66+D65+D64)</f>
        <v>0</v>
      </c>
      <c r="E63" s="392">
        <f>SUM(E66+E65+E64)</f>
        <v>0</v>
      </c>
      <c r="F63" s="392">
        <f>SUM(F66+F65+F64)</f>
        <v>0</v>
      </c>
      <c r="G63" s="393"/>
      <c r="H63" s="186"/>
      <c r="I63" s="186"/>
      <c r="J63" s="186"/>
      <c r="K63" s="185"/>
      <c r="L63" s="186"/>
      <c r="M63" s="482"/>
      <c r="N63" s="185"/>
    </row>
    <row r="64" spans="1:14" ht="12" customHeight="1" x14ac:dyDescent="0.25">
      <c r="A64" s="394"/>
      <c r="B64" s="258" t="s">
        <v>612</v>
      </c>
      <c r="C64" s="235" t="s">
        <v>613</v>
      </c>
      <c r="D64" s="261"/>
      <c r="E64" s="261"/>
      <c r="F64" s="261"/>
      <c r="G64" s="395"/>
      <c r="H64" s="186"/>
      <c r="I64" s="186"/>
      <c r="J64" s="186"/>
      <c r="K64" s="185"/>
      <c r="L64" s="186"/>
      <c r="M64" s="482"/>
      <c r="N64" s="185"/>
    </row>
    <row r="65" spans="1:14" ht="12" customHeight="1" x14ac:dyDescent="0.25">
      <c r="A65" s="394"/>
      <c r="B65" s="258" t="s">
        <v>614</v>
      </c>
      <c r="C65" s="235" t="s">
        <v>615</v>
      </c>
      <c r="D65" s="261"/>
      <c r="E65" s="261"/>
      <c r="F65" s="261"/>
      <c r="G65" s="395"/>
      <c r="H65" s="186"/>
      <c r="I65" s="186"/>
      <c r="J65" s="186"/>
      <c r="K65" s="185"/>
      <c r="L65" s="186"/>
      <c r="M65" s="482"/>
      <c r="N65" s="185"/>
    </row>
    <row r="66" spans="1:14" ht="12" customHeight="1" x14ac:dyDescent="0.25">
      <c r="A66" s="394"/>
      <c r="B66" s="258" t="s">
        <v>616</v>
      </c>
      <c r="C66" s="235" t="s">
        <v>617</v>
      </c>
      <c r="D66" s="261"/>
      <c r="E66" s="261"/>
      <c r="F66" s="261"/>
      <c r="G66" s="395"/>
      <c r="H66" s="186"/>
      <c r="I66" s="186"/>
      <c r="J66" s="186"/>
      <c r="K66" s="185"/>
      <c r="L66" s="186"/>
      <c r="M66" s="482"/>
      <c r="N66" s="185"/>
    </row>
    <row r="67" spans="1:14" ht="12" customHeight="1" x14ac:dyDescent="0.25">
      <c r="A67" s="394"/>
      <c r="B67" s="258" t="s">
        <v>618</v>
      </c>
      <c r="C67" s="220" t="s">
        <v>509</v>
      </c>
      <c r="D67" s="232">
        <f>SUM(D69+D68)</f>
        <v>0</v>
      </c>
      <c r="E67" s="232">
        <f>SUM(E69+E68)</f>
        <v>0</v>
      </c>
      <c r="F67" s="232"/>
      <c r="G67" s="395"/>
      <c r="H67" s="186"/>
      <c r="I67" s="186"/>
      <c r="J67" s="186"/>
      <c r="K67" s="185"/>
      <c r="L67" s="186"/>
      <c r="M67" s="482"/>
      <c r="N67" s="185"/>
    </row>
    <row r="68" spans="1:14" ht="12" customHeight="1" x14ac:dyDescent="0.25">
      <c r="A68" s="394"/>
      <c r="B68" s="258" t="s">
        <v>619</v>
      </c>
      <c r="C68" s="396" t="s">
        <v>620</v>
      </c>
      <c r="D68" s="232"/>
      <c r="E68" s="232"/>
      <c r="F68" s="232"/>
      <c r="G68" s="395"/>
      <c r="H68" s="186"/>
      <c r="I68" s="186"/>
      <c r="J68" s="186"/>
      <c r="K68" s="185"/>
      <c r="L68" s="186"/>
      <c r="M68" s="482"/>
      <c r="N68" s="185"/>
    </row>
    <row r="69" spans="1:14" ht="12" customHeight="1" thickBot="1" x14ac:dyDescent="0.3">
      <c r="A69" s="397"/>
      <c r="B69" s="259" t="s">
        <v>621</v>
      </c>
      <c r="C69" s="241" t="s">
        <v>622</v>
      </c>
      <c r="D69" s="242"/>
      <c r="E69" s="242"/>
      <c r="F69" s="242"/>
      <c r="G69" s="398"/>
      <c r="H69" s="186"/>
      <c r="I69" s="186"/>
      <c r="J69" s="186"/>
      <c r="K69" s="185"/>
      <c r="L69" s="186"/>
      <c r="M69" s="482"/>
      <c r="N69" s="185"/>
    </row>
    <row r="70" spans="1:14" ht="12" customHeight="1" thickBot="1" x14ac:dyDescent="0.3">
      <c r="A70" s="389"/>
      <c r="B70" s="324" t="s">
        <v>504</v>
      </c>
      <c r="C70" s="390" t="s">
        <v>510</v>
      </c>
      <c r="D70" s="386">
        <f>SUM(D61+D62)</f>
        <v>249753869</v>
      </c>
      <c r="E70" s="386">
        <f>SUM(E61+E62)</f>
        <v>3014551226</v>
      </c>
      <c r="F70" s="386">
        <f>SUM(F61+F62)</f>
        <v>582274432</v>
      </c>
      <c r="G70" s="264">
        <f t="shared" ref="G70:G73" si="9">SUM(F70/E70%)</f>
        <v>19.315459859430497</v>
      </c>
      <c r="H70" s="186"/>
      <c r="I70" s="186"/>
      <c r="J70" s="186"/>
      <c r="K70" s="185"/>
      <c r="L70" s="186"/>
      <c r="M70" s="482"/>
      <c r="N70" s="185"/>
    </row>
    <row r="71" spans="1:14" ht="14.25" customHeight="1" thickTop="1" thickBot="1" x14ac:dyDescent="0.3">
      <c r="A71" s="375" t="s">
        <v>559</v>
      </c>
      <c r="B71" s="376"/>
      <c r="C71" s="377"/>
      <c r="D71" s="401">
        <v>10</v>
      </c>
      <c r="E71" s="401">
        <v>10</v>
      </c>
      <c r="F71" s="400">
        <v>8</v>
      </c>
      <c r="G71" s="264">
        <f t="shared" si="9"/>
        <v>80</v>
      </c>
      <c r="H71" s="186"/>
      <c r="I71" s="186"/>
      <c r="J71" s="186"/>
      <c r="K71" s="185"/>
      <c r="L71" s="186"/>
      <c r="M71" s="482"/>
    </row>
    <row r="72" spans="1:14" ht="14.25" thickBot="1" x14ac:dyDescent="0.3">
      <c r="A72" s="367" t="s">
        <v>51</v>
      </c>
      <c r="B72" s="368"/>
      <c r="C72" s="369"/>
      <c r="D72" s="401">
        <v>30.32</v>
      </c>
      <c r="E72" s="401">
        <v>164.32</v>
      </c>
      <c r="F72" s="399">
        <v>142</v>
      </c>
      <c r="G72" s="264">
        <f t="shared" si="9"/>
        <v>86.416747809152866</v>
      </c>
      <c r="H72" s="186"/>
      <c r="I72" s="186"/>
      <c r="J72" s="186"/>
      <c r="K72" s="185"/>
      <c r="L72" s="186"/>
      <c r="M72" s="482"/>
    </row>
    <row r="73" spans="1:14" ht="14.25" thickBot="1" x14ac:dyDescent="0.3">
      <c r="A73" s="750" t="s">
        <v>631</v>
      </c>
      <c r="B73" s="751"/>
      <c r="C73" s="752"/>
      <c r="D73" s="745">
        <v>7</v>
      </c>
      <c r="E73" s="745">
        <v>7</v>
      </c>
      <c r="F73" s="402">
        <v>7</v>
      </c>
      <c r="G73" s="264">
        <f t="shared" si="9"/>
        <v>99.999999999999986</v>
      </c>
      <c r="H73" s="186"/>
      <c r="I73" s="186"/>
      <c r="J73" s="186"/>
      <c r="K73" s="185"/>
      <c r="L73" s="186"/>
      <c r="M73" s="482"/>
    </row>
    <row r="74" spans="1:14" ht="13.5" thickTop="1" x14ac:dyDescent="0.25">
      <c r="D74" s="190"/>
      <c r="E74" s="190"/>
      <c r="F74" s="190"/>
      <c r="G74" s="190"/>
      <c r="H74" s="186"/>
      <c r="I74" s="186"/>
      <c r="J74" s="186"/>
      <c r="K74" s="186"/>
      <c r="L74" s="186"/>
      <c r="M74" s="186"/>
    </row>
  </sheetData>
  <sheetProtection formatCells="0"/>
  <mergeCells count="8">
    <mergeCell ref="A73:C73"/>
    <mergeCell ref="A4:B4"/>
    <mergeCell ref="A5:G5"/>
    <mergeCell ref="A34:G34"/>
    <mergeCell ref="A1:B1"/>
    <mergeCell ref="A3:G3"/>
    <mergeCell ref="C1:G1"/>
    <mergeCell ref="C2:G2"/>
  </mergeCells>
  <printOptions horizontalCentered="1" headings="1"/>
  <pageMargins left="0" right="0" top="1.3385826771653544" bottom="0.98425196850393704" header="0.19685039370078741" footer="0.78740157480314965"/>
  <pageSetup paperSize="9" scale="70" orientation="portrait" r:id="rId1"/>
  <headerFooter alignWithMargins="0">
    <oddHeader>&amp;C
&amp;"-,Félkövér"&amp;14 Önkormányzati feladatok
2018. évi költségvetésének előirányzata és teljesítése&amp;R2. melléklet a 7/2018. (V.30.) önkormányzati rendelethez</oddHeader>
  </headerFooter>
  <colBreaks count="1" manualBreakCount="1">
    <brk id="7" max="72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L43"/>
  <sheetViews>
    <sheetView view="pageBreakPreview" zoomScale="60" zoomScaleNormal="120" workbookViewId="0">
      <selection activeCell="I8" sqref="I8"/>
    </sheetView>
  </sheetViews>
  <sheetFormatPr defaultRowHeight="15" x14ac:dyDescent="0.25"/>
  <cols>
    <col min="1" max="1" width="4.28515625" customWidth="1"/>
    <col min="2" max="2" width="2.85546875" customWidth="1"/>
    <col min="3" max="3" width="6.42578125" customWidth="1"/>
    <col min="4" max="4" width="58.140625" customWidth="1"/>
    <col min="5" max="5" width="15.7109375" customWidth="1"/>
    <col min="6" max="6" width="16.85546875" customWidth="1"/>
    <col min="7" max="7" width="16.7109375" customWidth="1"/>
    <col min="8" max="8" width="10.85546875" customWidth="1"/>
    <col min="10" max="10" width="12.85546875" customWidth="1"/>
    <col min="11" max="11" width="13.5703125" customWidth="1"/>
  </cols>
  <sheetData>
    <row r="1" spans="1:12" ht="15.75" thickBot="1" x14ac:dyDescent="0.3">
      <c r="A1" s="3"/>
      <c r="B1" s="3"/>
      <c r="C1" s="3"/>
      <c r="D1" s="3"/>
      <c r="E1" s="907" t="s">
        <v>663</v>
      </c>
      <c r="F1" s="907"/>
      <c r="G1" s="3" t="s">
        <v>664</v>
      </c>
      <c r="H1" s="3"/>
      <c r="I1" s="3"/>
      <c r="J1" s="279"/>
      <c r="K1" s="278"/>
      <c r="L1" s="278"/>
    </row>
    <row r="2" spans="1:12" ht="16.5" thickTop="1" thickBot="1" x14ac:dyDescent="0.3">
      <c r="A2" s="3"/>
      <c r="B2" s="559"/>
      <c r="C2" s="560" t="s">
        <v>112</v>
      </c>
      <c r="D2" s="560" t="s">
        <v>113</v>
      </c>
      <c r="E2" s="560" t="s">
        <v>114</v>
      </c>
      <c r="F2" s="560" t="s">
        <v>115</v>
      </c>
      <c r="G2" s="622" t="s">
        <v>116</v>
      </c>
      <c r="H2" s="3"/>
      <c r="I2" s="3"/>
      <c r="J2" s="279"/>
      <c r="K2" s="621"/>
      <c r="L2" s="278"/>
    </row>
    <row r="3" spans="1:12" ht="12.75" customHeight="1" thickTop="1" thickBot="1" x14ac:dyDescent="0.3">
      <c r="A3" s="3"/>
      <c r="B3" s="549" t="s">
        <v>2</v>
      </c>
      <c r="C3" s="562" t="s">
        <v>246</v>
      </c>
      <c r="D3" s="562" t="s">
        <v>130</v>
      </c>
      <c r="E3" s="562" t="s">
        <v>120</v>
      </c>
      <c r="F3" s="562" t="s">
        <v>121</v>
      </c>
      <c r="G3" s="623" t="s">
        <v>122</v>
      </c>
      <c r="H3" s="3"/>
      <c r="I3" s="3"/>
      <c r="J3" s="279"/>
      <c r="K3" s="621"/>
      <c r="L3" s="278"/>
    </row>
    <row r="4" spans="1:12" ht="12" customHeight="1" thickTop="1" x14ac:dyDescent="0.25">
      <c r="A4" s="3"/>
      <c r="B4" s="539" t="s">
        <v>25</v>
      </c>
      <c r="C4" s="561" t="s">
        <v>2</v>
      </c>
      <c r="D4" s="561" t="s">
        <v>25</v>
      </c>
      <c r="E4" s="561" t="s">
        <v>12</v>
      </c>
      <c r="F4" s="561" t="s">
        <v>11</v>
      </c>
      <c r="G4" s="624" t="s">
        <v>8</v>
      </c>
      <c r="H4" s="3"/>
      <c r="I4" s="3"/>
      <c r="J4" s="279"/>
      <c r="K4" s="621"/>
      <c r="L4" s="278"/>
    </row>
    <row r="5" spans="1:12" ht="12" customHeight="1" x14ac:dyDescent="0.25">
      <c r="A5" s="3"/>
      <c r="B5" s="66" t="s">
        <v>12</v>
      </c>
      <c r="C5" s="72" t="s">
        <v>2</v>
      </c>
      <c r="D5" s="65" t="s">
        <v>367</v>
      </c>
      <c r="E5" s="78">
        <v>151585120</v>
      </c>
      <c r="F5" s="78">
        <v>284318761</v>
      </c>
      <c r="G5" s="570">
        <v>266051386</v>
      </c>
      <c r="H5" s="3"/>
      <c r="I5" s="3"/>
      <c r="J5" s="279"/>
      <c r="K5" s="621"/>
      <c r="L5" s="278"/>
    </row>
    <row r="6" spans="1:12" ht="12" customHeight="1" x14ac:dyDescent="0.25">
      <c r="A6" s="3"/>
      <c r="B6" s="66" t="s">
        <v>11</v>
      </c>
      <c r="C6" s="72" t="s">
        <v>25</v>
      </c>
      <c r="D6" s="65" t="s">
        <v>37</v>
      </c>
      <c r="E6" s="78">
        <v>28319000</v>
      </c>
      <c r="F6" s="78">
        <v>43929127</v>
      </c>
      <c r="G6" s="570">
        <v>43929127</v>
      </c>
      <c r="H6" s="3"/>
      <c r="I6" s="3"/>
      <c r="J6" s="279"/>
      <c r="K6" s="621"/>
      <c r="L6" s="278"/>
    </row>
    <row r="7" spans="1:12" ht="12" customHeight="1" x14ac:dyDescent="0.25">
      <c r="A7" s="3"/>
      <c r="B7" s="66" t="s">
        <v>8</v>
      </c>
      <c r="C7" s="72" t="s">
        <v>12</v>
      </c>
      <c r="D7" s="65" t="s">
        <v>368</v>
      </c>
      <c r="E7" s="78">
        <v>119560749</v>
      </c>
      <c r="F7" s="78">
        <v>279068914</v>
      </c>
      <c r="G7" s="570">
        <v>230042794</v>
      </c>
      <c r="H7" s="3"/>
      <c r="I7" s="3"/>
      <c r="J7" s="279"/>
      <c r="K7" s="621"/>
      <c r="L7" s="278"/>
    </row>
    <row r="8" spans="1:12" ht="12" customHeight="1" x14ac:dyDescent="0.25">
      <c r="A8" s="3"/>
      <c r="B8" s="66" t="s">
        <v>6</v>
      </c>
      <c r="C8" s="72" t="s">
        <v>11</v>
      </c>
      <c r="D8" s="65" t="s">
        <v>369</v>
      </c>
      <c r="E8" s="78">
        <v>36364000</v>
      </c>
      <c r="F8" s="78">
        <v>22594000</v>
      </c>
      <c r="G8" s="570">
        <v>17181497</v>
      </c>
      <c r="H8" s="3"/>
      <c r="I8" s="3"/>
      <c r="J8" s="279"/>
      <c r="K8" s="621"/>
      <c r="L8" s="278"/>
    </row>
    <row r="9" spans="1:12" ht="12" customHeight="1" x14ac:dyDescent="0.25">
      <c r="A9" s="3"/>
      <c r="B9" s="66" t="s">
        <v>3</v>
      </c>
      <c r="C9" s="72" t="s">
        <v>8</v>
      </c>
      <c r="D9" s="65" t="s">
        <v>53</v>
      </c>
      <c r="E9" s="78">
        <v>11883000</v>
      </c>
      <c r="F9" s="78">
        <v>28560516</v>
      </c>
      <c r="G9" s="570">
        <v>25574091</v>
      </c>
      <c r="H9" s="3"/>
      <c r="I9" s="3"/>
      <c r="J9" s="279"/>
      <c r="K9" s="279"/>
      <c r="L9" s="278"/>
    </row>
    <row r="10" spans="1:12" ht="12" customHeight="1" x14ac:dyDescent="0.25">
      <c r="A10" s="3"/>
      <c r="B10" s="66" t="s">
        <v>46</v>
      </c>
      <c r="C10" s="72" t="s">
        <v>6</v>
      </c>
      <c r="D10" s="65" t="s">
        <v>55</v>
      </c>
      <c r="E10" s="78">
        <v>5080000</v>
      </c>
      <c r="F10" s="78">
        <v>2248816468</v>
      </c>
      <c r="G10" s="570">
        <v>25310740</v>
      </c>
      <c r="H10" s="3"/>
      <c r="I10" s="3"/>
      <c r="J10" s="279"/>
      <c r="K10" s="278"/>
      <c r="L10" s="278"/>
    </row>
    <row r="11" spans="1:12" ht="12" customHeight="1" x14ac:dyDescent="0.25">
      <c r="A11" s="3"/>
      <c r="B11" s="66" t="s">
        <v>93</v>
      </c>
      <c r="C11" s="72" t="s">
        <v>3</v>
      </c>
      <c r="D11" s="65" t="s">
        <v>52</v>
      </c>
      <c r="E11" s="78"/>
      <c r="F11" s="78">
        <v>220887968</v>
      </c>
      <c r="G11" s="570">
        <v>85994943</v>
      </c>
      <c r="H11" s="3"/>
      <c r="I11" s="3"/>
      <c r="J11" s="279"/>
      <c r="K11" s="278"/>
      <c r="L11" s="278"/>
    </row>
    <row r="12" spans="1:12" ht="12" customHeight="1" x14ac:dyDescent="0.25">
      <c r="A12" s="3"/>
      <c r="B12" s="66" t="s">
        <v>45</v>
      </c>
      <c r="C12" s="72" t="s">
        <v>46</v>
      </c>
      <c r="D12" s="65" t="s">
        <v>370</v>
      </c>
      <c r="E12" s="78"/>
      <c r="F12" s="78">
        <v>22000</v>
      </c>
      <c r="G12" s="570">
        <v>21900</v>
      </c>
      <c r="H12" s="3"/>
      <c r="I12" s="3"/>
      <c r="J12" s="279"/>
      <c r="K12" s="278"/>
      <c r="L12" s="278"/>
    </row>
    <row r="13" spans="1:12" ht="12" customHeight="1" x14ac:dyDescent="0.25">
      <c r="A13" s="3"/>
      <c r="B13" s="66" t="s">
        <v>44</v>
      </c>
      <c r="C13" s="75" t="s">
        <v>93</v>
      </c>
      <c r="D13" s="74" t="s">
        <v>371</v>
      </c>
      <c r="E13" s="285">
        <f>SUM(E5:E12)</f>
        <v>352791869</v>
      </c>
      <c r="F13" s="285">
        <f t="shared" ref="F13:G13" si="0">SUM(F5:F12)</f>
        <v>3128197754</v>
      </c>
      <c r="G13" s="625">
        <f t="shared" si="0"/>
        <v>694106478</v>
      </c>
      <c r="H13" s="3"/>
      <c r="I13" s="3"/>
      <c r="J13" s="279"/>
      <c r="K13" s="278"/>
      <c r="L13" s="278"/>
    </row>
    <row r="14" spans="1:12" ht="12" customHeight="1" x14ac:dyDescent="0.25">
      <c r="A14" s="3"/>
      <c r="B14" s="66" t="s">
        <v>41</v>
      </c>
      <c r="C14" s="72" t="s">
        <v>45</v>
      </c>
      <c r="D14" s="65" t="s">
        <v>372</v>
      </c>
      <c r="E14" s="78"/>
      <c r="F14" s="78"/>
      <c r="G14" s="570"/>
      <c r="H14" s="3"/>
      <c r="I14" s="3"/>
      <c r="J14" s="279"/>
      <c r="K14" s="278"/>
      <c r="L14" s="278"/>
    </row>
    <row r="15" spans="1:12" ht="12" customHeight="1" x14ac:dyDescent="0.25">
      <c r="A15" s="3"/>
      <c r="B15" s="66" t="s">
        <v>40</v>
      </c>
      <c r="C15" s="72" t="s">
        <v>44</v>
      </c>
      <c r="D15" s="65" t="s">
        <v>373</v>
      </c>
      <c r="E15" s="78"/>
      <c r="F15" s="78"/>
      <c r="G15" s="570"/>
      <c r="H15" s="3"/>
      <c r="I15" s="3"/>
      <c r="J15" s="279"/>
      <c r="K15" s="278"/>
      <c r="L15" s="278"/>
    </row>
    <row r="16" spans="1:12" ht="12" customHeight="1" x14ac:dyDescent="0.25">
      <c r="A16" s="3"/>
      <c r="B16" s="66" t="s">
        <v>94</v>
      </c>
      <c r="C16" s="72" t="s">
        <v>41</v>
      </c>
      <c r="D16" s="65" t="s">
        <v>374</v>
      </c>
      <c r="E16" s="78">
        <v>8087232</v>
      </c>
      <c r="F16" s="78">
        <v>8087232</v>
      </c>
      <c r="G16" s="570">
        <v>8087232</v>
      </c>
      <c r="H16" s="3"/>
      <c r="I16" s="3"/>
      <c r="J16" s="279"/>
      <c r="K16" s="278"/>
      <c r="L16" s="278"/>
    </row>
    <row r="17" spans="1:12" ht="12" customHeight="1" x14ac:dyDescent="0.25">
      <c r="A17" s="3"/>
      <c r="B17" s="66" t="s">
        <v>95</v>
      </c>
      <c r="C17" s="72" t="s">
        <v>40</v>
      </c>
      <c r="D17" s="65" t="s">
        <v>375</v>
      </c>
      <c r="E17" s="78">
        <v>0</v>
      </c>
      <c r="F17" s="78">
        <v>0</v>
      </c>
      <c r="G17" s="570">
        <v>0</v>
      </c>
      <c r="H17" s="3"/>
      <c r="I17" s="3"/>
      <c r="J17" s="279"/>
      <c r="K17" s="278"/>
      <c r="L17" s="278"/>
    </row>
    <row r="18" spans="1:12" ht="12" customHeight="1" thickBot="1" x14ac:dyDescent="0.3">
      <c r="A18" s="3"/>
      <c r="B18" s="538" t="s">
        <v>96</v>
      </c>
      <c r="C18" s="550" t="s">
        <v>94</v>
      </c>
      <c r="D18" s="63" t="s">
        <v>376</v>
      </c>
      <c r="E18" s="554">
        <f>SUM(E14:E17)</f>
        <v>8087232</v>
      </c>
      <c r="F18" s="554">
        <f t="shared" ref="F18:G18" si="1">SUM(F14:F17)</f>
        <v>8087232</v>
      </c>
      <c r="G18" s="733">
        <f t="shared" si="1"/>
        <v>8087232</v>
      </c>
      <c r="H18" s="3"/>
      <c r="I18" s="3"/>
      <c r="J18" s="279"/>
      <c r="K18" s="278"/>
      <c r="L18" s="278"/>
    </row>
    <row r="19" spans="1:12" ht="12.95" customHeight="1" thickTop="1" thickBot="1" x14ac:dyDescent="0.3">
      <c r="A19" s="3"/>
      <c r="B19" s="549" t="s">
        <v>97</v>
      </c>
      <c r="C19" s="551" t="s">
        <v>95</v>
      </c>
      <c r="D19" s="552" t="s">
        <v>377</v>
      </c>
      <c r="E19" s="558">
        <f>SUM(E13+E18)</f>
        <v>360879101</v>
      </c>
      <c r="F19" s="558">
        <f t="shared" ref="F19:G19" si="2">SUM(F13+F18)</f>
        <v>3136284986</v>
      </c>
      <c r="G19" s="626">
        <f t="shared" si="2"/>
        <v>702193710</v>
      </c>
      <c r="H19" s="3"/>
      <c r="I19" s="3"/>
      <c r="J19" s="279"/>
      <c r="K19" s="278"/>
      <c r="L19" s="278"/>
    </row>
    <row r="20" spans="1:12" ht="12" customHeight="1" thickTop="1" x14ac:dyDescent="0.25">
      <c r="A20" s="3"/>
      <c r="B20" s="539" t="s">
        <v>331</v>
      </c>
      <c r="C20" s="555" t="s">
        <v>96</v>
      </c>
      <c r="D20" s="556" t="s">
        <v>378</v>
      </c>
      <c r="E20" s="557">
        <v>228543101</v>
      </c>
      <c r="F20" s="557">
        <v>446687539</v>
      </c>
      <c r="G20" s="627">
        <v>446490768</v>
      </c>
      <c r="H20" s="3"/>
      <c r="I20" s="3"/>
      <c r="J20" s="279"/>
      <c r="K20" s="278"/>
      <c r="L20" s="278"/>
    </row>
    <row r="21" spans="1:12" ht="12" customHeight="1" x14ac:dyDescent="0.25">
      <c r="A21" s="3"/>
      <c r="B21" s="66" t="s">
        <v>332</v>
      </c>
      <c r="C21" s="72" t="s">
        <v>97</v>
      </c>
      <c r="D21" s="65" t="s">
        <v>379</v>
      </c>
      <c r="E21" s="78"/>
      <c r="F21" s="78">
        <v>2481541531</v>
      </c>
      <c r="G21" s="570">
        <v>1333882538</v>
      </c>
      <c r="H21" s="3"/>
      <c r="I21" s="3"/>
      <c r="J21" s="279"/>
      <c r="K21" s="278"/>
      <c r="L21" s="278"/>
    </row>
    <row r="22" spans="1:12" ht="12" customHeight="1" x14ac:dyDescent="0.25">
      <c r="A22" s="3"/>
      <c r="B22" s="66" t="s">
        <v>333</v>
      </c>
      <c r="C22" s="72" t="s">
        <v>331</v>
      </c>
      <c r="D22" s="65" t="s">
        <v>573</v>
      </c>
      <c r="E22" s="78">
        <v>10932000</v>
      </c>
      <c r="F22" s="78">
        <v>12691724</v>
      </c>
      <c r="G22" s="570">
        <v>12691724</v>
      </c>
      <c r="H22" s="3"/>
      <c r="I22" s="3"/>
      <c r="J22" s="279"/>
      <c r="K22" s="278"/>
      <c r="L22" s="278"/>
    </row>
    <row r="23" spans="1:12" ht="12" customHeight="1" x14ac:dyDescent="0.25">
      <c r="A23" s="3"/>
      <c r="B23" s="66" t="s">
        <v>334</v>
      </c>
      <c r="C23" s="72" t="s">
        <v>332</v>
      </c>
      <c r="D23" s="76" t="s">
        <v>380</v>
      </c>
      <c r="E23" s="79">
        <v>41977000</v>
      </c>
      <c r="F23" s="79">
        <v>51922125</v>
      </c>
      <c r="G23" s="584">
        <v>51922125</v>
      </c>
      <c r="H23" s="279"/>
      <c r="I23" s="3"/>
      <c r="J23" s="279"/>
      <c r="K23" s="278"/>
      <c r="L23" s="278"/>
    </row>
    <row r="24" spans="1:12" ht="12" customHeight="1" x14ac:dyDescent="0.25">
      <c r="A24" s="3"/>
      <c r="B24" s="66" t="s">
        <v>98</v>
      </c>
      <c r="C24" s="72" t="s">
        <v>333</v>
      </c>
      <c r="D24" s="76" t="s">
        <v>643</v>
      </c>
      <c r="E24" s="79">
        <v>5774000</v>
      </c>
      <c r="F24" s="79">
        <v>7088656</v>
      </c>
      <c r="G24" s="584">
        <v>7088656</v>
      </c>
      <c r="H24" s="3"/>
      <c r="I24" s="3"/>
      <c r="J24" s="279"/>
      <c r="K24" s="278"/>
      <c r="L24" s="278"/>
    </row>
    <row r="25" spans="1:12" ht="12" customHeight="1" x14ac:dyDescent="0.25">
      <c r="A25" s="3"/>
      <c r="B25" s="66" t="s">
        <v>99</v>
      </c>
      <c r="C25" s="72" t="s">
        <v>334</v>
      </c>
      <c r="D25" s="76" t="s">
        <v>644</v>
      </c>
      <c r="E25" s="79">
        <v>0</v>
      </c>
      <c r="F25" s="79">
        <v>2083720</v>
      </c>
      <c r="G25" s="584">
        <v>2083720</v>
      </c>
      <c r="H25" s="3"/>
      <c r="I25" s="3"/>
      <c r="J25" s="279"/>
      <c r="K25" s="278"/>
      <c r="L25" s="278"/>
    </row>
    <row r="26" spans="1:12" ht="12" customHeight="1" x14ac:dyDescent="0.25">
      <c r="A26" s="3"/>
      <c r="B26" s="66" t="s">
        <v>100</v>
      </c>
      <c r="C26" s="72" t="s">
        <v>98</v>
      </c>
      <c r="D26" s="76" t="s">
        <v>381</v>
      </c>
      <c r="E26" s="79">
        <v>10682000</v>
      </c>
      <c r="F26" s="79">
        <v>62043980</v>
      </c>
      <c r="G26" s="584">
        <v>61866161</v>
      </c>
      <c r="H26" s="3"/>
      <c r="I26" s="3"/>
      <c r="J26" s="279"/>
      <c r="K26" s="278"/>
      <c r="L26" s="278"/>
    </row>
    <row r="27" spans="1:12" ht="12" customHeight="1" x14ac:dyDescent="0.25">
      <c r="A27" s="3"/>
      <c r="B27" s="66" t="s">
        <v>101</v>
      </c>
      <c r="C27" s="72" t="s">
        <v>99</v>
      </c>
      <c r="D27" s="76" t="s">
        <v>382</v>
      </c>
      <c r="E27" s="79"/>
      <c r="F27" s="79">
        <v>6957661</v>
      </c>
      <c r="G27" s="584">
        <v>6248661</v>
      </c>
      <c r="H27" s="3"/>
      <c r="I27" s="3"/>
      <c r="J27" s="279"/>
      <c r="K27" s="278"/>
      <c r="L27" s="278"/>
    </row>
    <row r="28" spans="1:12" ht="12" customHeight="1" x14ac:dyDescent="0.25">
      <c r="A28" s="3"/>
      <c r="B28" s="66" t="s">
        <v>102</v>
      </c>
      <c r="C28" s="72" t="s">
        <v>100</v>
      </c>
      <c r="D28" s="76" t="s">
        <v>383</v>
      </c>
      <c r="E28" s="79"/>
      <c r="F28" s="79">
        <v>2508000</v>
      </c>
      <c r="G28" s="584">
        <v>422000</v>
      </c>
      <c r="H28" s="3"/>
      <c r="I28" s="3"/>
      <c r="J28" s="279"/>
      <c r="K28" s="278"/>
      <c r="L28" s="278"/>
    </row>
    <row r="29" spans="1:12" ht="12" customHeight="1" x14ac:dyDescent="0.25">
      <c r="A29" s="3"/>
      <c r="B29" s="66" t="s">
        <v>103</v>
      </c>
      <c r="C29" s="75" t="s">
        <v>101</v>
      </c>
      <c r="D29" s="76" t="s">
        <v>384</v>
      </c>
      <c r="E29" s="79"/>
      <c r="F29" s="79">
        <v>0</v>
      </c>
      <c r="G29" s="584"/>
      <c r="H29" s="3"/>
      <c r="I29" s="3"/>
      <c r="J29" s="279"/>
      <c r="K29" s="278"/>
      <c r="L29" s="278"/>
    </row>
    <row r="30" spans="1:12" ht="12" customHeight="1" x14ac:dyDescent="0.25">
      <c r="A30" s="3"/>
      <c r="B30" s="66" t="s">
        <v>104</v>
      </c>
      <c r="C30" s="72" t="s">
        <v>102</v>
      </c>
      <c r="D30" s="63" t="s">
        <v>385</v>
      </c>
      <c r="E30" s="64">
        <f>SUM(E20:E29)</f>
        <v>297908101</v>
      </c>
      <c r="F30" s="64">
        <f>SUM(F20:F29)</f>
        <v>3073524936</v>
      </c>
      <c r="G30" s="628">
        <f t="shared" ref="G30" si="3">SUM(G20:G29)</f>
        <v>1922696353</v>
      </c>
      <c r="H30" s="3"/>
      <c r="I30" s="3"/>
      <c r="J30" s="279"/>
      <c r="K30" s="278"/>
      <c r="L30" s="278"/>
    </row>
    <row r="31" spans="1:12" ht="12" customHeight="1" x14ac:dyDescent="0.25">
      <c r="A31" s="3"/>
      <c r="B31" s="66" t="s">
        <v>105</v>
      </c>
      <c r="C31" s="72" t="s">
        <v>103</v>
      </c>
      <c r="D31" s="76" t="s">
        <v>387</v>
      </c>
      <c r="E31" s="79"/>
      <c r="F31" s="79"/>
      <c r="G31" s="584"/>
      <c r="H31" s="3"/>
      <c r="I31" s="3"/>
      <c r="J31" s="279"/>
      <c r="K31" s="278"/>
      <c r="L31" s="278"/>
    </row>
    <row r="32" spans="1:12" ht="12" customHeight="1" x14ac:dyDescent="0.25">
      <c r="A32" s="3"/>
      <c r="B32" s="66" t="s">
        <v>106</v>
      </c>
      <c r="C32" s="72" t="s">
        <v>104</v>
      </c>
      <c r="D32" s="76" t="s">
        <v>388</v>
      </c>
      <c r="E32" s="79"/>
      <c r="F32" s="79"/>
      <c r="G32" s="584"/>
      <c r="H32" s="3"/>
      <c r="I32" s="3"/>
      <c r="J32" s="279"/>
      <c r="K32" s="278"/>
      <c r="L32" s="278"/>
    </row>
    <row r="33" spans="1:12" ht="12" customHeight="1" x14ac:dyDescent="0.25">
      <c r="A33" s="3"/>
      <c r="B33" s="66" t="s">
        <v>107</v>
      </c>
      <c r="C33" s="72" t="s">
        <v>105</v>
      </c>
      <c r="D33" s="76" t="s">
        <v>389</v>
      </c>
      <c r="E33" s="79">
        <v>62971000</v>
      </c>
      <c r="F33" s="79">
        <v>55226577</v>
      </c>
      <c r="G33" s="584">
        <v>55759093</v>
      </c>
      <c r="H33" s="3"/>
      <c r="I33" s="3"/>
      <c r="J33" s="279"/>
      <c r="K33" s="278"/>
      <c r="L33" s="278"/>
    </row>
    <row r="34" spans="1:12" ht="12" customHeight="1" x14ac:dyDescent="0.25">
      <c r="A34" s="3"/>
      <c r="B34" s="66" t="s">
        <v>108</v>
      </c>
      <c r="C34" s="72" t="s">
        <v>106</v>
      </c>
      <c r="D34" s="76" t="s">
        <v>390</v>
      </c>
      <c r="E34" s="79"/>
      <c r="F34" s="79">
        <v>7533473</v>
      </c>
      <c r="G34" s="584">
        <v>7533473</v>
      </c>
      <c r="H34" s="3"/>
      <c r="I34" s="3"/>
      <c r="J34" s="279"/>
      <c r="K34" s="621"/>
      <c r="L34" s="278"/>
    </row>
    <row r="35" spans="1:12" ht="12" customHeight="1" x14ac:dyDescent="0.25">
      <c r="A35" s="3"/>
      <c r="B35" s="66" t="s">
        <v>109</v>
      </c>
      <c r="C35" s="75" t="s">
        <v>107</v>
      </c>
      <c r="D35" s="76" t="s">
        <v>391</v>
      </c>
      <c r="E35" s="79"/>
      <c r="F35" s="79"/>
      <c r="G35" s="584"/>
      <c r="H35" s="3"/>
      <c r="I35" s="3"/>
      <c r="J35" s="279"/>
      <c r="K35" s="278"/>
      <c r="L35" s="278"/>
    </row>
    <row r="36" spans="1:12" ht="12" customHeight="1" thickBot="1" x14ac:dyDescent="0.3">
      <c r="A36" s="3"/>
      <c r="B36" s="538" t="s">
        <v>386</v>
      </c>
      <c r="C36" s="550" t="s">
        <v>108</v>
      </c>
      <c r="D36" s="63" t="s">
        <v>392</v>
      </c>
      <c r="E36" s="286">
        <f>SUM(E31:E35)</f>
        <v>62971000</v>
      </c>
      <c r="F36" s="631">
        <f>SUM(F31:F35)</f>
        <v>62760050</v>
      </c>
      <c r="G36" s="629">
        <f t="shared" ref="G36" si="4">SUM(G31:G35)</f>
        <v>63292566</v>
      </c>
      <c r="H36" s="3"/>
      <c r="I36" s="3"/>
      <c r="J36" s="279"/>
      <c r="K36" s="278"/>
      <c r="L36" s="278"/>
    </row>
    <row r="37" spans="1:12" ht="12.95" customHeight="1" thickTop="1" thickBot="1" x14ac:dyDescent="0.3">
      <c r="A37" s="3"/>
      <c r="B37" s="549" t="s">
        <v>428</v>
      </c>
      <c r="C37" s="551" t="s">
        <v>109</v>
      </c>
      <c r="D37" s="552" t="s">
        <v>393</v>
      </c>
      <c r="E37" s="553">
        <f>SUM(E36+E30)</f>
        <v>360879101</v>
      </c>
      <c r="F37" s="630">
        <f t="shared" ref="F37:G37" si="5">SUM(F36+F30)</f>
        <v>3136284986</v>
      </c>
      <c r="G37" s="630">
        <f t="shared" si="5"/>
        <v>1985988919</v>
      </c>
      <c r="H37" s="3"/>
      <c r="I37" s="3"/>
      <c r="J37" s="279"/>
      <c r="K37" s="278"/>
      <c r="L37" s="278"/>
    </row>
    <row r="38" spans="1:12" ht="15.75" thickTop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2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2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</row>
  </sheetData>
  <mergeCells count="1">
    <mergeCell ref="E1:F1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headerFooter>
    <oddHeader>&amp;C&amp;"-,Félkövér"&amp;14
Egyszerűsített pénzforgalmi jelentés&amp;R 20. melléklet a 7/2018. (V.30.) önkormányzati rendelethez, 
adatok Ft-ban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N53"/>
  <sheetViews>
    <sheetView view="pageBreakPreview" zoomScale="60" zoomScaleNormal="100" workbookViewId="0">
      <selection activeCell="P17" sqref="P17"/>
    </sheetView>
  </sheetViews>
  <sheetFormatPr defaultRowHeight="15" x14ac:dyDescent="0.25"/>
  <cols>
    <col min="1" max="1" width="0.42578125" customWidth="1"/>
    <col min="2" max="2" width="3.28515625" customWidth="1"/>
    <col min="3" max="3" width="2.85546875" customWidth="1"/>
    <col min="4" max="4" width="61.42578125" customWidth="1"/>
    <col min="8" max="8" width="9.7109375" customWidth="1"/>
    <col min="9" max="9" width="10.7109375" customWidth="1"/>
    <col min="10" max="10" width="9.85546875" customWidth="1"/>
  </cols>
  <sheetData>
    <row r="1" spans="1:14" ht="15.75" thickBot="1" x14ac:dyDescent="0.3">
      <c r="A1" s="61"/>
      <c r="B1" s="61"/>
      <c r="C1" s="61"/>
      <c r="D1" s="61"/>
      <c r="E1" s="61"/>
      <c r="F1" s="61"/>
      <c r="G1" s="61"/>
      <c r="H1" s="61"/>
      <c r="I1" s="908"/>
      <c r="J1" s="908"/>
      <c r="K1" s="61"/>
      <c r="L1" s="61"/>
      <c r="M1" s="61"/>
      <c r="N1" s="61"/>
    </row>
    <row r="2" spans="1:14" ht="12" customHeight="1" thickTop="1" thickBot="1" x14ac:dyDescent="0.3">
      <c r="A2" s="61"/>
      <c r="B2" s="280"/>
      <c r="C2" s="281"/>
      <c r="D2" s="282" t="s">
        <v>112</v>
      </c>
      <c r="E2" s="282" t="s">
        <v>113</v>
      </c>
      <c r="F2" s="282" t="s">
        <v>114</v>
      </c>
      <c r="G2" s="283" t="s">
        <v>115</v>
      </c>
      <c r="H2" s="497" t="s">
        <v>116</v>
      </c>
      <c r="I2" s="282" t="s">
        <v>117</v>
      </c>
      <c r="J2" s="283" t="s">
        <v>118</v>
      </c>
      <c r="K2" s="61"/>
      <c r="L2" s="61"/>
      <c r="M2" s="61"/>
      <c r="N2" s="61"/>
    </row>
    <row r="3" spans="1:14" ht="21.95" customHeight="1" thickTop="1" x14ac:dyDescent="0.25">
      <c r="A3" s="61"/>
      <c r="B3" s="80" t="s">
        <v>2</v>
      </c>
      <c r="C3" s="81"/>
      <c r="D3" s="284" t="s">
        <v>130</v>
      </c>
      <c r="E3" s="564" t="s">
        <v>396</v>
      </c>
      <c r="F3" s="564" t="s">
        <v>397</v>
      </c>
      <c r="G3" s="565" t="s">
        <v>398</v>
      </c>
      <c r="H3" s="563" t="s">
        <v>399</v>
      </c>
      <c r="I3" s="564" t="s">
        <v>397</v>
      </c>
      <c r="J3" s="565" t="s">
        <v>400</v>
      </c>
      <c r="K3" s="61"/>
      <c r="L3" s="61"/>
      <c r="M3" s="61"/>
      <c r="N3" s="61"/>
    </row>
    <row r="4" spans="1:14" ht="12" customHeight="1" x14ac:dyDescent="0.25">
      <c r="A4" s="61"/>
      <c r="B4" s="82" t="s">
        <v>25</v>
      </c>
      <c r="C4" s="70" t="s">
        <v>2</v>
      </c>
      <c r="D4" s="70" t="s">
        <v>25</v>
      </c>
      <c r="E4" s="567" t="s">
        <v>12</v>
      </c>
      <c r="F4" s="567" t="s">
        <v>11</v>
      </c>
      <c r="G4" s="568" t="s">
        <v>8</v>
      </c>
      <c r="H4" s="566" t="s">
        <v>6</v>
      </c>
      <c r="I4" s="567" t="s">
        <v>3</v>
      </c>
      <c r="J4" s="568" t="s">
        <v>46</v>
      </c>
      <c r="K4" s="61"/>
      <c r="L4" s="61"/>
      <c r="M4" s="61"/>
      <c r="N4" s="61"/>
    </row>
    <row r="5" spans="1:14" ht="12" customHeight="1" x14ac:dyDescent="0.25">
      <c r="A5" s="61"/>
      <c r="B5" s="82" t="s">
        <v>12</v>
      </c>
      <c r="C5" s="68" t="s">
        <v>2</v>
      </c>
      <c r="D5" s="67" t="s">
        <v>394</v>
      </c>
      <c r="E5" s="569">
        <v>115244</v>
      </c>
      <c r="F5" s="533">
        <v>0</v>
      </c>
      <c r="G5" s="570">
        <v>115244</v>
      </c>
      <c r="H5" s="569">
        <v>73786225</v>
      </c>
      <c r="I5" s="575">
        <v>0</v>
      </c>
      <c r="J5" s="732">
        <v>73786225</v>
      </c>
      <c r="K5" s="61"/>
      <c r="L5" s="61"/>
      <c r="M5" s="61"/>
      <c r="N5" s="61"/>
    </row>
    <row r="6" spans="1:14" ht="12" customHeight="1" x14ac:dyDescent="0.25">
      <c r="A6" s="61"/>
      <c r="B6" s="82" t="s">
        <v>11</v>
      </c>
      <c r="C6" s="68" t="s">
        <v>25</v>
      </c>
      <c r="D6" s="67" t="s">
        <v>395</v>
      </c>
      <c r="E6" s="569">
        <v>26174</v>
      </c>
      <c r="F6" s="533">
        <v>0</v>
      </c>
      <c r="G6" s="570">
        <v>26174</v>
      </c>
      <c r="H6" s="569">
        <v>47607965</v>
      </c>
      <c r="I6" s="575">
        <v>0</v>
      </c>
      <c r="J6" s="732">
        <v>47607965</v>
      </c>
      <c r="K6" s="61"/>
      <c r="L6" s="61"/>
      <c r="M6" s="61"/>
      <c r="N6" s="61"/>
    </row>
    <row r="7" spans="1:14" ht="12" customHeight="1" x14ac:dyDescent="0.25">
      <c r="A7" s="61"/>
      <c r="B7" s="82" t="s">
        <v>8</v>
      </c>
      <c r="C7" s="68" t="s">
        <v>12</v>
      </c>
      <c r="D7" s="67" t="s">
        <v>401</v>
      </c>
      <c r="E7" s="533">
        <v>2117</v>
      </c>
      <c r="F7" s="533">
        <v>0</v>
      </c>
      <c r="G7" s="571">
        <v>2117</v>
      </c>
      <c r="H7" s="575">
        <v>1559082</v>
      </c>
      <c r="I7" s="575">
        <v>0</v>
      </c>
      <c r="J7" s="570">
        <v>1559082</v>
      </c>
      <c r="K7" s="61"/>
      <c r="L7" s="61"/>
      <c r="M7" s="61"/>
      <c r="N7" s="61"/>
    </row>
    <row r="8" spans="1:14" ht="12" customHeight="1" x14ac:dyDescent="0.25">
      <c r="A8" s="61"/>
      <c r="B8" s="82" t="s">
        <v>6</v>
      </c>
      <c r="C8" s="69" t="s">
        <v>112</v>
      </c>
      <c r="D8" s="69" t="s">
        <v>402</v>
      </c>
      <c r="E8" s="572">
        <f t="shared" ref="E8:J8" si="0">SUM(E5:E7)</f>
        <v>143535</v>
      </c>
      <c r="F8" s="572">
        <f t="shared" si="0"/>
        <v>0</v>
      </c>
      <c r="G8" s="573">
        <f t="shared" si="0"/>
        <v>143535</v>
      </c>
      <c r="H8" s="635">
        <f t="shared" si="0"/>
        <v>122953272</v>
      </c>
      <c r="I8" s="635">
        <f t="shared" si="0"/>
        <v>0</v>
      </c>
      <c r="J8" s="625">
        <f t="shared" si="0"/>
        <v>122953272</v>
      </c>
      <c r="K8" s="61"/>
      <c r="L8" s="61"/>
      <c r="M8" s="61"/>
      <c r="N8" s="61"/>
    </row>
    <row r="9" spans="1:14" ht="12" customHeight="1" x14ac:dyDescent="0.25">
      <c r="A9" s="61"/>
      <c r="B9" s="82" t="s">
        <v>3</v>
      </c>
      <c r="C9" s="67" t="s">
        <v>11</v>
      </c>
      <c r="D9" s="67" t="s">
        <v>403</v>
      </c>
      <c r="E9" s="533">
        <v>0</v>
      </c>
      <c r="F9" s="533">
        <v>0</v>
      </c>
      <c r="G9" s="571">
        <v>0</v>
      </c>
      <c r="H9" s="575"/>
      <c r="I9" s="575">
        <v>0</v>
      </c>
      <c r="J9" s="570"/>
      <c r="K9" s="61"/>
      <c r="L9" s="61"/>
      <c r="M9" s="61"/>
      <c r="N9" s="61"/>
    </row>
    <row r="10" spans="1:14" ht="12" customHeight="1" x14ac:dyDescent="0.25">
      <c r="A10" s="61"/>
      <c r="B10" s="82" t="s">
        <v>46</v>
      </c>
      <c r="C10" s="67" t="s">
        <v>8</v>
      </c>
      <c r="D10" s="67" t="s">
        <v>404</v>
      </c>
      <c r="E10" s="533">
        <v>0</v>
      </c>
      <c r="F10" s="533">
        <v>0</v>
      </c>
      <c r="G10" s="571">
        <v>0</v>
      </c>
      <c r="H10" s="575"/>
      <c r="I10" s="575">
        <v>0</v>
      </c>
      <c r="J10" s="570"/>
      <c r="K10" s="61"/>
      <c r="L10" s="61"/>
      <c r="M10" s="61"/>
      <c r="N10" s="61"/>
    </row>
    <row r="11" spans="1:14" ht="12" customHeight="1" x14ac:dyDescent="0.25">
      <c r="A11" s="61"/>
      <c r="B11" s="82" t="s">
        <v>93</v>
      </c>
      <c r="C11" s="69" t="s">
        <v>113</v>
      </c>
      <c r="D11" s="69" t="s">
        <v>405</v>
      </c>
      <c r="E11" s="530">
        <f t="shared" ref="E11:G11" si="1">SUM(E9:E10)</f>
        <v>0</v>
      </c>
      <c r="F11" s="530">
        <f t="shared" si="1"/>
        <v>0</v>
      </c>
      <c r="G11" s="574">
        <f t="shared" si="1"/>
        <v>0</v>
      </c>
      <c r="H11" s="578"/>
      <c r="I11" s="578">
        <f t="shared" ref="I11" si="2">SUM(I9:I10)</f>
        <v>0</v>
      </c>
      <c r="J11" s="579"/>
      <c r="K11" s="61"/>
      <c r="L11" s="61"/>
      <c r="M11" s="61"/>
      <c r="N11" s="61"/>
    </row>
    <row r="12" spans="1:14" ht="12" customHeight="1" x14ac:dyDescent="0.25">
      <c r="A12" s="61"/>
      <c r="B12" s="82" t="s">
        <v>45</v>
      </c>
      <c r="C12" s="67" t="s">
        <v>6</v>
      </c>
      <c r="D12" s="67" t="s">
        <v>406</v>
      </c>
      <c r="E12" s="575">
        <v>290124</v>
      </c>
      <c r="F12" s="533">
        <v>0</v>
      </c>
      <c r="G12" s="570">
        <v>290124</v>
      </c>
      <c r="H12" s="575">
        <v>333051425</v>
      </c>
      <c r="I12" s="575">
        <v>-108439286</v>
      </c>
      <c r="J12" s="570">
        <v>224612139</v>
      </c>
      <c r="K12" s="61"/>
      <c r="L12" s="61"/>
      <c r="M12" s="61"/>
      <c r="N12" s="61"/>
    </row>
    <row r="13" spans="1:14" ht="12" customHeight="1" x14ac:dyDescent="0.25">
      <c r="A13" s="61"/>
      <c r="B13" s="82" t="s">
        <v>44</v>
      </c>
      <c r="C13" s="67" t="s">
        <v>3</v>
      </c>
      <c r="D13" s="67" t="s">
        <v>407</v>
      </c>
      <c r="E13" s="575">
        <v>314004</v>
      </c>
      <c r="F13" s="533"/>
      <c r="G13" s="570">
        <v>314004</v>
      </c>
      <c r="H13" s="575">
        <v>222282629</v>
      </c>
      <c r="I13" s="575"/>
      <c r="J13" s="570">
        <v>222282629</v>
      </c>
      <c r="K13" s="61"/>
      <c r="L13" s="61"/>
      <c r="M13" s="61"/>
      <c r="N13" s="61"/>
    </row>
    <row r="14" spans="1:14" ht="12" customHeight="1" x14ac:dyDescent="0.25">
      <c r="A14" s="61"/>
      <c r="B14" s="82" t="s">
        <v>41</v>
      </c>
      <c r="C14" s="67" t="s">
        <v>46</v>
      </c>
      <c r="D14" s="67" t="s">
        <v>645</v>
      </c>
      <c r="E14" s="575">
        <v>10875</v>
      </c>
      <c r="F14" s="533">
        <v>0</v>
      </c>
      <c r="G14" s="570">
        <v>10875</v>
      </c>
      <c r="H14" s="575"/>
      <c r="I14" s="575">
        <v>0</v>
      </c>
      <c r="J14" s="570"/>
      <c r="K14" s="61"/>
      <c r="L14" s="61"/>
      <c r="M14" s="61"/>
      <c r="N14" s="61"/>
    </row>
    <row r="15" spans="1:14" ht="12" customHeight="1" x14ac:dyDescent="0.25">
      <c r="A15" s="61"/>
      <c r="B15" s="82" t="s">
        <v>40</v>
      </c>
      <c r="C15" s="67" t="s">
        <v>93</v>
      </c>
      <c r="D15" s="67" t="s">
        <v>408</v>
      </c>
      <c r="E15" s="575">
        <v>65907</v>
      </c>
      <c r="F15" s="533">
        <v>0</v>
      </c>
      <c r="G15" s="570">
        <v>65907</v>
      </c>
      <c r="H15" s="575">
        <v>28813634</v>
      </c>
      <c r="I15" s="575">
        <v>0</v>
      </c>
      <c r="J15" s="570">
        <v>28813634</v>
      </c>
      <c r="K15" s="61"/>
      <c r="L15" s="61"/>
      <c r="M15" s="61"/>
      <c r="N15" s="61"/>
    </row>
    <row r="16" spans="1:14" ht="12" customHeight="1" x14ac:dyDescent="0.25">
      <c r="A16" s="61"/>
      <c r="B16" s="82" t="s">
        <v>94</v>
      </c>
      <c r="C16" s="69" t="s">
        <v>114</v>
      </c>
      <c r="D16" s="69" t="s">
        <v>409</v>
      </c>
      <c r="E16" s="576">
        <f t="shared" ref="E16:J16" si="3">SUM(E12:E15)</f>
        <v>680910</v>
      </c>
      <c r="F16" s="576">
        <f t="shared" si="3"/>
        <v>0</v>
      </c>
      <c r="G16" s="577">
        <f t="shared" si="3"/>
        <v>680910</v>
      </c>
      <c r="H16" s="633">
        <f t="shared" si="3"/>
        <v>584147688</v>
      </c>
      <c r="I16" s="633">
        <f t="shared" si="3"/>
        <v>-108439286</v>
      </c>
      <c r="J16" s="634">
        <f t="shared" si="3"/>
        <v>475708402</v>
      </c>
      <c r="K16" s="61"/>
      <c r="L16" s="61"/>
      <c r="M16" s="61"/>
      <c r="N16" s="61"/>
    </row>
    <row r="17" spans="1:14" ht="12" customHeight="1" x14ac:dyDescent="0.25">
      <c r="A17" s="61"/>
      <c r="B17" s="82" t="s">
        <v>95</v>
      </c>
      <c r="C17" s="67" t="s">
        <v>93</v>
      </c>
      <c r="D17" s="67" t="s">
        <v>410</v>
      </c>
      <c r="E17" s="575">
        <v>74684</v>
      </c>
      <c r="F17" s="533">
        <v>0</v>
      </c>
      <c r="G17" s="570">
        <v>74684</v>
      </c>
      <c r="H17" s="575">
        <v>63279811</v>
      </c>
      <c r="I17" s="575">
        <v>0</v>
      </c>
      <c r="J17" s="570">
        <v>63279811</v>
      </c>
      <c r="K17" s="61"/>
      <c r="L17" s="61"/>
      <c r="M17" s="61"/>
      <c r="N17" s="61"/>
    </row>
    <row r="18" spans="1:14" ht="12" customHeight="1" x14ac:dyDescent="0.25">
      <c r="A18" s="61"/>
      <c r="B18" s="82" t="s">
        <v>96</v>
      </c>
      <c r="C18" s="67" t="s">
        <v>45</v>
      </c>
      <c r="D18" s="67" t="s">
        <v>411</v>
      </c>
      <c r="E18" s="575">
        <v>96896</v>
      </c>
      <c r="F18" s="533">
        <v>0</v>
      </c>
      <c r="G18" s="570">
        <v>96896</v>
      </c>
      <c r="H18" s="575">
        <v>110159943</v>
      </c>
      <c r="I18" s="575">
        <v>0</v>
      </c>
      <c r="J18" s="570">
        <v>110159943</v>
      </c>
      <c r="K18" s="61"/>
      <c r="L18" s="61"/>
      <c r="M18" s="61"/>
      <c r="N18" s="61"/>
    </row>
    <row r="19" spans="1:14" ht="12" customHeight="1" x14ac:dyDescent="0.25">
      <c r="A19" s="61"/>
      <c r="B19" s="82" t="s">
        <v>97</v>
      </c>
      <c r="C19" s="67" t="s">
        <v>44</v>
      </c>
      <c r="D19" s="67" t="s">
        <v>412</v>
      </c>
      <c r="E19" s="575">
        <v>0</v>
      </c>
      <c r="F19" s="533">
        <v>0</v>
      </c>
      <c r="G19" s="570">
        <v>0</v>
      </c>
      <c r="H19" s="575">
        <v>0</v>
      </c>
      <c r="I19" s="575">
        <v>0</v>
      </c>
      <c r="J19" s="570">
        <v>0</v>
      </c>
      <c r="K19" s="61"/>
      <c r="L19" s="61"/>
      <c r="M19" s="61"/>
      <c r="N19" s="61"/>
    </row>
    <row r="20" spans="1:14" ht="12" customHeight="1" x14ac:dyDescent="0.25">
      <c r="A20" s="61"/>
      <c r="B20" s="82" t="s">
        <v>331</v>
      </c>
      <c r="C20" s="67" t="s">
        <v>41</v>
      </c>
      <c r="D20" s="67" t="s">
        <v>413</v>
      </c>
      <c r="E20" s="575">
        <v>3558</v>
      </c>
      <c r="F20" s="533">
        <v>0</v>
      </c>
      <c r="G20" s="570">
        <v>3558</v>
      </c>
      <c r="H20" s="575">
        <v>1253460</v>
      </c>
      <c r="I20" s="575">
        <v>0</v>
      </c>
      <c r="J20" s="570">
        <v>1253460</v>
      </c>
      <c r="K20" s="61"/>
      <c r="L20" s="61"/>
      <c r="M20" s="61"/>
      <c r="N20" s="61"/>
    </row>
    <row r="21" spans="1:14" ht="12" customHeight="1" x14ac:dyDescent="0.25">
      <c r="A21" s="61"/>
      <c r="B21" s="82" t="s">
        <v>332</v>
      </c>
      <c r="C21" s="69" t="s">
        <v>115</v>
      </c>
      <c r="D21" s="69" t="s">
        <v>417</v>
      </c>
      <c r="E21" s="572">
        <f t="shared" ref="E21:J21" si="4">SUM(E17:E20)</f>
        <v>175138</v>
      </c>
      <c r="F21" s="572">
        <f t="shared" si="4"/>
        <v>0</v>
      </c>
      <c r="G21" s="573">
        <f t="shared" si="4"/>
        <v>175138</v>
      </c>
      <c r="H21" s="635">
        <f t="shared" si="4"/>
        <v>174693214</v>
      </c>
      <c r="I21" s="635">
        <f t="shared" si="4"/>
        <v>0</v>
      </c>
      <c r="J21" s="625">
        <f t="shared" si="4"/>
        <v>174693214</v>
      </c>
      <c r="K21" s="61"/>
      <c r="L21" s="61"/>
      <c r="M21" s="61"/>
      <c r="N21" s="61"/>
    </row>
    <row r="22" spans="1:14" ht="12" customHeight="1" x14ac:dyDescent="0.25">
      <c r="A22" s="61"/>
      <c r="B22" s="82" t="s">
        <v>333</v>
      </c>
      <c r="C22" s="67" t="s">
        <v>40</v>
      </c>
      <c r="D22" s="67" t="s">
        <v>414</v>
      </c>
      <c r="E22" s="575">
        <v>254262</v>
      </c>
      <c r="F22" s="533">
        <v>0</v>
      </c>
      <c r="G22" s="570">
        <v>254262</v>
      </c>
      <c r="H22" s="575">
        <v>225556995</v>
      </c>
      <c r="I22" s="575">
        <v>0</v>
      </c>
      <c r="J22" s="570">
        <v>225556995</v>
      </c>
      <c r="K22" s="61"/>
      <c r="L22" s="61"/>
      <c r="M22" s="61"/>
      <c r="N22" s="61"/>
    </row>
    <row r="23" spans="1:14" ht="12" customHeight="1" x14ac:dyDescent="0.25">
      <c r="A23" s="61"/>
      <c r="B23" s="82" t="s">
        <v>334</v>
      </c>
      <c r="C23" s="67" t="s">
        <v>94</v>
      </c>
      <c r="D23" s="67" t="s">
        <v>415</v>
      </c>
      <c r="E23" s="575">
        <v>31954</v>
      </c>
      <c r="F23" s="533">
        <v>0</v>
      </c>
      <c r="G23" s="570">
        <v>31954</v>
      </c>
      <c r="H23" s="575">
        <v>30764880</v>
      </c>
      <c r="I23" s="575">
        <v>0</v>
      </c>
      <c r="J23" s="570">
        <v>30764880</v>
      </c>
      <c r="K23" s="61"/>
      <c r="L23" s="61"/>
      <c r="M23" s="61"/>
      <c r="N23" s="61"/>
    </row>
    <row r="24" spans="1:14" ht="12" customHeight="1" x14ac:dyDescent="0.25">
      <c r="A24" s="61"/>
      <c r="B24" s="82" t="s">
        <v>98</v>
      </c>
      <c r="C24" s="67" t="s">
        <v>95</v>
      </c>
      <c r="D24" s="67" t="s">
        <v>416</v>
      </c>
      <c r="E24" s="575">
        <v>55192</v>
      </c>
      <c r="F24" s="533">
        <v>0</v>
      </c>
      <c r="G24" s="570">
        <v>55192</v>
      </c>
      <c r="H24" s="575">
        <v>46401128</v>
      </c>
      <c r="I24" s="575">
        <v>0</v>
      </c>
      <c r="J24" s="570">
        <v>46401128</v>
      </c>
      <c r="K24" s="61"/>
      <c r="L24" s="61"/>
      <c r="M24" s="61"/>
      <c r="N24" s="61"/>
    </row>
    <row r="25" spans="1:14" ht="12" customHeight="1" x14ac:dyDescent="0.25">
      <c r="A25" s="61"/>
      <c r="B25" s="82" t="s">
        <v>99</v>
      </c>
      <c r="C25" s="69" t="s">
        <v>116</v>
      </c>
      <c r="D25" s="69" t="s">
        <v>418</v>
      </c>
      <c r="E25" s="576">
        <f t="shared" ref="E25:G25" si="5">SUM(E22:E24)</f>
        <v>341408</v>
      </c>
      <c r="F25" s="576">
        <f t="shared" si="5"/>
        <v>0</v>
      </c>
      <c r="G25" s="577">
        <f t="shared" si="5"/>
        <v>341408</v>
      </c>
      <c r="H25" s="633">
        <f t="shared" ref="H25:J25" si="6">SUM(H22:H24)</f>
        <v>302723003</v>
      </c>
      <c r="I25" s="633">
        <f t="shared" si="6"/>
        <v>0</v>
      </c>
      <c r="J25" s="634">
        <f t="shared" si="6"/>
        <v>302723003</v>
      </c>
      <c r="K25" s="61"/>
      <c r="L25" s="61"/>
      <c r="M25" s="61"/>
      <c r="N25" s="61"/>
    </row>
    <row r="26" spans="1:14" ht="12" customHeight="1" x14ac:dyDescent="0.25">
      <c r="A26" s="61"/>
      <c r="B26" s="82" t="s">
        <v>100</v>
      </c>
      <c r="C26" s="69" t="s">
        <v>117</v>
      </c>
      <c r="D26" s="69" t="s">
        <v>419</v>
      </c>
      <c r="E26" s="578">
        <v>65206</v>
      </c>
      <c r="F26" s="530">
        <v>0</v>
      </c>
      <c r="G26" s="579">
        <v>65206</v>
      </c>
      <c r="H26" s="578">
        <v>112783694</v>
      </c>
      <c r="I26" s="578">
        <v>0</v>
      </c>
      <c r="J26" s="579">
        <v>112783694</v>
      </c>
      <c r="K26" s="61"/>
      <c r="L26" s="61"/>
      <c r="M26" s="61"/>
      <c r="N26" s="61"/>
    </row>
    <row r="27" spans="1:14" ht="12" customHeight="1" x14ac:dyDescent="0.25">
      <c r="A27" s="61"/>
      <c r="B27" s="82" t="s">
        <v>101</v>
      </c>
      <c r="C27" s="69" t="s">
        <v>118</v>
      </c>
      <c r="D27" s="69" t="s">
        <v>420</v>
      </c>
      <c r="E27" s="578">
        <v>269849</v>
      </c>
      <c r="F27" s="530">
        <v>0</v>
      </c>
      <c r="G27" s="579">
        <v>269849</v>
      </c>
      <c r="H27" s="578">
        <v>219510359</v>
      </c>
      <c r="I27" s="578">
        <v>-108439286</v>
      </c>
      <c r="J27" s="579">
        <v>111071073</v>
      </c>
      <c r="K27" s="61"/>
      <c r="L27" s="61"/>
      <c r="M27" s="61"/>
      <c r="N27" s="61"/>
    </row>
    <row r="28" spans="1:14" ht="12" customHeight="1" x14ac:dyDescent="0.25">
      <c r="A28" s="61"/>
      <c r="B28" s="82" t="s">
        <v>102</v>
      </c>
      <c r="C28" s="67"/>
      <c r="D28" s="74" t="s">
        <v>421</v>
      </c>
      <c r="E28" s="576">
        <f t="shared" ref="E28:G28" si="7">SUM(E8+E11+E16-E21-E25-E26-E27)</f>
        <v>-27156</v>
      </c>
      <c r="F28" s="576">
        <f t="shared" si="7"/>
        <v>0</v>
      </c>
      <c r="G28" s="577">
        <f t="shared" si="7"/>
        <v>-27156</v>
      </c>
      <c r="H28" s="633">
        <f t="shared" ref="H28:J28" si="8">SUM(H8+H11+H16-H21-H25-H26-H27)</f>
        <v>-102609310</v>
      </c>
      <c r="I28" s="633">
        <f t="shared" si="8"/>
        <v>0</v>
      </c>
      <c r="J28" s="634">
        <f t="shared" si="8"/>
        <v>-102609310</v>
      </c>
      <c r="K28" s="61"/>
      <c r="L28" s="61"/>
      <c r="M28" s="61"/>
      <c r="N28" s="61"/>
    </row>
    <row r="29" spans="1:14" ht="12" customHeight="1" x14ac:dyDescent="0.25">
      <c r="A29" s="61"/>
      <c r="B29" s="82" t="s">
        <v>103</v>
      </c>
      <c r="C29" s="67" t="s">
        <v>96</v>
      </c>
      <c r="D29" s="67" t="s">
        <v>422</v>
      </c>
      <c r="E29" s="533">
        <v>0</v>
      </c>
      <c r="F29" s="533">
        <v>0</v>
      </c>
      <c r="G29" s="571">
        <v>0</v>
      </c>
      <c r="H29" s="575"/>
      <c r="I29" s="575">
        <v>0</v>
      </c>
      <c r="J29" s="570"/>
      <c r="K29" s="61"/>
      <c r="L29" s="61"/>
      <c r="M29" s="61"/>
      <c r="N29" s="61"/>
    </row>
    <row r="30" spans="1:14" ht="12" customHeight="1" x14ac:dyDescent="0.25">
      <c r="A30" s="61"/>
      <c r="B30" s="82" t="s">
        <v>104</v>
      </c>
      <c r="C30" s="67" t="s">
        <v>97</v>
      </c>
      <c r="D30" s="67" t="s">
        <v>423</v>
      </c>
      <c r="E30" s="533">
        <v>17</v>
      </c>
      <c r="F30" s="533">
        <v>0</v>
      </c>
      <c r="G30" s="571">
        <v>17</v>
      </c>
      <c r="H30" s="575"/>
      <c r="I30" s="575">
        <v>0</v>
      </c>
      <c r="J30" s="570"/>
      <c r="K30" s="61"/>
      <c r="L30" s="61"/>
      <c r="M30" s="61"/>
      <c r="N30" s="61"/>
    </row>
    <row r="31" spans="1:14" ht="12" customHeight="1" x14ac:dyDescent="0.25">
      <c r="A31" s="61"/>
      <c r="B31" s="82" t="s">
        <v>105</v>
      </c>
      <c r="C31" s="67" t="s">
        <v>331</v>
      </c>
      <c r="D31" s="67" t="s">
        <v>424</v>
      </c>
      <c r="E31" s="575">
        <v>0</v>
      </c>
      <c r="F31" s="533">
        <v>0</v>
      </c>
      <c r="G31" s="570">
        <v>0</v>
      </c>
      <c r="H31" s="575"/>
      <c r="I31" s="575">
        <v>0</v>
      </c>
      <c r="J31" s="570"/>
      <c r="K31" s="61"/>
      <c r="L31" s="61"/>
      <c r="M31" s="61"/>
      <c r="N31" s="61"/>
    </row>
    <row r="32" spans="1:14" ht="12" customHeight="1" x14ac:dyDescent="0.25">
      <c r="A32" s="61"/>
      <c r="B32" s="82" t="s">
        <v>106</v>
      </c>
      <c r="C32" s="67" t="s">
        <v>332</v>
      </c>
      <c r="D32" s="67" t="s">
        <v>425</v>
      </c>
      <c r="E32" s="533">
        <v>0</v>
      </c>
      <c r="F32" s="533">
        <v>0</v>
      </c>
      <c r="G32" s="571">
        <v>0</v>
      </c>
      <c r="H32" s="575"/>
      <c r="I32" s="575">
        <v>0</v>
      </c>
      <c r="J32" s="570"/>
      <c r="K32" s="61"/>
      <c r="L32" s="61"/>
      <c r="M32" s="61"/>
      <c r="N32" s="61"/>
    </row>
    <row r="33" spans="1:14" ht="12" customHeight="1" x14ac:dyDescent="0.25">
      <c r="A33" s="61"/>
      <c r="B33" s="82" t="s">
        <v>107</v>
      </c>
      <c r="C33" s="69" t="s">
        <v>426</v>
      </c>
      <c r="D33" s="69" t="s">
        <v>427</v>
      </c>
      <c r="E33" s="576">
        <f t="shared" ref="E33:I33" si="9">SUM(E29:E31)</f>
        <v>17</v>
      </c>
      <c r="F33" s="576">
        <f t="shared" si="9"/>
        <v>0</v>
      </c>
      <c r="G33" s="577">
        <f>SUM(G29:G32)</f>
        <v>17</v>
      </c>
      <c r="H33" s="633">
        <f t="shared" si="9"/>
        <v>0</v>
      </c>
      <c r="I33" s="633">
        <f t="shared" si="9"/>
        <v>0</v>
      </c>
      <c r="J33" s="634">
        <f>SUM(J29:J32)</f>
        <v>0</v>
      </c>
      <c r="K33" s="61"/>
      <c r="L33" s="61"/>
      <c r="M33" s="61"/>
      <c r="N33" s="61"/>
    </row>
    <row r="34" spans="1:14" ht="12" customHeight="1" x14ac:dyDescent="0.25">
      <c r="A34" s="61"/>
      <c r="B34" s="82" t="s">
        <v>108</v>
      </c>
      <c r="C34" s="67" t="s">
        <v>333</v>
      </c>
      <c r="D34" s="67" t="s">
        <v>429</v>
      </c>
      <c r="E34" s="533">
        <v>53</v>
      </c>
      <c r="F34" s="533">
        <v>0</v>
      </c>
      <c r="G34" s="571">
        <v>53</v>
      </c>
      <c r="H34" s="575">
        <v>12052</v>
      </c>
      <c r="I34" s="575">
        <v>0</v>
      </c>
      <c r="J34" s="570">
        <v>12052</v>
      </c>
      <c r="K34" s="61"/>
      <c r="L34" s="61"/>
      <c r="M34" s="61"/>
      <c r="N34" s="61"/>
    </row>
    <row r="35" spans="1:14" ht="12" customHeight="1" x14ac:dyDescent="0.25">
      <c r="A35" s="61"/>
      <c r="B35" s="82" t="s">
        <v>109</v>
      </c>
      <c r="C35" s="67" t="s">
        <v>334</v>
      </c>
      <c r="D35" s="67" t="s">
        <v>430</v>
      </c>
      <c r="E35" s="533">
        <v>0</v>
      </c>
      <c r="F35" s="533">
        <v>0</v>
      </c>
      <c r="G35" s="571">
        <v>0</v>
      </c>
      <c r="H35" s="575">
        <v>2078</v>
      </c>
      <c r="I35" s="575">
        <v>0</v>
      </c>
      <c r="J35" s="570">
        <v>2078</v>
      </c>
      <c r="K35" s="61"/>
      <c r="L35" s="61"/>
      <c r="M35" s="61"/>
      <c r="N35" s="61"/>
    </row>
    <row r="36" spans="1:14" ht="12" customHeight="1" x14ac:dyDescent="0.25">
      <c r="A36" s="61"/>
      <c r="B36" s="82" t="s">
        <v>386</v>
      </c>
      <c r="C36" s="67" t="s">
        <v>98</v>
      </c>
      <c r="D36" s="67" t="s">
        <v>431</v>
      </c>
      <c r="E36" s="575">
        <v>1391</v>
      </c>
      <c r="F36" s="533">
        <v>0</v>
      </c>
      <c r="G36" s="570">
        <v>1391</v>
      </c>
      <c r="H36" s="575"/>
      <c r="I36" s="575">
        <v>0</v>
      </c>
      <c r="J36" s="570"/>
      <c r="K36" s="61"/>
      <c r="L36" s="61"/>
      <c r="M36" s="61"/>
      <c r="N36" s="61"/>
    </row>
    <row r="37" spans="1:14" ht="12" customHeight="1" x14ac:dyDescent="0.25">
      <c r="A37" s="61"/>
      <c r="B37" s="82" t="s">
        <v>428</v>
      </c>
      <c r="C37" s="67" t="s">
        <v>99</v>
      </c>
      <c r="D37" s="67" t="s">
        <v>432</v>
      </c>
      <c r="E37" s="533">
        <v>0</v>
      </c>
      <c r="F37" s="533">
        <v>0</v>
      </c>
      <c r="G37" s="571">
        <v>0</v>
      </c>
      <c r="H37" s="575"/>
      <c r="I37" s="575">
        <v>0</v>
      </c>
      <c r="J37" s="570"/>
      <c r="K37" s="61"/>
      <c r="L37" s="61"/>
      <c r="M37" s="61"/>
      <c r="N37" s="61"/>
    </row>
    <row r="38" spans="1:14" ht="12" customHeight="1" x14ac:dyDescent="0.25">
      <c r="A38" s="61"/>
      <c r="B38" s="82" t="s">
        <v>434</v>
      </c>
      <c r="C38" s="69" t="s">
        <v>284</v>
      </c>
      <c r="D38" s="69" t="s">
        <v>433</v>
      </c>
      <c r="E38" s="576">
        <f t="shared" ref="E38:G38" si="10">SUM(E34:E36)</f>
        <v>1444</v>
      </c>
      <c r="F38" s="576">
        <f t="shared" si="10"/>
        <v>0</v>
      </c>
      <c r="G38" s="577">
        <f t="shared" si="10"/>
        <v>1444</v>
      </c>
      <c r="H38" s="633">
        <f t="shared" ref="H38:J38" si="11">SUM(H34:H36)</f>
        <v>14130</v>
      </c>
      <c r="I38" s="633">
        <f t="shared" si="11"/>
        <v>0</v>
      </c>
      <c r="J38" s="634">
        <f t="shared" si="11"/>
        <v>14130</v>
      </c>
      <c r="K38" s="61"/>
      <c r="L38" s="61"/>
      <c r="M38" s="61"/>
      <c r="N38" s="61"/>
    </row>
    <row r="39" spans="1:14" ht="12" customHeight="1" x14ac:dyDescent="0.25">
      <c r="A39" s="61"/>
      <c r="B39" s="82" t="s">
        <v>435</v>
      </c>
      <c r="C39" s="84"/>
      <c r="D39" s="63" t="s">
        <v>438</v>
      </c>
      <c r="E39" s="580">
        <f t="shared" ref="E39:G39" si="12">SUM(E33-E38)</f>
        <v>-1427</v>
      </c>
      <c r="F39" s="580">
        <f t="shared" si="12"/>
        <v>0</v>
      </c>
      <c r="G39" s="581">
        <f t="shared" si="12"/>
        <v>-1427</v>
      </c>
      <c r="H39" s="631">
        <f t="shared" ref="H39:J39" si="13">SUM(H33-H38)</f>
        <v>-14130</v>
      </c>
      <c r="I39" s="631">
        <f t="shared" si="13"/>
        <v>0</v>
      </c>
      <c r="J39" s="629">
        <f t="shared" si="13"/>
        <v>-14130</v>
      </c>
      <c r="K39" s="61"/>
      <c r="L39" s="61"/>
      <c r="M39" s="61"/>
      <c r="N39" s="61"/>
    </row>
    <row r="40" spans="1:14" ht="12" customHeight="1" x14ac:dyDescent="0.25">
      <c r="A40" s="61"/>
      <c r="B40" s="82" t="s">
        <v>436</v>
      </c>
      <c r="C40" s="84"/>
      <c r="D40" s="63" t="s">
        <v>439</v>
      </c>
      <c r="E40" s="580">
        <f t="shared" ref="E40:G40" si="14">SUM(E28+E39)</f>
        <v>-28583</v>
      </c>
      <c r="F40" s="580">
        <f t="shared" si="14"/>
        <v>0</v>
      </c>
      <c r="G40" s="581">
        <f t="shared" si="14"/>
        <v>-28583</v>
      </c>
      <c r="H40" s="631">
        <f t="shared" ref="H40:J40" si="15">SUM(H28+H39)</f>
        <v>-102623440</v>
      </c>
      <c r="I40" s="631">
        <f t="shared" si="15"/>
        <v>0</v>
      </c>
      <c r="J40" s="629">
        <f t="shared" si="15"/>
        <v>-102623440</v>
      </c>
      <c r="K40" s="61"/>
      <c r="L40" s="61"/>
      <c r="M40" s="61"/>
      <c r="N40" s="61"/>
    </row>
    <row r="41" spans="1:14" ht="12" customHeight="1" x14ac:dyDescent="0.25">
      <c r="A41" s="61"/>
      <c r="B41" s="82" t="s">
        <v>437</v>
      </c>
      <c r="C41" s="85" t="s">
        <v>100</v>
      </c>
      <c r="D41" s="85" t="s">
        <v>440</v>
      </c>
      <c r="E41" s="582">
        <v>0</v>
      </c>
      <c r="F41" s="583">
        <v>0</v>
      </c>
      <c r="G41" s="584">
        <v>0</v>
      </c>
      <c r="H41" s="582"/>
      <c r="I41" s="582">
        <v>0</v>
      </c>
      <c r="J41" s="584"/>
      <c r="K41" s="61"/>
      <c r="L41" s="61"/>
      <c r="M41" s="61"/>
      <c r="N41" s="61"/>
    </row>
    <row r="42" spans="1:14" ht="12" customHeight="1" x14ac:dyDescent="0.25">
      <c r="A42" s="61"/>
      <c r="B42" s="82" t="s">
        <v>445</v>
      </c>
      <c r="C42" s="85" t="s">
        <v>101</v>
      </c>
      <c r="D42" s="85" t="s">
        <v>441</v>
      </c>
      <c r="E42" s="582">
        <v>0</v>
      </c>
      <c r="F42" s="583">
        <v>0</v>
      </c>
      <c r="G42" s="584">
        <v>0</v>
      </c>
      <c r="H42" s="582"/>
      <c r="I42" s="582">
        <v>0</v>
      </c>
      <c r="J42" s="584"/>
      <c r="K42" s="61"/>
      <c r="L42" s="61"/>
      <c r="M42" s="61"/>
      <c r="N42" s="61"/>
    </row>
    <row r="43" spans="1:14" ht="12" customHeight="1" x14ac:dyDescent="0.25">
      <c r="A43" s="61"/>
      <c r="B43" s="82" t="s">
        <v>446</v>
      </c>
      <c r="C43" s="84" t="s">
        <v>443</v>
      </c>
      <c r="D43" s="84" t="s">
        <v>442</v>
      </c>
      <c r="E43" s="580">
        <f t="shared" ref="E43:G43" si="16">SUM(E41:E42)</f>
        <v>0</v>
      </c>
      <c r="F43" s="580">
        <f t="shared" si="16"/>
        <v>0</v>
      </c>
      <c r="G43" s="581">
        <f t="shared" si="16"/>
        <v>0</v>
      </c>
      <c r="H43" s="631"/>
      <c r="I43" s="631">
        <f t="shared" ref="I43" si="17">SUM(I41:I42)</f>
        <v>0</v>
      </c>
      <c r="J43" s="629"/>
      <c r="K43" s="61"/>
      <c r="L43" s="61"/>
      <c r="M43" s="61"/>
      <c r="N43" s="61"/>
    </row>
    <row r="44" spans="1:14" ht="12" customHeight="1" x14ac:dyDescent="0.25">
      <c r="A44" s="61"/>
      <c r="B44" s="82" t="s">
        <v>447</v>
      </c>
      <c r="C44" s="84" t="s">
        <v>448</v>
      </c>
      <c r="D44" s="84" t="s">
        <v>444</v>
      </c>
      <c r="E44" s="513">
        <v>0</v>
      </c>
      <c r="F44" s="513">
        <v>0</v>
      </c>
      <c r="G44" s="585">
        <v>0</v>
      </c>
      <c r="H44" s="632"/>
      <c r="I44" s="632">
        <v>0</v>
      </c>
      <c r="J44" s="628"/>
      <c r="K44" s="61"/>
      <c r="L44" s="61"/>
      <c r="M44" s="61"/>
      <c r="N44" s="61"/>
    </row>
    <row r="45" spans="1:14" ht="12" customHeight="1" x14ac:dyDescent="0.25">
      <c r="A45" s="61"/>
      <c r="B45" s="82" t="s">
        <v>449</v>
      </c>
      <c r="C45" s="67"/>
      <c r="D45" s="74" t="s">
        <v>450</v>
      </c>
      <c r="E45" s="576">
        <f t="shared" ref="E45:G45" si="18">SUM(E43-E44)</f>
        <v>0</v>
      </c>
      <c r="F45" s="576">
        <f t="shared" si="18"/>
        <v>0</v>
      </c>
      <c r="G45" s="577">
        <f t="shared" si="18"/>
        <v>0</v>
      </c>
      <c r="H45" s="633"/>
      <c r="I45" s="633">
        <f t="shared" ref="I45" si="19">SUM(I43-I44)</f>
        <v>0</v>
      </c>
      <c r="J45" s="634"/>
      <c r="K45" s="61"/>
      <c r="L45" s="61"/>
      <c r="M45" s="61"/>
      <c r="N45" s="61"/>
    </row>
    <row r="46" spans="1:14" ht="12" customHeight="1" thickBot="1" x14ac:dyDescent="0.3">
      <c r="A46" s="61"/>
      <c r="B46" s="83" t="s">
        <v>449</v>
      </c>
      <c r="C46" s="73"/>
      <c r="D46" s="77" t="s">
        <v>451</v>
      </c>
      <c r="E46" s="586">
        <f t="shared" ref="E46:J46" si="20">SUM(E40+E45)</f>
        <v>-28583</v>
      </c>
      <c r="F46" s="586">
        <f t="shared" si="20"/>
        <v>0</v>
      </c>
      <c r="G46" s="587">
        <f t="shared" si="20"/>
        <v>-28583</v>
      </c>
      <c r="H46" s="636">
        <f t="shared" si="20"/>
        <v>-102623440</v>
      </c>
      <c r="I46" s="636">
        <f t="shared" si="20"/>
        <v>0</v>
      </c>
      <c r="J46" s="637">
        <f t="shared" si="20"/>
        <v>-102623440</v>
      </c>
      <c r="K46" s="61"/>
      <c r="L46" s="61"/>
      <c r="M46" s="61"/>
      <c r="N46" s="61"/>
    </row>
    <row r="47" spans="1:14" ht="12" customHeight="1" thickTop="1" x14ac:dyDescent="0.25">
      <c r="A47" s="61"/>
      <c r="B47" s="61"/>
      <c r="C47" s="61"/>
      <c r="D47" s="61"/>
      <c r="E47" s="71"/>
      <c r="F47" s="71"/>
      <c r="G47" s="71"/>
      <c r="H47" s="71"/>
      <c r="I47" s="71"/>
      <c r="J47" s="71"/>
      <c r="K47" s="61"/>
      <c r="L47" s="61"/>
      <c r="M47" s="61"/>
      <c r="N47" s="61"/>
    </row>
    <row r="48" spans="1:14" ht="12" customHeight="1" x14ac:dyDescent="0.25">
      <c r="A48" s="61"/>
      <c r="B48" s="61"/>
      <c r="C48" s="61"/>
      <c r="D48" s="61"/>
      <c r="E48" s="71"/>
      <c r="F48" s="71"/>
      <c r="G48" s="71"/>
      <c r="H48" s="71"/>
      <c r="I48" s="71"/>
      <c r="J48" s="71"/>
      <c r="K48" s="61"/>
      <c r="L48" s="61"/>
      <c r="M48" s="61"/>
      <c r="N48" s="61"/>
    </row>
    <row r="49" spans="1:14" ht="12" customHeight="1" x14ac:dyDescent="0.2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</row>
    <row r="50" spans="1:14" ht="12" customHeight="1" x14ac:dyDescent="0.2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</row>
    <row r="51" spans="1:14" ht="12" customHeight="1" x14ac:dyDescent="0.2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</row>
    <row r="52" spans="1:14" ht="12" customHeight="1" x14ac:dyDescent="0.2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14" x14ac:dyDescent="0.25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</row>
  </sheetData>
  <mergeCells count="1">
    <mergeCell ref="I1:J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  <headerFooter>
    <oddHeader>&amp;C&amp;"-,Félkövér"&amp;14
Egyszerűsített eredménykimutatás&amp;R 21. melléklet a 7/2018. (V.30.)  önkormányzati rendelethez, 
adatok Ft-ban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2:K30"/>
  <sheetViews>
    <sheetView view="pageBreakPreview" zoomScale="60" zoomScaleNormal="110" workbookViewId="0">
      <selection activeCell="M12" sqref="M12:N12"/>
    </sheetView>
  </sheetViews>
  <sheetFormatPr defaultRowHeight="15" x14ac:dyDescent="0.25"/>
  <cols>
    <col min="1" max="1" width="3.42578125" customWidth="1"/>
    <col min="2" max="2" width="2.5703125" customWidth="1"/>
    <col min="3" max="3" width="59.140625" customWidth="1"/>
    <col min="4" max="4" width="14.7109375" customWidth="1"/>
    <col min="5" max="5" width="10.7109375" customWidth="1"/>
    <col min="6" max="6" width="14.140625" customWidth="1"/>
    <col min="7" max="7" width="12" customWidth="1"/>
    <col min="8" max="8" width="9.28515625" customWidth="1"/>
    <col min="9" max="9" width="12.85546875" customWidth="1"/>
    <col min="10" max="11" width="9.140625" customWidth="1"/>
  </cols>
  <sheetData>
    <row r="2" spans="1:11" ht="15.75" thickBot="1" x14ac:dyDescent="0.3">
      <c r="A2" s="3"/>
      <c r="B2" s="3"/>
      <c r="C2" s="3"/>
      <c r="D2" s="3"/>
      <c r="E2" s="3"/>
      <c r="F2" s="3"/>
      <c r="G2" s="3"/>
      <c r="H2" s="908"/>
      <c r="I2" s="908"/>
      <c r="J2" s="3"/>
      <c r="K2" s="3"/>
    </row>
    <row r="3" spans="1:11" ht="16.5" thickTop="1" thickBot="1" x14ac:dyDescent="0.3">
      <c r="A3" s="280"/>
      <c r="B3" s="281"/>
      <c r="C3" s="282" t="s">
        <v>112</v>
      </c>
      <c r="D3" s="282" t="s">
        <v>113</v>
      </c>
      <c r="E3" s="282" t="s">
        <v>114</v>
      </c>
      <c r="F3" s="283" t="s">
        <v>115</v>
      </c>
      <c r="G3" s="658" t="s">
        <v>116</v>
      </c>
      <c r="H3" s="282" t="s">
        <v>117</v>
      </c>
      <c r="I3" s="283" t="s">
        <v>118</v>
      </c>
      <c r="J3" s="3"/>
      <c r="K3" s="3"/>
    </row>
    <row r="4" spans="1:11" ht="63.75" customHeight="1" thickTop="1" x14ac:dyDescent="0.25">
      <c r="A4" s="80" t="s">
        <v>2</v>
      </c>
      <c r="B4" s="81"/>
      <c r="C4" s="284" t="s">
        <v>130</v>
      </c>
      <c r="D4" s="659" t="s">
        <v>455</v>
      </c>
      <c r="E4" s="659" t="s">
        <v>337</v>
      </c>
      <c r="F4" s="660" t="s">
        <v>338</v>
      </c>
      <c r="G4" s="661" t="s">
        <v>339</v>
      </c>
      <c r="H4" s="659" t="s">
        <v>337</v>
      </c>
      <c r="I4" s="660" t="s">
        <v>456</v>
      </c>
      <c r="J4" s="3"/>
      <c r="K4" s="3"/>
    </row>
    <row r="5" spans="1:11" x14ac:dyDescent="0.25">
      <c r="A5" s="82" t="s">
        <v>25</v>
      </c>
      <c r="B5" s="70" t="s">
        <v>2</v>
      </c>
      <c r="C5" s="70" t="s">
        <v>25</v>
      </c>
      <c r="D5" s="567" t="s">
        <v>12</v>
      </c>
      <c r="E5" s="567" t="s">
        <v>11</v>
      </c>
      <c r="F5" s="568" t="s">
        <v>8</v>
      </c>
      <c r="G5" s="638" t="s">
        <v>6</v>
      </c>
      <c r="H5" s="567" t="s">
        <v>3</v>
      </c>
      <c r="I5" s="568" t="s">
        <v>46</v>
      </c>
      <c r="J5" s="3"/>
      <c r="K5" s="3"/>
    </row>
    <row r="6" spans="1:11" x14ac:dyDescent="0.25">
      <c r="A6" s="82" t="s">
        <v>12</v>
      </c>
      <c r="B6" s="68" t="s">
        <v>2</v>
      </c>
      <c r="C6" s="67" t="s">
        <v>452</v>
      </c>
      <c r="D6" s="639">
        <v>681700</v>
      </c>
      <c r="E6" s="533"/>
      <c r="F6" s="570">
        <v>681700</v>
      </c>
      <c r="G6" s="639">
        <v>1922696353</v>
      </c>
      <c r="H6" s="533"/>
      <c r="I6" s="570">
        <v>1922696353</v>
      </c>
      <c r="J6" s="3"/>
      <c r="K6" s="3"/>
    </row>
    <row r="7" spans="1:11" x14ac:dyDescent="0.25">
      <c r="A7" s="82" t="s">
        <v>11</v>
      </c>
      <c r="B7" s="68" t="s">
        <v>25</v>
      </c>
      <c r="C7" s="67" t="s">
        <v>453</v>
      </c>
      <c r="D7" s="639">
        <v>741351</v>
      </c>
      <c r="E7" s="533"/>
      <c r="F7" s="570">
        <v>741351</v>
      </c>
      <c r="G7" s="639">
        <v>694106478</v>
      </c>
      <c r="H7" s="533"/>
      <c r="I7" s="570">
        <v>694106478</v>
      </c>
      <c r="J7" s="3"/>
      <c r="K7" s="3"/>
    </row>
    <row r="8" spans="1:11" x14ac:dyDescent="0.25">
      <c r="A8" s="82" t="s">
        <v>8</v>
      </c>
      <c r="B8" s="70" t="s">
        <v>12</v>
      </c>
      <c r="C8" s="88" t="s">
        <v>454</v>
      </c>
      <c r="D8" s="640">
        <f>SUM(D6-D7)</f>
        <v>-59651</v>
      </c>
      <c r="E8" s="641"/>
      <c r="F8" s="642">
        <f>SUM(F6-F7)</f>
        <v>-59651</v>
      </c>
      <c r="G8" s="640">
        <f>SUM(G6-G7)</f>
        <v>1228589875</v>
      </c>
      <c r="H8" s="641"/>
      <c r="I8" s="642">
        <f>SUM(I6-I7)</f>
        <v>1228589875</v>
      </c>
      <c r="J8" s="3"/>
      <c r="K8" s="3"/>
    </row>
    <row r="9" spans="1:11" x14ac:dyDescent="0.25">
      <c r="A9" s="82" t="s">
        <v>6</v>
      </c>
      <c r="B9" s="68" t="s">
        <v>11</v>
      </c>
      <c r="C9" s="67" t="s">
        <v>457</v>
      </c>
      <c r="D9" s="643">
        <v>216241</v>
      </c>
      <c r="E9" s="644"/>
      <c r="F9" s="645">
        <v>216241</v>
      </c>
      <c r="G9" s="643">
        <v>171731852</v>
      </c>
      <c r="H9" s="644"/>
      <c r="I9" s="645">
        <v>171731852</v>
      </c>
      <c r="J9" s="3"/>
      <c r="K9" s="3"/>
    </row>
    <row r="10" spans="1:11" x14ac:dyDescent="0.25">
      <c r="A10" s="82" t="s">
        <v>3</v>
      </c>
      <c r="B10" s="68" t="s">
        <v>8</v>
      </c>
      <c r="C10" s="67" t="s">
        <v>467</v>
      </c>
      <c r="D10" s="639">
        <v>100831</v>
      </c>
      <c r="E10" s="533"/>
      <c r="F10" s="570">
        <v>100831</v>
      </c>
      <c r="G10" s="639">
        <v>116526518</v>
      </c>
      <c r="H10" s="533"/>
      <c r="I10" s="570">
        <v>116526518</v>
      </c>
      <c r="J10" s="3"/>
      <c r="K10" s="3"/>
    </row>
    <row r="11" spans="1:11" x14ac:dyDescent="0.25">
      <c r="A11" s="82" t="s">
        <v>46</v>
      </c>
      <c r="B11" s="68" t="s">
        <v>6</v>
      </c>
      <c r="C11" s="88" t="s">
        <v>464</v>
      </c>
      <c r="D11" s="646">
        <f>SUM(D9-D10)</f>
        <v>115410</v>
      </c>
      <c r="E11" s="647"/>
      <c r="F11" s="648">
        <f>SUM(F9-F10)</f>
        <v>115410</v>
      </c>
      <c r="G11" s="646">
        <f>SUM(G9-G10)</f>
        <v>55205334</v>
      </c>
      <c r="H11" s="647"/>
      <c r="I11" s="648">
        <f>SUM(I9-I10)</f>
        <v>55205334</v>
      </c>
      <c r="J11" s="3"/>
      <c r="K11" s="3"/>
    </row>
    <row r="12" spans="1:11" x14ac:dyDescent="0.25">
      <c r="A12" s="82" t="s">
        <v>93</v>
      </c>
      <c r="B12" s="68" t="s">
        <v>3</v>
      </c>
      <c r="C12" s="87" t="s">
        <v>74</v>
      </c>
      <c r="D12" s="649">
        <f>SUM(D8+D11)</f>
        <v>55759</v>
      </c>
      <c r="E12" s="578"/>
      <c r="F12" s="579">
        <f>SUM(F8+F11)</f>
        <v>55759</v>
      </c>
      <c r="G12" s="649">
        <f>SUM(G8+G11)</f>
        <v>1283795209</v>
      </c>
      <c r="H12" s="578"/>
      <c r="I12" s="579">
        <f>SUM(I8+I11)</f>
        <v>1283795209</v>
      </c>
      <c r="J12" s="3"/>
      <c r="K12" s="3"/>
    </row>
    <row r="13" spans="1:11" x14ac:dyDescent="0.25">
      <c r="A13" s="82" t="s">
        <v>45</v>
      </c>
      <c r="B13" s="68" t="s">
        <v>46</v>
      </c>
      <c r="C13" s="67" t="s">
        <v>458</v>
      </c>
      <c r="D13" s="650">
        <v>0</v>
      </c>
      <c r="E13" s="533"/>
      <c r="F13" s="571">
        <v>0</v>
      </c>
      <c r="G13" s="650"/>
      <c r="H13" s="533"/>
      <c r="I13" s="571"/>
      <c r="J13" s="3"/>
      <c r="K13" s="3"/>
    </row>
    <row r="14" spans="1:11" x14ac:dyDescent="0.25">
      <c r="A14" s="82" t="s">
        <v>44</v>
      </c>
      <c r="B14" s="68" t="s">
        <v>93</v>
      </c>
      <c r="C14" s="67" t="s">
        <v>459</v>
      </c>
      <c r="D14" s="650">
        <v>0</v>
      </c>
      <c r="E14" s="533"/>
      <c r="F14" s="571">
        <v>0</v>
      </c>
      <c r="G14" s="650"/>
      <c r="H14" s="533"/>
      <c r="I14" s="571"/>
      <c r="J14" s="3"/>
      <c r="K14" s="3"/>
    </row>
    <row r="15" spans="1:11" x14ac:dyDescent="0.25">
      <c r="A15" s="82" t="s">
        <v>41</v>
      </c>
      <c r="B15" s="68" t="s">
        <v>45</v>
      </c>
      <c r="C15" s="88" t="s">
        <v>460</v>
      </c>
      <c r="D15" s="651">
        <v>0</v>
      </c>
      <c r="E15" s="652"/>
      <c r="F15" s="653">
        <v>0</v>
      </c>
      <c r="G15" s="651"/>
      <c r="H15" s="652"/>
      <c r="I15" s="653"/>
      <c r="J15" s="3"/>
      <c r="K15" s="3"/>
    </row>
    <row r="16" spans="1:11" x14ac:dyDescent="0.25">
      <c r="A16" s="82" t="s">
        <v>40</v>
      </c>
      <c r="B16" s="68" t="s">
        <v>44</v>
      </c>
      <c r="C16" s="67" t="s">
        <v>461</v>
      </c>
      <c r="D16" s="650">
        <v>0</v>
      </c>
      <c r="E16" s="533"/>
      <c r="F16" s="571">
        <v>0</v>
      </c>
      <c r="G16" s="650"/>
      <c r="H16" s="533"/>
      <c r="I16" s="571"/>
      <c r="J16" s="3"/>
      <c r="K16" s="3"/>
    </row>
    <row r="17" spans="1:11" x14ac:dyDescent="0.25">
      <c r="A17" s="82" t="s">
        <v>94</v>
      </c>
      <c r="B17" s="68" t="s">
        <v>41</v>
      </c>
      <c r="C17" s="67" t="s">
        <v>462</v>
      </c>
      <c r="D17" s="650">
        <v>0</v>
      </c>
      <c r="E17" s="533"/>
      <c r="F17" s="571">
        <v>0</v>
      </c>
      <c r="G17" s="650"/>
      <c r="H17" s="533"/>
      <c r="I17" s="571"/>
      <c r="J17" s="3"/>
      <c r="K17" s="3"/>
    </row>
    <row r="18" spans="1:11" x14ac:dyDescent="0.25">
      <c r="A18" s="82" t="s">
        <v>95</v>
      </c>
      <c r="B18" s="68" t="s">
        <v>40</v>
      </c>
      <c r="C18" s="88" t="s">
        <v>463</v>
      </c>
      <c r="D18" s="651">
        <v>0</v>
      </c>
      <c r="E18" s="652"/>
      <c r="F18" s="653">
        <v>0</v>
      </c>
      <c r="G18" s="651"/>
      <c r="H18" s="652"/>
      <c r="I18" s="653"/>
      <c r="J18" s="3"/>
      <c r="K18" s="3"/>
    </row>
    <row r="19" spans="1:11" x14ac:dyDescent="0.25">
      <c r="A19" s="82" t="s">
        <v>96</v>
      </c>
      <c r="B19" s="70" t="s">
        <v>94</v>
      </c>
      <c r="C19" s="69" t="s">
        <v>465</v>
      </c>
      <c r="D19" s="649">
        <v>0</v>
      </c>
      <c r="E19" s="530"/>
      <c r="F19" s="579">
        <v>0</v>
      </c>
      <c r="G19" s="649"/>
      <c r="H19" s="530"/>
      <c r="I19" s="579"/>
      <c r="J19" s="3"/>
      <c r="K19" s="3"/>
    </row>
    <row r="20" spans="1:11" x14ac:dyDescent="0.25">
      <c r="A20" s="82" t="s">
        <v>97</v>
      </c>
      <c r="B20" s="70" t="s">
        <v>95</v>
      </c>
      <c r="C20" s="69" t="s">
        <v>82</v>
      </c>
      <c r="D20" s="649">
        <f>SUM(D12+D19)</f>
        <v>55759</v>
      </c>
      <c r="E20" s="578"/>
      <c r="F20" s="579">
        <f>SUM(F12+F19)</f>
        <v>55759</v>
      </c>
      <c r="G20" s="649">
        <f>SUM(G12+G19)</f>
        <v>1283795209</v>
      </c>
      <c r="H20" s="578"/>
      <c r="I20" s="579">
        <f>SUM(I12+I19)</f>
        <v>1283795209</v>
      </c>
      <c r="J20" s="3"/>
      <c r="K20" s="3"/>
    </row>
    <row r="21" spans="1:11" x14ac:dyDescent="0.25">
      <c r="A21" s="82" t="s">
        <v>331</v>
      </c>
      <c r="B21" s="70" t="s">
        <v>96</v>
      </c>
      <c r="C21" s="69" t="s">
        <v>83</v>
      </c>
      <c r="D21" s="649">
        <v>55759</v>
      </c>
      <c r="E21" s="530"/>
      <c r="F21" s="579">
        <v>55759</v>
      </c>
      <c r="G21" s="649">
        <v>1283795209</v>
      </c>
      <c r="H21" s="530"/>
      <c r="I21" s="579">
        <v>1283795209</v>
      </c>
      <c r="J21" s="3"/>
      <c r="K21" s="3"/>
    </row>
    <row r="22" spans="1:11" x14ac:dyDescent="0.25">
      <c r="A22" s="82" t="s">
        <v>332</v>
      </c>
      <c r="B22" s="70" t="s">
        <v>97</v>
      </c>
      <c r="C22" s="69" t="s">
        <v>84</v>
      </c>
      <c r="D22" s="654">
        <f>SUM(D12-D21)</f>
        <v>0</v>
      </c>
      <c r="E22" s="572"/>
      <c r="F22" s="573">
        <f>SUM(F12-F21)</f>
        <v>0</v>
      </c>
      <c r="G22" s="654">
        <f>SUM(G12-G21)</f>
        <v>0</v>
      </c>
      <c r="H22" s="572"/>
      <c r="I22" s="573">
        <f>SUM(I12-I21)</f>
        <v>0</v>
      </c>
      <c r="J22" s="3"/>
      <c r="K22" s="3"/>
    </row>
    <row r="23" spans="1:11" x14ac:dyDescent="0.25">
      <c r="A23" s="82" t="s">
        <v>333</v>
      </c>
      <c r="B23" s="70" t="s">
        <v>331</v>
      </c>
      <c r="C23" s="69" t="s">
        <v>466</v>
      </c>
      <c r="D23" s="649">
        <v>0</v>
      </c>
      <c r="E23" s="530"/>
      <c r="F23" s="579">
        <v>0</v>
      </c>
      <c r="G23" s="649">
        <v>0</v>
      </c>
      <c r="H23" s="530"/>
      <c r="I23" s="579">
        <v>0</v>
      </c>
      <c r="J23" s="3"/>
      <c r="K23" s="3"/>
    </row>
    <row r="24" spans="1:11" ht="15.75" thickBot="1" x14ac:dyDescent="0.3">
      <c r="A24" s="83" t="s">
        <v>334</v>
      </c>
      <c r="B24" s="89" t="s">
        <v>332</v>
      </c>
      <c r="C24" s="86" t="s">
        <v>86</v>
      </c>
      <c r="D24" s="655">
        <v>0</v>
      </c>
      <c r="E24" s="656">
        <v>0</v>
      </c>
      <c r="F24" s="657">
        <v>0</v>
      </c>
      <c r="G24" s="655">
        <v>0</v>
      </c>
      <c r="H24" s="656">
        <v>0</v>
      </c>
      <c r="I24" s="657">
        <v>0</v>
      </c>
      <c r="J24" s="3"/>
      <c r="K24" s="3"/>
    </row>
    <row r="25" spans="1:11" ht="15.75" thickTop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</sheetData>
  <mergeCells count="1">
    <mergeCell ref="H2:I2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headerFooter>
    <oddHeader>&amp;C&amp;"-,Félkövér"&amp;14
Egyszerűsített maradványkimutatás&amp;R 22. melléklet a 7/2018. (V.30.) önkormányzati rendelethez, 
adatok  Ft-ban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1:L19"/>
  <sheetViews>
    <sheetView tabSelected="1" view="pageBreakPreview" topLeftCell="B1" zoomScale="60" zoomScaleNormal="100" workbookViewId="0">
      <selection activeCell="Q13" sqref="P13:Q14"/>
    </sheetView>
  </sheetViews>
  <sheetFormatPr defaultRowHeight="15" x14ac:dyDescent="0.25"/>
  <cols>
    <col min="1" max="1" width="5.5703125" customWidth="1"/>
    <col min="2" max="3" width="3.5703125" customWidth="1"/>
    <col min="4" max="4" width="29" customWidth="1"/>
    <col min="5" max="7" width="15.7109375" customWidth="1"/>
  </cols>
  <sheetData>
    <row r="1" spans="1:1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.5" thickTop="1" x14ac:dyDescent="0.25">
      <c r="A3" s="3"/>
      <c r="B3" s="448"/>
      <c r="C3" s="449" t="s">
        <v>112</v>
      </c>
      <c r="D3" s="449" t="s">
        <v>113</v>
      </c>
      <c r="E3" s="449" t="s">
        <v>114</v>
      </c>
      <c r="F3" s="449" t="s">
        <v>115</v>
      </c>
      <c r="G3" s="450" t="s">
        <v>116</v>
      </c>
      <c r="H3" s="3"/>
      <c r="I3" s="3"/>
      <c r="J3" s="3"/>
      <c r="K3" s="3"/>
      <c r="L3" s="3"/>
    </row>
    <row r="4" spans="1:12" ht="47.25" x14ac:dyDescent="0.25">
      <c r="A4" s="3"/>
      <c r="B4" s="434" t="s">
        <v>2</v>
      </c>
      <c r="C4" s="436"/>
      <c r="D4" s="451" t="s">
        <v>130</v>
      </c>
      <c r="E4" s="452" t="s">
        <v>665</v>
      </c>
      <c r="F4" s="452" t="s">
        <v>469</v>
      </c>
      <c r="G4" s="453" t="s">
        <v>666</v>
      </c>
      <c r="H4" s="90"/>
      <c r="I4" s="3"/>
      <c r="J4" s="3"/>
      <c r="K4" s="3"/>
      <c r="L4" s="3"/>
    </row>
    <row r="5" spans="1:12" ht="15.75" x14ac:dyDescent="0.25">
      <c r="A5" s="3"/>
      <c r="B5" s="434" t="s">
        <v>25</v>
      </c>
      <c r="C5" s="454" t="s">
        <v>2</v>
      </c>
      <c r="D5" s="454" t="s">
        <v>25</v>
      </c>
      <c r="E5" s="454" t="s">
        <v>12</v>
      </c>
      <c r="F5" s="454" t="s">
        <v>11</v>
      </c>
      <c r="G5" s="455" t="s">
        <v>8</v>
      </c>
      <c r="H5" s="3"/>
      <c r="I5" s="3"/>
      <c r="J5" s="3" t="s">
        <v>468</v>
      </c>
      <c r="K5" s="3"/>
      <c r="L5" s="3"/>
    </row>
    <row r="6" spans="1:12" ht="28.5" customHeight="1" x14ac:dyDescent="0.25">
      <c r="A6" s="3"/>
      <c r="B6" s="434" t="s">
        <v>12</v>
      </c>
      <c r="C6" s="436" t="s">
        <v>2</v>
      </c>
      <c r="D6" s="456" t="s">
        <v>638</v>
      </c>
      <c r="E6" s="457">
        <v>23048000</v>
      </c>
      <c r="F6" s="458">
        <v>1.6756E-2</v>
      </c>
      <c r="G6" s="437">
        <v>24429900</v>
      </c>
      <c r="H6" s="3"/>
      <c r="I6" s="3"/>
      <c r="J6" s="3"/>
      <c r="K6" s="3"/>
      <c r="L6" s="3"/>
    </row>
    <row r="7" spans="1:12" ht="15.75" x14ac:dyDescent="0.25">
      <c r="A7" s="3"/>
      <c r="B7" s="434" t="s">
        <v>11</v>
      </c>
      <c r="C7" s="436" t="s">
        <v>25</v>
      </c>
      <c r="D7" s="436"/>
      <c r="E7" s="436"/>
      <c r="F7" s="436"/>
      <c r="G7" s="459"/>
      <c r="H7" s="3"/>
      <c r="I7" s="3"/>
      <c r="J7" s="3"/>
      <c r="K7" s="3"/>
      <c r="L7" s="3"/>
    </row>
    <row r="8" spans="1:12" ht="15.75" x14ac:dyDescent="0.25">
      <c r="A8" s="3"/>
      <c r="B8" s="434" t="s">
        <v>8</v>
      </c>
      <c r="C8" s="436" t="s">
        <v>12</v>
      </c>
      <c r="D8" s="436"/>
      <c r="E8" s="436"/>
      <c r="F8" s="436"/>
      <c r="G8" s="459"/>
      <c r="H8" s="3"/>
      <c r="I8" s="3"/>
      <c r="J8" s="3"/>
      <c r="K8" s="3"/>
      <c r="L8" s="3"/>
    </row>
    <row r="9" spans="1:12" ht="15.75" x14ac:dyDescent="0.25">
      <c r="A9" s="3"/>
      <c r="B9" s="434" t="s">
        <v>6</v>
      </c>
      <c r="C9" s="436" t="s">
        <v>11</v>
      </c>
      <c r="D9" s="436"/>
      <c r="E9" s="436"/>
      <c r="F9" s="436"/>
      <c r="G9" s="459"/>
      <c r="H9" s="3"/>
      <c r="I9" s="3"/>
      <c r="J9" s="3"/>
      <c r="K9" s="3"/>
      <c r="L9" s="3"/>
    </row>
    <row r="10" spans="1:12" ht="15.75" x14ac:dyDescent="0.25">
      <c r="A10" s="3"/>
      <c r="B10" s="434" t="s">
        <v>3</v>
      </c>
      <c r="C10" s="436" t="s">
        <v>8</v>
      </c>
      <c r="D10" s="436"/>
      <c r="E10" s="436"/>
      <c r="F10" s="436"/>
      <c r="G10" s="459"/>
      <c r="H10" s="3"/>
      <c r="I10" s="3"/>
      <c r="J10" s="3"/>
      <c r="K10" s="3"/>
      <c r="L10" s="3"/>
    </row>
    <row r="11" spans="1:12" ht="16.5" thickBot="1" x14ac:dyDescent="0.3">
      <c r="A11" s="3"/>
      <c r="B11" s="460" t="s">
        <v>46</v>
      </c>
      <c r="C11" s="461" t="s">
        <v>6</v>
      </c>
      <c r="D11" s="461"/>
      <c r="E11" s="461"/>
      <c r="F11" s="461"/>
      <c r="G11" s="462"/>
      <c r="H11" s="3"/>
      <c r="I11" s="3"/>
      <c r="J11" s="3"/>
      <c r="K11" s="3"/>
      <c r="L11" s="3"/>
    </row>
    <row r="12" spans="1:12" ht="15.75" thickTop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</sheetData>
  <pageMargins left="0.27559055118110237" right="0.35433070866141736" top="0.74803149606299213" bottom="0.74803149606299213" header="0.31496062992125984" footer="0.31496062992125984"/>
  <pageSetup paperSize="9" orientation="portrait" horizontalDpi="300" verticalDpi="300" r:id="rId1"/>
  <headerFooter>
    <oddHeader>&amp;C&amp;"-,Félkövér"&amp;14
Részesedések&amp;R 23. melléklet a 7/2018. (V.30.) önkormányzati rendelethez, 
adatok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G59"/>
  <sheetViews>
    <sheetView view="pageBreakPreview" zoomScale="60" zoomScaleNormal="100" workbookViewId="0">
      <selection activeCell="L12" sqref="L12"/>
    </sheetView>
  </sheetViews>
  <sheetFormatPr defaultColWidth="8" defaultRowHeight="12.75" x14ac:dyDescent="0.25"/>
  <cols>
    <col min="1" max="1" width="4.42578125" style="177" customWidth="1"/>
    <col min="2" max="2" width="9.28515625" style="138" customWidth="1"/>
    <col min="3" max="3" width="48.7109375" style="138" customWidth="1"/>
    <col min="4" max="4" width="10" style="138" customWidth="1"/>
    <col min="5" max="7" width="11.7109375" style="138" customWidth="1"/>
    <col min="8" max="16384" width="8" style="138"/>
  </cols>
  <sheetData>
    <row r="1" spans="1:7" s="134" customFormat="1" ht="25.5" customHeight="1" thickTop="1" thickBot="1" x14ac:dyDescent="0.3">
      <c r="A1" s="772" t="s">
        <v>513</v>
      </c>
      <c r="B1" s="773"/>
      <c r="C1" s="774" t="s">
        <v>693</v>
      </c>
      <c r="D1" s="775"/>
      <c r="E1" s="775"/>
      <c r="F1" s="775"/>
      <c r="G1" s="776"/>
    </row>
    <row r="2" spans="1:7" s="134" customFormat="1" ht="29.25" customHeight="1" thickBot="1" x14ac:dyDescent="0.3">
      <c r="A2" s="777" t="s">
        <v>63</v>
      </c>
      <c r="B2" s="778"/>
      <c r="C2" s="769" t="s">
        <v>514</v>
      </c>
      <c r="D2" s="770"/>
      <c r="E2" s="770"/>
      <c r="F2" s="770"/>
      <c r="G2" s="771"/>
    </row>
    <row r="3" spans="1:7" s="2" customFormat="1" ht="15.95" customHeight="1" thickBot="1" x14ac:dyDescent="0.3">
      <c r="A3" s="763" t="s">
        <v>648</v>
      </c>
      <c r="B3" s="764"/>
      <c r="C3" s="764"/>
      <c r="D3" s="764"/>
      <c r="E3" s="764"/>
      <c r="F3" s="764"/>
      <c r="G3" s="765"/>
    </row>
    <row r="4" spans="1:7" ht="37.5" thickTop="1" thickBot="1" x14ac:dyDescent="0.3">
      <c r="A4" s="761"/>
      <c r="B4" s="762"/>
      <c r="C4" s="304" t="s">
        <v>60</v>
      </c>
      <c r="D4" s="96" t="s">
        <v>650</v>
      </c>
      <c r="E4" s="96" t="s">
        <v>651</v>
      </c>
      <c r="F4" s="96" t="s">
        <v>652</v>
      </c>
      <c r="G4" s="97" t="s">
        <v>653</v>
      </c>
    </row>
    <row r="5" spans="1:7" s="142" customFormat="1" ht="12.95" customHeight="1" thickBot="1" x14ac:dyDescent="0.3">
      <c r="A5" s="139">
        <v>1</v>
      </c>
      <c r="B5" s="140">
        <v>2</v>
      </c>
      <c r="C5" s="140">
        <v>3</v>
      </c>
      <c r="D5" s="140">
        <v>4</v>
      </c>
      <c r="E5" s="140">
        <v>5</v>
      </c>
      <c r="F5" s="140">
        <v>6</v>
      </c>
      <c r="G5" s="141">
        <v>7</v>
      </c>
    </row>
    <row r="6" spans="1:7" s="142" customFormat="1" ht="15.95" customHeight="1" thickBot="1" x14ac:dyDescent="0.3">
      <c r="A6" s="215"/>
      <c r="B6" s="216"/>
      <c r="C6" s="216" t="s">
        <v>59</v>
      </c>
      <c r="D6" s="217"/>
      <c r="E6" s="217"/>
      <c r="F6" s="217"/>
      <c r="G6" s="218"/>
    </row>
    <row r="7" spans="1:7" s="146" customFormat="1" ht="12" customHeight="1" thickTop="1" thickBot="1" x14ac:dyDescent="0.3">
      <c r="A7" s="352" t="s">
        <v>284</v>
      </c>
      <c r="B7" s="144" t="s">
        <v>2</v>
      </c>
      <c r="C7" s="144" t="s">
        <v>484</v>
      </c>
      <c r="D7" s="178">
        <f>SUM(D8:D16)</f>
        <v>381000</v>
      </c>
      <c r="E7" s="178">
        <f>SUM(E8:E16)</f>
        <v>781012</v>
      </c>
      <c r="F7" s="180">
        <f>SUM(F8:F18)</f>
        <v>603193</v>
      </c>
      <c r="G7" s="268">
        <f t="shared" ref="G7" si="0">SUM(F7/E7%)</f>
        <v>77.232232027164756</v>
      </c>
    </row>
    <row r="8" spans="1:7" s="146" customFormat="1" ht="12" customHeight="1" x14ac:dyDescent="0.25">
      <c r="A8" s="330"/>
      <c r="B8" s="148" t="s">
        <v>1</v>
      </c>
      <c r="C8" s="110" t="s">
        <v>582</v>
      </c>
      <c r="D8" s="179"/>
      <c r="E8" s="179"/>
      <c r="F8" s="181"/>
      <c r="G8" s="153"/>
    </row>
    <row r="9" spans="1:7" s="146" customFormat="1" ht="12" customHeight="1" x14ac:dyDescent="0.25">
      <c r="A9" s="331"/>
      <c r="B9" s="148" t="s">
        <v>0</v>
      </c>
      <c r="C9" s="220" t="s">
        <v>584</v>
      </c>
      <c r="D9" s="221"/>
      <c r="E9" s="221"/>
      <c r="F9" s="221"/>
      <c r="G9" s="222"/>
    </row>
    <row r="10" spans="1:7" s="146" customFormat="1" ht="12" customHeight="1" x14ac:dyDescent="0.25">
      <c r="A10" s="331"/>
      <c r="B10" s="148" t="s">
        <v>36</v>
      </c>
      <c r="C10" s="220" t="s">
        <v>586</v>
      </c>
      <c r="D10" s="223">
        <v>300000</v>
      </c>
      <c r="E10" s="223">
        <v>477012</v>
      </c>
      <c r="F10" s="223">
        <v>477222</v>
      </c>
      <c r="G10" s="266">
        <f t="shared" ref="G10" si="1">SUM(F10/E10%)</f>
        <v>100.04402404970945</v>
      </c>
    </row>
    <row r="11" spans="1:7" s="146" customFormat="1" ht="12" customHeight="1" x14ac:dyDescent="0.25">
      <c r="A11" s="331"/>
      <c r="B11" s="148" t="s">
        <v>35</v>
      </c>
      <c r="C11" s="220" t="s">
        <v>588</v>
      </c>
      <c r="D11" s="221"/>
      <c r="E11" s="221"/>
      <c r="F11" s="221"/>
      <c r="G11" s="222"/>
    </row>
    <row r="12" spans="1:7" s="146" customFormat="1" ht="12" customHeight="1" x14ac:dyDescent="0.25">
      <c r="A12" s="331"/>
      <c r="B12" s="148" t="s">
        <v>58</v>
      </c>
      <c r="C12" s="220" t="s">
        <v>590</v>
      </c>
      <c r="D12" s="221"/>
      <c r="E12" s="221"/>
      <c r="F12" s="221"/>
      <c r="G12" s="222"/>
    </row>
    <row r="13" spans="1:7" s="146" customFormat="1" ht="12" customHeight="1" x14ac:dyDescent="0.25">
      <c r="A13" s="332"/>
      <c r="B13" s="148" t="s">
        <v>32</v>
      </c>
      <c r="C13" s="220" t="s">
        <v>592</v>
      </c>
      <c r="D13" s="221">
        <v>81000</v>
      </c>
      <c r="E13" s="221">
        <v>304000</v>
      </c>
      <c r="F13" s="221">
        <v>125961</v>
      </c>
      <c r="G13" s="266">
        <f t="shared" ref="G13" si="2">SUM(F13/E13%)</f>
        <v>41.434539473684211</v>
      </c>
    </row>
    <row r="14" spans="1:7" s="151" customFormat="1" ht="12" customHeight="1" x14ac:dyDescent="0.25">
      <c r="A14" s="331"/>
      <c r="B14" s="148" t="s">
        <v>31</v>
      </c>
      <c r="C14" s="220" t="s">
        <v>594</v>
      </c>
      <c r="D14" s="221"/>
      <c r="E14" s="221"/>
      <c r="F14" s="221"/>
      <c r="G14" s="222"/>
    </row>
    <row r="15" spans="1:7" s="151" customFormat="1" ht="12" customHeight="1" x14ac:dyDescent="0.25">
      <c r="A15" s="333"/>
      <c r="B15" s="148" t="s">
        <v>30</v>
      </c>
      <c r="C15" s="220" t="s">
        <v>519</v>
      </c>
      <c r="D15" s="221"/>
      <c r="E15" s="221"/>
      <c r="F15" s="221"/>
      <c r="G15" s="222"/>
    </row>
    <row r="16" spans="1:7" s="151" customFormat="1" ht="12" customHeight="1" thickBot="1" x14ac:dyDescent="0.3">
      <c r="A16" s="333"/>
      <c r="B16" s="354" t="s">
        <v>29</v>
      </c>
      <c r="C16" s="307" t="s">
        <v>554</v>
      </c>
      <c r="D16" s="253"/>
      <c r="E16" s="253"/>
      <c r="F16" s="253">
        <v>10</v>
      </c>
      <c r="G16" s="266"/>
    </row>
    <row r="17" spans="1:7" s="151" customFormat="1" ht="12" customHeight="1" thickBot="1" x14ac:dyDescent="0.3">
      <c r="A17" s="335" t="s">
        <v>292</v>
      </c>
      <c r="B17" s="108" t="s">
        <v>25</v>
      </c>
      <c r="C17" s="116" t="s">
        <v>520</v>
      </c>
      <c r="D17" s="180">
        <f>SUM(D18:D20)</f>
        <v>0</v>
      </c>
      <c r="E17" s="180">
        <f>SUM(E18:E20)</f>
        <v>0</v>
      </c>
      <c r="F17" s="355"/>
      <c r="G17" s="356"/>
    </row>
    <row r="18" spans="1:7" s="151" customFormat="1" ht="12" customHeight="1" x14ac:dyDescent="0.25">
      <c r="A18" s="330"/>
      <c r="B18" s="155" t="s">
        <v>24</v>
      </c>
      <c r="C18" s="357" t="s">
        <v>486</v>
      </c>
      <c r="D18" s="179"/>
      <c r="E18" s="179"/>
      <c r="F18" s="179"/>
      <c r="G18" s="149"/>
    </row>
    <row r="19" spans="1:7" s="146" customFormat="1" ht="12" customHeight="1" x14ac:dyDescent="0.25">
      <c r="A19" s="331"/>
      <c r="B19" s="229" t="s">
        <v>23</v>
      </c>
      <c r="C19" s="309" t="s">
        <v>597</v>
      </c>
      <c r="D19" s="221"/>
      <c r="E19" s="221"/>
      <c r="F19" s="358"/>
      <c r="G19" s="359">
        <f>SUM(G20:G24)</f>
        <v>0</v>
      </c>
    </row>
    <row r="20" spans="1:7" s="146" customFormat="1" ht="12" customHeight="1" thickBot="1" x14ac:dyDescent="0.3">
      <c r="A20" s="334"/>
      <c r="B20" s="240" t="s">
        <v>21</v>
      </c>
      <c r="C20" s="360" t="s">
        <v>521</v>
      </c>
      <c r="D20" s="364"/>
      <c r="E20" s="364"/>
      <c r="F20" s="227"/>
      <c r="G20" s="228"/>
    </row>
    <row r="21" spans="1:7" s="146" customFormat="1" ht="12" customHeight="1" thickBot="1" x14ac:dyDescent="0.3">
      <c r="A21" s="335" t="s">
        <v>498</v>
      </c>
      <c r="B21" s="108" t="s">
        <v>12</v>
      </c>
      <c r="C21" s="108" t="s">
        <v>598</v>
      </c>
      <c r="D21" s="182">
        <f>SUM(D22)</f>
        <v>0</v>
      </c>
      <c r="E21" s="182">
        <f>SUM(E22)</f>
        <v>709000</v>
      </c>
      <c r="F21" s="182">
        <f>SUM(F22)</f>
        <v>0</v>
      </c>
      <c r="G21" s="264">
        <f t="shared" ref="G21" si="3">SUM(F21/E21%)</f>
        <v>0</v>
      </c>
    </row>
    <row r="22" spans="1:7" s="146" customFormat="1" ht="12" customHeight="1" thickBot="1" x14ac:dyDescent="0.3">
      <c r="A22" s="336"/>
      <c r="B22" s="155" t="s">
        <v>625</v>
      </c>
      <c r="C22" s="220" t="s">
        <v>599</v>
      </c>
      <c r="D22" s="179"/>
      <c r="E22" s="179">
        <v>709000</v>
      </c>
      <c r="F22" s="341"/>
      <c r="G22" s="342"/>
    </row>
    <row r="23" spans="1:7" s="146" customFormat="1" ht="12" customHeight="1" thickBot="1" x14ac:dyDescent="0.3">
      <c r="A23" s="335" t="s">
        <v>503</v>
      </c>
      <c r="B23" s="108" t="s">
        <v>12</v>
      </c>
      <c r="C23" s="108" t="s">
        <v>629</v>
      </c>
      <c r="D23" s="182">
        <f>SUM(D25+D24)</f>
        <v>64891000</v>
      </c>
      <c r="E23" s="182">
        <f>SUM(E25+E24)</f>
        <v>69634388</v>
      </c>
      <c r="F23" s="182">
        <f>SUM(F25+F24)</f>
        <v>70358940</v>
      </c>
      <c r="G23" s="356"/>
    </row>
    <row r="24" spans="1:7" s="146" customFormat="1" ht="12" customHeight="1" x14ac:dyDescent="0.25">
      <c r="A24" s="330"/>
      <c r="B24" s="155" t="s">
        <v>522</v>
      </c>
      <c r="C24" s="119" t="s">
        <v>601</v>
      </c>
      <c r="D24" s="341"/>
      <c r="E24" s="341"/>
      <c r="F24" s="680">
        <v>532516</v>
      </c>
      <c r="G24" s="362"/>
    </row>
    <row r="25" spans="1:7" s="151" customFormat="1" ht="12" customHeight="1" thickBot="1" x14ac:dyDescent="0.3">
      <c r="A25" s="346"/>
      <c r="B25" s="240" t="s">
        <v>523</v>
      </c>
      <c r="C25" s="226" t="s">
        <v>630</v>
      </c>
      <c r="D25" s="227">
        <v>64891000</v>
      </c>
      <c r="E25" s="227">
        <v>69634388</v>
      </c>
      <c r="F25" s="363">
        <v>69826424</v>
      </c>
      <c r="G25" s="267"/>
    </row>
    <row r="26" spans="1:7" s="146" customFormat="1" ht="12" customHeight="1" thickBot="1" x14ac:dyDescent="0.3">
      <c r="A26" s="338" t="s">
        <v>504</v>
      </c>
      <c r="B26" s="156"/>
      <c r="C26" s="157" t="s">
        <v>497</v>
      </c>
      <c r="D26" s="183">
        <f>SUM(D7+D17+D23)</f>
        <v>65272000</v>
      </c>
      <c r="E26" s="183">
        <f>SUM(E7+E17+E23+E21)</f>
        <v>71124400</v>
      </c>
      <c r="F26" s="183">
        <f>SUM(F7+F17+F23)</f>
        <v>70962133</v>
      </c>
      <c r="G26" s="269">
        <f t="shared" ref="G26" si="4">SUM(F26/E26%)</f>
        <v>99.771854665909302</v>
      </c>
    </row>
    <row r="27" spans="1:7" s="151" customFormat="1" ht="15" customHeight="1" thickTop="1" x14ac:dyDescent="0.25">
      <c r="A27" s="158"/>
      <c r="B27" s="158"/>
      <c r="C27" s="159"/>
      <c r="D27" s="160"/>
      <c r="E27" s="160"/>
      <c r="F27" s="160"/>
      <c r="G27" s="160"/>
    </row>
    <row r="28" spans="1:7" ht="13.5" thickBot="1" x14ac:dyDescent="0.3">
      <c r="A28" s="161"/>
      <c r="B28" s="162"/>
      <c r="C28" s="162"/>
      <c r="D28" s="162"/>
      <c r="E28" s="162"/>
      <c r="F28" s="162"/>
      <c r="G28" s="162"/>
    </row>
    <row r="29" spans="1:7" s="142" customFormat="1" ht="16.5" customHeight="1" thickTop="1" thickBot="1" x14ac:dyDescent="0.3">
      <c r="A29" s="143"/>
      <c r="B29" s="163"/>
      <c r="C29" s="302" t="s">
        <v>57</v>
      </c>
      <c r="D29" s="191"/>
      <c r="E29" s="191"/>
      <c r="F29" s="191"/>
      <c r="G29" s="164"/>
    </row>
    <row r="30" spans="1:7" s="1" customFormat="1" ht="12" customHeight="1" thickBot="1" x14ac:dyDescent="0.3">
      <c r="A30" s="336" t="s">
        <v>2</v>
      </c>
      <c r="B30" s="108" t="s">
        <v>284</v>
      </c>
      <c r="C30" s="127" t="s">
        <v>506</v>
      </c>
      <c r="D30" s="195">
        <f>SUM(D31+D32+D33+D34+D39)</f>
        <v>65272000</v>
      </c>
      <c r="E30" s="195">
        <f>SUM(E31+E32+E33+E34+E39)</f>
        <v>69535032</v>
      </c>
      <c r="F30" s="195">
        <f>SUM(F31+F32+F33+F34+F39)</f>
        <v>68850198</v>
      </c>
      <c r="G30" s="268">
        <f t="shared" ref="G30:G33" si="5">SUM(F30/E30%)</f>
        <v>99.015123772431721</v>
      </c>
    </row>
    <row r="31" spans="1:7" ht="12" customHeight="1" x14ac:dyDescent="0.25">
      <c r="A31" s="348"/>
      <c r="B31" s="148" t="s">
        <v>1</v>
      </c>
      <c r="C31" s="110" t="s">
        <v>605</v>
      </c>
      <c r="D31" s="193">
        <v>39726000</v>
      </c>
      <c r="E31" s="193">
        <v>43231204</v>
      </c>
      <c r="F31" s="194">
        <v>42928035</v>
      </c>
      <c r="G31" s="327">
        <f t="shared" si="5"/>
        <v>99.298726447683492</v>
      </c>
    </row>
    <row r="32" spans="1:7" ht="12" customHeight="1" x14ac:dyDescent="0.25">
      <c r="A32" s="345"/>
      <c r="B32" s="229" t="s">
        <v>0</v>
      </c>
      <c r="C32" s="220" t="s">
        <v>606</v>
      </c>
      <c r="D32" s="232">
        <v>9060000</v>
      </c>
      <c r="E32" s="232">
        <v>9808445</v>
      </c>
      <c r="F32" s="232">
        <v>9808445</v>
      </c>
      <c r="G32" s="266">
        <f t="shared" si="5"/>
        <v>100</v>
      </c>
    </row>
    <row r="33" spans="1:7" ht="12" customHeight="1" x14ac:dyDescent="0.25">
      <c r="A33" s="345"/>
      <c r="B33" s="229" t="s">
        <v>36</v>
      </c>
      <c r="C33" s="220" t="s">
        <v>607</v>
      </c>
      <c r="D33" s="232">
        <v>16486000</v>
      </c>
      <c r="E33" s="232">
        <v>16477493</v>
      </c>
      <c r="F33" s="232">
        <v>16095828</v>
      </c>
      <c r="G33" s="266">
        <f t="shared" si="5"/>
        <v>97.683719240542246</v>
      </c>
    </row>
    <row r="34" spans="1:7" ht="12" customHeight="1" x14ac:dyDescent="0.25">
      <c r="A34" s="345"/>
      <c r="B34" s="229" t="s">
        <v>35</v>
      </c>
      <c r="C34" s="220" t="s">
        <v>56</v>
      </c>
      <c r="D34" s="233">
        <f>SUM(D35:D38)</f>
        <v>0</v>
      </c>
      <c r="E34" s="233"/>
      <c r="F34" s="233">
        <f>SUM(F35:F38)</f>
        <v>0</v>
      </c>
      <c r="G34" s="266"/>
    </row>
    <row r="35" spans="1:7" ht="12" customHeight="1" x14ac:dyDescent="0.25">
      <c r="A35" s="345"/>
      <c r="B35" s="229" t="s">
        <v>524</v>
      </c>
      <c r="C35" s="235" t="s">
        <v>608</v>
      </c>
      <c r="D35" s="236"/>
      <c r="E35" s="236"/>
      <c r="F35" s="236"/>
      <c r="G35" s="237"/>
    </row>
    <row r="36" spans="1:7" ht="12" customHeight="1" x14ac:dyDescent="0.25">
      <c r="A36" s="345"/>
      <c r="B36" s="229" t="s">
        <v>35</v>
      </c>
      <c r="C36" s="235" t="s">
        <v>609</v>
      </c>
      <c r="D36" s="232"/>
      <c r="E36" s="232"/>
      <c r="F36" s="232"/>
      <c r="G36" s="238"/>
    </row>
    <row r="37" spans="1:7" s="1" customFormat="1" ht="12" customHeight="1" x14ac:dyDescent="0.2">
      <c r="A37" s="345"/>
      <c r="B37" s="229" t="s">
        <v>525</v>
      </c>
      <c r="C37" s="239" t="s">
        <v>556</v>
      </c>
      <c r="D37" s="232"/>
      <c r="E37" s="232">
        <v>0</v>
      </c>
      <c r="F37" s="232"/>
      <c r="G37" s="266"/>
    </row>
    <row r="38" spans="1:7" ht="12" customHeight="1" x14ac:dyDescent="0.2">
      <c r="A38" s="345"/>
      <c r="B38" s="229" t="s">
        <v>526</v>
      </c>
      <c r="C38" s="239" t="s">
        <v>557</v>
      </c>
      <c r="D38" s="232"/>
      <c r="E38" s="232"/>
      <c r="F38" s="232"/>
      <c r="G38" s="266"/>
    </row>
    <row r="39" spans="1:7" ht="12" customHeight="1" x14ac:dyDescent="0.25">
      <c r="A39" s="345"/>
      <c r="B39" s="229" t="s">
        <v>58</v>
      </c>
      <c r="C39" s="220" t="s">
        <v>33</v>
      </c>
      <c r="D39" s="233">
        <f>SUM(D40:D42)</f>
        <v>0</v>
      </c>
      <c r="E39" s="233">
        <f>SUM(E40:E42)</f>
        <v>17890</v>
      </c>
      <c r="F39" s="233">
        <f>SUM(F40:F42)</f>
        <v>17890</v>
      </c>
      <c r="G39" s="266">
        <f t="shared" ref="G39" si="6">SUM(F39/E39%)</f>
        <v>100</v>
      </c>
    </row>
    <row r="40" spans="1:7" ht="12" customHeight="1" x14ac:dyDescent="0.25">
      <c r="A40" s="345"/>
      <c r="B40" s="229" t="s">
        <v>527</v>
      </c>
      <c r="C40" s="235" t="s">
        <v>528</v>
      </c>
      <c r="D40" s="232"/>
      <c r="E40" s="232"/>
      <c r="F40" s="232"/>
      <c r="G40" s="266"/>
    </row>
    <row r="41" spans="1:7" ht="12" customHeight="1" x14ac:dyDescent="0.25">
      <c r="A41" s="345"/>
      <c r="B41" s="229" t="s">
        <v>529</v>
      </c>
      <c r="C41" s="235" t="s">
        <v>530</v>
      </c>
      <c r="D41" s="232"/>
      <c r="E41" s="232"/>
      <c r="F41" s="232"/>
      <c r="G41" s="266"/>
    </row>
    <row r="42" spans="1:7" ht="12" customHeight="1" thickBot="1" x14ac:dyDescent="0.3">
      <c r="A42" s="346"/>
      <c r="B42" s="240" t="s">
        <v>531</v>
      </c>
      <c r="C42" s="241" t="s">
        <v>532</v>
      </c>
      <c r="D42" s="242"/>
      <c r="E42" s="242">
        <v>17890</v>
      </c>
      <c r="F42" s="246">
        <v>17890</v>
      </c>
      <c r="G42" s="266">
        <f t="shared" ref="G42" si="7">SUM(F42/E42%)</f>
        <v>100</v>
      </c>
    </row>
    <row r="43" spans="1:7" ht="12" customHeight="1" thickBot="1" x14ac:dyDescent="0.3">
      <c r="A43" s="336" t="s">
        <v>292</v>
      </c>
      <c r="B43" s="108" t="s">
        <v>292</v>
      </c>
      <c r="C43" s="127" t="s">
        <v>507</v>
      </c>
      <c r="D43" s="195">
        <f>SUM(D44+D50)</f>
        <v>0</v>
      </c>
      <c r="E43" s="195">
        <f>SUM(E44+E50)</f>
        <v>1589368</v>
      </c>
      <c r="F43" s="195">
        <f>SUM(F44+F50)</f>
        <v>1571488</v>
      </c>
      <c r="G43" s="265">
        <f t="shared" ref="G43:G58" si="8">SUM(F43/E43%)</f>
        <v>98.875024538055371</v>
      </c>
    </row>
    <row r="44" spans="1:7" ht="12" customHeight="1" thickBot="1" x14ac:dyDescent="0.3">
      <c r="A44" s="336"/>
      <c r="B44" s="167" t="s">
        <v>24</v>
      </c>
      <c r="C44" s="226" t="s">
        <v>533</v>
      </c>
      <c r="D44" s="196">
        <f>SUM(D45:D49)</f>
        <v>0</v>
      </c>
      <c r="E44" s="196">
        <f>SUM(E45:E49)</f>
        <v>1589368</v>
      </c>
      <c r="F44" s="198">
        <f>SUM(F45:F49)</f>
        <v>1571488</v>
      </c>
      <c r="G44" s="265">
        <f t="shared" si="8"/>
        <v>98.875024538055371</v>
      </c>
    </row>
    <row r="45" spans="1:7" ht="12" customHeight="1" x14ac:dyDescent="0.25">
      <c r="A45" s="344"/>
      <c r="B45" s="155" t="s">
        <v>534</v>
      </c>
      <c r="C45" s="169" t="s">
        <v>508</v>
      </c>
      <c r="D45" s="197"/>
      <c r="E45" s="197"/>
      <c r="F45" s="197"/>
      <c r="G45" s="265"/>
    </row>
    <row r="46" spans="1:7" ht="12" customHeight="1" x14ac:dyDescent="0.25">
      <c r="A46" s="345"/>
      <c r="B46" s="229" t="s">
        <v>535</v>
      </c>
      <c r="C46" s="235" t="s">
        <v>536</v>
      </c>
      <c r="D46" s="232"/>
      <c r="E46" s="232"/>
      <c r="F46" s="232"/>
      <c r="G46" s="266"/>
    </row>
    <row r="47" spans="1:7" ht="12" customHeight="1" x14ac:dyDescent="0.25">
      <c r="A47" s="345"/>
      <c r="B47" s="229" t="s">
        <v>537</v>
      </c>
      <c r="C47" s="235" t="s">
        <v>538</v>
      </c>
      <c r="D47" s="232"/>
      <c r="E47" s="232">
        <v>615994</v>
      </c>
      <c r="F47" s="232">
        <v>601915</v>
      </c>
      <c r="G47" s="266">
        <f t="shared" si="8"/>
        <v>97.714425789861593</v>
      </c>
    </row>
    <row r="48" spans="1:7" ht="12" customHeight="1" x14ac:dyDescent="0.25">
      <c r="A48" s="345"/>
      <c r="B48" s="229" t="s">
        <v>539</v>
      </c>
      <c r="C48" s="235" t="s">
        <v>540</v>
      </c>
      <c r="D48" s="232"/>
      <c r="E48" s="232">
        <v>712440</v>
      </c>
      <c r="F48" s="232">
        <v>712440</v>
      </c>
      <c r="G48" s="266">
        <f t="shared" si="8"/>
        <v>100</v>
      </c>
    </row>
    <row r="49" spans="1:7" ht="12" customHeight="1" thickBot="1" x14ac:dyDescent="0.3">
      <c r="A49" s="347"/>
      <c r="B49" s="244" t="s">
        <v>541</v>
      </c>
      <c r="C49" s="245" t="s">
        <v>542</v>
      </c>
      <c r="D49" s="246"/>
      <c r="E49" s="246">
        <v>260934</v>
      </c>
      <c r="F49" s="246">
        <v>257133</v>
      </c>
      <c r="G49" s="267">
        <f t="shared" si="8"/>
        <v>98.543309802478788</v>
      </c>
    </row>
    <row r="50" spans="1:7" ht="12" customHeight="1" thickBot="1" x14ac:dyDescent="0.3">
      <c r="A50" s="336"/>
      <c r="B50" s="170" t="s">
        <v>23</v>
      </c>
      <c r="C50" s="171" t="s">
        <v>22</v>
      </c>
      <c r="D50" s="198">
        <f>SUM(D51:D54)</f>
        <v>0</v>
      </c>
      <c r="E50" s="198">
        <f>SUM(E51:E54)</f>
        <v>0</v>
      </c>
      <c r="F50" s="198">
        <f>SUM(F51:F54)</f>
        <v>0</v>
      </c>
      <c r="G50" s="265"/>
    </row>
    <row r="51" spans="1:7" ht="12" customHeight="1" x14ac:dyDescent="0.25">
      <c r="A51" s="348"/>
      <c r="B51" s="148" t="s">
        <v>543</v>
      </c>
      <c r="C51" s="130" t="s">
        <v>544</v>
      </c>
      <c r="D51" s="193"/>
      <c r="E51" s="193"/>
      <c r="F51" s="193"/>
      <c r="G51" s="265"/>
    </row>
    <row r="52" spans="1:7" ht="12" customHeight="1" x14ac:dyDescent="0.2">
      <c r="A52" s="345"/>
      <c r="B52" s="229" t="s">
        <v>545</v>
      </c>
      <c r="C52" s="239" t="s">
        <v>558</v>
      </c>
      <c r="D52" s="232"/>
      <c r="E52" s="232"/>
      <c r="F52" s="232"/>
      <c r="G52" s="266"/>
    </row>
    <row r="53" spans="1:7" ht="12" customHeight="1" x14ac:dyDescent="0.2">
      <c r="A53" s="345"/>
      <c r="B53" s="229" t="s">
        <v>546</v>
      </c>
      <c r="C53" s="239" t="s">
        <v>547</v>
      </c>
      <c r="D53" s="232"/>
      <c r="E53" s="232"/>
      <c r="F53" s="232"/>
      <c r="G53" s="266"/>
    </row>
    <row r="54" spans="1:7" ht="12" customHeight="1" thickBot="1" x14ac:dyDescent="0.25">
      <c r="A54" s="346"/>
      <c r="B54" s="240" t="s">
        <v>548</v>
      </c>
      <c r="C54" s="247" t="s">
        <v>549</v>
      </c>
      <c r="D54" s="242"/>
      <c r="E54" s="242"/>
      <c r="F54" s="246"/>
      <c r="G54" s="267"/>
    </row>
    <row r="55" spans="1:7" ht="12" customHeight="1" thickBot="1" x14ac:dyDescent="0.3">
      <c r="A55" s="349" t="s">
        <v>498</v>
      </c>
      <c r="B55" s="156"/>
      <c r="C55" s="174" t="s">
        <v>7</v>
      </c>
      <c r="D55" s="192">
        <f>SUM(D43+D30)</f>
        <v>65272000</v>
      </c>
      <c r="E55" s="192">
        <f>SUM(E43+E30)</f>
        <v>71124400</v>
      </c>
      <c r="F55" s="192">
        <f>SUM(F43+F30)</f>
        <v>70421686</v>
      </c>
      <c r="G55" s="269">
        <f t="shared" si="8"/>
        <v>99.011993071294796</v>
      </c>
    </row>
    <row r="56" spans="1:7" ht="16.5" thickTop="1" thickBot="1" x14ac:dyDescent="0.3">
      <c r="A56" s="365"/>
      <c r="B56" s="366"/>
      <c r="C56" s="366"/>
      <c r="D56" s="366"/>
      <c r="E56" s="366"/>
      <c r="F56" s="175"/>
      <c r="G56" s="176"/>
    </row>
    <row r="57" spans="1:7" ht="15" customHeight="1" thickTop="1" thickBot="1" x14ac:dyDescent="0.3">
      <c r="A57" s="375" t="s">
        <v>550</v>
      </c>
      <c r="B57" s="376"/>
      <c r="C57" s="377"/>
      <c r="D57" s="378">
        <v>11</v>
      </c>
      <c r="E57" s="378">
        <v>11</v>
      </c>
      <c r="F57" s="378">
        <v>11</v>
      </c>
      <c r="G57" s="269">
        <f t="shared" si="8"/>
        <v>100</v>
      </c>
    </row>
    <row r="58" spans="1:7" ht="14.25" customHeight="1" thickBot="1" x14ac:dyDescent="0.3">
      <c r="A58" s="370" t="s">
        <v>551</v>
      </c>
      <c r="B58" s="371"/>
      <c r="C58" s="372"/>
      <c r="D58" s="374">
        <v>2</v>
      </c>
      <c r="E58" s="374">
        <v>2</v>
      </c>
      <c r="F58" s="374">
        <v>2</v>
      </c>
      <c r="G58" s="269">
        <f t="shared" si="8"/>
        <v>100</v>
      </c>
    </row>
    <row r="59" spans="1:7" ht="13.5" thickTop="1" x14ac:dyDescent="0.25"/>
  </sheetData>
  <sheetProtection formatCells="0"/>
  <mergeCells count="6">
    <mergeCell ref="A4:B4"/>
    <mergeCell ref="A1:B1"/>
    <mergeCell ref="A3:G3"/>
    <mergeCell ref="C1:G1"/>
    <mergeCell ref="C2:G2"/>
    <mergeCell ref="A2:B2"/>
  </mergeCells>
  <printOptions horizontalCentered="1" headings="1"/>
  <pageMargins left="0" right="0" top="0.98425196850393704" bottom="0" header="0.35433070866141736" footer="0.78740157480314965"/>
  <pageSetup paperSize="9" scale="90" orientation="portrait" horizontalDpi="300" verticalDpi="300" r:id="rId1"/>
  <headerFooter alignWithMargins="0">
    <oddHeader>&amp;R3. melléklet a 7/2018. (V.30.)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57"/>
  <sheetViews>
    <sheetView view="pageBreakPreview" zoomScale="60" zoomScaleNormal="100" workbookViewId="0">
      <selection activeCell="C61" sqref="C61"/>
    </sheetView>
  </sheetViews>
  <sheetFormatPr defaultColWidth="8" defaultRowHeight="12.75" x14ac:dyDescent="0.25"/>
  <cols>
    <col min="1" max="1" width="5.140625" style="177" customWidth="1"/>
    <col min="2" max="2" width="7.140625" style="138" customWidth="1"/>
    <col min="3" max="3" width="58.28515625" style="138" customWidth="1"/>
    <col min="4" max="4" width="13" style="138" customWidth="1"/>
    <col min="5" max="7" width="11" style="138" customWidth="1"/>
    <col min="8" max="8" width="8" style="138"/>
    <col min="9" max="9" width="10.7109375" style="138" bestFit="1" customWidth="1"/>
    <col min="10" max="11" width="8" style="138"/>
    <col min="12" max="12" width="11.42578125" style="138" bestFit="1" customWidth="1"/>
    <col min="13" max="16384" width="8" style="138"/>
  </cols>
  <sheetData>
    <row r="1" spans="1:10" s="134" customFormat="1" ht="25.5" customHeight="1" thickTop="1" thickBot="1" x14ac:dyDescent="0.3">
      <c r="A1" s="772" t="s">
        <v>513</v>
      </c>
      <c r="B1" s="773"/>
      <c r="C1" s="774" t="s">
        <v>647</v>
      </c>
      <c r="D1" s="775"/>
      <c r="E1" s="775"/>
      <c r="F1" s="775"/>
      <c r="G1" s="776"/>
    </row>
    <row r="2" spans="1:10" s="134" customFormat="1" ht="16.5" thickBot="1" x14ac:dyDescent="0.3">
      <c r="A2" s="777" t="s">
        <v>63</v>
      </c>
      <c r="B2" s="778"/>
      <c r="C2" s="769" t="s">
        <v>552</v>
      </c>
      <c r="D2" s="770"/>
      <c r="E2" s="770"/>
      <c r="F2" s="770"/>
      <c r="G2" s="771"/>
    </row>
    <row r="3" spans="1:10" s="2" customFormat="1" ht="15.95" customHeight="1" thickBot="1" x14ac:dyDescent="0.3">
      <c r="A3" s="783" t="s">
        <v>648</v>
      </c>
      <c r="B3" s="784"/>
      <c r="C3" s="784"/>
      <c r="D3" s="784"/>
      <c r="E3" s="784"/>
      <c r="F3" s="784"/>
      <c r="G3" s="785"/>
    </row>
    <row r="4" spans="1:10" ht="37.5" thickTop="1" thickBot="1" x14ac:dyDescent="0.3">
      <c r="A4" s="761"/>
      <c r="B4" s="762"/>
      <c r="C4" s="679" t="s">
        <v>60</v>
      </c>
      <c r="D4" s="96" t="s">
        <v>650</v>
      </c>
      <c r="E4" s="96" t="s">
        <v>651</v>
      </c>
      <c r="F4" s="96" t="s">
        <v>652</v>
      </c>
      <c r="G4" s="97" t="s">
        <v>653</v>
      </c>
    </row>
    <row r="5" spans="1:10" s="142" customFormat="1" ht="12.95" customHeight="1" thickBot="1" x14ac:dyDescent="0.3">
      <c r="A5" s="139">
        <v>1</v>
      </c>
      <c r="B5" s="140">
        <v>2</v>
      </c>
      <c r="C5" s="140">
        <v>3</v>
      </c>
      <c r="D5" s="140">
        <v>4</v>
      </c>
      <c r="E5" s="140">
        <v>5</v>
      </c>
      <c r="F5" s="140">
        <v>6</v>
      </c>
      <c r="G5" s="141">
        <v>7</v>
      </c>
    </row>
    <row r="6" spans="1:10" s="142" customFormat="1" ht="15.95" customHeight="1" thickBot="1" x14ac:dyDescent="0.3">
      <c r="A6" s="677"/>
      <c r="B6" s="678"/>
      <c r="C6" s="678" t="s">
        <v>59</v>
      </c>
      <c r="D6" s="688"/>
      <c r="E6" s="688"/>
      <c r="F6" s="688"/>
      <c r="G6" s="382"/>
      <c r="J6" s="589"/>
    </row>
    <row r="7" spans="1:10" s="146" customFormat="1" ht="12" customHeight="1" thickBot="1" x14ac:dyDescent="0.3">
      <c r="A7" s="335" t="s">
        <v>284</v>
      </c>
      <c r="B7" s="108" t="s">
        <v>2</v>
      </c>
      <c r="C7" s="108" t="s">
        <v>484</v>
      </c>
      <c r="D7" s="180">
        <f>SUM(D8:D16)</f>
        <v>785000</v>
      </c>
      <c r="E7" s="180">
        <f>SUM(E8:E16)</f>
        <v>1072435</v>
      </c>
      <c r="F7" s="180">
        <f t="shared" ref="F7" si="0">SUM(F8:F16)</f>
        <v>1072435</v>
      </c>
      <c r="G7" s="268">
        <f t="shared" ref="G7:G24" si="1">SUM(F7/E7%)</f>
        <v>100</v>
      </c>
      <c r="J7" s="588"/>
    </row>
    <row r="8" spans="1:10" s="146" customFormat="1" ht="12" customHeight="1" x14ac:dyDescent="0.25">
      <c r="A8" s="361"/>
      <c r="B8" s="148" t="s">
        <v>1</v>
      </c>
      <c r="C8" s="110" t="s">
        <v>582</v>
      </c>
      <c r="D8" s="181"/>
      <c r="E8" s="181"/>
      <c r="F8" s="181"/>
      <c r="G8" s="327"/>
    </row>
    <row r="9" spans="1:10" s="146" customFormat="1" ht="12" customHeight="1" x14ac:dyDescent="0.25">
      <c r="A9" s="331"/>
      <c r="B9" s="148" t="s">
        <v>0</v>
      </c>
      <c r="C9" s="220" t="s">
        <v>584</v>
      </c>
      <c r="D9" s="221">
        <v>618000</v>
      </c>
      <c r="E9" s="221">
        <v>844136</v>
      </c>
      <c r="F9" s="221">
        <v>844136</v>
      </c>
      <c r="G9" s="266">
        <f t="shared" si="1"/>
        <v>100</v>
      </c>
      <c r="I9" s="590"/>
    </row>
    <row r="10" spans="1:10" s="146" customFormat="1" ht="12" customHeight="1" x14ac:dyDescent="0.25">
      <c r="A10" s="331"/>
      <c r="B10" s="148" t="s">
        <v>36</v>
      </c>
      <c r="C10" s="220" t="s">
        <v>586</v>
      </c>
      <c r="D10" s="223"/>
      <c r="E10" s="223"/>
      <c r="F10" s="223"/>
      <c r="G10" s="266"/>
    </row>
    <row r="11" spans="1:10" s="146" customFormat="1" ht="12" customHeight="1" x14ac:dyDescent="0.25">
      <c r="A11" s="331"/>
      <c r="B11" s="148" t="s">
        <v>35</v>
      </c>
      <c r="C11" s="220" t="s">
        <v>588</v>
      </c>
      <c r="D11" s="221"/>
      <c r="E11" s="221"/>
      <c r="F11" s="221"/>
      <c r="G11" s="266"/>
      <c r="I11" s="590"/>
    </row>
    <row r="12" spans="1:10" s="146" customFormat="1" ht="12" customHeight="1" x14ac:dyDescent="0.25">
      <c r="A12" s="331"/>
      <c r="B12" s="148" t="s">
        <v>58</v>
      </c>
      <c r="C12" s="220" t="s">
        <v>590</v>
      </c>
      <c r="D12" s="221"/>
      <c r="E12" s="221"/>
      <c r="F12" s="221"/>
      <c r="G12" s="266"/>
    </row>
    <row r="13" spans="1:10" s="146" customFormat="1" ht="12" customHeight="1" x14ac:dyDescent="0.25">
      <c r="A13" s="332"/>
      <c r="B13" s="148" t="s">
        <v>32</v>
      </c>
      <c r="C13" s="220" t="s">
        <v>592</v>
      </c>
      <c r="D13" s="221">
        <v>167000</v>
      </c>
      <c r="E13" s="221">
        <v>227896</v>
      </c>
      <c r="F13" s="221">
        <v>227896</v>
      </c>
      <c r="G13" s="266">
        <f t="shared" si="1"/>
        <v>100</v>
      </c>
      <c r="I13" s="590"/>
    </row>
    <row r="14" spans="1:10" s="151" customFormat="1" ht="12" customHeight="1" x14ac:dyDescent="0.25">
      <c r="A14" s="331"/>
      <c r="B14" s="148" t="s">
        <v>31</v>
      </c>
      <c r="C14" s="220" t="s">
        <v>594</v>
      </c>
      <c r="D14" s="221"/>
      <c r="E14" s="221"/>
      <c r="F14" s="221"/>
      <c r="G14" s="266"/>
    </row>
    <row r="15" spans="1:10" s="151" customFormat="1" ht="12" customHeight="1" x14ac:dyDescent="0.25">
      <c r="A15" s="333"/>
      <c r="B15" s="148" t="s">
        <v>30</v>
      </c>
      <c r="C15" s="220" t="s">
        <v>519</v>
      </c>
      <c r="D15" s="221"/>
      <c r="E15" s="221"/>
      <c r="F15" s="221"/>
      <c r="G15" s="266"/>
    </row>
    <row r="16" spans="1:10" s="151" customFormat="1" ht="12" customHeight="1" thickBot="1" x14ac:dyDescent="0.3">
      <c r="A16" s="333"/>
      <c r="B16" s="354" t="s">
        <v>29</v>
      </c>
      <c r="C16" s="307" t="s">
        <v>554</v>
      </c>
      <c r="D16" s="253"/>
      <c r="E16" s="253">
        <v>403</v>
      </c>
      <c r="F16" s="253">
        <v>403</v>
      </c>
      <c r="G16" s="266">
        <f t="shared" si="1"/>
        <v>100</v>
      </c>
    </row>
    <row r="17" spans="1:7" s="151" customFormat="1" ht="12" customHeight="1" thickBot="1" x14ac:dyDescent="0.3">
      <c r="A17" s="335" t="s">
        <v>292</v>
      </c>
      <c r="B17" s="108" t="s">
        <v>25</v>
      </c>
      <c r="C17" s="116" t="s">
        <v>520</v>
      </c>
      <c r="D17" s="180">
        <f>SUM(D18:D20)</f>
        <v>0</v>
      </c>
      <c r="E17" s="180">
        <f>SUM(E18:E20)</f>
        <v>1103565</v>
      </c>
      <c r="F17" s="180">
        <f t="shared" ref="F17" si="2">SUM(F18:F20)</f>
        <v>1066280</v>
      </c>
      <c r="G17" s="268"/>
    </row>
    <row r="18" spans="1:7" s="151" customFormat="1" ht="12" customHeight="1" x14ac:dyDescent="0.25">
      <c r="A18" s="332"/>
      <c r="B18" s="148" t="s">
        <v>24</v>
      </c>
      <c r="C18" s="308" t="s">
        <v>486</v>
      </c>
      <c r="D18" s="181"/>
      <c r="E18" s="181"/>
      <c r="F18" s="181"/>
      <c r="G18" s="327"/>
    </row>
    <row r="19" spans="1:7" s="146" customFormat="1" ht="12" customHeight="1" x14ac:dyDescent="0.25">
      <c r="A19" s="332"/>
      <c r="B19" s="229" t="s">
        <v>23</v>
      </c>
      <c r="C19" s="309" t="s">
        <v>597</v>
      </c>
      <c r="D19" s="221"/>
      <c r="E19" s="221"/>
      <c r="F19" s="221"/>
      <c r="G19" s="321"/>
    </row>
    <row r="20" spans="1:7" s="146" customFormat="1" ht="12" customHeight="1" thickBot="1" x14ac:dyDescent="0.3">
      <c r="A20" s="332"/>
      <c r="B20" s="244" t="s">
        <v>21</v>
      </c>
      <c r="C20" s="353" t="s">
        <v>649</v>
      </c>
      <c r="D20" s="689"/>
      <c r="E20" s="689">
        <v>1103565</v>
      </c>
      <c r="F20" s="689">
        <v>1066280</v>
      </c>
      <c r="G20" s="266">
        <f t="shared" si="1"/>
        <v>96.621404267079882</v>
      </c>
    </row>
    <row r="21" spans="1:7" s="146" customFormat="1" ht="12" customHeight="1" thickBot="1" x14ac:dyDescent="0.3">
      <c r="A21" s="335" t="s">
        <v>498</v>
      </c>
      <c r="B21" s="108" t="s">
        <v>12</v>
      </c>
      <c r="C21" s="108" t="s">
        <v>629</v>
      </c>
      <c r="D21" s="182">
        <f>SUM(D23)</f>
        <v>11090000</v>
      </c>
      <c r="E21" s="182">
        <f>SUM(E23+E22)</f>
        <v>12338957</v>
      </c>
      <c r="F21" s="182">
        <f t="shared" ref="F21" si="3">SUM(F23+F22)</f>
        <v>12045968</v>
      </c>
      <c r="G21" s="268">
        <f t="shared" si="1"/>
        <v>97.625496223060011</v>
      </c>
    </row>
    <row r="22" spans="1:7" s="146" customFormat="1" ht="12" customHeight="1" x14ac:dyDescent="0.25">
      <c r="A22" s="361"/>
      <c r="B22" s="148" t="s">
        <v>522</v>
      </c>
      <c r="C22" s="123" t="s">
        <v>601</v>
      </c>
      <c r="D22" s="690"/>
      <c r="E22" s="690">
        <v>93000</v>
      </c>
      <c r="F22" s="690">
        <v>93000</v>
      </c>
      <c r="G22" s="327">
        <f t="shared" si="1"/>
        <v>100</v>
      </c>
    </row>
    <row r="23" spans="1:7" s="151" customFormat="1" ht="12" customHeight="1" thickBot="1" x14ac:dyDescent="0.3">
      <c r="A23" s="347"/>
      <c r="B23" s="244" t="s">
        <v>523</v>
      </c>
      <c r="C23" s="307" t="s">
        <v>630</v>
      </c>
      <c r="D23" s="253">
        <v>11090000</v>
      </c>
      <c r="E23" s="253">
        <v>12245957</v>
      </c>
      <c r="F23" s="253">
        <v>11952968</v>
      </c>
      <c r="G23" s="321">
        <f t="shared" si="1"/>
        <v>97.607463426500672</v>
      </c>
    </row>
    <row r="24" spans="1:7" s="151" customFormat="1" ht="12" customHeight="1" thickBot="1" x14ac:dyDescent="0.3">
      <c r="A24" s="338" t="s">
        <v>503</v>
      </c>
      <c r="B24" s="156"/>
      <c r="C24" s="157" t="s">
        <v>497</v>
      </c>
      <c r="D24" s="183">
        <f>SUM(D7+D17+D21)</f>
        <v>11875000</v>
      </c>
      <c r="E24" s="183">
        <f>SUM(E7+E17+E21)</f>
        <v>14514957</v>
      </c>
      <c r="F24" s="183">
        <f t="shared" ref="F24" si="4">SUM(F7+F17+F21)</f>
        <v>14184683</v>
      </c>
      <c r="G24" s="269">
        <f t="shared" si="1"/>
        <v>97.724595394943293</v>
      </c>
    </row>
    <row r="25" spans="1:7" s="151" customFormat="1" ht="12" customHeight="1" thickTop="1" x14ac:dyDescent="0.25">
      <c r="A25" s="779"/>
      <c r="B25" s="779"/>
      <c r="C25" s="779"/>
      <c r="D25" s="779"/>
      <c r="E25" s="779"/>
      <c r="F25" s="779"/>
      <c r="G25" s="780"/>
    </row>
    <row r="26" spans="1:7" s="151" customFormat="1" ht="12" customHeight="1" thickBot="1" x14ac:dyDescent="0.3">
      <c r="A26" s="781"/>
      <c r="B26" s="781"/>
      <c r="C26" s="781"/>
      <c r="D26" s="781"/>
      <c r="E26" s="781"/>
      <c r="F26" s="781"/>
      <c r="G26" s="782"/>
    </row>
    <row r="27" spans="1:7" s="151" customFormat="1" ht="15" customHeight="1" thickTop="1" thickBot="1" x14ac:dyDescent="0.3">
      <c r="A27" s="352"/>
      <c r="B27" s="380"/>
      <c r="C27" s="381" t="s">
        <v>57</v>
      </c>
      <c r="D27" s="383"/>
      <c r="E27" s="383"/>
      <c r="F27" s="691"/>
      <c r="G27" s="384"/>
    </row>
    <row r="28" spans="1:7" ht="13.5" thickBot="1" x14ac:dyDescent="0.3">
      <c r="A28" s="336" t="s">
        <v>2</v>
      </c>
      <c r="B28" s="108" t="s">
        <v>284</v>
      </c>
      <c r="C28" s="127" t="s">
        <v>506</v>
      </c>
      <c r="D28" s="195">
        <f>SUM(D29+D30+D31+D32+D37)</f>
        <v>11875000</v>
      </c>
      <c r="E28" s="195">
        <f>SUM(E29+E30+E31+E32+E37)</f>
        <v>14514957</v>
      </c>
      <c r="F28" s="195">
        <f>SUM(F29+F30+F31+F32+F37)</f>
        <v>13759357</v>
      </c>
      <c r="G28" s="268">
        <f t="shared" ref="G28:G29" si="5">SUM(F28/E28%)</f>
        <v>94.79433525018365</v>
      </c>
    </row>
    <row r="29" spans="1:7" s="142" customFormat="1" ht="16.5" customHeight="1" x14ac:dyDescent="0.25">
      <c r="A29" s="344"/>
      <c r="B29" s="155" t="s">
        <v>1</v>
      </c>
      <c r="C29" s="125" t="s">
        <v>605</v>
      </c>
      <c r="D29" s="197">
        <v>5582000</v>
      </c>
      <c r="E29" s="197">
        <v>7492341</v>
      </c>
      <c r="F29" s="692">
        <v>7456341</v>
      </c>
      <c r="G29" s="327">
        <f t="shared" si="5"/>
        <v>99.519509322920555</v>
      </c>
    </row>
    <row r="30" spans="1:7" s="1" customFormat="1" ht="12" customHeight="1" x14ac:dyDescent="0.25">
      <c r="A30" s="345"/>
      <c r="B30" s="229" t="s">
        <v>0</v>
      </c>
      <c r="C30" s="220" t="s">
        <v>606</v>
      </c>
      <c r="D30" s="232">
        <v>1248000</v>
      </c>
      <c r="E30" s="232">
        <v>1672616</v>
      </c>
      <c r="F30" s="693">
        <v>1672616</v>
      </c>
      <c r="G30" s="266">
        <f t="shared" ref="G30:G31" si="6">SUM(F30/E30%)</f>
        <v>100</v>
      </c>
    </row>
    <row r="31" spans="1:7" ht="12" customHeight="1" x14ac:dyDescent="0.25">
      <c r="A31" s="345"/>
      <c r="B31" s="229" t="s">
        <v>36</v>
      </c>
      <c r="C31" s="220" t="s">
        <v>607</v>
      </c>
      <c r="D31" s="232">
        <v>5045000</v>
      </c>
      <c r="E31" s="232">
        <v>5350000</v>
      </c>
      <c r="F31" s="694">
        <v>4630400</v>
      </c>
      <c r="G31" s="266">
        <f t="shared" si="6"/>
        <v>86.549532710280374</v>
      </c>
    </row>
    <row r="32" spans="1:7" ht="12" customHeight="1" x14ac:dyDescent="0.25">
      <c r="A32" s="345"/>
      <c r="B32" s="229" t="s">
        <v>35</v>
      </c>
      <c r="C32" s="220" t="s">
        <v>56</v>
      </c>
      <c r="D32" s="233">
        <f>SUM(D33:D36)</f>
        <v>0</v>
      </c>
      <c r="E32" s="233">
        <f>SUM(E33:E36)</f>
        <v>0</v>
      </c>
      <c r="F32" s="694"/>
      <c r="G32" s="266"/>
    </row>
    <row r="33" spans="1:7" ht="12" customHeight="1" x14ac:dyDescent="0.25">
      <c r="A33" s="345"/>
      <c r="B33" s="229" t="s">
        <v>524</v>
      </c>
      <c r="C33" s="235" t="s">
        <v>608</v>
      </c>
      <c r="D33" s="236"/>
      <c r="E33" s="236"/>
      <c r="F33" s="694"/>
      <c r="G33" s="266"/>
    </row>
    <row r="34" spans="1:7" ht="12" customHeight="1" x14ac:dyDescent="0.25">
      <c r="A34" s="345"/>
      <c r="B34" s="229" t="s">
        <v>35</v>
      </c>
      <c r="C34" s="235" t="s">
        <v>609</v>
      </c>
      <c r="D34" s="232"/>
      <c r="E34" s="232"/>
      <c r="F34" s="693"/>
      <c r="G34" s="234"/>
    </row>
    <row r="35" spans="1:7" ht="12" customHeight="1" x14ac:dyDescent="0.2">
      <c r="A35" s="345"/>
      <c r="B35" s="229" t="s">
        <v>525</v>
      </c>
      <c r="C35" s="239" t="s">
        <v>556</v>
      </c>
      <c r="D35" s="232"/>
      <c r="E35" s="232"/>
      <c r="F35" s="693"/>
      <c r="G35" s="237"/>
    </row>
    <row r="36" spans="1:7" ht="12" customHeight="1" x14ac:dyDescent="0.2">
      <c r="A36" s="345"/>
      <c r="B36" s="229" t="s">
        <v>526</v>
      </c>
      <c r="C36" s="239" t="s">
        <v>557</v>
      </c>
      <c r="D36" s="232"/>
      <c r="E36" s="232"/>
      <c r="F36" s="694"/>
      <c r="G36" s="238"/>
    </row>
    <row r="37" spans="1:7" s="1" customFormat="1" ht="12" customHeight="1" x14ac:dyDescent="0.25">
      <c r="A37" s="345"/>
      <c r="B37" s="229" t="s">
        <v>58</v>
      </c>
      <c r="C37" s="220" t="s">
        <v>33</v>
      </c>
      <c r="D37" s="233">
        <f>SUM(D38:D40)</f>
        <v>0</v>
      </c>
      <c r="E37" s="233">
        <f>SUM(E38:E40)</f>
        <v>0</v>
      </c>
      <c r="F37" s="694"/>
      <c r="G37" s="238"/>
    </row>
    <row r="38" spans="1:7" ht="12" customHeight="1" x14ac:dyDescent="0.25">
      <c r="A38" s="345"/>
      <c r="B38" s="229" t="s">
        <v>527</v>
      </c>
      <c r="C38" s="235" t="s">
        <v>528</v>
      </c>
      <c r="D38" s="232"/>
      <c r="E38" s="232"/>
      <c r="F38" s="694"/>
      <c r="G38" s="238"/>
    </row>
    <row r="39" spans="1:7" ht="12" customHeight="1" x14ac:dyDescent="0.25">
      <c r="A39" s="345"/>
      <c r="B39" s="229" t="s">
        <v>529</v>
      </c>
      <c r="C39" s="235" t="s">
        <v>530</v>
      </c>
      <c r="D39" s="232"/>
      <c r="E39" s="232"/>
      <c r="F39" s="693">
        <f t="shared" ref="F39:G39" si="7">SUM(F40:F42)</f>
        <v>0</v>
      </c>
      <c r="G39" s="234">
        <f t="shared" si="7"/>
        <v>0</v>
      </c>
    </row>
    <row r="40" spans="1:7" ht="12" customHeight="1" thickBot="1" x14ac:dyDescent="0.3">
      <c r="A40" s="346"/>
      <c r="B40" s="240" t="s">
        <v>531</v>
      </c>
      <c r="C40" s="241" t="s">
        <v>532</v>
      </c>
      <c r="D40" s="242"/>
      <c r="E40" s="242"/>
      <c r="F40" s="695"/>
      <c r="G40" s="243"/>
    </row>
    <row r="41" spans="1:7" ht="12" customHeight="1" thickBot="1" x14ac:dyDescent="0.3">
      <c r="A41" s="336" t="s">
        <v>292</v>
      </c>
      <c r="B41" s="108" t="s">
        <v>292</v>
      </c>
      <c r="C41" s="127" t="s">
        <v>507</v>
      </c>
      <c r="D41" s="195">
        <f>SUM(D42+D48)</f>
        <v>0</v>
      </c>
      <c r="E41" s="195">
        <f>SUM(E42+E48)</f>
        <v>0</v>
      </c>
      <c r="F41" s="198"/>
      <c r="G41" s="172"/>
    </row>
    <row r="42" spans="1:7" ht="12" customHeight="1" thickBot="1" x14ac:dyDescent="0.3">
      <c r="A42" s="336"/>
      <c r="B42" s="170" t="s">
        <v>24</v>
      </c>
      <c r="C42" s="171" t="s">
        <v>533</v>
      </c>
      <c r="D42" s="198">
        <f>SUM(D43:D47)</f>
        <v>0</v>
      </c>
      <c r="E42" s="198">
        <f>SUM(E43:E47)</f>
        <v>0</v>
      </c>
      <c r="F42" s="198"/>
      <c r="G42" s="172"/>
    </row>
    <row r="43" spans="1:7" ht="12" customHeight="1" x14ac:dyDescent="0.25">
      <c r="A43" s="344"/>
      <c r="B43" s="155" t="s">
        <v>534</v>
      </c>
      <c r="C43" s="169" t="s">
        <v>508</v>
      </c>
      <c r="D43" s="197"/>
      <c r="E43" s="197"/>
      <c r="F43" s="696"/>
      <c r="G43" s="385">
        <f t="shared" ref="G43" si="8">SUM(G44+G50)</f>
        <v>0</v>
      </c>
    </row>
    <row r="44" spans="1:7" ht="12" customHeight="1" x14ac:dyDescent="0.25">
      <c r="A44" s="345"/>
      <c r="B44" s="229" t="s">
        <v>535</v>
      </c>
      <c r="C44" s="235" t="s">
        <v>536</v>
      </c>
      <c r="D44" s="232"/>
      <c r="E44" s="232"/>
      <c r="F44" s="232">
        <f t="shared" ref="F44:G44" si="9">SUM(F45:F49)</f>
        <v>0</v>
      </c>
      <c r="G44" s="238">
        <f t="shared" si="9"/>
        <v>0</v>
      </c>
    </row>
    <row r="45" spans="1:7" ht="12" customHeight="1" x14ac:dyDescent="0.25">
      <c r="A45" s="345"/>
      <c r="B45" s="229" t="s">
        <v>537</v>
      </c>
      <c r="C45" s="235" t="s">
        <v>538</v>
      </c>
      <c r="D45" s="232"/>
      <c r="E45" s="232"/>
      <c r="F45" s="232"/>
      <c r="G45" s="238"/>
    </row>
    <row r="46" spans="1:7" ht="12" customHeight="1" x14ac:dyDescent="0.25">
      <c r="A46" s="345"/>
      <c r="B46" s="229" t="s">
        <v>539</v>
      </c>
      <c r="C46" s="235" t="s">
        <v>540</v>
      </c>
      <c r="D46" s="232"/>
      <c r="E46" s="232"/>
      <c r="F46" s="232"/>
      <c r="G46" s="238"/>
    </row>
    <row r="47" spans="1:7" ht="12" customHeight="1" thickBot="1" x14ac:dyDescent="0.3">
      <c r="A47" s="346"/>
      <c r="B47" s="240" t="s">
        <v>541</v>
      </c>
      <c r="C47" s="241" t="s">
        <v>542</v>
      </c>
      <c r="D47" s="242"/>
      <c r="E47" s="242"/>
      <c r="F47" s="242"/>
      <c r="G47" s="243"/>
    </row>
    <row r="48" spans="1:7" ht="12" customHeight="1" thickBot="1" x14ac:dyDescent="0.3">
      <c r="A48" s="336"/>
      <c r="B48" s="170" t="s">
        <v>23</v>
      </c>
      <c r="C48" s="171" t="s">
        <v>22</v>
      </c>
      <c r="D48" s="198">
        <f>SUM(D49:D52)</f>
        <v>0</v>
      </c>
      <c r="E48" s="198">
        <f>SUM(E49:E52)</f>
        <v>0</v>
      </c>
      <c r="F48" s="198"/>
      <c r="G48" s="172"/>
    </row>
    <row r="49" spans="1:7" ht="12" customHeight="1" x14ac:dyDescent="0.25">
      <c r="A49" s="344"/>
      <c r="B49" s="155" t="s">
        <v>543</v>
      </c>
      <c r="C49" s="169" t="s">
        <v>544</v>
      </c>
      <c r="D49" s="197"/>
      <c r="E49" s="197"/>
      <c r="F49" s="197"/>
      <c r="G49" s="165"/>
    </row>
    <row r="50" spans="1:7" ht="12" customHeight="1" x14ac:dyDescent="0.2">
      <c r="A50" s="345"/>
      <c r="B50" s="229" t="s">
        <v>545</v>
      </c>
      <c r="C50" s="239" t="s">
        <v>558</v>
      </c>
      <c r="D50" s="232"/>
      <c r="E50" s="232"/>
      <c r="F50" s="232"/>
      <c r="G50" s="238"/>
    </row>
    <row r="51" spans="1:7" ht="12" customHeight="1" x14ac:dyDescent="0.2">
      <c r="A51" s="345"/>
      <c r="B51" s="229" t="s">
        <v>546</v>
      </c>
      <c r="C51" s="239" t="s">
        <v>547</v>
      </c>
      <c r="D51" s="232"/>
      <c r="E51" s="232"/>
      <c r="F51" s="232"/>
      <c r="G51" s="238"/>
    </row>
    <row r="52" spans="1:7" ht="12" customHeight="1" thickBot="1" x14ac:dyDescent="0.25">
      <c r="A52" s="346"/>
      <c r="B52" s="240" t="s">
        <v>548</v>
      </c>
      <c r="C52" s="247" t="s">
        <v>549</v>
      </c>
      <c r="D52" s="242"/>
      <c r="E52" s="242"/>
      <c r="F52" s="242"/>
      <c r="G52" s="243"/>
    </row>
    <row r="53" spans="1:7" ht="12" customHeight="1" thickBot="1" x14ac:dyDescent="0.3">
      <c r="A53" s="349" t="s">
        <v>498</v>
      </c>
      <c r="B53" s="156"/>
      <c r="C53" s="174" t="s">
        <v>7</v>
      </c>
      <c r="D53" s="192">
        <f>SUM(D41+D28)</f>
        <v>11875000</v>
      </c>
      <c r="E53" s="192">
        <f>SUM(E41+E28)</f>
        <v>14514957</v>
      </c>
      <c r="F53" s="192">
        <f>SUM(F41+F28)</f>
        <v>13759357</v>
      </c>
      <c r="G53" s="268">
        <f t="shared" ref="G53" si="10">SUM(F53/E53%)</f>
        <v>94.79433525018365</v>
      </c>
    </row>
    <row r="54" spans="1:7" ht="12" customHeight="1" thickTop="1" thickBot="1" x14ac:dyDescent="0.3">
      <c r="A54" s="365"/>
      <c r="B54" s="366"/>
      <c r="C54" s="366"/>
      <c r="D54" s="366"/>
      <c r="E54" s="366"/>
      <c r="F54" s="196"/>
      <c r="G54" s="168"/>
    </row>
    <row r="55" spans="1:7" ht="12" customHeight="1" thickBot="1" x14ac:dyDescent="0.3">
      <c r="A55" s="370" t="s">
        <v>559</v>
      </c>
      <c r="B55" s="371"/>
      <c r="C55" s="372"/>
      <c r="D55" s="374">
        <v>2.75</v>
      </c>
      <c r="E55" s="374">
        <v>2.75</v>
      </c>
      <c r="F55" s="374">
        <v>2.75</v>
      </c>
      <c r="G55" s="269">
        <f t="shared" ref="G55:G56" si="11">SUM(F55/E55%)</f>
        <v>100</v>
      </c>
    </row>
    <row r="56" spans="1:7" ht="14.25" thickTop="1" thickBot="1" x14ac:dyDescent="0.3">
      <c r="A56" s="746" t="s">
        <v>551</v>
      </c>
      <c r="B56" s="747"/>
      <c r="C56" s="747"/>
      <c r="D56" s="747"/>
      <c r="E56" s="747">
        <v>1</v>
      </c>
      <c r="F56" s="747">
        <v>1</v>
      </c>
      <c r="G56" s="269">
        <f t="shared" si="11"/>
        <v>100</v>
      </c>
    </row>
    <row r="57" spans="1:7" ht="13.5" thickTop="1" x14ac:dyDescent="0.25"/>
  </sheetData>
  <sheetProtection formatCells="0"/>
  <mergeCells count="7">
    <mergeCell ref="A25:G26"/>
    <mergeCell ref="A4:B4"/>
    <mergeCell ref="A1:B1"/>
    <mergeCell ref="A2:B2"/>
    <mergeCell ref="A3:G3"/>
    <mergeCell ref="C1:G1"/>
    <mergeCell ref="C2:G2"/>
  </mergeCells>
  <printOptions horizontalCentered="1" headings="1"/>
  <pageMargins left="0.15748031496062992" right="0.27559055118110237" top="0.98425196850393704" bottom="0.98425196850393704" header="0.78740157480314965" footer="0.78740157480314965"/>
  <pageSetup paperSize="9" scale="80" orientation="portrait" horizontalDpi="300" verticalDpi="300" r:id="rId1"/>
  <headerFooter alignWithMargins="0">
    <oddHeader>&amp;R4 melléklet a 7/2018. (V.30.)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G57"/>
  <sheetViews>
    <sheetView view="pageBreakPreview" zoomScale="60" zoomScaleNormal="100" workbookViewId="0">
      <selection activeCell="A56" sqref="A56"/>
    </sheetView>
  </sheetViews>
  <sheetFormatPr defaultColWidth="8" defaultRowHeight="12.75" x14ac:dyDescent="0.25"/>
  <cols>
    <col min="1" max="1" width="8.28515625" style="177" customWidth="1"/>
    <col min="2" max="2" width="8.28515625" style="138" customWidth="1"/>
    <col min="3" max="3" width="61.7109375" style="138" customWidth="1"/>
    <col min="4" max="4" width="12.5703125" style="138" customWidth="1"/>
    <col min="5" max="6" width="10.5703125" style="138" customWidth="1"/>
    <col min="7" max="7" width="9.7109375" style="138" customWidth="1"/>
    <col min="8" max="16384" width="8" style="138"/>
  </cols>
  <sheetData>
    <row r="1" spans="1:7" s="134" customFormat="1" ht="25.5" customHeight="1" thickTop="1" thickBot="1" x14ac:dyDescent="0.3">
      <c r="A1" s="786" t="s">
        <v>513</v>
      </c>
      <c r="B1" s="787"/>
      <c r="C1" s="788" t="s">
        <v>675</v>
      </c>
      <c r="D1" s="789"/>
      <c r="E1" s="789"/>
      <c r="F1" s="789"/>
      <c r="G1" s="790"/>
    </row>
    <row r="2" spans="1:7" s="134" customFormat="1" ht="16.5" thickBot="1" x14ac:dyDescent="0.3">
      <c r="A2" s="213" t="s">
        <v>63</v>
      </c>
      <c r="B2" s="214"/>
      <c r="C2" s="769" t="s">
        <v>62</v>
      </c>
      <c r="D2" s="770"/>
      <c r="E2" s="770"/>
      <c r="F2" s="770"/>
      <c r="G2" s="771"/>
    </row>
    <row r="3" spans="1:7" s="2" customFormat="1" ht="15.95" customHeight="1" thickBot="1" x14ac:dyDescent="0.3">
      <c r="A3" s="135"/>
      <c r="B3" s="136"/>
      <c r="C3" s="136"/>
      <c r="D3" s="791" t="s">
        <v>674</v>
      </c>
      <c r="E3" s="784"/>
      <c r="F3" s="784"/>
      <c r="G3" s="785"/>
    </row>
    <row r="4" spans="1:7" ht="34.15" customHeight="1" thickTop="1" thickBot="1" x14ac:dyDescent="0.3">
      <c r="A4" s="761"/>
      <c r="B4" s="762"/>
      <c r="C4" s="304" t="s">
        <v>60</v>
      </c>
      <c r="D4" s="96" t="s">
        <v>650</v>
      </c>
      <c r="E4" s="96" t="s">
        <v>651</v>
      </c>
      <c r="F4" s="96" t="s">
        <v>652</v>
      </c>
      <c r="G4" s="97" t="s">
        <v>653</v>
      </c>
    </row>
    <row r="5" spans="1:7" s="142" customFormat="1" ht="12.95" customHeight="1" thickBot="1" x14ac:dyDescent="0.3">
      <c r="A5" s="139"/>
      <c r="B5" s="140"/>
      <c r="C5" s="140">
        <v>3</v>
      </c>
      <c r="D5" s="140">
        <v>4</v>
      </c>
      <c r="E5" s="140">
        <v>5</v>
      </c>
      <c r="F5" s="140">
        <v>5</v>
      </c>
      <c r="G5" s="141">
        <v>5</v>
      </c>
    </row>
    <row r="6" spans="1:7" s="142" customFormat="1" ht="15.95" customHeight="1" thickBot="1" x14ac:dyDescent="0.3">
      <c r="A6" s="215"/>
      <c r="B6" s="216"/>
      <c r="C6" s="216" t="s">
        <v>59</v>
      </c>
      <c r="D6" s="217"/>
      <c r="E6" s="217"/>
      <c r="F6" s="217"/>
      <c r="G6" s="218"/>
    </row>
    <row r="7" spans="1:7" s="146" customFormat="1" ht="12" customHeight="1" thickTop="1" thickBot="1" x14ac:dyDescent="0.3">
      <c r="A7" s="143" t="s">
        <v>284</v>
      </c>
      <c r="B7" s="144" t="s">
        <v>2</v>
      </c>
      <c r="C7" s="144" t="s">
        <v>515</v>
      </c>
      <c r="D7" s="178">
        <f>SUM(D8:D16)</f>
        <v>0</v>
      </c>
      <c r="E7" s="178">
        <f>SUM(E8:E16)</f>
        <v>0</v>
      </c>
      <c r="F7" s="178">
        <f>SUM(F8:F16)</f>
        <v>0</v>
      </c>
      <c r="G7" s="145">
        <f>SUM(G8:G16)</f>
        <v>0</v>
      </c>
    </row>
    <row r="8" spans="1:7" s="146" customFormat="1" ht="12" customHeight="1" x14ac:dyDescent="0.25">
      <c r="A8" s="147"/>
      <c r="B8" s="148" t="s">
        <v>1</v>
      </c>
      <c r="C8" s="110" t="s">
        <v>516</v>
      </c>
      <c r="D8" s="179"/>
      <c r="E8" s="179"/>
      <c r="F8" s="179"/>
      <c r="G8" s="149"/>
    </row>
    <row r="9" spans="1:7" s="146" customFormat="1" ht="12" customHeight="1" x14ac:dyDescent="0.25">
      <c r="A9" s="219"/>
      <c r="B9" s="148" t="s">
        <v>0</v>
      </c>
      <c r="C9" s="220" t="s">
        <v>48</v>
      </c>
      <c r="D9" s="221"/>
      <c r="E9" s="221"/>
      <c r="F9" s="221"/>
      <c r="G9" s="222"/>
    </row>
    <row r="10" spans="1:7" s="146" customFormat="1" ht="12" customHeight="1" x14ac:dyDescent="0.25">
      <c r="A10" s="219"/>
      <c r="B10" s="148" t="s">
        <v>36</v>
      </c>
      <c r="C10" s="220" t="s">
        <v>553</v>
      </c>
      <c r="D10" s="223"/>
      <c r="E10" s="223"/>
      <c r="F10" s="223"/>
      <c r="G10" s="224"/>
    </row>
    <row r="11" spans="1:7" s="146" customFormat="1" ht="12" customHeight="1" x14ac:dyDescent="0.25">
      <c r="A11" s="219"/>
      <c r="B11" s="148" t="s">
        <v>35</v>
      </c>
      <c r="C11" s="220" t="s">
        <v>54</v>
      </c>
      <c r="D11" s="221"/>
      <c r="E11" s="221"/>
      <c r="F11" s="221"/>
      <c r="G11" s="222"/>
    </row>
    <row r="12" spans="1:7" s="146" customFormat="1" ht="12" customHeight="1" x14ac:dyDescent="0.25">
      <c r="A12" s="219"/>
      <c r="B12" s="148" t="s">
        <v>58</v>
      </c>
      <c r="C12" s="220" t="s">
        <v>485</v>
      </c>
      <c r="D12" s="221"/>
      <c r="E12" s="221"/>
      <c r="F12" s="221"/>
      <c r="G12" s="222"/>
    </row>
    <row r="13" spans="1:7" s="146" customFormat="1" ht="12" customHeight="1" x14ac:dyDescent="0.25">
      <c r="A13" s="150"/>
      <c r="B13" s="148" t="s">
        <v>32</v>
      </c>
      <c r="C13" s="220" t="s">
        <v>517</v>
      </c>
      <c r="D13" s="221"/>
      <c r="E13" s="221"/>
      <c r="F13" s="221"/>
      <c r="G13" s="222"/>
    </row>
    <row r="14" spans="1:7" s="151" customFormat="1" ht="12" customHeight="1" x14ac:dyDescent="0.25">
      <c r="A14" s="219"/>
      <c r="B14" s="148" t="s">
        <v>31</v>
      </c>
      <c r="C14" s="220" t="s">
        <v>518</v>
      </c>
      <c r="D14" s="221"/>
      <c r="E14" s="221"/>
      <c r="F14" s="221"/>
      <c r="G14" s="222"/>
    </row>
    <row r="15" spans="1:7" s="151" customFormat="1" ht="12" customHeight="1" x14ac:dyDescent="0.25">
      <c r="A15" s="225"/>
      <c r="B15" s="148" t="s">
        <v>30</v>
      </c>
      <c r="C15" s="220" t="s">
        <v>519</v>
      </c>
      <c r="D15" s="221"/>
      <c r="E15" s="221"/>
      <c r="F15" s="221"/>
      <c r="G15" s="222"/>
    </row>
    <row r="16" spans="1:7" s="151" customFormat="1" ht="12" customHeight="1" thickBot="1" x14ac:dyDescent="0.3">
      <c r="A16" s="225"/>
      <c r="B16" s="148" t="s">
        <v>29</v>
      </c>
      <c r="C16" s="226" t="s">
        <v>554</v>
      </c>
      <c r="D16" s="227"/>
      <c r="E16" s="227"/>
      <c r="F16" s="227"/>
      <c r="G16" s="228"/>
    </row>
    <row r="17" spans="1:7" s="146" customFormat="1" ht="12" customHeight="1" thickBot="1" x14ac:dyDescent="0.3">
      <c r="A17" s="139" t="s">
        <v>292</v>
      </c>
      <c r="B17" s="108" t="s">
        <v>25</v>
      </c>
      <c r="C17" s="116" t="s">
        <v>520</v>
      </c>
      <c r="D17" s="180">
        <f>SUM(D18:D20)</f>
        <v>0</v>
      </c>
      <c r="E17" s="180">
        <f>SUM(E18:E20)</f>
        <v>1179000</v>
      </c>
      <c r="F17" s="180">
        <f>SUM(F18:F20)</f>
        <v>1019514</v>
      </c>
      <c r="G17" s="152">
        <f>SUM(G18:G20)</f>
        <v>86.472773536895673</v>
      </c>
    </row>
    <row r="18" spans="1:7" s="146" customFormat="1" ht="12" customHeight="1" x14ac:dyDescent="0.25">
      <c r="A18" s="150"/>
      <c r="B18" s="148" t="s">
        <v>24</v>
      </c>
      <c r="C18" s="117" t="s">
        <v>555</v>
      </c>
      <c r="D18" s="181"/>
      <c r="E18" s="181"/>
      <c r="F18" s="181"/>
      <c r="G18" s="153"/>
    </row>
    <row r="19" spans="1:7" s="146" customFormat="1" ht="12" customHeight="1" thickBot="1" x14ac:dyDescent="0.3">
      <c r="A19" s="150"/>
      <c r="B19" s="229" t="s">
        <v>23</v>
      </c>
      <c r="C19" s="230" t="s">
        <v>560</v>
      </c>
      <c r="D19" s="221"/>
      <c r="E19" s="221"/>
      <c r="F19" s="221"/>
      <c r="G19" s="222"/>
    </row>
    <row r="20" spans="1:7" s="146" customFormat="1" ht="12" customHeight="1" thickBot="1" x14ac:dyDescent="0.3">
      <c r="A20" s="150"/>
      <c r="B20" s="229" t="s">
        <v>21</v>
      </c>
      <c r="C20" s="230" t="s">
        <v>521</v>
      </c>
      <c r="D20" s="231"/>
      <c r="E20" s="231">
        <v>1179000</v>
      </c>
      <c r="F20" s="231">
        <v>1019514</v>
      </c>
      <c r="G20" s="265">
        <f t="shared" ref="G20:G24" si="0">SUM(F20/E20%)</f>
        <v>86.472773536895673</v>
      </c>
    </row>
    <row r="21" spans="1:7" s="151" customFormat="1" ht="12" customHeight="1" thickBot="1" x14ac:dyDescent="0.3">
      <c r="A21" s="331" t="s">
        <v>498</v>
      </c>
      <c r="B21" s="104" t="s">
        <v>12</v>
      </c>
      <c r="C21" s="104" t="s">
        <v>629</v>
      </c>
      <c r="D21" s="154">
        <f>SUM(D23)</f>
        <v>25891000</v>
      </c>
      <c r="E21" s="154">
        <f>SUM(E23+E22)</f>
        <v>26828171</v>
      </c>
      <c r="F21" s="182">
        <f>SUM(F22+F23)</f>
        <v>26748112</v>
      </c>
      <c r="G21" s="268">
        <f t="shared" si="0"/>
        <v>99.701586067868732</v>
      </c>
    </row>
    <row r="22" spans="1:7" s="151" customFormat="1" ht="12" customHeight="1" x14ac:dyDescent="0.25">
      <c r="A22" s="330"/>
      <c r="B22" s="155" t="s">
        <v>522</v>
      </c>
      <c r="C22" s="119" t="s">
        <v>601</v>
      </c>
      <c r="D22" s="379"/>
      <c r="E22" s="379">
        <v>88218</v>
      </c>
      <c r="F22" s="221">
        <v>88218</v>
      </c>
      <c r="G22" s="265">
        <f t="shared" si="0"/>
        <v>100</v>
      </c>
    </row>
    <row r="23" spans="1:7" s="151" customFormat="1" ht="12" customHeight="1" thickBot="1" x14ac:dyDescent="0.3">
      <c r="A23" s="347"/>
      <c r="B23" s="244" t="s">
        <v>523</v>
      </c>
      <c r="C23" s="307" t="s">
        <v>630</v>
      </c>
      <c r="D23" s="254">
        <v>25891000</v>
      </c>
      <c r="E23" s="254">
        <v>26739953</v>
      </c>
      <c r="F23" s="253">
        <v>26659894</v>
      </c>
      <c r="G23" s="321">
        <f t="shared" si="0"/>
        <v>99.700601567998262</v>
      </c>
    </row>
    <row r="24" spans="1:7" s="151" customFormat="1" ht="12" customHeight="1" thickBot="1" x14ac:dyDescent="0.3">
      <c r="A24" s="338" t="s">
        <v>503</v>
      </c>
      <c r="B24" s="156"/>
      <c r="C24" s="157" t="s">
        <v>497</v>
      </c>
      <c r="D24" s="339">
        <f>SUM(D7+D17+D21)</f>
        <v>25891000</v>
      </c>
      <c r="E24" s="339">
        <f>SUM(E7+E17+E21)</f>
        <v>28007171</v>
      </c>
      <c r="F24" s="183">
        <f>SUM(F7+F17+F21)</f>
        <v>27767626</v>
      </c>
      <c r="G24" s="269">
        <f t="shared" si="0"/>
        <v>99.144701190991398</v>
      </c>
    </row>
    <row r="25" spans="1:7" s="151" customFormat="1" ht="15" customHeight="1" thickTop="1" x14ac:dyDescent="0.25">
      <c r="A25" s="158"/>
      <c r="B25" s="158"/>
      <c r="C25" s="159"/>
      <c r="D25" s="160"/>
      <c r="E25" s="160"/>
      <c r="F25" s="160"/>
      <c r="G25" s="160"/>
    </row>
    <row r="26" spans="1:7" ht="13.5" thickBot="1" x14ac:dyDescent="0.3">
      <c r="A26" s="161"/>
      <c r="B26" s="162"/>
      <c r="C26" s="162"/>
      <c r="D26" s="162"/>
      <c r="E26" s="162"/>
      <c r="F26" s="162"/>
      <c r="G26" s="162"/>
    </row>
    <row r="27" spans="1:7" s="142" customFormat="1" ht="16.5" customHeight="1" thickTop="1" thickBot="1" x14ac:dyDescent="0.3">
      <c r="A27" s="352"/>
      <c r="B27" s="380"/>
      <c r="C27" s="381" t="s">
        <v>57</v>
      </c>
      <c r="D27" s="383"/>
      <c r="E27" s="383"/>
      <c r="F27" s="191"/>
      <c r="G27" s="164"/>
    </row>
    <row r="28" spans="1:7" s="1" customFormat="1" ht="12" customHeight="1" thickBot="1" x14ac:dyDescent="0.3">
      <c r="A28" s="336" t="s">
        <v>2</v>
      </c>
      <c r="B28" s="104" t="s">
        <v>284</v>
      </c>
      <c r="C28" s="313" t="s">
        <v>506</v>
      </c>
      <c r="D28" s="373">
        <f>SUM(D29+D30+D31+D32+D37)</f>
        <v>25891000</v>
      </c>
      <c r="E28" s="373">
        <f>SUM(E29+E30+E31+E32+E37)</f>
        <v>27891171</v>
      </c>
      <c r="F28" s="195">
        <f>SUM(F29+F30+F31+F32+F37)</f>
        <v>27536106</v>
      </c>
      <c r="G28" s="268">
        <f t="shared" ref="G28:G31" si="1">SUM(F28/E28%)</f>
        <v>98.726962736702589</v>
      </c>
    </row>
    <row r="29" spans="1:7" ht="12" customHeight="1" x14ac:dyDescent="0.25">
      <c r="A29" s="344"/>
      <c r="B29" s="155" t="s">
        <v>1</v>
      </c>
      <c r="C29" s="125" t="s">
        <v>605</v>
      </c>
      <c r="D29" s="197">
        <v>19345000</v>
      </c>
      <c r="E29" s="197">
        <v>20938017</v>
      </c>
      <c r="F29" s="197">
        <v>20857958</v>
      </c>
      <c r="G29" s="327">
        <f t="shared" si="1"/>
        <v>99.617638098201937</v>
      </c>
    </row>
    <row r="30" spans="1:7" ht="12" customHeight="1" x14ac:dyDescent="0.25">
      <c r="A30" s="345"/>
      <c r="B30" s="229" t="s">
        <v>0</v>
      </c>
      <c r="C30" s="220" t="s">
        <v>606</v>
      </c>
      <c r="D30" s="232">
        <v>4331000</v>
      </c>
      <c r="E30" s="232">
        <v>4711335</v>
      </c>
      <c r="F30" s="232">
        <v>4711335</v>
      </c>
      <c r="G30" s="266">
        <f t="shared" si="1"/>
        <v>100</v>
      </c>
    </row>
    <row r="31" spans="1:7" ht="12" customHeight="1" x14ac:dyDescent="0.25">
      <c r="A31" s="345"/>
      <c r="B31" s="229" t="s">
        <v>36</v>
      </c>
      <c r="C31" s="220" t="s">
        <v>607</v>
      </c>
      <c r="D31" s="232">
        <v>2215000</v>
      </c>
      <c r="E31" s="232">
        <v>2241819</v>
      </c>
      <c r="F31" s="232">
        <v>1966813</v>
      </c>
      <c r="G31" s="266">
        <f t="shared" si="1"/>
        <v>87.732907964469931</v>
      </c>
    </row>
    <row r="32" spans="1:7" ht="12" customHeight="1" x14ac:dyDescent="0.25">
      <c r="A32" s="345"/>
      <c r="B32" s="229" t="s">
        <v>35</v>
      </c>
      <c r="C32" s="220" t="s">
        <v>56</v>
      </c>
      <c r="D32" s="233">
        <f>SUM(D33:D36)</f>
        <v>0</v>
      </c>
      <c r="E32" s="233">
        <f>SUM(E33:E36)</f>
        <v>0</v>
      </c>
      <c r="F32" s="233"/>
      <c r="G32" s="234"/>
    </row>
    <row r="33" spans="1:7" ht="12" customHeight="1" x14ac:dyDescent="0.25">
      <c r="A33" s="345"/>
      <c r="B33" s="229" t="s">
        <v>524</v>
      </c>
      <c r="C33" s="235" t="s">
        <v>608</v>
      </c>
      <c r="D33" s="236"/>
      <c r="E33" s="236"/>
      <c r="F33" s="236"/>
      <c r="G33" s="237"/>
    </row>
    <row r="34" spans="1:7" ht="12" customHeight="1" x14ac:dyDescent="0.25">
      <c r="A34" s="345"/>
      <c r="B34" s="229" t="s">
        <v>35</v>
      </c>
      <c r="C34" s="235" t="s">
        <v>609</v>
      </c>
      <c r="D34" s="232"/>
      <c r="E34" s="232"/>
      <c r="F34" s="232"/>
      <c r="G34" s="238"/>
    </row>
    <row r="35" spans="1:7" s="1" customFormat="1" ht="12" customHeight="1" x14ac:dyDescent="0.2">
      <c r="A35" s="345"/>
      <c r="B35" s="229" t="s">
        <v>525</v>
      </c>
      <c r="C35" s="239" t="s">
        <v>556</v>
      </c>
      <c r="D35" s="232"/>
      <c r="E35" s="232"/>
      <c r="F35" s="232"/>
      <c r="G35" s="238"/>
    </row>
    <row r="36" spans="1:7" ht="12" customHeight="1" x14ac:dyDescent="0.2">
      <c r="A36" s="345"/>
      <c r="B36" s="229" t="s">
        <v>526</v>
      </c>
      <c r="C36" s="239" t="s">
        <v>557</v>
      </c>
      <c r="D36" s="232"/>
      <c r="E36" s="232"/>
      <c r="F36" s="232"/>
      <c r="G36" s="238"/>
    </row>
    <row r="37" spans="1:7" ht="12" customHeight="1" x14ac:dyDescent="0.25">
      <c r="A37" s="345"/>
      <c r="B37" s="229" t="s">
        <v>58</v>
      </c>
      <c r="C37" s="220" t="s">
        <v>33</v>
      </c>
      <c r="D37" s="233">
        <f>SUM(D38:D40)</f>
        <v>0</v>
      </c>
      <c r="E37" s="233">
        <f>SUM(E38:E40)</f>
        <v>0</v>
      </c>
      <c r="F37" s="233"/>
      <c r="G37" s="234">
        <f>SUM(G38:G40)</f>
        <v>0</v>
      </c>
    </row>
    <row r="38" spans="1:7" ht="12" customHeight="1" x14ac:dyDescent="0.25">
      <c r="A38" s="345"/>
      <c r="B38" s="229" t="s">
        <v>527</v>
      </c>
      <c r="C38" s="235" t="s">
        <v>528</v>
      </c>
      <c r="D38" s="232"/>
      <c r="E38" s="232"/>
      <c r="F38" s="232"/>
      <c r="G38" s="238"/>
    </row>
    <row r="39" spans="1:7" ht="12" customHeight="1" x14ac:dyDescent="0.25">
      <c r="A39" s="345"/>
      <c r="B39" s="229" t="s">
        <v>529</v>
      </c>
      <c r="C39" s="235" t="s">
        <v>530</v>
      </c>
      <c r="D39" s="232"/>
      <c r="E39" s="232"/>
      <c r="F39" s="232"/>
      <c r="G39" s="238"/>
    </row>
    <row r="40" spans="1:7" ht="12" customHeight="1" thickBot="1" x14ac:dyDescent="0.3">
      <c r="A40" s="346"/>
      <c r="B40" s="240" t="s">
        <v>531</v>
      </c>
      <c r="C40" s="241" t="s">
        <v>532</v>
      </c>
      <c r="D40" s="242"/>
      <c r="E40" s="242"/>
      <c r="F40" s="242"/>
      <c r="G40" s="243"/>
    </row>
    <row r="41" spans="1:7" ht="12" customHeight="1" thickBot="1" x14ac:dyDescent="0.3">
      <c r="A41" s="336" t="s">
        <v>292</v>
      </c>
      <c r="B41" s="108" t="s">
        <v>292</v>
      </c>
      <c r="C41" s="127" t="s">
        <v>507</v>
      </c>
      <c r="D41" s="195">
        <f>SUM(D42+D48)</f>
        <v>0</v>
      </c>
      <c r="E41" s="195">
        <f>SUM(E42+E48)</f>
        <v>116000</v>
      </c>
      <c r="F41" s="195">
        <f>SUM(F42+F48)</f>
        <v>114897</v>
      </c>
      <c r="G41" s="268">
        <f t="shared" ref="G41:G42" si="2">SUM(F41/E41%)</f>
        <v>99.04913793103448</v>
      </c>
    </row>
    <row r="42" spans="1:7" ht="12" customHeight="1" thickBot="1" x14ac:dyDescent="0.3">
      <c r="A42" s="336"/>
      <c r="B42" s="167" t="s">
        <v>24</v>
      </c>
      <c r="C42" s="226" t="s">
        <v>533</v>
      </c>
      <c r="D42" s="196">
        <f>SUM(D43:D47)</f>
        <v>0</v>
      </c>
      <c r="E42" s="196">
        <f>SUM(E43:E47)</f>
        <v>116000</v>
      </c>
      <c r="F42" s="196">
        <f>SUM(F43:F47)</f>
        <v>114897</v>
      </c>
      <c r="G42" s="268">
        <f t="shared" si="2"/>
        <v>99.04913793103448</v>
      </c>
    </row>
    <row r="43" spans="1:7" ht="12" customHeight="1" x14ac:dyDescent="0.25">
      <c r="A43" s="344"/>
      <c r="B43" s="155" t="s">
        <v>534</v>
      </c>
      <c r="C43" s="169" t="s">
        <v>508</v>
      </c>
      <c r="D43" s="197"/>
      <c r="E43" s="197"/>
      <c r="F43" s="197"/>
      <c r="G43" s="165"/>
    </row>
    <row r="44" spans="1:7" ht="12" customHeight="1" x14ac:dyDescent="0.25">
      <c r="A44" s="345"/>
      <c r="B44" s="229" t="s">
        <v>535</v>
      </c>
      <c r="C44" s="235" t="s">
        <v>536</v>
      </c>
      <c r="D44" s="232"/>
      <c r="E44" s="232"/>
      <c r="F44" s="232"/>
      <c r="G44" s="238"/>
    </row>
    <row r="45" spans="1:7" ht="12" customHeight="1" x14ac:dyDescent="0.25">
      <c r="A45" s="345"/>
      <c r="B45" s="229" t="s">
        <v>537</v>
      </c>
      <c r="C45" s="235" t="s">
        <v>538</v>
      </c>
      <c r="D45" s="232"/>
      <c r="E45" s="232"/>
      <c r="F45" s="232"/>
      <c r="G45" s="238"/>
    </row>
    <row r="46" spans="1:7" ht="12" customHeight="1" x14ac:dyDescent="0.25">
      <c r="A46" s="345"/>
      <c r="B46" s="229" t="s">
        <v>539</v>
      </c>
      <c r="C46" s="235" t="s">
        <v>540</v>
      </c>
      <c r="D46" s="232"/>
      <c r="E46" s="232">
        <v>91000</v>
      </c>
      <c r="F46" s="232">
        <v>90470</v>
      </c>
      <c r="G46" s="266">
        <f t="shared" ref="G46:G47" si="3">SUM(F46/E46%)</f>
        <v>99.417582417582423</v>
      </c>
    </row>
    <row r="47" spans="1:7" ht="12" customHeight="1" thickBot="1" x14ac:dyDescent="0.3">
      <c r="A47" s="347"/>
      <c r="B47" s="244" t="s">
        <v>541</v>
      </c>
      <c r="C47" s="245" t="s">
        <v>542</v>
      </c>
      <c r="D47" s="246"/>
      <c r="E47" s="246">
        <v>25000</v>
      </c>
      <c r="F47" s="246">
        <v>24427</v>
      </c>
      <c r="G47" s="266">
        <f t="shared" si="3"/>
        <v>97.707999999999998</v>
      </c>
    </row>
    <row r="48" spans="1:7" ht="12" customHeight="1" thickBot="1" x14ac:dyDescent="0.3">
      <c r="A48" s="336"/>
      <c r="B48" s="170" t="s">
        <v>23</v>
      </c>
      <c r="C48" s="171" t="s">
        <v>22</v>
      </c>
      <c r="D48" s="198">
        <f>SUM(D49:D52)</f>
        <v>0</v>
      </c>
      <c r="E48" s="198">
        <f>SUM(E49:E52)</f>
        <v>0</v>
      </c>
      <c r="F48" s="198">
        <f>SUM(F49:F52)</f>
        <v>0</v>
      </c>
      <c r="G48" s="152"/>
    </row>
    <row r="49" spans="1:7" ht="12" customHeight="1" x14ac:dyDescent="0.25">
      <c r="A49" s="348"/>
      <c r="B49" s="148" t="s">
        <v>543</v>
      </c>
      <c r="C49" s="130" t="s">
        <v>544</v>
      </c>
      <c r="D49" s="193"/>
      <c r="E49" s="193"/>
      <c r="F49" s="193"/>
      <c r="G49" s="173"/>
    </row>
    <row r="50" spans="1:7" ht="12" customHeight="1" x14ac:dyDescent="0.2">
      <c r="A50" s="345"/>
      <c r="B50" s="229" t="s">
        <v>545</v>
      </c>
      <c r="C50" s="239" t="s">
        <v>558</v>
      </c>
      <c r="D50" s="232"/>
      <c r="E50" s="232"/>
      <c r="F50" s="232"/>
      <c r="G50" s="238"/>
    </row>
    <row r="51" spans="1:7" ht="12" customHeight="1" x14ac:dyDescent="0.2">
      <c r="A51" s="345"/>
      <c r="B51" s="229" t="s">
        <v>546</v>
      </c>
      <c r="C51" s="239" t="s">
        <v>547</v>
      </c>
      <c r="D51" s="232"/>
      <c r="E51" s="232"/>
      <c r="F51" s="232"/>
      <c r="G51" s="238"/>
    </row>
    <row r="52" spans="1:7" ht="12" customHeight="1" thickBot="1" x14ac:dyDescent="0.25">
      <c r="A52" s="346"/>
      <c r="B52" s="240" t="s">
        <v>548</v>
      </c>
      <c r="C52" s="247" t="s">
        <v>549</v>
      </c>
      <c r="D52" s="242"/>
      <c r="E52" s="242"/>
      <c r="F52" s="242"/>
      <c r="G52" s="243"/>
    </row>
    <row r="53" spans="1:7" ht="12" customHeight="1" thickBot="1" x14ac:dyDescent="0.3">
      <c r="A53" s="349" t="s">
        <v>498</v>
      </c>
      <c r="B53" s="156"/>
      <c r="C53" s="174" t="s">
        <v>7</v>
      </c>
      <c r="D53" s="192">
        <f>SUM(D41+D28)</f>
        <v>25891000</v>
      </c>
      <c r="E53" s="192">
        <f>SUM(E41+E28)</f>
        <v>28007171</v>
      </c>
      <c r="F53" s="192">
        <f>SUM(F41+F28)</f>
        <v>27651003</v>
      </c>
      <c r="G53" s="269">
        <f t="shared" ref="G53:G56" si="4">SUM(F53/E53%)</f>
        <v>98.728297120762392</v>
      </c>
    </row>
    <row r="54" spans="1:7" ht="16.5" thickTop="1" thickBot="1" x14ac:dyDescent="0.3">
      <c r="A54" s="365"/>
      <c r="B54" s="366"/>
      <c r="C54" s="366"/>
      <c r="D54" s="366"/>
      <c r="E54" s="366"/>
      <c r="F54" s="175"/>
      <c r="G54" s="176"/>
    </row>
    <row r="55" spans="1:7" ht="13.5" thickBot="1" x14ac:dyDescent="0.3">
      <c r="A55" s="370" t="s">
        <v>559</v>
      </c>
      <c r="B55" s="371"/>
      <c r="C55" s="372"/>
      <c r="D55" s="374">
        <v>6</v>
      </c>
      <c r="E55" s="374">
        <v>6</v>
      </c>
      <c r="F55" s="199">
        <v>6</v>
      </c>
      <c r="G55" s="269">
        <f t="shared" ref="G55" si="5">SUM(F55/E55%)</f>
        <v>100</v>
      </c>
    </row>
    <row r="56" spans="1:7" ht="15" customHeight="1" thickTop="1" thickBot="1" x14ac:dyDescent="0.3">
      <c r="A56" s="370" t="s">
        <v>551</v>
      </c>
      <c r="B56" s="371"/>
      <c r="C56" s="372"/>
      <c r="D56" s="374">
        <v>0</v>
      </c>
      <c r="E56" s="374">
        <v>1</v>
      </c>
      <c r="F56" s="199">
        <v>1</v>
      </c>
      <c r="G56" s="269">
        <f t="shared" si="4"/>
        <v>100</v>
      </c>
    </row>
    <row r="57" spans="1:7" ht="13.5" thickTop="1" x14ac:dyDescent="0.25"/>
  </sheetData>
  <sheetProtection formatCells="0"/>
  <mergeCells count="5">
    <mergeCell ref="A4:B4"/>
    <mergeCell ref="A1:B1"/>
    <mergeCell ref="C2:G2"/>
    <mergeCell ref="C1:G1"/>
    <mergeCell ref="D3:G3"/>
  </mergeCells>
  <printOptions horizontalCentered="1" headings="1"/>
  <pageMargins left="0.15748031496062992" right="0.27559055118110237" top="0.98425196850393704" bottom="0.98425196850393704" header="0.78740157480314965" footer="0.78740157480314965"/>
  <pageSetup paperSize="9" scale="75" orientation="portrait" horizontalDpi="300" verticalDpi="300" r:id="rId1"/>
  <headerFooter alignWithMargins="0">
    <oddHeader>&amp;R5 melléklet a 7/2018. (V.30.)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2:Q33"/>
  <sheetViews>
    <sheetView workbookViewId="0">
      <selection activeCell="N3" sqref="N3"/>
    </sheetView>
  </sheetViews>
  <sheetFormatPr defaultRowHeight="15" x14ac:dyDescent="0.25"/>
  <cols>
    <col min="11" max="11" width="5.7109375" customWidth="1"/>
    <col min="12" max="12" width="7.85546875" hidden="1" customWidth="1"/>
    <col min="13" max="13" width="9.140625" hidden="1" customWidth="1"/>
    <col min="14" max="14" width="27.42578125" customWidth="1"/>
  </cols>
  <sheetData>
    <row r="2" spans="1:1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x14ac:dyDescent="0.25">
      <c r="A3" s="3"/>
      <c r="B3" s="48" t="s">
        <v>87</v>
      </c>
      <c r="C3" s="48"/>
      <c r="D3" s="48"/>
      <c r="E3" s="4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6.5" thickBot="1" x14ac:dyDescent="0.3">
      <c r="A4" s="3"/>
      <c r="B4" s="48"/>
      <c r="C4" s="48"/>
      <c r="D4" s="48"/>
      <c r="E4" s="4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7.25" thickTop="1" thickBot="1" x14ac:dyDescent="0.3">
      <c r="A5" s="3"/>
      <c r="B5" s="809" t="s">
        <v>65</v>
      </c>
      <c r="C5" s="810"/>
      <c r="D5" s="810"/>
      <c r="E5" s="810"/>
      <c r="F5" s="810"/>
      <c r="G5" s="810"/>
      <c r="H5" s="810"/>
      <c r="I5" s="810"/>
      <c r="J5" s="810"/>
      <c r="K5" s="810"/>
      <c r="L5" s="810"/>
      <c r="M5" s="810"/>
      <c r="N5" s="811"/>
      <c r="O5" s="3"/>
      <c r="P5" s="3"/>
      <c r="Q5" s="3"/>
    </row>
    <row r="6" spans="1:17" ht="15.75" thickBot="1" x14ac:dyDescent="0.3">
      <c r="A6" s="3"/>
      <c r="B6" s="200"/>
      <c r="C6" s="812" t="s">
        <v>67</v>
      </c>
      <c r="D6" s="813"/>
      <c r="E6" s="813"/>
      <c r="F6" s="813"/>
      <c r="G6" s="813"/>
      <c r="H6" s="813"/>
      <c r="I6" s="813"/>
      <c r="J6" s="813"/>
      <c r="K6" s="813"/>
      <c r="L6" s="813"/>
      <c r="M6" s="814"/>
      <c r="N6" s="209" t="s">
        <v>66</v>
      </c>
      <c r="O6" s="3"/>
      <c r="P6" s="3"/>
      <c r="Q6" s="3"/>
    </row>
    <row r="7" spans="1:17" ht="15.75" thickBot="1" x14ac:dyDescent="0.3">
      <c r="A7" s="3"/>
      <c r="B7" s="210">
        <v>1</v>
      </c>
      <c r="C7" s="815">
        <v>2</v>
      </c>
      <c r="D7" s="815"/>
      <c r="E7" s="815"/>
      <c r="F7" s="815"/>
      <c r="G7" s="815"/>
      <c r="H7" s="815"/>
      <c r="I7" s="815"/>
      <c r="J7" s="815"/>
      <c r="K7" s="815"/>
      <c r="L7" s="815">
        <v>3</v>
      </c>
      <c r="M7" s="817"/>
      <c r="N7" s="820"/>
      <c r="O7" s="3"/>
      <c r="P7" s="3"/>
      <c r="Q7" s="3"/>
    </row>
    <row r="8" spans="1:17" x14ac:dyDescent="0.25">
      <c r="A8" s="3"/>
      <c r="B8" s="201">
        <v>1</v>
      </c>
      <c r="C8" s="816" t="s">
        <v>68</v>
      </c>
      <c r="D8" s="816"/>
      <c r="E8" s="816"/>
      <c r="F8" s="816"/>
      <c r="G8" s="816"/>
      <c r="H8" s="816"/>
      <c r="I8" s="816"/>
      <c r="J8" s="816"/>
      <c r="K8" s="816"/>
      <c r="L8" s="804">
        <v>1918934931</v>
      </c>
      <c r="M8" s="804"/>
      <c r="N8" s="805"/>
      <c r="O8" s="3"/>
      <c r="P8" s="3"/>
      <c r="Q8" s="3"/>
    </row>
    <row r="9" spans="1:17" ht="15.75" thickBot="1" x14ac:dyDescent="0.3">
      <c r="A9" s="3"/>
      <c r="B9" s="202">
        <v>2</v>
      </c>
      <c r="C9" s="808" t="s">
        <v>69</v>
      </c>
      <c r="D9" s="808"/>
      <c r="E9" s="808"/>
      <c r="F9" s="808"/>
      <c r="G9" s="808"/>
      <c r="H9" s="808"/>
      <c r="I9" s="808"/>
      <c r="J9" s="808"/>
      <c r="K9" s="808"/>
      <c r="L9" s="800">
        <v>582274432</v>
      </c>
      <c r="M9" s="800"/>
      <c r="N9" s="801"/>
      <c r="O9" s="3"/>
      <c r="P9" s="3"/>
      <c r="Q9" s="3"/>
    </row>
    <row r="10" spans="1:17" ht="15.75" thickBot="1" x14ac:dyDescent="0.3">
      <c r="A10" s="3"/>
      <c r="B10" s="203">
        <v>3</v>
      </c>
      <c r="C10" s="817" t="s">
        <v>70</v>
      </c>
      <c r="D10" s="817"/>
      <c r="E10" s="817"/>
      <c r="F10" s="817"/>
      <c r="G10" s="817"/>
      <c r="H10" s="817"/>
      <c r="I10" s="817"/>
      <c r="J10" s="817"/>
      <c r="K10" s="817"/>
      <c r="L10" s="802">
        <f>SUM(L8-L9)</f>
        <v>1336660499</v>
      </c>
      <c r="M10" s="802"/>
      <c r="N10" s="803"/>
      <c r="O10" s="3"/>
      <c r="P10" s="3"/>
      <c r="Q10" s="3"/>
    </row>
    <row r="11" spans="1:17" x14ac:dyDescent="0.25">
      <c r="A11" s="3"/>
      <c r="B11" s="201">
        <v>4</v>
      </c>
      <c r="C11" s="816" t="s">
        <v>71</v>
      </c>
      <c r="D11" s="816"/>
      <c r="E11" s="816"/>
      <c r="F11" s="816"/>
      <c r="G11" s="816"/>
      <c r="H11" s="816"/>
      <c r="I11" s="816"/>
      <c r="J11" s="816"/>
      <c r="K11" s="816"/>
      <c r="L11" s="804">
        <v>62578832</v>
      </c>
      <c r="M11" s="804"/>
      <c r="N11" s="805"/>
      <c r="O11" s="3"/>
      <c r="P11" s="3"/>
      <c r="Q11" s="3"/>
    </row>
    <row r="12" spans="1:17" ht="15.75" thickBot="1" x14ac:dyDescent="0.3">
      <c r="A12" s="3"/>
      <c r="B12" s="202">
        <v>5</v>
      </c>
      <c r="C12" s="808" t="s">
        <v>72</v>
      </c>
      <c r="D12" s="808"/>
      <c r="E12" s="808"/>
      <c r="F12" s="808"/>
      <c r="G12" s="808"/>
      <c r="H12" s="808"/>
      <c r="I12" s="808"/>
      <c r="J12" s="808"/>
      <c r="K12" s="808"/>
      <c r="L12" s="800">
        <v>116526518</v>
      </c>
      <c r="M12" s="800"/>
      <c r="N12" s="801"/>
      <c r="O12" s="3"/>
      <c r="P12" s="3"/>
      <c r="Q12" s="3"/>
    </row>
    <row r="13" spans="1:17" ht="15.75" thickBot="1" x14ac:dyDescent="0.3">
      <c r="A13" s="3"/>
      <c r="B13" s="204">
        <v>6</v>
      </c>
      <c r="C13" s="818" t="s">
        <v>73</v>
      </c>
      <c r="D13" s="818"/>
      <c r="E13" s="818"/>
      <c r="F13" s="818"/>
      <c r="G13" s="818"/>
      <c r="H13" s="818"/>
      <c r="I13" s="818"/>
      <c r="J13" s="818"/>
      <c r="K13" s="818"/>
      <c r="L13" s="806">
        <f>SUM(L11-L12)</f>
        <v>-53947686</v>
      </c>
      <c r="M13" s="806"/>
      <c r="N13" s="807"/>
      <c r="O13" s="3"/>
      <c r="P13" s="3"/>
      <c r="Q13" s="3"/>
    </row>
    <row r="14" spans="1:17" ht="16.5" thickTop="1" thickBot="1" x14ac:dyDescent="0.3">
      <c r="A14" s="3"/>
      <c r="B14" s="205">
        <v>7</v>
      </c>
      <c r="C14" s="819" t="s">
        <v>74</v>
      </c>
      <c r="D14" s="819"/>
      <c r="E14" s="819"/>
      <c r="F14" s="819"/>
      <c r="G14" s="819"/>
      <c r="H14" s="819"/>
      <c r="I14" s="819"/>
      <c r="J14" s="819"/>
      <c r="K14" s="819"/>
      <c r="L14" s="794">
        <f>SUM(L10+L13)</f>
        <v>1282712813</v>
      </c>
      <c r="M14" s="794"/>
      <c r="N14" s="795"/>
      <c r="O14" s="3"/>
      <c r="P14" s="3"/>
      <c r="Q14" s="3"/>
    </row>
    <row r="15" spans="1:17" ht="15.75" thickTop="1" x14ac:dyDescent="0.25">
      <c r="A15" s="3"/>
      <c r="B15" s="201">
        <v>8</v>
      </c>
      <c r="C15" s="816" t="s">
        <v>75</v>
      </c>
      <c r="D15" s="816"/>
      <c r="E15" s="816"/>
      <c r="F15" s="816"/>
      <c r="G15" s="816"/>
      <c r="H15" s="816"/>
      <c r="I15" s="816"/>
      <c r="J15" s="816"/>
      <c r="K15" s="816"/>
      <c r="L15" s="804">
        <v>0</v>
      </c>
      <c r="M15" s="804"/>
      <c r="N15" s="805"/>
      <c r="O15" s="3"/>
      <c r="P15" s="3"/>
      <c r="Q15" s="3"/>
    </row>
    <row r="16" spans="1:17" ht="15.75" thickBot="1" x14ac:dyDescent="0.3">
      <c r="A16" s="3"/>
      <c r="B16" s="202">
        <v>9</v>
      </c>
      <c r="C16" s="808" t="s">
        <v>76</v>
      </c>
      <c r="D16" s="808"/>
      <c r="E16" s="808"/>
      <c r="F16" s="808"/>
      <c r="G16" s="808"/>
      <c r="H16" s="808"/>
      <c r="I16" s="808"/>
      <c r="J16" s="808"/>
      <c r="K16" s="808"/>
      <c r="L16" s="800">
        <v>0</v>
      </c>
      <c r="M16" s="800"/>
      <c r="N16" s="801"/>
      <c r="O16" s="3"/>
      <c r="P16" s="3"/>
      <c r="Q16" s="3"/>
    </row>
    <row r="17" spans="1:17" ht="15.75" thickBot="1" x14ac:dyDescent="0.3">
      <c r="A17" s="3"/>
      <c r="B17" s="203">
        <v>10</v>
      </c>
      <c r="C17" s="817" t="s">
        <v>77</v>
      </c>
      <c r="D17" s="817"/>
      <c r="E17" s="817"/>
      <c r="F17" s="817"/>
      <c r="G17" s="817"/>
      <c r="H17" s="817"/>
      <c r="I17" s="817"/>
      <c r="J17" s="817"/>
      <c r="K17" s="817"/>
      <c r="L17" s="802">
        <f>SUM(L15:L16)</f>
        <v>0</v>
      </c>
      <c r="M17" s="802"/>
      <c r="N17" s="803"/>
      <c r="O17" s="3"/>
      <c r="P17" s="3"/>
      <c r="Q17" s="3"/>
    </row>
    <row r="18" spans="1:17" x14ac:dyDescent="0.25">
      <c r="A18" s="3"/>
      <c r="B18" s="201">
        <v>11</v>
      </c>
      <c r="C18" s="816" t="s">
        <v>78</v>
      </c>
      <c r="D18" s="816"/>
      <c r="E18" s="816"/>
      <c r="F18" s="816"/>
      <c r="G18" s="816"/>
      <c r="H18" s="816"/>
      <c r="I18" s="816"/>
      <c r="J18" s="816"/>
      <c r="K18" s="816"/>
      <c r="L18" s="804">
        <v>0</v>
      </c>
      <c r="M18" s="804"/>
      <c r="N18" s="805"/>
      <c r="O18" s="3"/>
      <c r="P18" s="3"/>
      <c r="Q18" s="3"/>
    </row>
    <row r="19" spans="1:17" ht="15.75" thickBot="1" x14ac:dyDescent="0.3">
      <c r="A19" s="3"/>
      <c r="B19" s="202">
        <v>12</v>
      </c>
      <c r="C19" s="808" t="s">
        <v>79</v>
      </c>
      <c r="D19" s="808"/>
      <c r="E19" s="808"/>
      <c r="F19" s="808"/>
      <c r="G19" s="808"/>
      <c r="H19" s="808"/>
      <c r="I19" s="808"/>
      <c r="J19" s="808"/>
      <c r="K19" s="808"/>
      <c r="L19" s="800">
        <v>0</v>
      </c>
      <c r="M19" s="800"/>
      <c r="N19" s="801"/>
      <c r="O19" s="3"/>
      <c r="P19" s="3"/>
      <c r="Q19" s="3"/>
    </row>
    <row r="20" spans="1:17" ht="15.75" thickBot="1" x14ac:dyDescent="0.3">
      <c r="A20" s="3"/>
      <c r="B20" s="204">
        <v>13</v>
      </c>
      <c r="C20" s="818" t="s">
        <v>80</v>
      </c>
      <c r="D20" s="818"/>
      <c r="E20" s="818"/>
      <c r="F20" s="818"/>
      <c r="G20" s="818"/>
      <c r="H20" s="818"/>
      <c r="I20" s="818"/>
      <c r="J20" s="818"/>
      <c r="K20" s="818"/>
      <c r="L20" s="806">
        <f>SUM(L18:L19)</f>
        <v>0</v>
      </c>
      <c r="M20" s="806"/>
      <c r="N20" s="807"/>
      <c r="O20" s="3"/>
      <c r="P20" s="3"/>
      <c r="Q20" s="3"/>
    </row>
    <row r="21" spans="1:17" ht="16.5" thickTop="1" thickBot="1" x14ac:dyDescent="0.3">
      <c r="A21" s="3"/>
      <c r="B21" s="205">
        <v>14</v>
      </c>
      <c r="C21" s="819" t="s">
        <v>81</v>
      </c>
      <c r="D21" s="819"/>
      <c r="E21" s="819"/>
      <c r="F21" s="819"/>
      <c r="G21" s="819"/>
      <c r="H21" s="819"/>
      <c r="I21" s="819"/>
      <c r="J21" s="819"/>
      <c r="K21" s="819"/>
      <c r="L21" s="794">
        <f>SUM(L17+L20)</f>
        <v>0</v>
      </c>
      <c r="M21" s="794"/>
      <c r="N21" s="795"/>
      <c r="O21" s="3"/>
      <c r="P21" s="3"/>
      <c r="Q21" s="3"/>
    </row>
    <row r="22" spans="1:17" ht="16.5" thickTop="1" thickBot="1" x14ac:dyDescent="0.3">
      <c r="A22" s="3"/>
      <c r="B22" s="205">
        <v>15</v>
      </c>
      <c r="C22" s="819" t="s">
        <v>82</v>
      </c>
      <c r="D22" s="819"/>
      <c r="E22" s="819"/>
      <c r="F22" s="819"/>
      <c r="G22" s="819"/>
      <c r="H22" s="819"/>
      <c r="I22" s="819"/>
      <c r="J22" s="819"/>
      <c r="K22" s="819"/>
      <c r="L22" s="794">
        <f>SUM(L14+L21)</f>
        <v>1282712813</v>
      </c>
      <c r="M22" s="794"/>
      <c r="N22" s="795"/>
      <c r="O22" s="3"/>
      <c r="P22" s="3"/>
      <c r="Q22" s="3"/>
    </row>
    <row r="23" spans="1:17" ht="15.75" thickTop="1" x14ac:dyDescent="0.25">
      <c r="A23" s="3"/>
      <c r="B23" s="206">
        <v>16</v>
      </c>
      <c r="C23" s="821" t="s">
        <v>83</v>
      </c>
      <c r="D23" s="821"/>
      <c r="E23" s="821"/>
      <c r="F23" s="821"/>
      <c r="G23" s="821"/>
      <c r="H23" s="821"/>
      <c r="I23" s="821"/>
      <c r="J23" s="821"/>
      <c r="K23" s="821"/>
      <c r="L23" s="796">
        <v>1282712813</v>
      </c>
      <c r="M23" s="796"/>
      <c r="N23" s="797"/>
      <c r="O23" s="3"/>
      <c r="P23" s="3"/>
      <c r="Q23" s="3"/>
    </row>
    <row r="24" spans="1:17" x14ac:dyDescent="0.25">
      <c r="A24" s="3"/>
      <c r="B24" s="207">
        <v>17</v>
      </c>
      <c r="C24" s="822" t="s">
        <v>84</v>
      </c>
      <c r="D24" s="822"/>
      <c r="E24" s="822"/>
      <c r="F24" s="822"/>
      <c r="G24" s="822"/>
      <c r="H24" s="822"/>
      <c r="I24" s="822"/>
      <c r="J24" s="822"/>
      <c r="K24" s="822"/>
      <c r="L24" s="798">
        <v>0</v>
      </c>
      <c r="M24" s="798"/>
      <c r="N24" s="799"/>
      <c r="O24" s="3"/>
      <c r="P24" s="3"/>
      <c r="Q24" s="3"/>
    </row>
    <row r="25" spans="1:17" x14ac:dyDescent="0.25">
      <c r="A25" s="3"/>
      <c r="B25" s="207">
        <v>18</v>
      </c>
      <c r="C25" s="822" t="s">
        <v>85</v>
      </c>
      <c r="D25" s="822"/>
      <c r="E25" s="822"/>
      <c r="F25" s="822"/>
      <c r="G25" s="822"/>
      <c r="H25" s="822"/>
      <c r="I25" s="822"/>
      <c r="J25" s="822"/>
      <c r="K25" s="822"/>
      <c r="L25" s="798">
        <v>0</v>
      </c>
      <c r="M25" s="798"/>
      <c r="N25" s="799"/>
      <c r="O25" s="3"/>
      <c r="P25" s="3"/>
      <c r="Q25" s="3"/>
    </row>
    <row r="26" spans="1:17" ht="15.75" thickBot="1" x14ac:dyDescent="0.3">
      <c r="A26" s="3"/>
      <c r="B26" s="208">
        <v>19</v>
      </c>
      <c r="C26" s="823" t="s">
        <v>86</v>
      </c>
      <c r="D26" s="823"/>
      <c r="E26" s="823"/>
      <c r="F26" s="823"/>
      <c r="G26" s="823"/>
      <c r="H26" s="823"/>
      <c r="I26" s="823"/>
      <c r="J26" s="823"/>
      <c r="K26" s="823"/>
      <c r="L26" s="792">
        <v>0</v>
      </c>
      <c r="M26" s="792"/>
      <c r="N26" s="793"/>
      <c r="O26" s="3"/>
      <c r="P26" s="3"/>
      <c r="Q26" s="3"/>
    </row>
    <row r="27" spans="1:17" ht="15.75" thickTop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42">
    <mergeCell ref="C23:K23"/>
    <mergeCell ref="C24:K24"/>
    <mergeCell ref="C25:K25"/>
    <mergeCell ref="C26:K26"/>
    <mergeCell ref="C17:K17"/>
    <mergeCell ref="C18:K18"/>
    <mergeCell ref="C19:K19"/>
    <mergeCell ref="C20:K20"/>
    <mergeCell ref="C21:K21"/>
    <mergeCell ref="C22:K22"/>
    <mergeCell ref="C16:K16"/>
    <mergeCell ref="B5:N5"/>
    <mergeCell ref="C6:M6"/>
    <mergeCell ref="C7:K7"/>
    <mergeCell ref="C8:K8"/>
    <mergeCell ref="C9:K9"/>
    <mergeCell ref="C10:K10"/>
    <mergeCell ref="C11:K11"/>
    <mergeCell ref="C12:K12"/>
    <mergeCell ref="C13:K13"/>
    <mergeCell ref="C14:K14"/>
    <mergeCell ref="C15:K15"/>
    <mergeCell ref="L7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6:N26"/>
    <mergeCell ref="L21:N21"/>
    <mergeCell ref="L22:N22"/>
    <mergeCell ref="L23:N23"/>
    <mergeCell ref="L24:N24"/>
    <mergeCell ref="L25:N25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&amp;R 6. melléklet a 7/2018. (V.30.) önkormányzati rendelethez, 
adatok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P27"/>
  <sheetViews>
    <sheetView view="pageBreakPreview" zoomScale="60" zoomScaleNormal="100" workbookViewId="0">
      <selection activeCell="N2" sqref="N2"/>
    </sheetView>
  </sheetViews>
  <sheetFormatPr defaultRowHeight="15" x14ac:dyDescent="0.25"/>
  <cols>
    <col min="8" max="11" width="9.140625" customWidth="1"/>
    <col min="12" max="13" width="9.140625" hidden="1" customWidth="1"/>
    <col min="14" max="14" width="21.85546875" customWidth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5.75" x14ac:dyDescent="0.25">
      <c r="A2" s="3"/>
      <c r="B2" s="48" t="s">
        <v>88</v>
      </c>
      <c r="C2" s="48"/>
      <c r="D2" s="48"/>
      <c r="E2" s="48"/>
      <c r="F2" s="48"/>
      <c r="G2" s="48"/>
      <c r="H2" s="3"/>
      <c r="I2" s="3"/>
      <c r="J2" s="3"/>
      <c r="K2" s="3"/>
      <c r="L2" s="3"/>
      <c r="M2" s="3"/>
      <c r="N2" s="3"/>
      <c r="O2" s="3"/>
      <c r="P2" s="3"/>
    </row>
    <row r="3" spans="1:16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7.25" thickTop="1" thickBot="1" x14ac:dyDescent="0.3">
      <c r="A4" s="3"/>
      <c r="B4" s="809" t="s">
        <v>65</v>
      </c>
      <c r="C4" s="810"/>
      <c r="D4" s="810"/>
      <c r="E4" s="810"/>
      <c r="F4" s="810"/>
      <c r="G4" s="810"/>
      <c r="H4" s="810"/>
      <c r="I4" s="810"/>
      <c r="J4" s="810"/>
      <c r="K4" s="810"/>
      <c r="L4" s="810"/>
      <c r="M4" s="810"/>
      <c r="N4" s="811"/>
      <c r="O4" s="3"/>
      <c r="P4" s="3"/>
    </row>
    <row r="5" spans="1:16" ht="15.75" thickBot="1" x14ac:dyDescent="0.3">
      <c r="A5" s="3"/>
      <c r="B5" s="200"/>
      <c r="C5" s="812" t="s">
        <v>67</v>
      </c>
      <c r="D5" s="813"/>
      <c r="E5" s="813"/>
      <c r="F5" s="813"/>
      <c r="G5" s="813"/>
      <c r="H5" s="813"/>
      <c r="I5" s="813"/>
      <c r="J5" s="813"/>
      <c r="K5" s="813"/>
      <c r="L5" s="813"/>
      <c r="M5" s="814"/>
      <c r="N5" s="209" t="s">
        <v>66</v>
      </c>
      <c r="O5" s="3"/>
      <c r="P5" s="3"/>
    </row>
    <row r="6" spans="1:16" ht="15.75" thickBot="1" x14ac:dyDescent="0.3">
      <c r="A6" s="3"/>
      <c r="B6" s="210">
        <v>1</v>
      </c>
      <c r="C6" s="815">
        <v>2</v>
      </c>
      <c r="D6" s="815"/>
      <c r="E6" s="815"/>
      <c r="F6" s="815"/>
      <c r="G6" s="815"/>
      <c r="H6" s="815"/>
      <c r="I6" s="815"/>
      <c r="J6" s="815"/>
      <c r="K6" s="815"/>
      <c r="L6" s="815">
        <v>3</v>
      </c>
      <c r="M6" s="817"/>
      <c r="N6" s="820"/>
      <c r="O6" s="3"/>
      <c r="P6" s="3"/>
    </row>
    <row r="7" spans="1:16" x14ac:dyDescent="0.25">
      <c r="A7" s="3"/>
      <c r="B7" s="201">
        <v>1</v>
      </c>
      <c r="C7" s="816" t="s">
        <v>68</v>
      </c>
      <c r="D7" s="816"/>
      <c r="E7" s="816"/>
      <c r="F7" s="816"/>
      <c r="G7" s="816"/>
      <c r="H7" s="816"/>
      <c r="I7" s="816"/>
      <c r="J7" s="816"/>
      <c r="K7" s="816"/>
      <c r="L7" s="804">
        <v>603193</v>
      </c>
      <c r="M7" s="824"/>
      <c r="N7" s="825"/>
      <c r="O7" s="3"/>
      <c r="P7" s="3"/>
    </row>
    <row r="8" spans="1:16" ht="15.75" thickBot="1" x14ac:dyDescent="0.3">
      <c r="A8" s="3"/>
      <c r="B8" s="202">
        <v>2</v>
      </c>
      <c r="C8" s="808" t="s">
        <v>69</v>
      </c>
      <c r="D8" s="808"/>
      <c r="E8" s="808"/>
      <c r="F8" s="808"/>
      <c r="G8" s="808"/>
      <c r="H8" s="808"/>
      <c r="I8" s="808"/>
      <c r="J8" s="808"/>
      <c r="K8" s="808"/>
      <c r="L8" s="800">
        <v>70421686</v>
      </c>
      <c r="M8" s="826"/>
      <c r="N8" s="827"/>
      <c r="O8" s="3"/>
      <c r="P8" s="3"/>
    </row>
    <row r="9" spans="1:16" ht="15.75" thickBot="1" x14ac:dyDescent="0.3">
      <c r="A9" s="3"/>
      <c r="B9" s="203">
        <v>3</v>
      </c>
      <c r="C9" s="817" t="s">
        <v>70</v>
      </c>
      <c r="D9" s="817"/>
      <c r="E9" s="817"/>
      <c r="F9" s="817"/>
      <c r="G9" s="817"/>
      <c r="H9" s="817"/>
      <c r="I9" s="817"/>
      <c r="J9" s="817"/>
      <c r="K9" s="817"/>
      <c r="L9" s="802">
        <f>SUM(L7-L8)</f>
        <v>-69818493</v>
      </c>
      <c r="M9" s="828"/>
      <c r="N9" s="829"/>
      <c r="O9" s="3"/>
      <c r="P9" s="3"/>
    </row>
    <row r="10" spans="1:16" x14ac:dyDescent="0.25">
      <c r="A10" s="3"/>
      <c r="B10" s="201">
        <v>4</v>
      </c>
      <c r="C10" s="816" t="s">
        <v>71</v>
      </c>
      <c r="D10" s="816"/>
      <c r="E10" s="816"/>
      <c r="F10" s="816"/>
      <c r="G10" s="816"/>
      <c r="H10" s="816"/>
      <c r="I10" s="816"/>
      <c r="J10" s="816"/>
      <c r="K10" s="816"/>
      <c r="L10" s="804">
        <v>70358940</v>
      </c>
      <c r="M10" s="824"/>
      <c r="N10" s="825"/>
      <c r="O10" s="3"/>
      <c r="P10" s="3"/>
    </row>
    <row r="11" spans="1:16" ht="15.75" thickBot="1" x14ac:dyDescent="0.3">
      <c r="A11" s="3"/>
      <c r="B11" s="202">
        <v>5</v>
      </c>
      <c r="C11" s="808" t="s">
        <v>72</v>
      </c>
      <c r="D11" s="808"/>
      <c r="E11" s="808"/>
      <c r="F11" s="808"/>
      <c r="G11" s="808"/>
      <c r="H11" s="808"/>
      <c r="I11" s="808"/>
      <c r="J11" s="808"/>
      <c r="K11" s="808"/>
      <c r="L11" s="826">
        <v>0</v>
      </c>
      <c r="M11" s="826"/>
      <c r="N11" s="827"/>
      <c r="O11" s="3"/>
      <c r="P11" s="3"/>
    </row>
    <row r="12" spans="1:16" ht="15.75" thickBot="1" x14ac:dyDescent="0.3">
      <c r="A12" s="3"/>
      <c r="B12" s="204">
        <v>6</v>
      </c>
      <c r="C12" s="818" t="s">
        <v>73</v>
      </c>
      <c r="D12" s="818"/>
      <c r="E12" s="818"/>
      <c r="F12" s="818"/>
      <c r="G12" s="818"/>
      <c r="H12" s="818"/>
      <c r="I12" s="818"/>
      <c r="J12" s="818"/>
      <c r="K12" s="818"/>
      <c r="L12" s="806">
        <f>SUM(L10-L11)</f>
        <v>70358940</v>
      </c>
      <c r="M12" s="830"/>
      <c r="N12" s="831"/>
      <c r="O12" s="3"/>
      <c r="P12" s="3"/>
    </row>
    <row r="13" spans="1:16" ht="16.5" thickTop="1" thickBot="1" x14ac:dyDescent="0.3">
      <c r="A13" s="3"/>
      <c r="B13" s="205">
        <v>7</v>
      </c>
      <c r="C13" s="819" t="s">
        <v>74</v>
      </c>
      <c r="D13" s="819"/>
      <c r="E13" s="819"/>
      <c r="F13" s="819"/>
      <c r="G13" s="819"/>
      <c r="H13" s="819"/>
      <c r="I13" s="819"/>
      <c r="J13" s="819"/>
      <c r="K13" s="819"/>
      <c r="L13" s="794">
        <f>SUM(L9+L12)</f>
        <v>540447</v>
      </c>
      <c r="M13" s="832"/>
      <c r="N13" s="833"/>
      <c r="O13" s="3"/>
      <c r="P13" s="3"/>
    </row>
    <row r="14" spans="1:16" ht="15.75" thickTop="1" x14ac:dyDescent="0.25">
      <c r="A14" s="3"/>
      <c r="B14" s="201">
        <v>8</v>
      </c>
      <c r="C14" s="816" t="s">
        <v>75</v>
      </c>
      <c r="D14" s="816"/>
      <c r="E14" s="816"/>
      <c r="F14" s="816"/>
      <c r="G14" s="816"/>
      <c r="H14" s="816"/>
      <c r="I14" s="816"/>
      <c r="J14" s="816"/>
      <c r="K14" s="816"/>
      <c r="L14" s="824">
        <v>0</v>
      </c>
      <c r="M14" s="824"/>
      <c r="N14" s="825"/>
      <c r="O14" s="3"/>
      <c r="P14" s="3"/>
    </row>
    <row r="15" spans="1:16" ht="15.75" thickBot="1" x14ac:dyDescent="0.3">
      <c r="A15" s="3"/>
      <c r="B15" s="202">
        <v>9</v>
      </c>
      <c r="C15" s="808" t="s">
        <v>76</v>
      </c>
      <c r="D15" s="808"/>
      <c r="E15" s="808"/>
      <c r="F15" s="808"/>
      <c r="G15" s="808"/>
      <c r="H15" s="808"/>
      <c r="I15" s="808"/>
      <c r="J15" s="808"/>
      <c r="K15" s="808"/>
      <c r="L15" s="826">
        <v>0</v>
      </c>
      <c r="M15" s="826"/>
      <c r="N15" s="827"/>
      <c r="O15" s="3"/>
      <c r="P15" s="3"/>
    </row>
    <row r="16" spans="1:16" ht="15.75" thickBot="1" x14ac:dyDescent="0.3">
      <c r="A16" s="3"/>
      <c r="B16" s="203">
        <v>10</v>
      </c>
      <c r="C16" s="817" t="s">
        <v>77</v>
      </c>
      <c r="D16" s="817"/>
      <c r="E16" s="817"/>
      <c r="F16" s="817"/>
      <c r="G16" s="817"/>
      <c r="H16" s="817"/>
      <c r="I16" s="817"/>
      <c r="J16" s="817"/>
      <c r="K16" s="817"/>
      <c r="L16" s="828">
        <f>SUM(L14:L15)</f>
        <v>0</v>
      </c>
      <c r="M16" s="828"/>
      <c r="N16" s="829"/>
      <c r="O16" s="3"/>
      <c r="P16" s="3"/>
    </row>
    <row r="17" spans="1:16" x14ac:dyDescent="0.25">
      <c r="A17" s="3"/>
      <c r="B17" s="201">
        <v>11</v>
      </c>
      <c r="C17" s="816" t="s">
        <v>78</v>
      </c>
      <c r="D17" s="816"/>
      <c r="E17" s="816"/>
      <c r="F17" s="816"/>
      <c r="G17" s="816"/>
      <c r="H17" s="816"/>
      <c r="I17" s="816"/>
      <c r="J17" s="816"/>
      <c r="K17" s="816"/>
      <c r="L17" s="824">
        <v>0</v>
      </c>
      <c r="M17" s="824"/>
      <c r="N17" s="825"/>
      <c r="O17" s="3"/>
      <c r="P17" s="3"/>
    </row>
    <row r="18" spans="1:16" ht="15.75" thickBot="1" x14ac:dyDescent="0.3">
      <c r="A18" s="3"/>
      <c r="B18" s="202">
        <v>12</v>
      </c>
      <c r="C18" s="808" t="s">
        <v>79</v>
      </c>
      <c r="D18" s="808"/>
      <c r="E18" s="808"/>
      <c r="F18" s="808"/>
      <c r="G18" s="808"/>
      <c r="H18" s="808"/>
      <c r="I18" s="808"/>
      <c r="J18" s="808"/>
      <c r="K18" s="808"/>
      <c r="L18" s="826">
        <v>0</v>
      </c>
      <c r="M18" s="826"/>
      <c r="N18" s="827"/>
      <c r="O18" s="3"/>
      <c r="P18" s="3"/>
    </row>
    <row r="19" spans="1:16" ht="15.75" thickBot="1" x14ac:dyDescent="0.3">
      <c r="A19" s="3"/>
      <c r="B19" s="204">
        <v>13</v>
      </c>
      <c r="C19" s="818" t="s">
        <v>80</v>
      </c>
      <c r="D19" s="818"/>
      <c r="E19" s="818"/>
      <c r="F19" s="818"/>
      <c r="G19" s="818"/>
      <c r="H19" s="818"/>
      <c r="I19" s="818"/>
      <c r="J19" s="818"/>
      <c r="K19" s="818"/>
      <c r="L19" s="830">
        <f>SUM(L17:L18)</f>
        <v>0</v>
      </c>
      <c r="M19" s="830"/>
      <c r="N19" s="831"/>
      <c r="O19" s="3"/>
      <c r="P19" s="3"/>
    </row>
    <row r="20" spans="1:16" ht="16.5" thickTop="1" thickBot="1" x14ac:dyDescent="0.3">
      <c r="A20" s="3"/>
      <c r="B20" s="205">
        <v>14</v>
      </c>
      <c r="C20" s="819" t="s">
        <v>81</v>
      </c>
      <c r="D20" s="819"/>
      <c r="E20" s="819"/>
      <c r="F20" s="819"/>
      <c r="G20" s="819"/>
      <c r="H20" s="819"/>
      <c r="I20" s="819"/>
      <c r="J20" s="819"/>
      <c r="K20" s="819"/>
      <c r="L20" s="832">
        <f>SUM(L16+L19)</f>
        <v>0</v>
      </c>
      <c r="M20" s="832"/>
      <c r="N20" s="833"/>
      <c r="O20" s="3"/>
      <c r="P20" s="3"/>
    </row>
    <row r="21" spans="1:16" ht="16.5" thickTop="1" thickBot="1" x14ac:dyDescent="0.3">
      <c r="A21" s="3"/>
      <c r="B21" s="205">
        <v>15</v>
      </c>
      <c r="C21" s="819" t="s">
        <v>82</v>
      </c>
      <c r="D21" s="819"/>
      <c r="E21" s="819"/>
      <c r="F21" s="819"/>
      <c r="G21" s="819"/>
      <c r="H21" s="819"/>
      <c r="I21" s="819"/>
      <c r="J21" s="819"/>
      <c r="K21" s="819"/>
      <c r="L21" s="794">
        <f>SUM(L13+L20)</f>
        <v>540447</v>
      </c>
      <c r="M21" s="832"/>
      <c r="N21" s="833"/>
      <c r="O21" s="3"/>
      <c r="P21" s="3"/>
    </row>
    <row r="22" spans="1:16" ht="15.75" thickTop="1" x14ac:dyDescent="0.25">
      <c r="A22" s="3"/>
      <c r="B22" s="206">
        <v>16</v>
      </c>
      <c r="C22" s="821" t="s">
        <v>83</v>
      </c>
      <c r="D22" s="821"/>
      <c r="E22" s="821"/>
      <c r="F22" s="821"/>
      <c r="G22" s="821"/>
      <c r="H22" s="821"/>
      <c r="I22" s="821"/>
      <c r="J22" s="821"/>
      <c r="K22" s="821"/>
      <c r="L22" s="796">
        <v>540447</v>
      </c>
      <c r="M22" s="796"/>
      <c r="N22" s="797"/>
      <c r="O22" s="3"/>
      <c r="P22" s="3"/>
    </row>
    <row r="23" spans="1:16" x14ac:dyDescent="0.25">
      <c r="A23" s="3"/>
      <c r="B23" s="207">
        <v>17</v>
      </c>
      <c r="C23" s="822" t="s">
        <v>84</v>
      </c>
      <c r="D23" s="822"/>
      <c r="E23" s="822"/>
      <c r="F23" s="822"/>
      <c r="G23" s="822"/>
      <c r="H23" s="822"/>
      <c r="I23" s="822"/>
      <c r="J23" s="822"/>
      <c r="K23" s="822"/>
      <c r="L23" s="798">
        <v>0</v>
      </c>
      <c r="M23" s="798"/>
      <c r="N23" s="799"/>
      <c r="O23" s="3"/>
      <c r="P23" s="3"/>
    </row>
    <row r="24" spans="1:16" x14ac:dyDescent="0.25">
      <c r="A24" s="3"/>
      <c r="B24" s="207">
        <v>18</v>
      </c>
      <c r="C24" s="822" t="s">
        <v>85</v>
      </c>
      <c r="D24" s="822"/>
      <c r="E24" s="822"/>
      <c r="F24" s="822"/>
      <c r="G24" s="822"/>
      <c r="H24" s="822"/>
      <c r="I24" s="822"/>
      <c r="J24" s="822"/>
      <c r="K24" s="822"/>
      <c r="L24" s="798">
        <v>0</v>
      </c>
      <c r="M24" s="798"/>
      <c r="N24" s="799"/>
      <c r="O24" s="3"/>
      <c r="P24" s="3"/>
    </row>
    <row r="25" spans="1:16" ht="15.75" thickBot="1" x14ac:dyDescent="0.3">
      <c r="A25" s="3"/>
      <c r="B25" s="208">
        <v>19</v>
      </c>
      <c r="C25" s="823" t="s">
        <v>86</v>
      </c>
      <c r="D25" s="823"/>
      <c r="E25" s="823"/>
      <c r="F25" s="823"/>
      <c r="G25" s="823"/>
      <c r="H25" s="823"/>
      <c r="I25" s="823"/>
      <c r="J25" s="823"/>
      <c r="K25" s="823"/>
      <c r="L25" s="792">
        <v>0</v>
      </c>
      <c r="M25" s="792"/>
      <c r="N25" s="793"/>
      <c r="O25" s="3"/>
      <c r="P25" s="3"/>
    </row>
    <row r="26" spans="1:16" ht="15.75" thickTop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</sheetData>
  <mergeCells count="42">
    <mergeCell ref="C25:K25"/>
    <mergeCell ref="C20:K20"/>
    <mergeCell ref="C21:K21"/>
    <mergeCell ref="L12:N12"/>
    <mergeCell ref="L13:N13"/>
    <mergeCell ref="L14:N14"/>
    <mergeCell ref="L15:N15"/>
    <mergeCell ref="L16:N16"/>
    <mergeCell ref="L24:N24"/>
    <mergeCell ref="L25:N25"/>
    <mergeCell ref="L18:N18"/>
    <mergeCell ref="L19:N19"/>
    <mergeCell ref="L20:N20"/>
    <mergeCell ref="L21:N21"/>
    <mergeCell ref="L22:N22"/>
    <mergeCell ref="L23:N23"/>
    <mergeCell ref="L10:N10"/>
    <mergeCell ref="L17:N17"/>
    <mergeCell ref="C22:K22"/>
    <mergeCell ref="C23:K23"/>
    <mergeCell ref="C24:K24"/>
    <mergeCell ref="L11:N11"/>
    <mergeCell ref="C16:K16"/>
    <mergeCell ref="C17:K17"/>
    <mergeCell ref="C18:K18"/>
    <mergeCell ref="C19:K19"/>
    <mergeCell ref="C15:K15"/>
    <mergeCell ref="C10:K10"/>
    <mergeCell ref="C11:K11"/>
    <mergeCell ref="C12:K12"/>
    <mergeCell ref="C13:K13"/>
    <mergeCell ref="C14:K14"/>
    <mergeCell ref="C9:K9"/>
    <mergeCell ref="B4:N4"/>
    <mergeCell ref="C5:M5"/>
    <mergeCell ref="C6:K6"/>
    <mergeCell ref="C7:K7"/>
    <mergeCell ref="C8:K8"/>
    <mergeCell ref="L6:N6"/>
    <mergeCell ref="L7:N7"/>
    <mergeCell ref="L8:N8"/>
    <mergeCell ref="L9:N9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&amp;R 7. melléklet a 7/2018. (V.30.) önkormányzati rendelethez, 
adatok 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Q27"/>
  <sheetViews>
    <sheetView view="pageBreakPreview" zoomScale="60" zoomScaleNormal="100" workbookViewId="0">
      <selection activeCell="N2" sqref="N2"/>
    </sheetView>
  </sheetViews>
  <sheetFormatPr defaultRowHeight="15" x14ac:dyDescent="0.25"/>
  <cols>
    <col min="12" max="12" width="0.140625" customWidth="1"/>
    <col min="13" max="13" width="9.140625" hidden="1" customWidth="1"/>
    <col min="14" max="14" width="20.85546875" customWidth="1"/>
  </cols>
  <sheetData>
    <row r="1" spans="1:17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.75" x14ac:dyDescent="0.25">
      <c r="A2" s="48"/>
      <c r="B2" s="48" t="s">
        <v>89</v>
      </c>
      <c r="C2" s="48"/>
      <c r="D2" s="48"/>
      <c r="E2" s="48"/>
      <c r="F2" s="48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7.25" thickTop="1" thickBot="1" x14ac:dyDescent="0.3">
      <c r="A4" s="3"/>
      <c r="B4" s="809" t="s">
        <v>65</v>
      </c>
      <c r="C4" s="810"/>
      <c r="D4" s="810"/>
      <c r="E4" s="810"/>
      <c r="F4" s="810"/>
      <c r="G4" s="810"/>
      <c r="H4" s="810"/>
      <c r="I4" s="810"/>
      <c r="J4" s="810"/>
      <c r="K4" s="810"/>
      <c r="L4" s="810"/>
      <c r="M4" s="810"/>
      <c r="N4" s="811"/>
      <c r="O4" s="3"/>
      <c r="P4" s="3"/>
      <c r="Q4" s="3"/>
    </row>
    <row r="5" spans="1:17" ht="15.75" thickBot="1" x14ac:dyDescent="0.3">
      <c r="A5" s="3"/>
      <c r="B5" s="200"/>
      <c r="C5" s="812" t="s">
        <v>67</v>
      </c>
      <c r="D5" s="813"/>
      <c r="E5" s="813"/>
      <c r="F5" s="813"/>
      <c r="G5" s="813"/>
      <c r="H5" s="813"/>
      <c r="I5" s="813"/>
      <c r="J5" s="813"/>
      <c r="K5" s="813"/>
      <c r="L5" s="813"/>
      <c r="M5" s="814"/>
      <c r="N5" s="209" t="s">
        <v>66</v>
      </c>
      <c r="O5" s="3"/>
      <c r="P5" s="3"/>
      <c r="Q5" s="3"/>
    </row>
    <row r="6" spans="1:17" ht="15.75" thickBot="1" x14ac:dyDescent="0.3">
      <c r="A6" s="3"/>
      <c r="B6" s="210">
        <v>1</v>
      </c>
      <c r="C6" s="815">
        <v>2</v>
      </c>
      <c r="D6" s="815"/>
      <c r="E6" s="815"/>
      <c r="F6" s="815"/>
      <c r="G6" s="815"/>
      <c r="H6" s="815"/>
      <c r="I6" s="815"/>
      <c r="J6" s="815"/>
      <c r="K6" s="815"/>
      <c r="L6" s="815">
        <v>3</v>
      </c>
      <c r="M6" s="817"/>
      <c r="N6" s="820"/>
      <c r="O6" s="3"/>
      <c r="P6" s="3"/>
      <c r="Q6" s="3"/>
    </row>
    <row r="7" spans="1:17" x14ac:dyDescent="0.25">
      <c r="A7" s="3"/>
      <c r="B7" s="201">
        <v>1</v>
      </c>
      <c r="C7" s="816" t="s">
        <v>68</v>
      </c>
      <c r="D7" s="816"/>
      <c r="E7" s="816"/>
      <c r="F7" s="816"/>
      <c r="G7" s="816"/>
      <c r="H7" s="816"/>
      <c r="I7" s="816"/>
      <c r="J7" s="816"/>
      <c r="K7" s="816"/>
      <c r="L7" s="804">
        <v>1019514</v>
      </c>
      <c r="M7" s="824"/>
      <c r="N7" s="825"/>
      <c r="O7" s="3"/>
      <c r="P7" s="3"/>
      <c r="Q7" s="3"/>
    </row>
    <row r="8" spans="1:17" ht="15.75" thickBot="1" x14ac:dyDescent="0.3">
      <c r="A8" s="3"/>
      <c r="B8" s="202">
        <v>2</v>
      </c>
      <c r="C8" s="808" t="s">
        <v>69</v>
      </c>
      <c r="D8" s="808"/>
      <c r="E8" s="808"/>
      <c r="F8" s="808"/>
      <c r="G8" s="808"/>
      <c r="H8" s="808"/>
      <c r="I8" s="808"/>
      <c r="J8" s="808"/>
      <c r="K8" s="808"/>
      <c r="L8" s="800">
        <v>27651003</v>
      </c>
      <c r="M8" s="826"/>
      <c r="N8" s="827"/>
      <c r="O8" s="3"/>
      <c r="P8" s="3"/>
      <c r="Q8" s="3"/>
    </row>
    <row r="9" spans="1:17" ht="15.75" thickBot="1" x14ac:dyDescent="0.3">
      <c r="A9" s="3"/>
      <c r="B9" s="203">
        <v>3</v>
      </c>
      <c r="C9" s="817" t="s">
        <v>70</v>
      </c>
      <c r="D9" s="817"/>
      <c r="E9" s="817"/>
      <c r="F9" s="817"/>
      <c r="G9" s="817"/>
      <c r="H9" s="817"/>
      <c r="I9" s="817"/>
      <c r="J9" s="817"/>
      <c r="K9" s="817"/>
      <c r="L9" s="802">
        <f>SUM(L7-L8)</f>
        <v>-26631489</v>
      </c>
      <c r="M9" s="828"/>
      <c r="N9" s="829"/>
      <c r="O9" s="3"/>
      <c r="P9" s="3"/>
      <c r="Q9" s="3"/>
    </row>
    <row r="10" spans="1:17" x14ac:dyDescent="0.25">
      <c r="A10" s="3"/>
      <c r="B10" s="201">
        <v>4</v>
      </c>
      <c r="C10" s="816" t="s">
        <v>71</v>
      </c>
      <c r="D10" s="816"/>
      <c r="E10" s="816"/>
      <c r="F10" s="816"/>
      <c r="G10" s="816"/>
      <c r="H10" s="816"/>
      <c r="I10" s="816"/>
      <c r="J10" s="816"/>
      <c r="K10" s="816"/>
      <c r="L10" s="804">
        <v>26748112</v>
      </c>
      <c r="M10" s="824"/>
      <c r="N10" s="825"/>
      <c r="O10" s="3"/>
      <c r="Q10" s="3"/>
    </row>
    <row r="11" spans="1:17" ht="15.75" thickBot="1" x14ac:dyDescent="0.3">
      <c r="A11" s="3"/>
      <c r="B11" s="202">
        <v>5</v>
      </c>
      <c r="C11" s="808" t="s">
        <v>72</v>
      </c>
      <c r="D11" s="808"/>
      <c r="E11" s="808"/>
      <c r="F11" s="808"/>
      <c r="G11" s="808"/>
      <c r="H11" s="808"/>
      <c r="I11" s="808"/>
      <c r="J11" s="808"/>
      <c r="K11" s="808"/>
      <c r="L11" s="835">
        <v>0</v>
      </c>
      <c r="M11" s="835"/>
      <c r="N11" s="836"/>
      <c r="O11" s="3"/>
      <c r="P11" s="3"/>
      <c r="Q11" s="3"/>
    </row>
    <row r="12" spans="1:17" ht="15.75" thickBot="1" x14ac:dyDescent="0.3">
      <c r="A12" s="3"/>
      <c r="B12" s="204">
        <v>6</v>
      </c>
      <c r="C12" s="818" t="s">
        <v>73</v>
      </c>
      <c r="D12" s="818"/>
      <c r="E12" s="818"/>
      <c r="F12" s="818"/>
      <c r="G12" s="818"/>
      <c r="H12" s="818"/>
      <c r="I12" s="818"/>
      <c r="J12" s="818"/>
      <c r="K12" s="818"/>
      <c r="L12" s="707"/>
      <c r="M12" s="708"/>
      <c r="N12" s="709">
        <f>SUM(L10-L11)</f>
        <v>26748112</v>
      </c>
      <c r="O12" s="3"/>
      <c r="P12" s="3"/>
      <c r="Q12" s="3"/>
    </row>
    <row r="13" spans="1:17" ht="16.5" thickTop="1" thickBot="1" x14ac:dyDescent="0.3">
      <c r="A13" s="3"/>
      <c r="B13" s="205">
        <v>7</v>
      </c>
      <c r="C13" s="819" t="s">
        <v>74</v>
      </c>
      <c r="D13" s="819"/>
      <c r="E13" s="819"/>
      <c r="F13" s="819"/>
      <c r="G13" s="819"/>
      <c r="H13" s="819"/>
      <c r="I13" s="819"/>
      <c r="J13" s="819"/>
      <c r="K13" s="819"/>
      <c r="L13" s="794">
        <f>SUM(L9+N12)</f>
        <v>116623</v>
      </c>
      <c r="M13" s="832"/>
      <c r="N13" s="833"/>
      <c r="O13" s="3"/>
      <c r="P13" s="3"/>
      <c r="Q13" s="3"/>
    </row>
    <row r="14" spans="1:17" ht="15.75" thickTop="1" x14ac:dyDescent="0.25">
      <c r="A14" s="3"/>
      <c r="B14" s="201">
        <v>8</v>
      </c>
      <c r="C14" s="816" t="s">
        <v>75</v>
      </c>
      <c r="D14" s="816"/>
      <c r="E14" s="816"/>
      <c r="F14" s="816"/>
      <c r="G14" s="816"/>
      <c r="H14" s="816"/>
      <c r="I14" s="816"/>
      <c r="J14" s="816"/>
      <c r="K14" s="816"/>
      <c r="L14" s="824">
        <v>0</v>
      </c>
      <c r="M14" s="824"/>
      <c r="N14" s="825"/>
      <c r="O14" s="3"/>
      <c r="P14" s="3"/>
      <c r="Q14" s="3"/>
    </row>
    <row r="15" spans="1:17" ht="15.75" thickBot="1" x14ac:dyDescent="0.3">
      <c r="A15" s="3"/>
      <c r="B15" s="202">
        <v>9</v>
      </c>
      <c r="C15" s="808" t="s">
        <v>76</v>
      </c>
      <c r="D15" s="808"/>
      <c r="E15" s="808"/>
      <c r="F15" s="808"/>
      <c r="G15" s="808"/>
      <c r="H15" s="808"/>
      <c r="I15" s="808"/>
      <c r="J15" s="808"/>
      <c r="K15" s="808"/>
      <c r="L15" s="826">
        <v>0</v>
      </c>
      <c r="M15" s="826"/>
      <c r="N15" s="827"/>
      <c r="O15" s="3"/>
      <c r="P15" s="3"/>
      <c r="Q15" s="3"/>
    </row>
    <row r="16" spans="1:17" ht="15.75" thickBot="1" x14ac:dyDescent="0.3">
      <c r="A16" s="3"/>
      <c r="B16" s="203">
        <v>10</v>
      </c>
      <c r="C16" s="817" t="s">
        <v>77</v>
      </c>
      <c r="D16" s="817"/>
      <c r="E16" s="817"/>
      <c r="F16" s="817"/>
      <c r="G16" s="817"/>
      <c r="H16" s="817"/>
      <c r="I16" s="817"/>
      <c r="J16" s="817"/>
      <c r="K16" s="817"/>
      <c r="L16" s="828">
        <f>SUM(L14:L15)</f>
        <v>0</v>
      </c>
      <c r="M16" s="828"/>
      <c r="N16" s="829"/>
      <c r="O16" s="3"/>
      <c r="P16" s="3"/>
      <c r="Q16" s="3"/>
    </row>
    <row r="17" spans="1:17" x14ac:dyDescent="0.25">
      <c r="A17" s="3"/>
      <c r="B17" s="201">
        <v>11</v>
      </c>
      <c r="C17" s="816" t="s">
        <v>78</v>
      </c>
      <c r="D17" s="816"/>
      <c r="E17" s="816"/>
      <c r="F17" s="816"/>
      <c r="G17" s="816"/>
      <c r="H17" s="816"/>
      <c r="I17" s="816"/>
      <c r="J17" s="816"/>
      <c r="K17" s="816"/>
      <c r="L17" s="824">
        <v>0</v>
      </c>
      <c r="M17" s="824"/>
      <c r="N17" s="825"/>
      <c r="O17" s="3"/>
      <c r="P17" s="3"/>
      <c r="Q17" s="3"/>
    </row>
    <row r="18" spans="1:17" ht="15.75" thickBot="1" x14ac:dyDescent="0.3">
      <c r="A18" s="3"/>
      <c r="B18" s="202">
        <v>12</v>
      </c>
      <c r="C18" s="808" t="s">
        <v>79</v>
      </c>
      <c r="D18" s="808"/>
      <c r="E18" s="808"/>
      <c r="F18" s="808"/>
      <c r="G18" s="808"/>
      <c r="H18" s="808"/>
      <c r="I18" s="808"/>
      <c r="J18" s="808"/>
      <c r="K18" s="808"/>
      <c r="L18" s="826">
        <v>0</v>
      </c>
      <c r="M18" s="826"/>
      <c r="N18" s="827"/>
      <c r="O18" s="3"/>
      <c r="P18" s="3"/>
      <c r="Q18" s="3"/>
    </row>
    <row r="19" spans="1:17" ht="15.75" thickBot="1" x14ac:dyDescent="0.3">
      <c r="A19" s="3"/>
      <c r="B19" s="204">
        <v>13</v>
      </c>
      <c r="C19" s="818" t="s">
        <v>80</v>
      </c>
      <c r="D19" s="818"/>
      <c r="E19" s="818"/>
      <c r="F19" s="818"/>
      <c r="G19" s="818"/>
      <c r="H19" s="818"/>
      <c r="I19" s="818"/>
      <c r="J19" s="818"/>
      <c r="K19" s="818"/>
      <c r="L19" s="830">
        <f>SUM(L17:L18)</f>
        <v>0</v>
      </c>
      <c r="M19" s="830"/>
      <c r="N19" s="831"/>
      <c r="O19" s="3"/>
      <c r="P19" s="3"/>
      <c r="Q19" s="3"/>
    </row>
    <row r="20" spans="1:17" ht="16.5" thickTop="1" thickBot="1" x14ac:dyDescent="0.3">
      <c r="A20" s="3"/>
      <c r="B20" s="205">
        <v>14</v>
      </c>
      <c r="C20" s="819" t="s">
        <v>81</v>
      </c>
      <c r="D20" s="819"/>
      <c r="E20" s="819"/>
      <c r="F20" s="819"/>
      <c r="G20" s="819"/>
      <c r="H20" s="819"/>
      <c r="I20" s="819"/>
      <c r="J20" s="819"/>
      <c r="K20" s="819"/>
      <c r="L20" s="832">
        <f>SUM(L16+L19)</f>
        <v>0</v>
      </c>
      <c r="M20" s="832"/>
      <c r="N20" s="833"/>
      <c r="O20" s="3"/>
      <c r="P20" s="3"/>
      <c r="Q20" s="3"/>
    </row>
    <row r="21" spans="1:17" ht="16.5" thickTop="1" thickBot="1" x14ac:dyDescent="0.3">
      <c r="A21" s="3"/>
      <c r="B21" s="205">
        <v>15</v>
      </c>
      <c r="C21" s="819" t="s">
        <v>82</v>
      </c>
      <c r="D21" s="819"/>
      <c r="E21" s="819"/>
      <c r="F21" s="819"/>
      <c r="G21" s="819"/>
      <c r="H21" s="819"/>
      <c r="I21" s="819"/>
      <c r="J21" s="819"/>
      <c r="K21" s="819"/>
      <c r="L21" s="794">
        <f>SUM(L13+L20)</f>
        <v>116623</v>
      </c>
      <c r="M21" s="832"/>
      <c r="N21" s="833"/>
      <c r="O21" s="3"/>
      <c r="P21" s="3"/>
      <c r="Q21" s="3"/>
    </row>
    <row r="22" spans="1:17" ht="15.75" thickTop="1" x14ac:dyDescent="0.25">
      <c r="A22" s="3"/>
      <c r="B22" s="206">
        <v>16</v>
      </c>
      <c r="C22" s="821" t="s">
        <v>83</v>
      </c>
      <c r="D22" s="821"/>
      <c r="E22" s="821"/>
      <c r="F22" s="821"/>
      <c r="G22" s="821"/>
      <c r="H22" s="821"/>
      <c r="I22" s="821"/>
      <c r="J22" s="821"/>
      <c r="K22" s="821"/>
      <c r="L22" s="796">
        <v>116623</v>
      </c>
      <c r="M22" s="796"/>
      <c r="N22" s="797"/>
      <c r="O22" s="3"/>
      <c r="P22" s="3"/>
      <c r="Q22" s="3"/>
    </row>
    <row r="23" spans="1:17" x14ac:dyDescent="0.25">
      <c r="A23" s="3"/>
      <c r="B23" s="591">
        <v>17</v>
      </c>
      <c r="C23" s="834" t="s">
        <v>84</v>
      </c>
      <c r="D23" s="834"/>
      <c r="E23" s="834"/>
      <c r="F23" s="834"/>
      <c r="G23" s="834"/>
      <c r="H23" s="834"/>
      <c r="I23" s="834"/>
      <c r="J23" s="834"/>
      <c r="K23" s="834"/>
      <c r="L23" s="837">
        <v>116623</v>
      </c>
      <c r="M23" s="837"/>
      <c r="N23" s="838"/>
      <c r="O23" s="3"/>
      <c r="P23" s="3"/>
      <c r="Q23" s="3"/>
    </row>
    <row r="24" spans="1:17" x14ac:dyDescent="0.25">
      <c r="A24" s="3"/>
      <c r="B24" s="591">
        <v>18</v>
      </c>
      <c r="C24" s="834" t="s">
        <v>85</v>
      </c>
      <c r="D24" s="834"/>
      <c r="E24" s="834"/>
      <c r="F24" s="834"/>
      <c r="G24" s="834"/>
      <c r="H24" s="834"/>
      <c r="I24" s="834"/>
      <c r="J24" s="834"/>
      <c r="K24" s="834"/>
      <c r="L24" s="837"/>
      <c r="M24" s="837"/>
      <c r="N24" s="838"/>
      <c r="O24" s="3"/>
      <c r="P24" s="3"/>
      <c r="Q24" s="3"/>
    </row>
    <row r="25" spans="1:17" ht="15.75" thickBot="1" x14ac:dyDescent="0.3">
      <c r="A25" s="3"/>
      <c r="B25" s="208">
        <v>19</v>
      </c>
      <c r="C25" s="823" t="s">
        <v>86</v>
      </c>
      <c r="D25" s="823"/>
      <c r="E25" s="823"/>
      <c r="F25" s="823"/>
      <c r="G25" s="823"/>
      <c r="H25" s="823"/>
      <c r="I25" s="823"/>
      <c r="J25" s="823"/>
      <c r="K25" s="823"/>
      <c r="L25" s="792"/>
      <c r="M25" s="792"/>
      <c r="N25" s="793"/>
      <c r="O25" s="3"/>
      <c r="P25" s="3"/>
      <c r="Q25" s="3"/>
    </row>
    <row r="26" spans="1:17" ht="15.75" thickTop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</sheetData>
  <mergeCells count="41">
    <mergeCell ref="C25:K25"/>
    <mergeCell ref="C20:K20"/>
    <mergeCell ref="C21:K21"/>
    <mergeCell ref="L13:N13"/>
    <mergeCell ref="L14:N14"/>
    <mergeCell ref="L15:N15"/>
    <mergeCell ref="L16:N16"/>
    <mergeCell ref="L24:N24"/>
    <mergeCell ref="L25:N25"/>
    <mergeCell ref="L18:N18"/>
    <mergeCell ref="L19:N19"/>
    <mergeCell ref="L20:N20"/>
    <mergeCell ref="L21:N21"/>
    <mergeCell ref="L22:N22"/>
    <mergeCell ref="L23:N23"/>
    <mergeCell ref="L10:N10"/>
    <mergeCell ref="L17:N17"/>
    <mergeCell ref="C22:K22"/>
    <mergeCell ref="C23:K23"/>
    <mergeCell ref="C24:K24"/>
    <mergeCell ref="L11:N11"/>
    <mergeCell ref="C16:K16"/>
    <mergeCell ref="C17:K17"/>
    <mergeCell ref="C18:K18"/>
    <mergeCell ref="C19:K19"/>
    <mergeCell ref="C15:K15"/>
    <mergeCell ref="C10:K10"/>
    <mergeCell ref="C11:K11"/>
    <mergeCell ref="C12:K12"/>
    <mergeCell ref="C13:K13"/>
    <mergeCell ref="C14:K14"/>
    <mergeCell ref="C9:K9"/>
    <mergeCell ref="B4:N4"/>
    <mergeCell ref="C5:M5"/>
    <mergeCell ref="C6:K6"/>
    <mergeCell ref="C7:K7"/>
    <mergeCell ref="C8:K8"/>
    <mergeCell ref="L6:N6"/>
    <mergeCell ref="L7:N7"/>
    <mergeCell ref="L8:N8"/>
    <mergeCell ref="L9:N9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&amp;R8. melléklet a 7/2018. (V.30.) önkormányzati rendelethez, 
adatok  Ft-ban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B1:Q28"/>
  <sheetViews>
    <sheetView view="pageBreakPreview" zoomScale="60" zoomScaleNormal="100" workbookViewId="0">
      <selection activeCell="G37" sqref="G37"/>
    </sheetView>
  </sheetViews>
  <sheetFormatPr defaultRowHeight="15" x14ac:dyDescent="0.25"/>
  <cols>
    <col min="1" max="1" width="2.5703125" customWidth="1"/>
    <col min="2" max="2" width="5" customWidth="1"/>
    <col min="13" max="13" width="0.140625" customWidth="1"/>
    <col min="14" max="14" width="9.140625" hidden="1" customWidth="1"/>
    <col min="15" max="15" width="24.7109375" customWidth="1"/>
  </cols>
  <sheetData>
    <row r="1" spans="2:17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2:17" ht="15.75" x14ac:dyDescent="0.25">
      <c r="B2" s="48"/>
      <c r="C2" s="48" t="s">
        <v>654</v>
      </c>
      <c r="D2" s="48"/>
      <c r="E2" s="48"/>
      <c r="F2" s="48"/>
      <c r="G2" s="48"/>
      <c r="H2" s="3"/>
      <c r="I2" s="3"/>
      <c r="J2" s="3"/>
      <c r="K2" s="3"/>
      <c r="L2" s="3"/>
      <c r="M2" s="3"/>
      <c r="N2" s="3"/>
      <c r="O2" s="3"/>
      <c r="P2" s="3"/>
      <c r="Q2" s="3"/>
    </row>
    <row r="3" spans="2:17" ht="15.75" thickBo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2:17" ht="17.25" thickTop="1" thickBot="1" x14ac:dyDescent="0.3">
      <c r="B4" s="3"/>
      <c r="C4" s="809" t="s">
        <v>65</v>
      </c>
      <c r="D4" s="810"/>
      <c r="E4" s="810"/>
      <c r="F4" s="810"/>
      <c r="G4" s="810"/>
      <c r="H4" s="810"/>
      <c r="I4" s="810"/>
      <c r="J4" s="810"/>
      <c r="K4" s="810"/>
      <c r="L4" s="810"/>
      <c r="M4" s="810"/>
      <c r="N4" s="810"/>
      <c r="O4" s="811"/>
      <c r="P4" s="3"/>
      <c r="Q4" s="3"/>
    </row>
    <row r="5" spans="2:17" ht="15.75" thickBot="1" x14ac:dyDescent="0.3">
      <c r="B5" s="3"/>
      <c r="C5" s="200"/>
      <c r="D5" s="812" t="s">
        <v>67</v>
      </c>
      <c r="E5" s="813"/>
      <c r="F5" s="813"/>
      <c r="G5" s="813"/>
      <c r="H5" s="813"/>
      <c r="I5" s="813"/>
      <c r="J5" s="813"/>
      <c r="K5" s="813"/>
      <c r="L5" s="813"/>
      <c r="M5" s="813"/>
      <c r="N5" s="814"/>
      <c r="O5" s="710"/>
      <c r="P5" s="3"/>
      <c r="Q5" s="3"/>
    </row>
    <row r="6" spans="2:17" ht="15.75" thickBot="1" x14ac:dyDescent="0.3">
      <c r="B6" s="3"/>
      <c r="C6" s="210">
        <v>1</v>
      </c>
      <c r="D6" s="815">
        <v>2</v>
      </c>
      <c r="E6" s="815"/>
      <c r="F6" s="815"/>
      <c r="G6" s="815"/>
      <c r="H6" s="815"/>
      <c r="I6" s="815"/>
      <c r="J6" s="815"/>
      <c r="K6" s="815"/>
      <c r="L6" s="815"/>
      <c r="M6" s="839">
        <v>3</v>
      </c>
      <c r="N6" s="828"/>
      <c r="O6" s="829"/>
      <c r="P6" s="3"/>
      <c r="Q6" s="3"/>
    </row>
    <row r="7" spans="2:17" x14ac:dyDescent="0.25">
      <c r="B7" s="3"/>
      <c r="C7" s="201">
        <v>1</v>
      </c>
      <c r="D7" s="816" t="s">
        <v>68</v>
      </c>
      <c r="E7" s="816"/>
      <c r="F7" s="816"/>
      <c r="G7" s="816"/>
      <c r="H7" s="816"/>
      <c r="I7" s="816"/>
      <c r="J7" s="816"/>
      <c r="K7" s="816"/>
      <c r="L7" s="816"/>
      <c r="M7" s="804">
        <v>2138715</v>
      </c>
      <c r="N7" s="824"/>
      <c r="O7" s="825"/>
      <c r="P7" s="3"/>
      <c r="Q7" s="3"/>
    </row>
    <row r="8" spans="2:17" ht="15.75" thickBot="1" x14ac:dyDescent="0.3">
      <c r="B8" s="3"/>
      <c r="C8" s="202">
        <v>2</v>
      </c>
      <c r="D8" s="808" t="s">
        <v>69</v>
      </c>
      <c r="E8" s="808"/>
      <c r="F8" s="808"/>
      <c r="G8" s="808"/>
      <c r="H8" s="808"/>
      <c r="I8" s="808"/>
      <c r="J8" s="808"/>
      <c r="K8" s="808"/>
      <c r="L8" s="808"/>
      <c r="M8" s="800">
        <v>13759357</v>
      </c>
      <c r="N8" s="826"/>
      <c r="O8" s="827"/>
      <c r="P8" s="3"/>
      <c r="Q8" s="3"/>
    </row>
    <row r="9" spans="2:17" ht="15.75" thickBot="1" x14ac:dyDescent="0.3">
      <c r="B9" s="3"/>
      <c r="C9" s="203">
        <v>3</v>
      </c>
      <c r="D9" s="817" t="s">
        <v>70</v>
      </c>
      <c r="E9" s="817"/>
      <c r="F9" s="817"/>
      <c r="G9" s="817"/>
      <c r="H9" s="817"/>
      <c r="I9" s="817"/>
      <c r="J9" s="817"/>
      <c r="K9" s="817"/>
      <c r="L9" s="817"/>
      <c r="M9" s="802">
        <f>SUM(M7-M8)</f>
        <v>-11620642</v>
      </c>
      <c r="N9" s="828"/>
      <c r="O9" s="829"/>
      <c r="P9" s="3"/>
      <c r="Q9" s="3"/>
    </row>
    <row r="10" spans="2:17" x14ac:dyDescent="0.25">
      <c r="B10" s="3"/>
      <c r="C10" s="201">
        <v>4</v>
      </c>
      <c r="D10" s="816" t="s">
        <v>71</v>
      </c>
      <c r="E10" s="816"/>
      <c r="F10" s="816"/>
      <c r="G10" s="816"/>
      <c r="H10" s="816"/>
      <c r="I10" s="816"/>
      <c r="J10" s="816"/>
      <c r="K10" s="816"/>
      <c r="L10" s="816"/>
      <c r="M10" s="804">
        <v>12045968</v>
      </c>
      <c r="N10" s="824"/>
      <c r="O10" s="825"/>
      <c r="P10" s="3"/>
      <c r="Q10" s="3"/>
    </row>
    <row r="11" spans="2:17" ht="15.75" thickBot="1" x14ac:dyDescent="0.3">
      <c r="B11" s="3"/>
      <c r="C11" s="202">
        <v>5</v>
      </c>
      <c r="D11" s="808" t="s">
        <v>72</v>
      </c>
      <c r="E11" s="808"/>
      <c r="F11" s="808"/>
      <c r="G11" s="808"/>
      <c r="H11" s="808"/>
      <c r="I11" s="808"/>
      <c r="J11" s="808"/>
      <c r="K11" s="808"/>
      <c r="L11" s="808"/>
      <c r="M11" s="826"/>
      <c r="N11" s="826"/>
      <c r="O11" s="827"/>
      <c r="P11" s="3"/>
      <c r="Q11" s="3"/>
    </row>
    <row r="12" spans="2:17" ht="15.75" thickBot="1" x14ac:dyDescent="0.3">
      <c r="B12" s="3"/>
      <c r="C12" s="204">
        <v>6</v>
      </c>
      <c r="D12" s="818" t="s">
        <v>73</v>
      </c>
      <c r="E12" s="818"/>
      <c r="F12" s="818"/>
      <c r="G12" s="818"/>
      <c r="H12" s="818"/>
      <c r="I12" s="818"/>
      <c r="J12" s="818"/>
      <c r="K12" s="818"/>
      <c r="L12" s="818"/>
      <c r="M12" s="806">
        <f>SUM(M10-M11)</f>
        <v>12045968</v>
      </c>
      <c r="N12" s="830"/>
      <c r="O12" s="831"/>
      <c r="P12" s="3"/>
      <c r="Q12" s="3"/>
    </row>
    <row r="13" spans="2:17" ht="16.5" thickTop="1" thickBot="1" x14ac:dyDescent="0.3">
      <c r="B13" s="3"/>
      <c r="C13" s="205">
        <v>7</v>
      </c>
      <c r="D13" s="819" t="s">
        <v>74</v>
      </c>
      <c r="E13" s="819"/>
      <c r="F13" s="819"/>
      <c r="G13" s="819"/>
      <c r="H13" s="819"/>
      <c r="I13" s="819"/>
      <c r="J13" s="819"/>
      <c r="K13" s="819"/>
      <c r="L13" s="819"/>
      <c r="M13" s="794">
        <f>SUM(M9+M12)</f>
        <v>425326</v>
      </c>
      <c r="N13" s="832"/>
      <c r="O13" s="833"/>
      <c r="P13" s="3"/>
      <c r="Q13" s="3"/>
    </row>
    <row r="14" spans="2:17" ht="15.75" thickTop="1" x14ac:dyDescent="0.25">
      <c r="B14" s="3"/>
      <c r="C14" s="201">
        <v>8</v>
      </c>
      <c r="D14" s="816" t="s">
        <v>75</v>
      </c>
      <c r="E14" s="816"/>
      <c r="F14" s="816"/>
      <c r="G14" s="816"/>
      <c r="H14" s="816"/>
      <c r="I14" s="816"/>
      <c r="J14" s="816"/>
      <c r="K14" s="816"/>
      <c r="L14" s="816"/>
      <c r="M14" s="824">
        <v>0</v>
      </c>
      <c r="N14" s="824"/>
      <c r="O14" s="825"/>
      <c r="P14" s="3"/>
      <c r="Q14" s="3"/>
    </row>
    <row r="15" spans="2:17" ht="15.75" thickBot="1" x14ac:dyDescent="0.3">
      <c r="B15" s="3"/>
      <c r="C15" s="202">
        <v>9</v>
      </c>
      <c r="D15" s="808" t="s">
        <v>76</v>
      </c>
      <c r="E15" s="808"/>
      <c r="F15" s="808"/>
      <c r="G15" s="808"/>
      <c r="H15" s="808"/>
      <c r="I15" s="808"/>
      <c r="J15" s="808"/>
      <c r="K15" s="808"/>
      <c r="L15" s="808"/>
      <c r="M15" s="826">
        <v>0</v>
      </c>
      <c r="N15" s="826"/>
      <c r="O15" s="827"/>
      <c r="P15" s="3"/>
      <c r="Q15" s="3"/>
    </row>
    <row r="16" spans="2:17" ht="15.75" thickBot="1" x14ac:dyDescent="0.3">
      <c r="B16" s="3"/>
      <c r="C16" s="203">
        <v>10</v>
      </c>
      <c r="D16" s="817" t="s">
        <v>77</v>
      </c>
      <c r="E16" s="817"/>
      <c r="F16" s="817"/>
      <c r="G16" s="817"/>
      <c r="H16" s="817"/>
      <c r="I16" s="817"/>
      <c r="J16" s="817"/>
      <c r="K16" s="817"/>
      <c r="L16" s="817"/>
      <c r="M16" s="828">
        <f>SUM(M14:M15)</f>
        <v>0</v>
      </c>
      <c r="N16" s="828"/>
      <c r="O16" s="829"/>
      <c r="P16" s="3"/>
      <c r="Q16" s="3"/>
    </row>
    <row r="17" spans="2:17" x14ac:dyDescent="0.25">
      <c r="B17" s="3"/>
      <c r="C17" s="201">
        <v>11</v>
      </c>
      <c r="D17" s="816" t="s">
        <v>78</v>
      </c>
      <c r="E17" s="816"/>
      <c r="F17" s="816"/>
      <c r="G17" s="816"/>
      <c r="H17" s="816"/>
      <c r="I17" s="816"/>
      <c r="J17" s="816"/>
      <c r="K17" s="816"/>
      <c r="L17" s="816"/>
      <c r="M17" s="824">
        <v>0</v>
      </c>
      <c r="N17" s="824"/>
      <c r="O17" s="825"/>
      <c r="P17" s="3"/>
      <c r="Q17" s="3"/>
    </row>
    <row r="18" spans="2:17" ht="15.75" thickBot="1" x14ac:dyDescent="0.3">
      <c r="B18" s="3"/>
      <c r="C18" s="202">
        <v>12</v>
      </c>
      <c r="D18" s="808" t="s">
        <v>79</v>
      </c>
      <c r="E18" s="808"/>
      <c r="F18" s="808"/>
      <c r="G18" s="808"/>
      <c r="H18" s="808"/>
      <c r="I18" s="808"/>
      <c r="J18" s="808"/>
      <c r="K18" s="808"/>
      <c r="L18" s="808"/>
      <c r="M18" s="826">
        <v>0</v>
      </c>
      <c r="N18" s="826"/>
      <c r="O18" s="827"/>
      <c r="P18" s="3"/>
      <c r="Q18" s="3"/>
    </row>
    <row r="19" spans="2:17" ht="15.75" thickBot="1" x14ac:dyDescent="0.3">
      <c r="B19" s="3"/>
      <c r="C19" s="204">
        <v>13</v>
      </c>
      <c r="D19" s="818" t="s">
        <v>80</v>
      </c>
      <c r="E19" s="818"/>
      <c r="F19" s="818"/>
      <c r="G19" s="818"/>
      <c r="H19" s="818"/>
      <c r="I19" s="818"/>
      <c r="J19" s="818"/>
      <c r="K19" s="818"/>
      <c r="L19" s="818"/>
      <c r="M19" s="830">
        <f>SUM(M17:M18)</f>
        <v>0</v>
      </c>
      <c r="N19" s="830"/>
      <c r="O19" s="831"/>
      <c r="P19" s="3"/>
      <c r="Q19" s="3"/>
    </row>
    <row r="20" spans="2:17" ht="16.5" thickTop="1" thickBot="1" x14ac:dyDescent="0.3">
      <c r="B20" s="3"/>
      <c r="C20" s="205">
        <v>14</v>
      </c>
      <c r="D20" s="819" t="s">
        <v>81</v>
      </c>
      <c r="E20" s="819"/>
      <c r="F20" s="819"/>
      <c r="G20" s="819"/>
      <c r="H20" s="819"/>
      <c r="I20" s="819"/>
      <c r="J20" s="819"/>
      <c r="K20" s="819"/>
      <c r="L20" s="819"/>
      <c r="M20" s="832">
        <f>SUM(M16+M19)</f>
        <v>0</v>
      </c>
      <c r="N20" s="832"/>
      <c r="O20" s="833"/>
      <c r="P20" s="3"/>
      <c r="Q20" s="3"/>
    </row>
    <row r="21" spans="2:17" ht="16.5" thickTop="1" thickBot="1" x14ac:dyDescent="0.3">
      <c r="B21" s="3"/>
      <c r="C21" s="205">
        <v>15</v>
      </c>
      <c r="D21" s="819" t="s">
        <v>82</v>
      </c>
      <c r="E21" s="819"/>
      <c r="F21" s="819"/>
      <c r="G21" s="819"/>
      <c r="H21" s="819"/>
      <c r="I21" s="819"/>
      <c r="J21" s="819"/>
      <c r="K21" s="819"/>
      <c r="L21" s="819"/>
      <c r="M21" s="794">
        <f>SUM(M13+M20)</f>
        <v>425326</v>
      </c>
      <c r="N21" s="832"/>
      <c r="O21" s="833"/>
      <c r="P21" s="3"/>
      <c r="Q21" s="3"/>
    </row>
    <row r="22" spans="2:17" ht="15.75" thickTop="1" x14ac:dyDescent="0.25">
      <c r="B22" s="3"/>
      <c r="C22" s="206">
        <v>16</v>
      </c>
      <c r="D22" s="821" t="s">
        <v>83</v>
      </c>
      <c r="E22" s="821"/>
      <c r="F22" s="821"/>
      <c r="G22" s="821"/>
      <c r="H22" s="821"/>
      <c r="I22" s="821"/>
      <c r="J22" s="821"/>
      <c r="K22" s="821"/>
      <c r="L22" s="821"/>
      <c r="M22" s="796">
        <v>425326</v>
      </c>
      <c r="N22" s="796"/>
      <c r="O22" s="797"/>
      <c r="P22" s="3"/>
      <c r="Q22" s="3"/>
    </row>
    <row r="23" spans="2:17" x14ac:dyDescent="0.25">
      <c r="B23" s="3"/>
      <c r="C23" s="207">
        <v>17</v>
      </c>
      <c r="D23" s="822" t="s">
        <v>84</v>
      </c>
      <c r="E23" s="822"/>
      <c r="F23" s="822"/>
      <c r="G23" s="822"/>
      <c r="H23" s="822"/>
      <c r="I23" s="822"/>
      <c r="J23" s="822"/>
      <c r="K23" s="822"/>
      <c r="L23" s="822"/>
      <c r="M23" s="840"/>
      <c r="N23" s="840"/>
      <c r="O23" s="841"/>
      <c r="P23" s="3"/>
      <c r="Q23" s="3"/>
    </row>
    <row r="24" spans="2:17" x14ac:dyDescent="0.25">
      <c r="B24" s="3"/>
      <c r="C24" s="207">
        <v>18</v>
      </c>
      <c r="D24" s="822" t="s">
        <v>85</v>
      </c>
      <c r="E24" s="822"/>
      <c r="F24" s="822"/>
      <c r="G24" s="822"/>
      <c r="H24" s="822"/>
      <c r="I24" s="822"/>
      <c r="J24" s="822"/>
      <c r="K24" s="822"/>
      <c r="L24" s="822"/>
      <c r="M24" s="840"/>
      <c r="N24" s="840"/>
      <c r="O24" s="841"/>
      <c r="P24" s="3"/>
      <c r="Q24" s="3"/>
    </row>
    <row r="25" spans="2:17" ht="15.75" thickBot="1" x14ac:dyDescent="0.3">
      <c r="B25" s="3"/>
      <c r="C25" s="208">
        <v>19</v>
      </c>
      <c r="D25" s="823" t="s">
        <v>86</v>
      </c>
      <c r="E25" s="823"/>
      <c r="F25" s="823"/>
      <c r="G25" s="823"/>
      <c r="H25" s="823"/>
      <c r="I25" s="823"/>
      <c r="J25" s="823"/>
      <c r="K25" s="823"/>
      <c r="L25" s="823"/>
      <c r="M25" s="842"/>
      <c r="N25" s="842"/>
      <c r="O25" s="843"/>
      <c r="P25" s="3"/>
      <c r="Q25" s="3"/>
    </row>
    <row r="26" spans="2:17" ht="15.75" thickTop="1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2:17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2:17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</sheetData>
  <mergeCells count="42">
    <mergeCell ref="D23:L23"/>
    <mergeCell ref="M23:O23"/>
    <mergeCell ref="D24:L24"/>
    <mergeCell ref="M24:O24"/>
    <mergeCell ref="D25:L25"/>
    <mergeCell ref="M25:O25"/>
    <mergeCell ref="D20:L20"/>
    <mergeCell ref="M20:O20"/>
    <mergeCell ref="D21:L21"/>
    <mergeCell ref="M21:O21"/>
    <mergeCell ref="D22:L22"/>
    <mergeCell ref="M22:O22"/>
    <mergeCell ref="D17:L17"/>
    <mergeCell ref="M17:O17"/>
    <mergeCell ref="D18:L18"/>
    <mergeCell ref="M18:O18"/>
    <mergeCell ref="D19:L19"/>
    <mergeCell ref="M19:O19"/>
    <mergeCell ref="D14:L14"/>
    <mergeCell ref="M14:O14"/>
    <mergeCell ref="D15:L15"/>
    <mergeCell ref="M15:O15"/>
    <mergeCell ref="D16:L16"/>
    <mergeCell ref="M16:O16"/>
    <mergeCell ref="D11:L11"/>
    <mergeCell ref="M11:O11"/>
    <mergeCell ref="D12:L12"/>
    <mergeCell ref="M12:O12"/>
    <mergeCell ref="D13:L13"/>
    <mergeCell ref="M13:O13"/>
    <mergeCell ref="D8:L8"/>
    <mergeCell ref="M8:O8"/>
    <mergeCell ref="D9:L9"/>
    <mergeCell ref="M9:O9"/>
    <mergeCell ref="D10:L10"/>
    <mergeCell ref="M10:O10"/>
    <mergeCell ref="C4:O4"/>
    <mergeCell ref="D5:N5"/>
    <mergeCell ref="D6:L6"/>
    <mergeCell ref="M6:O6"/>
    <mergeCell ref="D7:L7"/>
    <mergeCell ref="M7:O7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&amp;R 9. melléklet a 7/2018. (V.30.) önkormányzati rendelethez, 
adatok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13</vt:i4>
      </vt:variant>
    </vt:vector>
  </HeadingPairs>
  <TitlesOfParts>
    <vt:vector size="36" baseType="lpstr">
      <vt:lpstr>1.m .Önkormányzat összesített</vt:lpstr>
      <vt:lpstr>2.m Önkormányzati feladatok</vt:lpstr>
      <vt:lpstr>3. Polg Hiv</vt:lpstr>
      <vt:lpstr>4.m.Műv. és Könyv.</vt:lpstr>
      <vt:lpstr>5.m.Önkorm Óvoda</vt:lpstr>
      <vt:lpstr>6.m.Maradványkimutatás Önk.</vt:lpstr>
      <vt:lpstr>7.m.Maradványkimutatás Hivatal</vt:lpstr>
      <vt:lpstr>8.m.Maradványkimutatás Óvoda</vt:lpstr>
      <vt:lpstr>9.m.Maradványkimutatás Műv.ház</vt:lpstr>
      <vt:lpstr>10.m. Támogatások</vt:lpstr>
      <vt:lpstr>11.m. közvetett támogatás</vt:lpstr>
      <vt:lpstr>12.m.finanszírozás</vt:lpstr>
      <vt:lpstr>13.m. Mérleg</vt:lpstr>
      <vt:lpstr>14.m. Pénzforgalom</vt:lpstr>
      <vt:lpstr>15.m. Mutatószámok, feladatm.</vt:lpstr>
      <vt:lpstr>16.m. hosszú távú kötelez.</vt:lpstr>
      <vt:lpstr>17.m. Vagyonkimutatás</vt:lpstr>
      <vt:lpstr>18. m. Felhalmozás</vt:lpstr>
      <vt:lpstr>19.m.Egyszerűsített mérleg</vt:lpstr>
      <vt:lpstr>20.m. Egysz.pénzforgalmi jelent</vt:lpstr>
      <vt:lpstr>21.m.Egysz.eredménykimutatás</vt:lpstr>
      <vt:lpstr>22.m. Egysz.maradvány kim.</vt:lpstr>
      <vt:lpstr>23.m. Részesedések</vt:lpstr>
      <vt:lpstr>'13.m. Mérleg'!_GoBack</vt:lpstr>
      <vt:lpstr>'2.m Önkormányzati feladatok'!Nyomtatási_cím</vt:lpstr>
      <vt:lpstr>'3. Polg Hiv'!Nyomtatási_cím</vt:lpstr>
      <vt:lpstr>'4.m.Műv. és Könyv.'!Nyomtatási_cím</vt:lpstr>
      <vt:lpstr>'5.m.Önkorm Óvoda'!Nyomtatási_cím</vt:lpstr>
      <vt:lpstr>'1.m .Önkormányzat összesített'!Nyomtatási_terület</vt:lpstr>
      <vt:lpstr>'16.m. hosszú távú kötelez.'!Nyomtatási_terület</vt:lpstr>
      <vt:lpstr>'17.m. Vagyonkimutatás'!Nyomtatási_terület</vt:lpstr>
      <vt:lpstr>'2.m Önkormányzati feladatok'!Nyomtatási_terület</vt:lpstr>
      <vt:lpstr>'23.m. Részesedések'!Nyomtatási_terület</vt:lpstr>
      <vt:lpstr>'3. Polg Hiv'!Nyomtatási_terület</vt:lpstr>
      <vt:lpstr>'4.m.Műv. és Könyv.'!Nyomtatási_terület</vt:lpstr>
      <vt:lpstr>'5.m.Önkorm Óvoda'!Nyomtatási_terület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Titkárság</cp:lastModifiedBy>
  <cp:lastPrinted>2018-11-29T09:52:11Z</cp:lastPrinted>
  <dcterms:created xsi:type="dcterms:W3CDTF">2015-04-17T09:44:37Z</dcterms:created>
  <dcterms:modified xsi:type="dcterms:W3CDTF">2018-11-29T09:52:13Z</dcterms:modified>
</cp:coreProperties>
</file>