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9320" windowHeight="10110" activeTab="1"/>
  </bookViews>
  <sheets>
    <sheet name="Tartalomjegyzék" sheetId="16" r:id="rId1"/>
    <sheet name="1.sz.Mérleg" sheetId="1" r:id="rId2"/>
    <sheet name="2.sz.Összesítő" sheetId="4" r:id="rId3"/>
    <sheet name="3.sz.Önkormányzat" sheetId="2" r:id="rId4"/>
    <sheet name="4.sz.Cházi Közös Önk.Hiv." sheetId="3" r:id="rId5"/>
    <sheet name="5.sz.Óvoda" sheetId="5" r:id="rId6"/>
    <sheet name="6.sz.Könyvtár" sheetId="7" r:id="rId7"/>
    <sheet name="7.sz.Műv.Ház" sheetId="8" r:id="rId8"/>
    <sheet name="8.sz.CSSK" sheetId="9" r:id="rId9"/>
    <sheet name="9.sz.Bölcsőde" sheetId="10" r:id="rId10"/>
    <sheet name="10.sz.KSZKI" sheetId="11" r:id="rId11"/>
    <sheet name="11.sz.Pályázatok" sheetId="13" r:id="rId12"/>
    <sheet name="12.sz.Kedvezmény" sheetId="14" r:id="rId13"/>
    <sheet name="13.sz.Ei.felhasználás" sheetId="15" r:id="rId14"/>
  </sheets>
  <definedNames>
    <definedName name="_xlnm.Print_Area" localSheetId="2">'2.sz.Összesítő'!$A$1:$O$49</definedName>
  </definedNames>
  <calcPr calcId="114210"/>
</workbook>
</file>

<file path=xl/calcChain.xml><?xml version="1.0" encoding="utf-8"?>
<calcChain xmlns="http://schemas.openxmlformats.org/spreadsheetml/2006/main">
  <c r="O37" i="4"/>
  <c r="K22"/>
  <c r="I20"/>
  <c r="I21"/>
  <c r="K14" i="11"/>
  <c r="K32" i="4"/>
  <c r="K5" i="9"/>
  <c r="I7" i="4"/>
  <c r="I19"/>
  <c r="I22"/>
  <c r="I30"/>
  <c r="I12"/>
  <c r="I45"/>
  <c r="J12"/>
  <c r="L12"/>
  <c r="J24"/>
  <c r="J46"/>
  <c r="K24"/>
  <c r="K46"/>
  <c r="F46"/>
  <c r="F19"/>
  <c r="F34"/>
  <c r="F45"/>
  <c r="F18"/>
  <c r="F20"/>
  <c r="F28"/>
  <c r="F32"/>
  <c r="F33"/>
  <c r="F44"/>
  <c r="E24"/>
  <c r="E46"/>
  <c r="E7"/>
  <c r="E9"/>
  <c r="E16"/>
  <c r="E22"/>
  <c r="E30"/>
  <c r="E34"/>
  <c r="E45"/>
  <c r="E6"/>
  <c r="E10"/>
  <c r="E15"/>
  <c r="E17"/>
  <c r="E18"/>
  <c r="E20"/>
  <c r="E21"/>
  <c r="E28"/>
  <c r="E32"/>
  <c r="E33"/>
  <c r="E35"/>
  <c r="E44"/>
  <c r="D30"/>
  <c r="D34"/>
  <c r="D45"/>
  <c r="D18"/>
  <c r="D20"/>
  <c r="D21"/>
  <c r="D25"/>
  <c r="D27"/>
  <c r="D28"/>
  <c r="D29"/>
  <c r="D31"/>
  <c r="D32"/>
  <c r="D33"/>
  <c r="D35"/>
  <c r="D44"/>
  <c r="K12" i="2"/>
  <c r="C18" i="15"/>
  <c r="C8"/>
  <c r="E6"/>
  <c r="D6"/>
  <c r="C6"/>
  <c r="C16"/>
  <c r="D16" i="13"/>
  <c r="B9"/>
  <c r="J35" i="4"/>
  <c r="J6" i="11"/>
  <c r="J8"/>
  <c r="J13"/>
  <c r="J9"/>
  <c r="G8"/>
  <c r="K6"/>
  <c r="K8"/>
  <c r="G6"/>
  <c r="J32" i="4"/>
  <c r="I32"/>
  <c r="K31"/>
  <c r="J31"/>
  <c r="I31"/>
  <c r="K27"/>
  <c r="I28"/>
  <c r="J28"/>
  <c r="J27"/>
  <c r="L27"/>
  <c r="D24"/>
  <c r="I18"/>
  <c r="J17"/>
  <c r="I17"/>
  <c r="J11"/>
  <c r="I11"/>
  <c r="J10"/>
  <c r="J6"/>
  <c r="G18" i="2"/>
  <c r="G6" i="9"/>
  <c r="G7"/>
  <c r="G5"/>
  <c r="L5" i="5"/>
  <c r="J5"/>
  <c r="I5" i="3"/>
  <c r="D14" i="1"/>
  <c r="L16"/>
  <c r="D14" i="13"/>
  <c r="E10"/>
  <c r="E11"/>
  <c r="E12"/>
  <c r="E13"/>
  <c r="M15" i="11"/>
  <c r="L15"/>
  <c r="M26" i="4"/>
  <c r="F18" i="1"/>
  <c r="N37" i="4"/>
  <c r="M37"/>
  <c r="B14" i="13"/>
  <c r="E9"/>
  <c r="E8"/>
  <c r="N30" i="15"/>
  <c r="M30"/>
  <c r="L30"/>
  <c r="K30"/>
  <c r="J30"/>
  <c r="I30"/>
  <c r="H30"/>
  <c r="G30"/>
  <c r="F30"/>
  <c r="E30"/>
  <c r="D30"/>
  <c r="C30"/>
  <c r="O30"/>
  <c r="O28"/>
  <c r="O26"/>
  <c r="O25"/>
  <c r="O24"/>
  <c r="O23"/>
  <c r="O21"/>
  <c r="N16"/>
  <c r="N31"/>
  <c r="M16"/>
  <c r="L16"/>
  <c r="L31"/>
  <c r="K16"/>
  <c r="J16"/>
  <c r="J31"/>
  <c r="I16"/>
  <c r="H16"/>
  <c r="H31"/>
  <c r="G16"/>
  <c r="F16"/>
  <c r="F31"/>
  <c r="E16"/>
  <c r="D16"/>
  <c r="D31"/>
  <c r="O13"/>
  <c r="O12"/>
  <c r="O7"/>
  <c r="C12" i="14"/>
  <c r="C27"/>
  <c r="B12"/>
  <c r="B27"/>
  <c r="C14" i="13"/>
  <c r="E14"/>
  <c r="E16"/>
  <c r="C16"/>
  <c r="C9" i="1"/>
  <c r="F13"/>
  <c r="L15"/>
  <c r="J14"/>
  <c r="K14"/>
  <c r="I14"/>
  <c r="F11"/>
  <c r="F12"/>
  <c r="F10"/>
  <c r="D9"/>
  <c r="D20"/>
  <c r="E9"/>
  <c r="L12"/>
  <c r="L13"/>
  <c r="L10"/>
  <c r="L11"/>
  <c r="J9"/>
  <c r="J20"/>
  <c r="K9"/>
  <c r="F16"/>
  <c r="F19"/>
  <c r="F15"/>
  <c r="C20"/>
  <c r="K7" i="11"/>
  <c r="K10"/>
  <c r="I15"/>
  <c r="H15"/>
  <c r="I35" i="4"/>
  <c r="I44"/>
  <c r="I46"/>
  <c r="I47"/>
  <c r="G7" i="11"/>
  <c r="G9"/>
  <c r="K9"/>
  <c r="G12"/>
  <c r="J12"/>
  <c r="K12"/>
  <c r="G13"/>
  <c r="K13"/>
  <c r="G14"/>
  <c r="E15"/>
  <c r="D15"/>
  <c r="G11"/>
  <c r="J11"/>
  <c r="K11"/>
  <c r="G10"/>
  <c r="G5"/>
  <c r="J5"/>
  <c r="J15"/>
  <c r="K35" i="4"/>
  <c r="B16" i="13"/>
  <c r="C15" i="11"/>
  <c r="K20" i="1"/>
  <c r="F9"/>
  <c r="L14"/>
  <c r="C31" i="15"/>
  <c r="E31"/>
  <c r="G31"/>
  <c r="I31"/>
  <c r="K31"/>
  <c r="M31"/>
  <c r="O16"/>
  <c r="O31"/>
  <c r="I9" i="1"/>
  <c r="L9"/>
  <c r="L20"/>
  <c r="D26"/>
  <c r="E20"/>
  <c r="F14"/>
  <c r="F20"/>
  <c r="D25"/>
  <c r="G15" i="11"/>
  <c r="E26" i="1"/>
  <c r="C25"/>
  <c r="E25"/>
  <c r="I20"/>
  <c r="C26"/>
  <c r="D6" i="10"/>
  <c r="E6"/>
  <c r="I6"/>
  <c r="J34" i="4"/>
  <c r="J45"/>
  <c r="L6" i="10"/>
  <c r="M6"/>
  <c r="C6"/>
  <c r="D10" i="5"/>
  <c r="E10"/>
  <c r="F10"/>
  <c r="H10"/>
  <c r="I10"/>
  <c r="J10"/>
  <c r="D6" i="8"/>
  <c r="E6"/>
  <c r="F6"/>
  <c r="H6"/>
  <c r="I6"/>
  <c r="J6"/>
  <c r="L6"/>
  <c r="M6"/>
  <c r="N6"/>
  <c r="C6"/>
  <c r="D6" i="7"/>
  <c r="H6"/>
  <c r="I6"/>
  <c r="J6"/>
  <c r="L6"/>
  <c r="C6"/>
  <c r="D8" i="3"/>
  <c r="I8"/>
  <c r="L8"/>
  <c r="M8"/>
  <c r="N8"/>
  <c r="C8"/>
  <c r="J8" i="9"/>
  <c r="K33" i="4"/>
  <c r="K44"/>
  <c r="K6" i="9"/>
  <c r="K7"/>
  <c r="C8"/>
  <c r="L8"/>
  <c r="I8"/>
  <c r="J33" i="4"/>
  <c r="J44"/>
  <c r="D8" i="9"/>
  <c r="E8"/>
  <c r="G44" i="4"/>
  <c r="E5"/>
  <c r="I23" i="2"/>
  <c r="J23"/>
  <c r="H23"/>
  <c r="D23"/>
  <c r="E23"/>
  <c r="F23"/>
  <c r="G49" i="4"/>
  <c r="C23" i="2"/>
  <c r="D5"/>
  <c r="C5"/>
  <c r="K5" i="11"/>
  <c r="K15"/>
  <c r="G5" i="10"/>
  <c r="K5" i="8"/>
  <c r="K6"/>
  <c r="G5"/>
  <c r="G6"/>
  <c r="K5" i="7"/>
  <c r="K6"/>
  <c r="G5"/>
  <c r="G6"/>
  <c r="K9" i="5"/>
  <c r="G9"/>
  <c r="G8"/>
  <c r="K7"/>
  <c r="G7"/>
  <c r="K6"/>
  <c r="G6"/>
  <c r="I5"/>
  <c r="H5"/>
  <c r="E5"/>
  <c r="D5"/>
  <c r="C5"/>
  <c r="G7" i="3"/>
  <c r="K6"/>
  <c r="K8"/>
  <c r="G6"/>
  <c r="J5"/>
  <c r="D5"/>
  <c r="C5"/>
  <c r="K22" i="2"/>
  <c r="G22"/>
  <c r="K21"/>
  <c r="G21"/>
  <c r="K20"/>
  <c r="G20"/>
  <c r="G19"/>
  <c r="K18"/>
  <c r="K17"/>
  <c r="G17"/>
  <c r="K16"/>
  <c r="G16"/>
  <c r="K15"/>
  <c r="G15"/>
  <c r="K14"/>
  <c r="G14"/>
  <c r="K13"/>
  <c r="G13"/>
  <c r="K11"/>
  <c r="G11"/>
  <c r="K10"/>
  <c r="G10"/>
  <c r="K9"/>
  <c r="G9"/>
  <c r="K8"/>
  <c r="G8"/>
  <c r="K7"/>
  <c r="G7"/>
  <c r="K6"/>
  <c r="G6"/>
  <c r="J5"/>
  <c r="I5"/>
  <c r="H5"/>
  <c r="F5"/>
  <c r="E5"/>
  <c r="G46" i="4"/>
  <c r="E47"/>
  <c r="G45"/>
  <c r="G47"/>
  <c r="D46"/>
  <c r="I5"/>
  <c r="K26"/>
  <c r="J26"/>
  <c r="I26"/>
  <c r="L28"/>
  <c r="L7"/>
  <c r="L8"/>
  <c r="L9"/>
  <c r="L10"/>
  <c r="L13"/>
  <c r="L14"/>
  <c r="L15"/>
  <c r="L16"/>
  <c r="L17"/>
  <c r="L18"/>
  <c r="L19"/>
  <c r="L20"/>
  <c r="L21"/>
  <c r="L22"/>
  <c r="L6"/>
  <c r="L36"/>
  <c r="H36"/>
  <c r="L35"/>
  <c r="H35"/>
  <c r="H34"/>
  <c r="L33"/>
  <c r="H33"/>
  <c r="L32"/>
  <c r="H32"/>
  <c r="H31"/>
  <c r="L31"/>
  <c r="D26"/>
  <c r="L30"/>
  <c r="H27"/>
  <c r="H28"/>
  <c r="H29"/>
  <c r="H30"/>
  <c r="E26"/>
  <c r="F26"/>
  <c r="G26"/>
  <c r="D23"/>
  <c r="H25"/>
  <c r="H24"/>
  <c r="H46"/>
  <c r="K5"/>
  <c r="K23"/>
  <c r="K34"/>
  <c r="K37"/>
  <c r="H6"/>
  <c r="H22"/>
  <c r="G5"/>
  <c r="G37"/>
  <c r="H11"/>
  <c r="D5"/>
  <c r="H7"/>
  <c r="H8"/>
  <c r="H9"/>
  <c r="H10"/>
  <c r="H13"/>
  <c r="H14"/>
  <c r="H15"/>
  <c r="H16"/>
  <c r="H17"/>
  <c r="H18"/>
  <c r="H19"/>
  <c r="H20"/>
  <c r="H21"/>
  <c r="L11"/>
  <c r="L44"/>
  <c r="J47"/>
  <c r="L26"/>
  <c r="H26"/>
  <c r="D37"/>
  <c r="F47"/>
  <c r="G5" i="2"/>
  <c r="I49" i="4"/>
  <c r="K8" i="9"/>
  <c r="E49" i="4"/>
  <c r="F49"/>
  <c r="J49"/>
  <c r="K10" i="5"/>
  <c r="G5"/>
  <c r="G10"/>
  <c r="G8" i="3"/>
  <c r="G8" i="9"/>
  <c r="J8" i="3"/>
  <c r="C10" i="5"/>
  <c r="D49" i="4"/>
  <c r="K5" i="2"/>
  <c r="G5" i="3"/>
  <c r="K5"/>
  <c r="K5" i="5"/>
  <c r="D47" i="4"/>
  <c r="H44"/>
  <c r="I37"/>
  <c r="G6" i="10"/>
  <c r="J5"/>
  <c r="K23" i="2"/>
  <c r="G23"/>
  <c r="H45" i="4"/>
  <c r="L24"/>
  <c r="L46"/>
  <c r="J5"/>
  <c r="H47"/>
  <c r="H49"/>
  <c r="J6" i="10"/>
  <c r="K5"/>
  <c r="K6"/>
  <c r="L49" i="4"/>
  <c r="L5"/>
  <c r="K49"/>
  <c r="J23"/>
  <c r="J37"/>
  <c r="E23"/>
  <c r="E37"/>
  <c r="F5"/>
  <c r="F37"/>
  <c r="K45"/>
  <c r="K47"/>
  <c r="L34"/>
  <c r="L45"/>
  <c r="L47"/>
  <c r="L37"/>
  <c r="L23"/>
  <c r="H37"/>
  <c r="H23"/>
  <c r="H5"/>
  <c r="L38"/>
  <c r="L40"/>
</calcChain>
</file>

<file path=xl/comments1.xml><?xml version="1.0" encoding="utf-8"?>
<comments xmlns="http://schemas.openxmlformats.org/spreadsheetml/2006/main">
  <authors>
    <author>Felhasználó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38"/>
          </rPr>
          <t>Felhasználó:</t>
        </r>
        <r>
          <rPr>
            <sz val="8"/>
            <color indexed="81"/>
            <rFont val="Tahoma"/>
            <family val="2"/>
            <charset val="238"/>
          </rPr>
          <t xml:space="preserve">
Még nem teljes!!
</t>
        </r>
      </text>
    </comment>
  </commentList>
</comments>
</file>

<file path=xl/sharedStrings.xml><?xml version="1.0" encoding="utf-8"?>
<sst xmlns="http://schemas.openxmlformats.org/spreadsheetml/2006/main" count="580" uniqueCount="262">
  <si>
    <t>Költségvetési bevételek</t>
  </si>
  <si>
    <t>eredeti előirányzat</t>
  </si>
  <si>
    <t>államigazgatási
 feladat</t>
  </si>
  <si>
    <t>önként vállalt
 feladat</t>
  </si>
  <si>
    <t>kötelező feladat</t>
  </si>
  <si>
    <t>Mindösszesen</t>
  </si>
  <si>
    <t>Költségvetési kiadások</t>
  </si>
  <si>
    <t>Egyéb működési bevételek</t>
  </si>
  <si>
    <t>1.</t>
  </si>
  <si>
    <t>ezer forint</t>
  </si>
  <si>
    <t>Kiadás</t>
  </si>
  <si>
    <t>Bevétel</t>
  </si>
  <si>
    <t>Különbözet</t>
  </si>
  <si>
    <t>Létszám</t>
  </si>
  <si>
    <t>Személyi+járulék</t>
  </si>
  <si>
    <t>Dologi</t>
  </si>
  <si>
    <t>Felhalmozási</t>
  </si>
  <si>
    <t>Intézményi bevétel / Egyéb támogatás</t>
  </si>
  <si>
    <t>Normatíva
Bevétel</t>
  </si>
  <si>
    <t>teljes
munkaidős</t>
  </si>
  <si>
    <t>rész-
munkaidős</t>
  </si>
  <si>
    <t>közfoglalkoztatott</t>
  </si>
  <si>
    <t>Önkormányzat</t>
  </si>
  <si>
    <t>Segélyezés</t>
  </si>
  <si>
    <t>Közfoglalkoztatás</t>
  </si>
  <si>
    <t>Pályázatok</t>
  </si>
  <si>
    <t>Polgármester, Alpolgármester, Képviselők, Bizottsági tagok</t>
  </si>
  <si>
    <t>Könyvtár</t>
  </si>
  <si>
    <t>Művelődési Ház</t>
  </si>
  <si>
    <t>Családsegítő Központ és Gyermekjóléti Központ</t>
  </si>
  <si>
    <t>Bölcsőde</t>
  </si>
  <si>
    <t>Kommunális Szolgáltató és Közfogl. Intézmény</t>
  </si>
  <si>
    <t>Cibakházi Vízmű</t>
  </si>
  <si>
    <t>Összesen</t>
  </si>
  <si>
    <t>Önkormányzati főösszeg</t>
  </si>
  <si>
    <t>Összesen Kiadás</t>
  </si>
  <si>
    <t>Önk. Kiegészítés</t>
  </si>
  <si>
    <t>Összesen Bevétel</t>
  </si>
  <si>
    <t>Feladat</t>
  </si>
  <si>
    <t>045160-Közutak, hidak, alagutak üzemeltetése, fenntartása</t>
  </si>
  <si>
    <t>013350-Az önk. Vagyonnal való gazd.kapcs.feladatok-Lakások</t>
  </si>
  <si>
    <t>013350-Az önk. Vagyonnal való gazd.kapcs.feladatok-Nem lakó ing.</t>
  </si>
  <si>
    <t>013390-Egyéb kiegészítő szolgáltatások</t>
  </si>
  <si>
    <t>064010-Közvilágítás</t>
  </si>
  <si>
    <t>Intézmény megnevezése/Kormányzati funkció</t>
  </si>
  <si>
    <t>018020-Központi költségvetési befizetések</t>
  </si>
  <si>
    <t>018030-Támogatási célú finanszírozási műveletek (Int. Átadott összeg)</t>
  </si>
  <si>
    <t>018010-Önkormányzatok elszámolásai a központi költségvetéssel (Szoc. Társulásnak átadott összeg</t>
  </si>
  <si>
    <t>Intézménynek/Társulásnak átadott összeg</t>
  </si>
  <si>
    <t>072111-Házi orvosi alapellátás</t>
  </si>
  <si>
    <t>081045-Sport támogatás</t>
  </si>
  <si>
    <t>072311-Fogorvosi alapellátás</t>
  </si>
  <si>
    <t>074031-Védőnők</t>
  </si>
  <si>
    <t>Cibakházi Közös Önkormányzati Hivatal</t>
  </si>
  <si>
    <t>011130-Önkormányzatok és önkormányzati hivatalok jogalkotó és általános igazgatási tevékenysége</t>
  </si>
  <si>
    <t>Cibakházi Napsugár Óvoda</t>
  </si>
  <si>
    <t>091110-Óvodai nevelés, ellátás szakmai feladatai</t>
  </si>
  <si>
    <t>091140-Óvodai nevelés, ellátás működési feladatai</t>
  </si>
  <si>
    <t>091120-Sajátos nevelési igényű gyermekek szakmai feladatai</t>
  </si>
  <si>
    <t>091110-Óvodai pályázat</t>
  </si>
  <si>
    <t>K</t>
  </si>
  <si>
    <t>Ö</t>
  </si>
  <si>
    <t>013350-Az önk. Vagyonnal való gazd.kapcs.feladatok- Iskola üzem.</t>
  </si>
  <si>
    <t>Á</t>
  </si>
  <si>
    <t>személyi+jár</t>
  </si>
  <si>
    <t>dologi</t>
  </si>
  <si>
    <t>felhalm</t>
  </si>
  <si>
    <t>int.át</t>
  </si>
  <si>
    <t>össz</t>
  </si>
  <si>
    <t>műk.bev</t>
  </si>
  <si>
    <t>norm</t>
  </si>
  <si>
    <t>int.átvett</t>
  </si>
  <si>
    <t>Cibakháza Nagyközség Önkormányzata</t>
  </si>
  <si>
    <t>ÖSSZESEN</t>
  </si>
  <si>
    <t>082044-Könyvtári szolgáltatások</t>
  </si>
  <si>
    <t>Személyi+
járulék</t>
  </si>
  <si>
    <t>082091-Közművelődés – közösségi és társadalmi részvétel fejlesztése</t>
  </si>
  <si>
    <t>107055-Falugondnoki,tanyagondnoki szolgáltatás</t>
  </si>
  <si>
    <t>104042-Gyermekjóléti szolgáltatások</t>
  </si>
  <si>
    <t>107054-Családsegítés</t>
  </si>
  <si>
    <t>Családsegítő Központ és Gyermekjóléti Szolgálat</t>
  </si>
  <si>
    <t>Nagyközségi Könyvtár</t>
  </si>
  <si>
    <t>Nagyközségi Önkormányzati Bölcsőde</t>
  </si>
  <si>
    <t>104030- Gyermekek napközbeni ellátása</t>
  </si>
  <si>
    <t>Köztemető fenntartás-013320</t>
  </si>
  <si>
    <t>Állategészségügyi ellátás-042180</t>
  </si>
  <si>
    <t>Város-községgazdálkodás-066020</t>
  </si>
  <si>
    <t>Önkormányzatok sajátos működési bevételei</t>
  </si>
  <si>
    <t>Működési támogatások</t>
  </si>
  <si>
    <t>Működési költségvetés</t>
  </si>
  <si>
    <t>2.</t>
  </si>
  <si>
    <t>Felhalmozási költségvetés</t>
  </si>
  <si>
    <t>Felhalmozási támogatások</t>
  </si>
  <si>
    <t>Egyéb felhalmozási támogatások</t>
  </si>
  <si>
    <t>Finanszírozási bevételek</t>
  </si>
  <si>
    <t>Személyi juttatások+járulék</t>
  </si>
  <si>
    <t>Dologi kiadások</t>
  </si>
  <si>
    <t>Társadalom- és szociálpolitikai juttatások</t>
  </si>
  <si>
    <t>Egyéb működési célú kiadások</t>
  </si>
  <si>
    <t>EU-s forrásból finansz. támogatással
megv. progr., projektek kiadásai</t>
  </si>
  <si>
    <t>EU-s támogatásból származó forrás</t>
  </si>
  <si>
    <t>3.</t>
  </si>
  <si>
    <t>Helyi önkormányzatok kiegészítő támogatása</t>
  </si>
  <si>
    <t>Cibakháza Nagyközség Önkormányzata 2014. évi összevont költségvetési mérlege</t>
  </si>
  <si>
    <t>adatok eFt-ban</t>
  </si>
  <si>
    <t>Cibakháza, 2014. február 5.</t>
  </si>
  <si>
    <t>2.számú melléklet</t>
  </si>
  <si>
    <t>1. számú melléklet</t>
  </si>
  <si>
    <t>3. számú melléklet</t>
  </si>
  <si>
    <t>4. számú melléklet</t>
  </si>
  <si>
    <t>5. számú melléklet</t>
  </si>
  <si>
    <t>6. számú melléklet</t>
  </si>
  <si>
    <t>7. számú melléklet</t>
  </si>
  <si>
    <t>8. számú melléklet</t>
  </si>
  <si>
    <t>9. számú melléklet</t>
  </si>
  <si>
    <t>10. számú melléklet</t>
  </si>
  <si>
    <t>11. számú melléklet</t>
  </si>
  <si>
    <t>Mindösszesen pályázati soron</t>
  </si>
  <si>
    <t>adatok Ft-ban</t>
  </si>
  <si>
    <t>Pályázati kiadások és bevételek</t>
  </si>
  <si>
    <t>Közvetett támogatások kimutatása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</si>
  <si>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</si>
  <si>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</si>
  <si>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</si>
  <si>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</si>
  <si>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-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</si>
  <si>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</si>
  <si>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</si>
  <si>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</si>
  <si>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</si>
  <si>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</si>
  <si>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</si>
  <si>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</si>
  <si>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</si>
  <si>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</si>
  <si>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</si>
  <si>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</si>
  <si>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</si>
  <si>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</si>
  <si>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</si>
  <si>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Összesen:</t>
  </si>
  <si>
    <t>Előirányzat-felhasználási terv
2012. évre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</si>
  <si>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</si>
  <si>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</si>
  <si>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</si>
  <si>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</si>
  <si>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</si>
  <si>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</si>
  <si>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</si>
  <si>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</si>
  <si>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</si>
  <si>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</si>
  <si>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</si>
  <si>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</si>
  <si>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</si>
  <si>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</si>
  <si>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</si>
  <si>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saj.műk.bev.</t>
  </si>
  <si>
    <t>Közhatalmi bevételek</t>
  </si>
  <si>
    <t>4.</t>
  </si>
  <si>
    <t>Támogatások, hozzájárulások bevételei</t>
  </si>
  <si>
    <t>5.</t>
  </si>
  <si>
    <t>Támogatásértékű bevételek</t>
  </si>
  <si>
    <t>6.</t>
  </si>
  <si>
    <t>Felhalmozási célú bevételek</t>
  </si>
  <si>
    <t>7.</t>
  </si>
  <si>
    <t>Átvett pénzeszközök</t>
  </si>
  <si>
    <t>8.</t>
  </si>
  <si>
    <t>Kölcsönök</t>
  </si>
  <si>
    <t>9.</t>
  </si>
  <si>
    <t>Előző évi pénzmaradvány, vállalkozási eredmény</t>
  </si>
  <si>
    <t>10.</t>
  </si>
  <si>
    <t>Finanszírozási célú bevételek</t>
  </si>
  <si>
    <t>11.</t>
  </si>
  <si>
    <t>12.</t>
  </si>
  <si>
    <t>Bevételek összesen:</t>
  </si>
  <si>
    <t>13.</t>
  </si>
  <si>
    <t>Kiadások</t>
  </si>
  <si>
    <t>14.</t>
  </si>
  <si>
    <t>Személyi juttatások + Járulékok</t>
  </si>
  <si>
    <t>15.</t>
  </si>
  <si>
    <t>16.</t>
  </si>
  <si>
    <t>Ellátottak pénzbeli juttatása</t>
  </si>
  <si>
    <t>17.</t>
  </si>
  <si>
    <t>Egyéb működési célú kiadás</t>
  </si>
  <si>
    <t>18.</t>
  </si>
  <si>
    <t>Támogatások, elvonások</t>
  </si>
  <si>
    <t>19.</t>
  </si>
  <si>
    <t>Támogatásértékű kiadások</t>
  </si>
  <si>
    <t>20.</t>
  </si>
  <si>
    <t>Lakosságnak juttatott tám., szociális, rászorultság jellegű tám.</t>
  </si>
  <si>
    <t>21.</t>
  </si>
  <si>
    <t>Tartalékok</t>
  </si>
  <si>
    <t>22.</t>
  </si>
  <si>
    <t>Hitelek kamatai</t>
  </si>
  <si>
    <t>23.</t>
  </si>
  <si>
    <t>Felhalmozási költségvetés kiadásai</t>
  </si>
  <si>
    <t>24.</t>
  </si>
  <si>
    <t>Finanszírozási célú kiadások</t>
  </si>
  <si>
    <t>25.</t>
  </si>
  <si>
    <t>2012. december 31-i szállítói állomány</t>
  </si>
  <si>
    <t>26.</t>
  </si>
  <si>
    <t>Kiadások összesen:</t>
  </si>
  <si>
    <t>27.</t>
  </si>
  <si>
    <t>Egyenleg</t>
  </si>
  <si>
    <t xml:space="preserve">Tartalomjegyzék </t>
  </si>
  <si>
    <t>a . számú költségvetési rendelethez</t>
  </si>
  <si>
    <t>2. számú melléklet</t>
  </si>
  <si>
    <t>12. számú melléklet</t>
  </si>
  <si>
    <t>13. számú melléklet</t>
  </si>
  <si>
    <t>14. számú melléklet</t>
  </si>
  <si>
    <t>Előirányzat-felhasználási terv</t>
  </si>
  <si>
    <t>Parlagfű pályázat</t>
  </si>
  <si>
    <t>Cibakháza Nagyközség Önkormányzata kormányzati funkciókkéntszerinti összesításe</t>
  </si>
  <si>
    <t>Cibakháza Nagyközség Önkormányzata (intézmények nélkül) összesítése</t>
  </si>
  <si>
    <t>Cibakházi Közös Önkormányzati Hivatal kormányzati funkciók szerinti összesítése</t>
  </si>
  <si>
    <t>Cibakházi Napsugár Óvoda kormányzati funkciók szerinti összesítése</t>
  </si>
  <si>
    <t>Nagyközségi Könyvtár kormányzati funkciók szerinti összesítése</t>
  </si>
  <si>
    <t>Cibakháza Nagyközségi Művelődési Ház kormányzati funkciók szerinti összesítése</t>
  </si>
  <si>
    <t>Családsegítő Központ és Gyermekjóléti Szolgálat Cibakháza kormányzati funkciók szerinti összesítése</t>
  </si>
  <si>
    <t>Nagyközségi Önkormányzati Bölcsőde Cibakháza kormányzati funkciók szerinti összesítése</t>
  </si>
  <si>
    <t>Kommunális Szolgáltató és Közfoglalkoztatási Intézmény kormányzati funkciók szerinti összesítése</t>
  </si>
  <si>
    <t>EU-s forrásból</t>
  </si>
  <si>
    <t xml:space="preserve"> Hazai forrásból</t>
  </si>
  <si>
    <t>Hazai forrásból finansz.támogatással megv.prog.,projektek kiadásai</t>
  </si>
  <si>
    <t>Vízmű feljesztés (Bácsvíz Zrt. bérleti díj)</t>
  </si>
  <si>
    <t>Felhalmozási és tőkejellegű bevételek
 (Bácsvíz Zrt. bérleti díj)</t>
  </si>
  <si>
    <t>egyeztető sor</t>
  </si>
  <si>
    <t>önként vállalt</t>
  </si>
  <si>
    <t>államigazgatás feladat</t>
  </si>
  <si>
    <t>főösszeg %-ban</t>
  </si>
  <si>
    <t>2015. évi költségvetés összesítése kormányzati funkció szerinti bontásban(2015. február 6.)</t>
  </si>
  <si>
    <t>Cibakháza, 2015. február 6.</t>
  </si>
  <si>
    <t>2015. évi terv</t>
  </si>
  <si>
    <t>Cibakházi Napsugár Óvoda 2015. évi költségvetéshez szakfeladatok összesítése (2015. február 6.)</t>
  </si>
  <si>
    <t>Nagyközségi Könyvtár 2015. évi költségvetéshez szakfeladatok összesítése (2015. február 6.)</t>
  </si>
  <si>
    <t>Nagyközségi Művelődési Ház 2015. évi költségvetéshez szakfeladatok összesítése (2015. február 6.)</t>
  </si>
  <si>
    <t>Családsegítő Központ és Gyermekjóléti szolgálat 2015. évi költségvetéshez szakfeladatok összesítése (2015. február 6.)</t>
  </si>
  <si>
    <t>Cibakházi Közös Önkormányzati Hivatal 2015. évi költségvetéshez szakfeladatok összesítése (2015. február 6.)</t>
  </si>
  <si>
    <t>Nagyközségi Önkormányzati Bölcsőde 2015. évi költségvetéshez szakfeladatok összesítése (2014. február 6.)</t>
  </si>
  <si>
    <t>Cibakháza Nagyközség Önkormányzata (intézmények nélkül) 2015. évi költségvetés összesítése (2015. február 5.)</t>
  </si>
  <si>
    <t>Zöldterület-066010</t>
  </si>
  <si>
    <t>Szennyvíz gyűjtése tisztítása-052020</t>
  </si>
  <si>
    <t>Nagyközségi Önkormányzati Bölcsőde 2015. évi költségvetéshez szakfeladatok összesítése (2015. február 6.)</t>
  </si>
  <si>
    <t>Rendkívüli Önkormányzati támogatás</t>
  </si>
  <si>
    <t xml:space="preserve">Piactér </t>
  </si>
  <si>
    <t>Egyéb pályázati kiadások( saját erő)</t>
  </si>
  <si>
    <t>Tanyagondnokokkal a minőségért el nem költött</t>
  </si>
  <si>
    <t>Késedelmi pótlék</t>
  </si>
  <si>
    <t>egyéb bevételek</t>
  </si>
  <si>
    <t>Termőföld bérbeadás</t>
  </si>
  <si>
    <t>Talajterhelési díj</t>
  </si>
  <si>
    <t>018010-Önkormányzatok elszámolásai a központi költségvetéssel ADÓ</t>
  </si>
  <si>
    <t>018010-Önkormányzatok elszámolásai a központi költségvetéssel ADÓ bevétel</t>
  </si>
  <si>
    <t>Cibakháza Nagyközség Önkormányzata 2015. évi összevont költségvetési mérlege</t>
  </si>
  <si>
    <t>2015. évi tervezett bevétel</t>
  </si>
  <si>
    <t>2015. évi tervezett kiadás</t>
  </si>
  <si>
    <t>Óvodai intézményi étkeztetés-096015</t>
  </si>
  <si>
    <t>Bölcsődei étkeztetés-104035</t>
  </si>
  <si>
    <t>Vendég étkeztetés-096015/562920</t>
  </si>
  <si>
    <t>Iskolai intézményi étkeztetés-096015</t>
  </si>
  <si>
    <t>Gondozási Központ étkeztetés-096015/562920</t>
  </si>
</sst>
</file>

<file path=xl/styles.xml><?xml version="1.0" encoding="utf-8"?>
<styleSheet xmlns="http://schemas.openxmlformats.org/spreadsheetml/2006/main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  <numFmt numFmtId="166" formatCode="_-* #,##0\ &quot;Ft&quot;_-;\-* #,##0\ &quot;Ft&quot;_-;_-* &quot;-&quot;??\ &quot;Ft&quot;_-;_-@_-"/>
  </numFmts>
  <fonts count="2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name val="Calibri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b/>
      <sz val="11"/>
      <color indexed="10"/>
      <name val="Calibri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i/>
      <sz val="11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5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2">
    <xf numFmtId="0" fontId="0" fillId="0" borderId="0" xfId="0"/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4" fontId="5" fillId="2" borderId="1" xfId="1" applyNumberFormat="1" applyFont="1" applyFill="1" applyBorder="1" applyAlignment="1">
      <alignment vertical="center"/>
    </xf>
    <xf numFmtId="164" fontId="5" fillId="0" borderId="1" xfId="1" applyNumberFormat="1" applyFont="1" applyBorder="1" applyAlignment="1">
      <alignment horizontal="left" vertical="center"/>
    </xf>
    <xf numFmtId="164" fontId="5" fillId="2" borderId="1" xfId="1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0" borderId="2" xfId="1" applyNumberFormat="1" applyFont="1" applyBorder="1" applyAlignment="1">
      <alignment vertical="center" wrapText="1"/>
    </xf>
    <xf numFmtId="164" fontId="4" fillId="0" borderId="3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5" fillId="3" borderId="1" xfId="1" applyNumberFormat="1" applyFont="1" applyFill="1" applyBorder="1" applyAlignment="1">
      <alignment vertical="center"/>
    </xf>
    <xf numFmtId="164" fontId="5" fillId="4" borderId="1" xfId="1" applyNumberFormat="1" applyFont="1" applyFill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4" fillId="3" borderId="1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164" fontId="4" fillId="0" borderId="4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left" vertical="center"/>
    </xf>
    <xf numFmtId="164" fontId="5" fillId="0" borderId="3" xfId="1" applyNumberFormat="1" applyFont="1" applyFill="1" applyBorder="1" applyAlignment="1">
      <alignment vertical="center"/>
    </xf>
    <xf numFmtId="164" fontId="5" fillId="2" borderId="3" xfId="1" applyNumberFormat="1" applyFont="1" applyFill="1" applyBorder="1" applyAlignment="1">
      <alignment vertical="center"/>
    </xf>
    <xf numFmtId="164" fontId="5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vertical="center" wrapText="1"/>
    </xf>
    <xf numFmtId="164" fontId="5" fillId="3" borderId="5" xfId="1" applyNumberFormat="1" applyFont="1" applyFill="1" applyBorder="1" applyAlignment="1">
      <alignment vertical="center"/>
    </xf>
    <xf numFmtId="164" fontId="4" fillId="3" borderId="5" xfId="1" applyNumberFormat="1" applyFont="1" applyFill="1" applyBorder="1" applyAlignment="1">
      <alignment vertical="center"/>
    </xf>
    <xf numFmtId="164" fontId="4" fillId="2" borderId="5" xfId="1" applyNumberFormat="1" applyFon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5" fillId="4" borderId="3" xfId="1" applyNumberFormat="1" applyFont="1" applyFill="1" applyBorder="1" applyAlignment="1">
      <alignment vertical="center"/>
    </xf>
    <xf numFmtId="164" fontId="3" fillId="0" borderId="1" xfId="0" applyNumberFormat="1" applyFont="1" applyBorder="1"/>
    <xf numFmtId="0" fontId="3" fillId="2" borderId="1" xfId="0" applyFont="1" applyFill="1" applyBorder="1"/>
    <xf numFmtId="164" fontId="5" fillId="2" borderId="7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vertical="center"/>
    </xf>
    <xf numFmtId="164" fontId="4" fillId="0" borderId="5" xfId="1" applyNumberFormat="1" applyFont="1" applyFill="1" applyBorder="1" applyAlignment="1">
      <alignment vertical="center"/>
    </xf>
    <xf numFmtId="164" fontId="5" fillId="2" borderId="8" xfId="1" applyNumberFormat="1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textRotation="90"/>
    </xf>
    <xf numFmtId="0" fontId="0" fillId="0" borderId="1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2" borderId="1" xfId="0" applyFont="1" applyFill="1" applyBorder="1"/>
    <xf numFmtId="0" fontId="0" fillId="0" borderId="0" xfId="0" applyFont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164" fontId="0" fillId="0" borderId="5" xfId="1" applyNumberFormat="1" applyFont="1" applyBorder="1"/>
    <xf numFmtId="0" fontId="0" fillId="0" borderId="4" xfId="0" applyFont="1" applyBorder="1"/>
    <xf numFmtId="164" fontId="0" fillId="0" borderId="4" xfId="1" applyNumberFormat="1" applyFont="1" applyBorder="1"/>
    <xf numFmtId="164" fontId="0" fillId="2" borderId="4" xfId="1" applyNumberFormat="1" applyFont="1" applyFill="1" applyBorder="1"/>
    <xf numFmtId="164" fontId="0" fillId="0" borderId="9" xfId="1" applyNumberFormat="1" applyFont="1" applyBorder="1"/>
    <xf numFmtId="0" fontId="0" fillId="2" borderId="4" xfId="0" applyFont="1" applyFill="1" applyBorder="1"/>
    <xf numFmtId="164" fontId="3" fillId="0" borderId="10" xfId="0" applyNumberFormat="1" applyFont="1" applyBorder="1"/>
    <xf numFmtId="164" fontId="3" fillId="2" borderId="10" xfId="0" applyNumberFormat="1" applyFont="1" applyFill="1" applyBorder="1"/>
    <xf numFmtId="164" fontId="3" fillId="0" borderId="11" xfId="0" applyNumberFormat="1" applyFont="1" applyBorder="1"/>
    <xf numFmtId="164" fontId="3" fillId="0" borderId="12" xfId="0" applyNumberFormat="1" applyFont="1" applyBorder="1"/>
    <xf numFmtId="0" fontId="3" fillId="2" borderId="10" xfId="0" applyFont="1" applyFill="1" applyBorder="1"/>
    <xf numFmtId="0" fontId="3" fillId="2" borderId="11" xfId="0" applyFont="1" applyFill="1" applyBorder="1"/>
    <xf numFmtId="164" fontId="3" fillId="2" borderId="12" xfId="0" applyNumberFormat="1" applyFont="1" applyFill="1" applyBorder="1"/>
    <xf numFmtId="0" fontId="5" fillId="0" borderId="3" xfId="0" applyFont="1" applyBorder="1" applyAlignment="1">
      <alignment vertical="center" wrapText="1"/>
    </xf>
    <xf numFmtId="0" fontId="0" fillId="0" borderId="7" xfId="0" applyFont="1" applyBorder="1" applyAlignment="1"/>
    <xf numFmtId="0" fontId="3" fillId="0" borderId="12" xfId="0" applyFont="1" applyBorder="1"/>
    <xf numFmtId="0" fontId="0" fillId="2" borderId="8" xfId="0" applyFont="1" applyFill="1" applyBorder="1"/>
    <xf numFmtId="0" fontId="0" fillId="2" borderId="13" xfId="0" applyFont="1" applyFill="1" applyBorder="1"/>
    <xf numFmtId="164" fontId="3" fillId="2" borderId="14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64" fontId="5" fillId="0" borderId="4" xfId="1" applyNumberFormat="1" applyFont="1" applyFill="1" applyBorder="1" applyAlignment="1">
      <alignment vertical="center"/>
    </xf>
    <xf numFmtId="164" fontId="5" fillId="2" borderId="4" xfId="1" applyNumberFormat="1" applyFont="1" applyFill="1" applyBorder="1" applyAlignment="1">
      <alignment vertical="center"/>
    </xf>
    <xf numFmtId="164" fontId="5" fillId="3" borderId="9" xfId="1" applyNumberFormat="1" applyFont="1" applyFill="1" applyBorder="1" applyAlignment="1">
      <alignment vertical="center"/>
    </xf>
    <xf numFmtId="164" fontId="5" fillId="4" borderId="7" xfId="1" applyNumberFormat="1" applyFont="1" applyFill="1" applyBorder="1" applyAlignment="1">
      <alignment vertical="center"/>
    </xf>
    <xf numFmtId="164" fontId="5" fillId="4" borderId="4" xfId="1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4" fillId="2" borderId="4" xfId="1" applyNumberFormat="1" applyFont="1" applyFill="1" applyBorder="1" applyAlignment="1">
      <alignment vertical="center"/>
    </xf>
    <xf numFmtId="164" fontId="4" fillId="3" borderId="9" xfId="1" applyNumberFormat="1" applyFont="1" applyFill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164" fontId="4" fillId="0" borderId="4" xfId="1" applyNumberFormat="1" applyFont="1" applyFill="1" applyBorder="1" applyAlignment="1">
      <alignment vertical="center"/>
    </xf>
    <xf numFmtId="164" fontId="3" fillId="2" borderId="11" xfId="0" applyNumberFormat="1" applyFont="1" applyFill="1" applyBorder="1"/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vertical="center"/>
    </xf>
    <xf numFmtId="164" fontId="5" fillId="0" borderId="9" xfId="1" applyNumberFormat="1" applyFont="1" applyBorder="1" applyAlignment="1">
      <alignment vertical="center"/>
    </xf>
    <xf numFmtId="164" fontId="5" fillId="0" borderId="7" xfId="1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vertical="center"/>
    </xf>
    <xf numFmtId="164" fontId="5" fillId="0" borderId="13" xfId="1" applyNumberFormat="1" applyFont="1" applyBorder="1" applyAlignment="1">
      <alignment vertical="center"/>
    </xf>
    <xf numFmtId="164" fontId="4" fillId="0" borderId="9" xfId="1" applyNumberFormat="1" applyFont="1" applyFill="1" applyBorder="1" applyAlignment="1">
      <alignment vertical="center"/>
    </xf>
    <xf numFmtId="164" fontId="5" fillId="3" borderId="4" xfId="1" applyNumberFormat="1" applyFont="1" applyFill="1" applyBorder="1" applyAlignment="1">
      <alignment vertical="center"/>
    </xf>
    <xf numFmtId="164" fontId="5" fillId="0" borderId="9" xfId="1" applyNumberFormat="1" applyFont="1" applyFill="1" applyBorder="1" applyAlignment="1">
      <alignment vertical="center"/>
    </xf>
    <xf numFmtId="0" fontId="2" fillId="0" borderId="0" xfId="0" applyFont="1"/>
    <xf numFmtId="0" fontId="2" fillId="0" borderId="1" xfId="0" applyFont="1" applyBorder="1"/>
    <xf numFmtId="0" fontId="0" fillId="0" borderId="1" xfId="0" applyFill="1" applyBorder="1"/>
    <xf numFmtId="0" fontId="2" fillId="0" borderId="1" xfId="0" applyFont="1" applyFill="1" applyBorder="1"/>
    <xf numFmtId="164" fontId="2" fillId="0" borderId="1" xfId="1" applyNumberFormat="1" applyFont="1" applyBorder="1"/>
    <xf numFmtId="0" fontId="0" fillId="0" borderId="4" xfId="0" applyFill="1" applyBorder="1"/>
    <xf numFmtId="0" fontId="3" fillId="0" borderId="11" xfId="0" applyFont="1" applyBorder="1"/>
    <xf numFmtId="164" fontId="2" fillId="2" borderId="1" xfId="1" applyNumberFormat="1" applyFont="1" applyFill="1" applyBorder="1"/>
    <xf numFmtId="0" fontId="20" fillId="0" borderId="0" xfId="0" applyFont="1"/>
    <xf numFmtId="165" fontId="5" fillId="0" borderId="1" xfId="6" applyNumberFormat="1" applyFont="1" applyFill="1" applyBorder="1" applyAlignment="1" applyProtection="1">
      <alignment vertical="center" wrapText="1"/>
      <protection locked="0"/>
    </xf>
    <xf numFmtId="0" fontId="20" fillId="0" borderId="1" xfId="0" applyFont="1" applyBorder="1"/>
    <xf numFmtId="0" fontId="20" fillId="0" borderId="1" xfId="0" applyFont="1" applyBorder="1" applyAlignment="1"/>
    <xf numFmtId="164" fontId="20" fillId="0" borderId="1" xfId="1" applyNumberFormat="1" applyFont="1" applyBorder="1"/>
    <xf numFmtId="164" fontId="20" fillId="2" borderId="1" xfId="1" applyNumberFormat="1" applyFont="1" applyFill="1" applyBorder="1"/>
    <xf numFmtId="164" fontId="3" fillId="0" borderId="1" xfId="1" applyNumberFormat="1" applyFont="1" applyBorder="1"/>
    <xf numFmtId="164" fontId="1" fillId="0" borderId="1" xfId="1" applyNumberFormat="1" applyFont="1" applyBorder="1"/>
    <xf numFmtId="164" fontId="0" fillId="3" borderId="1" xfId="1" applyNumberFormat="1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66" fontId="1" fillId="0" borderId="1" xfId="1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5" fontId="19" fillId="0" borderId="0" xfId="6" applyNumberFormat="1" applyFont="1" applyFill="1" applyAlignment="1">
      <alignment vertical="center" wrapText="1"/>
    </xf>
    <xf numFmtId="165" fontId="6" fillId="0" borderId="0" xfId="6" applyNumberFormat="1" applyFont="1" applyFill="1" applyAlignment="1">
      <alignment horizontal="right" vertical="center"/>
    </xf>
    <xf numFmtId="0" fontId="4" fillId="0" borderId="14" xfId="6" applyFont="1" applyFill="1" applyBorder="1" applyAlignment="1" applyProtection="1">
      <alignment horizontal="center" vertical="center" wrapText="1"/>
    </xf>
    <xf numFmtId="0" fontId="4" fillId="0" borderId="10" xfId="6" applyFont="1" applyFill="1" applyBorder="1" applyAlignment="1" applyProtection="1">
      <alignment horizontal="center" vertical="center" wrapText="1"/>
    </xf>
    <xf numFmtId="0" fontId="4" fillId="0" borderId="11" xfId="6" applyFont="1" applyFill="1" applyBorder="1" applyAlignment="1" applyProtection="1">
      <alignment horizontal="center" vertical="center" wrapText="1"/>
    </xf>
    <xf numFmtId="0" fontId="5" fillId="0" borderId="15" xfId="6" applyFont="1" applyFill="1" applyBorder="1" applyAlignment="1" applyProtection="1">
      <alignment horizontal="left" vertical="center" wrapText="1" indent="1"/>
    </xf>
    <xf numFmtId="165" fontId="5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8" xfId="6" applyFont="1" applyFill="1" applyBorder="1" applyAlignment="1" applyProtection="1">
      <alignment horizontal="left" vertical="center" wrapText="1" indent="1"/>
    </xf>
    <xf numFmtId="165" fontId="5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8" xfId="6" applyFont="1" applyFill="1" applyBorder="1" applyAlignment="1" applyProtection="1">
      <alignment horizontal="left" vertical="center" wrapText="1" indent="8"/>
    </xf>
    <xf numFmtId="0" fontId="4" fillId="0" borderId="18" xfId="6" applyFont="1" applyFill="1" applyBorder="1" applyAlignment="1" applyProtection="1">
      <alignment vertical="center" wrapText="1"/>
    </xf>
    <xf numFmtId="165" fontId="4" fillId="0" borderId="19" xfId="6" applyNumberFormat="1" applyFont="1" applyFill="1" applyBorder="1" applyAlignment="1" applyProtection="1">
      <alignment vertical="center" wrapText="1"/>
    </xf>
    <xf numFmtId="165" fontId="4" fillId="0" borderId="20" xfId="6" applyNumberFormat="1" applyFont="1" applyFill="1" applyBorder="1" applyAlignment="1" applyProtection="1">
      <alignment vertical="center" wrapText="1"/>
    </xf>
    <xf numFmtId="0" fontId="8" fillId="0" borderId="0" xfId="9" applyFont="1" applyFill="1" applyProtection="1">
      <protection locked="0"/>
    </xf>
    <xf numFmtId="0" fontId="8" fillId="0" borderId="0" xfId="9" applyFont="1" applyFill="1" applyProtection="1"/>
    <xf numFmtId="0" fontId="9" fillId="0" borderId="0" xfId="6" applyFont="1" applyFill="1" applyAlignment="1">
      <alignment horizontal="right"/>
    </xf>
    <xf numFmtId="0" fontId="7" fillId="0" borderId="21" xfId="9" applyFont="1" applyFill="1" applyBorder="1" applyAlignment="1" applyProtection="1">
      <alignment horizontal="center" vertical="center" wrapText="1"/>
    </xf>
    <xf numFmtId="0" fontId="7" fillId="0" borderId="22" xfId="9" applyFont="1" applyFill="1" applyBorder="1" applyAlignment="1" applyProtection="1">
      <alignment horizontal="center" vertical="center"/>
    </xf>
    <xf numFmtId="0" fontId="7" fillId="0" borderId="23" xfId="9" applyFont="1" applyFill="1" applyBorder="1" applyAlignment="1" applyProtection="1">
      <alignment horizontal="center" vertical="center"/>
    </xf>
    <xf numFmtId="0" fontId="8" fillId="0" borderId="14" xfId="9" applyFont="1" applyFill="1" applyBorder="1" applyAlignment="1" applyProtection="1">
      <alignment horizontal="left" vertical="center" indent="1"/>
    </xf>
    <xf numFmtId="0" fontId="8" fillId="0" borderId="0" xfId="9" applyFont="1" applyFill="1" applyAlignment="1" applyProtection="1">
      <alignment vertical="center"/>
    </xf>
    <xf numFmtId="0" fontId="8" fillId="0" borderId="24" xfId="9" applyFont="1" applyFill="1" applyBorder="1" applyAlignment="1" applyProtection="1">
      <alignment horizontal="left" vertical="center" indent="1"/>
    </xf>
    <xf numFmtId="0" fontId="8" fillId="0" borderId="25" xfId="9" applyFont="1" applyFill="1" applyBorder="1" applyAlignment="1" applyProtection="1">
      <alignment horizontal="left" vertical="center" indent="1"/>
    </xf>
    <xf numFmtId="165" fontId="8" fillId="0" borderId="25" xfId="9" applyNumberFormat="1" applyFont="1" applyFill="1" applyBorder="1" applyAlignment="1" applyProtection="1">
      <alignment vertical="center"/>
      <protection locked="0"/>
    </xf>
    <xf numFmtId="165" fontId="8" fillId="0" borderId="26" xfId="9" applyNumberFormat="1" applyFont="1" applyFill="1" applyBorder="1" applyAlignment="1" applyProtection="1">
      <alignment vertical="center"/>
    </xf>
    <xf numFmtId="0" fontId="8" fillId="0" borderId="8" xfId="9" applyFont="1" applyFill="1" applyBorder="1" applyAlignment="1" applyProtection="1">
      <alignment horizontal="left" vertical="center" indent="1"/>
    </xf>
    <xf numFmtId="0" fontId="8" fillId="0" borderId="1" xfId="9" applyFont="1" applyFill="1" applyBorder="1" applyAlignment="1" applyProtection="1">
      <alignment horizontal="left" vertical="center" indent="1"/>
    </xf>
    <xf numFmtId="165" fontId="8" fillId="0" borderId="1" xfId="9" applyNumberFormat="1" applyFont="1" applyFill="1" applyBorder="1" applyAlignment="1" applyProtection="1">
      <alignment vertical="center"/>
      <protection locked="0"/>
    </xf>
    <xf numFmtId="165" fontId="8" fillId="0" borderId="5" xfId="9" applyNumberFormat="1" applyFont="1" applyFill="1" applyBorder="1" applyAlignment="1" applyProtection="1">
      <alignment vertical="center"/>
    </xf>
    <xf numFmtId="0" fontId="8" fillId="0" borderId="2" xfId="9" applyFont="1" applyFill="1" applyBorder="1" applyAlignment="1" applyProtection="1">
      <alignment horizontal="left" vertical="center" wrapText="1" indent="1"/>
    </xf>
    <xf numFmtId="165" fontId="8" fillId="0" borderId="2" xfId="9" applyNumberFormat="1" applyFont="1" applyFill="1" applyBorder="1" applyAlignment="1" applyProtection="1">
      <alignment vertical="center"/>
      <protection locked="0"/>
    </xf>
    <xf numFmtId="165" fontId="8" fillId="0" borderId="6" xfId="9" applyNumberFormat="1" applyFont="1" applyFill="1" applyBorder="1" applyAlignment="1" applyProtection="1">
      <alignment vertical="center"/>
    </xf>
    <xf numFmtId="0" fontId="8" fillId="0" borderId="0" xfId="9" applyFont="1" applyFill="1" applyAlignment="1" applyProtection="1">
      <alignment vertical="center"/>
      <protection locked="0"/>
    </xf>
    <xf numFmtId="0" fontId="8" fillId="0" borderId="1" xfId="9" applyFont="1" applyFill="1" applyBorder="1" applyAlignment="1" applyProtection="1">
      <alignment horizontal="left" vertical="center" wrapText="1" indent="1"/>
    </xf>
    <xf numFmtId="0" fontId="8" fillId="0" borderId="4" xfId="9" applyFont="1" applyFill="1" applyBorder="1" applyAlignment="1" applyProtection="1">
      <alignment horizontal="left" vertical="center" indent="1"/>
    </xf>
    <xf numFmtId="165" fontId="8" fillId="0" borderId="27" xfId="9" applyNumberFormat="1" applyFont="1" applyFill="1" applyBorder="1" applyAlignment="1" applyProtection="1">
      <alignment vertical="center"/>
      <protection locked="0"/>
    </xf>
    <xf numFmtId="0" fontId="7" fillId="0" borderId="10" xfId="9" applyFont="1" applyFill="1" applyBorder="1" applyAlignment="1" applyProtection="1">
      <alignment horizontal="left" vertical="center" indent="1"/>
    </xf>
    <xf numFmtId="165" fontId="7" fillId="0" borderId="10" xfId="9" applyNumberFormat="1" applyFont="1" applyFill="1" applyBorder="1" applyAlignment="1" applyProtection="1">
      <alignment vertical="center"/>
    </xf>
    <xf numFmtId="165" fontId="7" fillId="0" borderId="11" xfId="9" applyNumberFormat="1" applyFont="1" applyFill="1" applyBorder="1" applyAlignment="1" applyProtection="1">
      <alignment vertical="center"/>
    </xf>
    <xf numFmtId="0" fontId="8" fillId="0" borderId="15" xfId="9" applyFont="1" applyFill="1" applyBorder="1" applyAlignment="1" applyProtection="1">
      <alignment horizontal="left" vertical="center" indent="1"/>
    </xf>
    <xf numFmtId="0" fontId="8" fillId="0" borderId="2" xfId="9" applyFont="1" applyFill="1" applyBorder="1" applyAlignment="1" applyProtection="1">
      <alignment horizontal="left" vertical="center" indent="1"/>
    </xf>
    <xf numFmtId="0" fontId="8" fillId="0" borderId="28" xfId="9" applyFont="1" applyFill="1" applyBorder="1" applyAlignment="1" applyProtection="1">
      <alignment horizontal="left" vertical="center" indent="1"/>
    </xf>
    <xf numFmtId="0" fontId="8" fillId="0" borderId="27" xfId="9" applyFont="1" applyFill="1" applyBorder="1" applyAlignment="1" applyProtection="1">
      <alignment horizontal="left" vertical="center" indent="1"/>
    </xf>
    <xf numFmtId="165" fontId="8" fillId="0" borderId="29" xfId="9" applyNumberFormat="1" applyFont="1" applyFill="1" applyBorder="1" applyAlignment="1" applyProtection="1">
      <alignment vertical="center"/>
    </xf>
    <xf numFmtId="0" fontId="7" fillId="0" borderId="14" xfId="9" applyFont="1" applyFill="1" applyBorder="1" applyAlignment="1" applyProtection="1">
      <alignment horizontal="left" vertical="center" indent="1"/>
    </xf>
    <xf numFmtId="0" fontId="7" fillId="0" borderId="10" xfId="9" applyFont="1" applyFill="1" applyBorder="1" applyAlignment="1" applyProtection="1">
      <alignment horizontal="left" indent="1"/>
    </xf>
    <xf numFmtId="165" fontId="7" fillId="0" borderId="10" xfId="9" applyNumberFormat="1" applyFont="1" applyFill="1" applyBorder="1" applyProtection="1"/>
    <xf numFmtId="165" fontId="7" fillId="0" borderId="11" xfId="9" applyNumberFormat="1" applyFont="1" applyFill="1" applyBorder="1" applyProtection="1"/>
    <xf numFmtId="0" fontId="8" fillId="0" borderId="0" xfId="6" applyFont="1"/>
    <xf numFmtId="0" fontId="8" fillId="0" borderId="1" xfId="9" applyFont="1" applyFill="1" applyBorder="1" applyAlignment="1" applyProtection="1">
      <alignment vertical="center"/>
      <protection locked="0"/>
    </xf>
    <xf numFmtId="164" fontId="5" fillId="0" borderId="4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3" borderId="1" xfId="0" applyFill="1" applyBorder="1" applyAlignment="1">
      <alignment wrapText="1"/>
    </xf>
    <xf numFmtId="166" fontId="0" fillId="0" borderId="1" xfId="10" applyNumberFormat="1" applyFont="1" applyBorder="1" applyAlignment="1">
      <alignment vertical="center"/>
    </xf>
    <xf numFmtId="0" fontId="0" fillId="2" borderId="1" xfId="0" applyFill="1" applyBorder="1" applyAlignment="1">
      <alignment vertical="center"/>
    </xf>
    <xf numFmtId="166" fontId="1" fillId="2" borderId="1" xfId="10" applyNumberFormat="1" applyFont="1" applyFill="1" applyBorder="1" applyAlignment="1">
      <alignment vertical="center"/>
    </xf>
    <xf numFmtId="166" fontId="0" fillId="2" borderId="1" xfId="10" applyNumberFormat="1" applyFont="1" applyFill="1" applyBorder="1" applyAlignment="1">
      <alignment vertical="center"/>
    </xf>
    <xf numFmtId="166" fontId="0" fillId="2" borderId="1" xfId="0" applyNumberFormat="1" applyFill="1" applyBorder="1" applyAlignment="1">
      <alignment vertic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horizontal="center"/>
    </xf>
    <xf numFmtId="165" fontId="2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9" fontId="0" fillId="0" borderId="0" xfId="0" applyNumberFormat="1" applyFont="1"/>
    <xf numFmtId="0" fontId="0" fillId="0" borderId="0" xfId="0" applyFont="1" applyAlignment="1"/>
    <xf numFmtId="9" fontId="0" fillId="0" borderId="1" xfId="11" applyFont="1" applyBorder="1"/>
    <xf numFmtId="0" fontId="3" fillId="0" borderId="1" xfId="0" applyFont="1" applyBorder="1" applyAlignment="1">
      <alignment wrapText="1"/>
    </xf>
    <xf numFmtId="164" fontId="0" fillId="0" borderId="0" xfId="0" applyNumberFormat="1"/>
    <xf numFmtId="164" fontId="5" fillId="0" borderId="8" xfId="1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164" fontId="23" fillId="0" borderId="1" xfId="1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0" borderId="0" xfId="0" applyFont="1" applyAlignment="1">
      <alignment horizontal="center"/>
    </xf>
    <xf numFmtId="0" fontId="21" fillId="0" borderId="31" xfId="0" applyFont="1" applyBorder="1" applyAlignment="1">
      <alignment horizontal="right"/>
    </xf>
    <xf numFmtId="0" fontId="21" fillId="0" borderId="32" xfId="0" applyFont="1" applyBorder="1" applyAlignment="1">
      <alignment horizontal="right"/>
    </xf>
    <xf numFmtId="0" fontId="21" fillId="0" borderId="3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6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31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2" borderId="30" xfId="1" applyNumberFormat="1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164" fontId="4" fillId="2" borderId="33" xfId="1" applyNumberFormat="1" applyFont="1" applyFill="1" applyBorder="1" applyAlignment="1">
      <alignment horizontal="center" vertical="center"/>
    </xf>
    <xf numFmtId="164" fontId="4" fillId="2" borderId="34" xfId="1" applyNumberFormat="1" applyFont="1" applyFill="1" applyBorder="1" applyAlignment="1">
      <alignment horizontal="center" vertical="center"/>
    </xf>
    <xf numFmtId="164" fontId="4" fillId="2" borderId="16" xfId="1" applyNumberFormat="1" applyFont="1" applyFill="1" applyBorder="1" applyAlignment="1">
      <alignment horizontal="center" vertical="center"/>
    </xf>
    <xf numFmtId="164" fontId="6" fillId="0" borderId="31" xfId="1" applyNumberFormat="1" applyFont="1" applyBorder="1" applyAlignment="1">
      <alignment horizontal="right"/>
    </xf>
    <xf numFmtId="164" fontId="6" fillId="0" borderId="32" xfId="1" applyNumberFormat="1" applyFont="1" applyBorder="1" applyAlignment="1">
      <alignment horizontal="right"/>
    </xf>
    <xf numFmtId="164" fontId="6" fillId="0" borderId="3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textRotation="90" wrapText="1"/>
    </xf>
    <xf numFmtId="164" fontId="4" fillId="0" borderId="17" xfId="1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1" xfId="1" applyNumberFormat="1" applyFont="1" applyBorder="1" applyAlignment="1">
      <alignment horizontal="center" vertical="center" wrapText="1"/>
    </xf>
    <xf numFmtId="164" fontId="4" fillId="0" borderId="32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textRotation="90"/>
    </xf>
    <xf numFmtId="0" fontId="3" fillId="0" borderId="16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0" fillId="0" borderId="34" xfId="0" applyFont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7" fillId="0" borderId="0" xfId="6" applyFont="1" applyAlignment="1">
      <alignment horizontal="center"/>
    </xf>
    <xf numFmtId="0" fontId="7" fillId="0" borderId="0" xfId="9" applyFont="1" applyFill="1" applyAlignment="1" applyProtection="1">
      <alignment horizontal="center" wrapText="1"/>
    </xf>
    <xf numFmtId="0" fontId="7" fillId="0" borderId="0" xfId="9" applyFont="1" applyFill="1" applyAlignment="1" applyProtection="1">
      <alignment horizontal="center"/>
    </xf>
    <xf numFmtId="0" fontId="9" fillId="0" borderId="36" xfId="9" applyFont="1" applyFill="1" applyBorder="1" applyAlignment="1" applyProtection="1">
      <alignment horizontal="left" vertical="center" indent="1"/>
    </xf>
    <xf numFmtId="0" fontId="9" fillId="0" borderId="37" xfId="9" applyFont="1" applyFill="1" applyBorder="1" applyAlignment="1" applyProtection="1">
      <alignment horizontal="left" vertical="center" indent="1"/>
    </xf>
    <xf numFmtId="0" fontId="9" fillId="0" borderId="38" xfId="9" applyFont="1" applyFill="1" applyBorder="1" applyAlignment="1" applyProtection="1">
      <alignment horizontal="left" vertical="center" indent="1"/>
    </xf>
    <xf numFmtId="0" fontId="7" fillId="0" borderId="0" xfId="6" applyFont="1" applyAlignment="1">
      <alignment horizontal="left"/>
    </xf>
  </cellXfs>
  <cellStyles count="12">
    <cellStyle name="Comma" xfId="1" builtinId="3"/>
    <cellStyle name="Currency" xfId="10" builtinId="4"/>
    <cellStyle name="Ezres 2" xfId="2"/>
    <cellStyle name="Ezres 3" xfId="3"/>
    <cellStyle name="Hiperhivatkozás" xfId="4"/>
    <cellStyle name="Már látott hiperhivatkozás" xfId="5"/>
    <cellStyle name="Normal" xfId="0" builtinId="0"/>
    <cellStyle name="Normál 2" xfId="6"/>
    <cellStyle name="Normál 3" xfId="7"/>
    <cellStyle name="Normál 4" xfId="8"/>
    <cellStyle name="Normál_SEGEDLETEK" xfId="9"/>
    <cellStyle name="Percent" xfId="1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workbookViewId="0">
      <selection activeCell="B23" sqref="B23"/>
    </sheetView>
  </sheetViews>
  <sheetFormatPr defaultRowHeight="15"/>
  <cols>
    <col min="1" max="1" width="18.85546875" style="82" bestFit="1" customWidth="1"/>
    <col min="2" max="2" width="99" style="82" bestFit="1" customWidth="1"/>
    <col min="3" max="16384" width="9.140625" style="82"/>
  </cols>
  <sheetData>
    <row r="1" spans="1:2">
      <c r="A1" s="237" t="s">
        <v>205</v>
      </c>
      <c r="B1" s="237"/>
    </row>
    <row r="2" spans="1:2">
      <c r="A2" s="237" t="s">
        <v>206</v>
      </c>
      <c r="B2" s="237"/>
    </row>
    <row r="4" spans="1:2">
      <c r="A4" s="80" t="s">
        <v>107</v>
      </c>
      <c r="B4" s="75" t="s">
        <v>103</v>
      </c>
    </row>
    <row r="5" spans="1:2">
      <c r="A5" s="80" t="s">
        <v>207</v>
      </c>
      <c r="B5" s="75" t="s">
        <v>213</v>
      </c>
    </row>
    <row r="6" spans="1:2">
      <c r="A6" s="80" t="s">
        <v>108</v>
      </c>
      <c r="B6" s="75" t="s">
        <v>214</v>
      </c>
    </row>
    <row r="7" spans="1:2">
      <c r="A7" s="80" t="s">
        <v>109</v>
      </c>
      <c r="B7" s="75" t="s">
        <v>215</v>
      </c>
    </row>
    <row r="8" spans="1:2">
      <c r="A8" s="80" t="s">
        <v>110</v>
      </c>
      <c r="B8" s="75" t="s">
        <v>216</v>
      </c>
    </row>
    <row r="9" spans="1:2">
      <c r="A9" s="80" t="s">
        <v>111</v>
      </c>
      <c r="B9" s="75" t="s">
        <v>217</v>
      </c>
    </row>
    <row r="10" spans="1:2">
      <c r="A10" s="80" t="s">
        <v>112</v>
      </c>
      <c r="B10" s="75" t="s">
        <v>218</v>
      </c>
    </row>
    <row r="11" spans="1:2">
      <c r="A11" s="80" t="s">
        <v>113</v>
      </c>
      <c r="B11" s="75" t="s">
        <v>219</v>
      </c>
    </row>
    <row r="12" spans="1:2">
      <c r="A12" s="80" t="s">
        <v>114</v>
      </c>
      <c r="B12" s="75" t="s">
        <v>220</v>
      </c>
    </row>
    <row r="13" spans="1:2">
      <c r="A13" s="80" t="s">
        <v>115</v>
      </c>
      <c r="B13" s="75" t="s">
        <v>221</v>
      </c>
    </row>
    <row r="14" spans="1:2">
      <c r="A14" s="80" t="s">
        <v>116</v>
      </c>
      <c r="B14" s="80" t="s">
        <v>119</v>
      </c>
    </row>
    <row r="15" spans="1:2">
      <c r="A15" s="75" t="s">
        <v>208</v>
      </c>
      <c r="B15" s="80" t="s">
        <v>120</v>
      </c>
    </row>
    <row r="16" spans="1:2">
      <c r="A16" s="75" t="s">
        <v>209</v>
      </c>
      <c r="B16" s="80" t="s">
        <v>211</v>
      </c>
    </row>
    <row r="18" spans="1:1">
      <c r="A18" s="22" t="s">
        <v>232</v>
      </c>
    </row>
  </sheetData>
  <mergeCells count="2">
    <mergeCell ref="A1:B1"/>
    <mergeCell ref="A2:B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I5" sqref="I5"/>
    </sheetView>
  </sheetViews>
  <sheetFormatPr defaultRowHeight="15"/>
  <cols>
    <col min="1" max="1" width="3.7109375" customWidth="1"/>
    <col min="2" max="2" width="45" bestFit="1" customWidth="1"/>
    <col min="3" max="3" width="11.42578125" customWidth="1"/>
    <col min="4" max="4" width="12" customWidth="1"/>
    <col min="5" max="5" width="14.140625" bestFit="1" customWidth="1"/>
    <col min="6" max="6" width="13.85546875" bestFit="1" customWidth="1"/>
    <col min="7" max="7" width="10" bestFit="1" customWidth="1"/>
    <col min="8" max="8" width="11.42578125" bestFit="1" customWidth="1"/>
    <col min="9" max="9" width="10" bestFit="1" customWidth="1"/>
    <col min="10" max="10" width="10.7109375" customWidth="1"/>
    <col min="11" max="11" width="12.140625" customWidth="1"/>
    <col min="12" max="12" width="12" customWidth="1"/>
    <col min="13" max="13" width="11.140625" customWidth="1"/>
    <col min="14" max="14" width="17.28515625" bestFit="1" customWidth="1"/>
  </cols>
  <sheetData>
    <row r="1" spans="1:14" s="1" customFormat="1">
      <c r="A1" s="249" t="s">
        <v>239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s="1" customFormat="1">
      <c r="A2" s="259" t="s">
        <v>9</v>
      </c>
      <c r="B2" s="260"/>
      <c r="C2" s="260"/>
      <c r="D2" s="260"/>
      <c r="E2" s="260"/>
      <c r="F2" s="260"/>
      <c r="G2" s="260"/>
      <c r="H2" s="260"/>
      <c r="I2" s="260"/>
      <c r="J2" s="260"/>
      <c r="K2" s="261"/>
      <c r="L2" s="249" t="s">
        <v>114</v>
      </c>
      <c r="M2" s="249"/>
      <c r="N2" s="249"/>
    </row>
    <row r="3" spans="1:14" s="3" customFormat="1" ht="15" customHeight="1">
      <c r="A3" s="249" t="s">
        <v>44</v>
      </c>
      <c r="B3" s="249"/>
      <c r="C3" s="250" t="s">
        <v>10</v>
      </c>
      <c r="D3" s="251"/>
      <c r="E3" s="251"/>
      <c r="F3" s="251"/>
      <c r="G3" s="265"/>
      <c r="H3" s="267" t="s">
        <v>11</v>
      </c>
      <c r="I3" s="267"/>
      <c r="J3" s="267"/>
      <c r="K3" s="285"/>
      <c r="L3" s="268" t="s">
        <v>13</v>
      </c>
      <c r="M3" s="249"/>
      <c r="N3" s="249"/>
    </row>
    <row r="4" spans="1:14" s="3" customFormat="1" ht="66.75" customHeight="1">
      <c r="A4" s="76" t="s">
        <v>38</v>
      </c>
      <c r="B4" s="104" t="s">
        <v>82</v>
      </c>
      <c r="C4" s="5" t="s">
        <v>75</v>
      </c>
      <c r="D4" s="4" t="s">
        <v>15</v>
      </c>
      <c r="E4" s="4" t="s">
        <v>16</v>
      </c>
      <c r="F4" s="5" t="s">
        <v>48</v>
      </c>
      <c r="G4" s="56" t="s">
        <v>35</v>
      </c>
      <c r="H4" s="50" t="s">
        <v>17</v>
      </c>
      <c r="I4" s="5" t="s">
        <v>18</v>
      </c>
      <c r="J4" s="5" t="s">
        <v>36</v>
      </c>
      <c r="K4" s="56" t="s">
        <v>37</v>
      </c>
      <c r="L4" s="69" t="s">
        <v>19</v>
      </c>
      <c r="M4" s="6" t="s">
        <v>20</v>
      </c>
      <c r="N4" s="7" t="s">
        <v>21</v>
      </c>
    </row>
    <row r="5" spans="1:14" s="1" customFormat="1" ht="15.75" thickBot="1">
      <c r="A5" s="119" t="s">
        <v>61</v>
      </c>
      <c r="B5" s="118" t="s">
        <v>83</v>
      </c>
      <c r="C5" s="121">
        <v>20959</v>
      </c>
      <c r="D5" s="121">
        <v>2145</v>
      </c>
      <c r="E5" s="128">
        <v>0</v>
      </c>
      <c r="F5" s="108"/>
      <c r="G5" s="122">
        <f>SUM(C5:F5)</f>
        <v>23104</v>
      </c>
      <c r="H5" s="66"/>
      <c r="I5" s="121">
        <v>13551</v>
      </c>
      <c r="J5" s="121">
        <f>G5-I5</f>
        <v>9553</v>
      </c>
      <c r="K5" s="129">
        <f>SUM(H5:J5)</f>
        <v>23104</v>
      </c>
      <c r="L5" s="123">
        <v>8</v>
      </c>
      <c r="M5" s="121">
        <v>1</v>
      </c>
      <c r="N5" s="108"/>
    </row>
    <row r="6" spans="1:14" s="68" customFormat="1" ht="15.75" thickBot="1">
      <c r="A6" s="277" t="s">
        <v>33</v>
      </c>
      <c r="B6" s="278"/>
      <c r="C6" s="91">
        <f>SUM(C5)</f>
        <v>20959</v>
      </c>
      <c r="D6" s="91">
        <f t="shared" ref="D6:M6" si="0">SUM(D5)</f>
        <v>2145</v>
      </c>
      <c r="E6" s="91">
        <f t="shared" si="0"/>
        <v>0</v>
      </c>
      <c r="F6" s="92"/>
      <c r="G6" s="93">
        <f t="shared" si="0"/>
        <v>23104</v>
      </c>
      <c r="H6" s="97"/>
      <c r="I6" s="91">
        <f t="shared" si="0"/>
        <v>13551</v>
      </c>
      <c r="J6" s="91">
        <f t="shared" si="0"/>
        <v>9553</v>
      </c>
      <c r="K6" s="93">
        <f t="shared" si="0"/>
        <v>23104</v>
      </c>
      <c r="L6" s="94">
        <f t="shared" si="0"/>
        <v>8</v>
      </c>
      <c r="M6" s="91">
        <f t="shared" si="0"/>
        <v>1</v>
      </c>
      <c r="N6" s="117"/>
    </row>
    <row r="9" spans="1:14">
      <c r="B9" s="32" t="s">
        <v>232</v>
      </c>
    </row>
  </sheetData>
  <mergeCells count="8">
    <mergeCell ref="A6:B6"/>
    <mergeCell ref="A1:N1"/>
    <mergeCell ref="A2:K2"/>
    <mergeCell ref="L2:N2"/>
    <mergeCell ref="A3:B3"/>
    <mergeCell ref="C3:G3"/>
    <mergeCell ref="H3:K3"/>
    <mergeCell ref="L3:N3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7"/>
  <sheetViews>
    <sheetView topLeftCell="B1" workbookViewId="0">
      <selection activeCell="I25" sqref="I25"/>
    </sheetView>
  </sheetViews>
  <sheetFormatPr defaultRowHeight="15"/>
  <cols>
    <col min="1" max="1" width="3.85546875" customWidth="1"/>
    <col min="2" max="2" width="42.42578125" bestFit="1" customWidth="1"/>
    <col min="3" max="4" width="12.5703125" bestFit="1" customWidth="1"/>
    <col min="5" max="5" width="14.28515625" bestFit="1" customWidth="1"/>
    <col min="6" max="6" width="14.28515625" customWidth="1"/>
    <col min="7" max="7" width="12.7109375" customWidth="1"/>
    <col min="8" max="8" width="11.5703125" bestFit="1" customWidth="1"/>
    <col min="9" max="11" width="12.5703125" bestFit="1" customWidth="1"/>
    <col min="14" max="14" width="17.28515625" bestFit="1" customWidth="1"/>
  </cols>
  <sheetData>
    <row r="1" spans="1:14" s="1" customFormat="1">
      <c r="A1" s="249" t="s">
        <v>243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s="1" customFormat="1">
      <c r="A2" s="259" t="s">
        <v>9</v>
      </c>
      <c r="B2" s="260"/>
      <c r="C2" s="260"/>
      <c r="D2" s="260"/>
      <c r="E2" s="260"/>
      <c r="F2" s="260"/>
      <c r="G2" s="260"/>
      <c r="H2" s="260"/>
      <c r="I2" s="260"/>
      <c r="J2" s="260"/>
      <c r="K2" s="261"/>
      <c r="L2" s="249" t="s">
        <v>115</v>
      </c>
      <c r="M2" s="249"/>
      <c r="N2" s="249"/>
    </row>
    <row r="3" spans="1:14" s="3" customFormat="1" ht="15" customHeight="1">
      <c r="A3" s="249" t="s">
        <v>44</v>
      </c>
      <c r="B3" s="249"/>
      <c r="C3" s="250" t="s">
        <v>10</v>
      </c>
      <c r="D3" s="251"/>
      <c r="E3" s="251"/>
      <c r="F3" s="251"/>
      <c r="G3" s="265"/>
      <c r="H3" s="267" t="s">
        <v>11</v>
      </c>
      <c r="I3" s="267"/>
      <c r="J3" s="267"/>
      <c r="K3" s="285"/>
      <c r="L3" s="268" t="s">
        <v>13</v>
      </c>
      <c r="M3" s="249"/>
      <c r="N3" s="249"/>
    </row>
    <row r="4" spans="1:14" s="3" customFormat="1" ht="66.75" customHeight="1">
      <c r="A4" s="76" t="s">
        <v>38</v>
      </c>
      <c r="B4" s="104" t="s">
        <v>82</v>
      </c>
      <c r="C4" s="5" t="s">
        <v>75</v>
      </c>
      <c r="D4" s="4" t="s">
        <v>15</v>
      </c>
      <c r="E4" s="4" t="s">
        <v>16</v>
      </c>
      <c r="F4" s="5" t="s">
        <v>48</v>
      </c>
      <c r="G4" s="56" t="s">
        <v>35</v>
      </c>
      <c r="H4" s="50" t="s">
        <v>17</v>
      </c>
      <c r="I4" s="5" t="s">
        <v>18</v>
      </c>
      <c r="J4" s="5" t="s">
        <v>36</v>
      </c>
      <c r="K4" s="56" t="s">
        <v>37</v>
      </c>
      <c r="L4" s="69" t="s">
        <v>19</v>
      </c>
      <c r="M4" s="6" t="s">
        <v>20</v>
      </c>
      <c r="N4" s="7" t="s">
        <v>21</v>
      </c>
    </row>
    <row r="5" spans="1:14" s="1" customFormat="1">
      <c r="A5" s="119" t="s">
        <v>60</v>
      </c>
      <c r="B5" s="80" t="s">
        <v>86</v>
      </c>
      <c r="C5" s="121">
        <v>16964</v>
      </c>
      <c r="D5" s="121">
        <v>5029</v>
      </c>
      <c r="E5" s="108"/>
      <c r="F5" s="108"/>
      <c r="G5" s="122">
        <f>SUM(C5:F5)</f>
        <v>21993</v>
      </c>
      <c r="H5" s="123">
        <v>1935</v>
      </c>
      <c r="I5" s="121">
        <v>0</v>
      </c>
      <c r="J5" s="121">
        <f>G5-H5-I5</f>
        <v>20058</v>
      </c>
      <c r="K5" s="107">
        <f>SUM(H5:J5)</f>
        <v>21993</v>
      </c>
      <c r="L5" s="209">
        <v>11</v>
      </c>
      <c r="M5" s="209">
        <v>1</v>
      </c>
      <c r="N5" s="108"/>
    </row>
    <row r="6" spans="1:14" s="1" customFormat="1">
      <c r="A6" s="119" t="s">
        <v>60</v>
      </c>
      <c r="B6" s="75" t="s">
        <v>241</v>
      </c>
      <c r="C6" s="121">
        <v>2101</v>
      </c>
      <c r="D6" s="121">
        <v>4544</v>
      </c>
      <c r="E6" s="108"/>
      <c r="F6" s="108"/>
      <c r="G6" s="122">
        <f>SUM(C6:F6)</f>
        <v>6645</v>
      </c>
      <c r="H6" s="123">
        <v>0</v>
      </c>
      <c r="I6" s="121">
        <v>6645</v>
      </c>
      <c r="J6" s="121">
        <f>G6-H6-I6</f>
        <v>0</v>
      </c>
      <c r="K6" s="107">
        <f>SUM(H6:J6)</f>
        <v>6645</v>
      </c>
      <c r="L6" s="209">
        <v>1</v>
      </c>
      <c r="M6" s="209"/>
      <c r="N6" s="108"/>
    </row>
    <row r="7" spans="1:14">
      <c r="A7" s="75" t="s">
        <v>60</v>
      </c>
      <c r="B7" s="75" t="s">
        <v>84</v>
      </c>
      <c r="C7" s="83">
        <v>1850</v>
      </c>
      <c r="D7" s="83">
        <v>1283</v>
      </c>
      <c r="E7" s="83">
        <v>0</v>
      </c>
      <c r="F7" s="84"/>
      <c r="G7" s="122">
        <f>SUM(C7:F7)</f>
        <v>3133</v>
      </c>
      <c r="H7" s="83">
        <v>1905</v>
      </c>
      <c r="I7" s="83">
        <v>2775</v>
      </c>
      <c r="J7" s="121">
        <v>-1547</v>
      </c>
      <c r="K7" s="107">
        <f t="shared" ref="K7:K13" si="0">SUM(H7:J7)</f>
        <v>3133</v>
      </c>
      <c r="L7" s="210">
        <v>1</v>
      </c>
      <c r="M7" s="211"/>
      <c r="N7" s="212"/>
    </row>
    <row r="8" spans="1:14">
      <c r="A8" s="75" t="s">
        <v>60</v>
      </c>
      <c r="B8" s="75" t="s">
        <v>242</v>
      </c>
      <c r="C8" s="83"/>
      <c r="D8" s="83">
        <v>2412</v>
      </c>
      <c r="E8" s="83"/>
      <c r="F8" s="84"/>
      <c r="G8" s="122">
        <f>SUM(C8:F8)</f>
        <v>2412</v>
      </c>
      <c r="H8" s="83">
        <v>2299</v>
      </c>
      <c r="I8" s="83">
        <v>197</v>
      </c>
      <c r="J8" s="121">
        <f>G8-H8-I8</f>
        <v>-84</v>
      </c>
      <c r="K8" s="107">
        <f t="shared" si="0"/>
        <v>2412</v>
      </c>
      <c r="L8" s="210"/>
      <c r="M8" s="211"/>
      <c r="N8" s="212"/>
    </row>
    <row r="9" spans="1:14" s="130" customFormat="1">
      <c r="A9" s="131" t="s">
        <v>61</v>
      </c>
      <c r="B9" s="131" t="s">
        <v>261</v>
      </c>
      <c r="C9" s="137"/>
      <c r="D9" s="134">
        <v>8647</v>
      </c>
      <c r="E9" s="137"/>
      <c r="F9" s="137"/>
      <c r="G9" s="122">
        <f t="shared" ref="G9:G14" si="1">SUM(C9:F9)</f>
        <v>8647</v>
      </c>
      <c r="H9" s="134">
        <v>6602</v>
      </c>
      <c r="I9" s="137"/>
      <c r="J9" s="121">
        <f>G9-H9-I9</f>
        <v>2045</v>
      </c>
      <c r="K9" s="107">
        <f t="shared" si="0"/>
        <v>8647</v>
      </c>
      <c r="L9" s="225"/>
      <c r="M9" s="213"/>
      <c r="N9" s="214"/>
    </row>
    <row r="10" spans="1:14">
      <c r="A10" s="75" t="s">
        <v>60</v>
      </c>
      <c r="B10" s="75" t="s">
        <v>257</v>
      </c>
      <c r="C10" s="83">
        <v>13418</v>
      </c>
      <c r="D10" s="83">
        <v>11577</v>
      </c>
      <c r="E10" s="84"/>
      <c r="F10" s="84"/>
      <c r="G10" s="122">
        <f t="shared" si="1"/>
        <v>24995</v>
      </c>
      <c r="H10" s="83">
        <v>7137</v>
      </c>
      <c r="I10" s="83">
        <v>15000</v>
      </c>
      <c r="J10" s="128">
        <v>2858</v>
      </c>
      <c r="K10" s="107">
        <f t="shared" si="0"/>
        <v>24995</v>
      </c>
      <c r="L10" s="210">
        <v>7</v>
      </c>
      <c r="M10" s="211"/>
      <c r="N10" s="212"/>
    </row>
    <row r="11" spans="1:14">
      <c r="A11" s="75" t="s">
        <v>60</v>
      </c>
      <c r="B11" s="132" t="s">
        <v>258</v>
      </c>
      <c r="C11" s="83">
        <v>3481</v>
      </c>
      <c r="D11" s="83">
        <v>3004</v>
      </c>
      <c r="E11" s="84"/>
      <c r="F11" s="84"/>
      <c r="G11" s="122">
        <f t="shared" si="1"/>
        <v>6485</v>
      </c>
      <c r="H11" s="83">
        <v>583</v>
      </c>
      <c r="I11" s="83">
        <v>5000</v>
      </c>
      <c r="J11" s="121">
        <f>G11-H11-I11</f>
        <v>902</v>
      </c>
      <c r="K11" s="107">
        <f t="shared" si="0"/>
        <v>6485</v>
      </c>
      <c r="L11" s="210">
        <v>2</v>
      </c>
      <c r="M11" s="211"/>
      <c r="N11" s="212"/>
    </row>
    <row r="12" spans="1:14">
      <c r="A12" s="132" t="s">
        <v>60</v>
      </c>
      <c r="B12" s="132" t="s">
        <v>85</v>
      </c>
      <c r="C12" s="84"/>
      <c r="D12" s="83">
        <v>45</v>
      </c>
      <c r="E12" s="84"/>
      <c r="F12" s="84"/>
      <c r="G12" s="122">
        <f t="shared" si="1"/>
        <v>45</v>
      </c>
      <c r="H12" s="84"/>
      <c r="I12" s="84"/>
      <c r="J12" s="121">
        <f>G12-H12-I12</f>
        <v>45</v>
      </c>
      <c r="K12" s="107">
        <f t="shared" si="0"/>
        <v>45</v>
      </c>
      <c r="L12" s="211"/>
      <c r="M12" s="211"/>
      <c r="N12" s="212"/>
    </row>
    <row r="13" spans="1:14" s="130" customFormat="1">
      <c r="A13" s="131" t="s">
        <v>61</v>
      </c>
      <c r="B13" s="133" t="s">
        <v>259</v>
      </c>
      <c r="C13" s="137"/>
      <c r="D13" s="134">
        <v>2132</v>
      </c>
      <c r="E13" s="137"/>
      <c r="F13" s="137"/>
      <c r="G13" s="122">
        <f t="shared" si="1"/>
        <v>2132</v>
      </c>
      <c r="H13" s="134">
        <v>3778</v>
      </c>
      <c r="I13" s="137"/>
      <c r="J13" s="121">
        <f>G13-H13-I13</f>
        <v>-1646</v>
      </c>
      <c r="K13" s="107">
        <f t="shared" si="0"/>
        <v>2132</v>
      </c>
      <c r="L13" s="213"/>
      <c r="M13" s="213"/>
      <c r="N13" s="214"/>
    </row>
    <row r="14" spans="1:14" ht="15.75" thickBot="1">
      <c r="A14" s="135" t="s">
        <v>60</v>
      </c>
      <c r="B14" s="135" t="s">
        <v>260</v>
      </c>
      <c r="C14" s="88"/>
      <c r="D14" s="87">
        <v>12827</v>
      </c>
      <c r="E14" s="88"/>
      <c r="F14" s="88"/>
      <c r="G14" s="122">
        <f t="shared" si="1"/>
        <v>12827</v>
      </c>
      <c r="H14" s="87">
        <v>1673</v>
      </c>
      <c r="I14" s="88">
        <v>12000</v>
      </c>
      <c r="J14" s="121">
        <v>-846</v>
      </c>
      <c r="K14" s="107">
        <f>SUM(H14:J14)</f>
        <v>12827</v>
      </c>
      <c r="L14" s="215"/>
      <c r="M14" s="215"/>
      <c r="N14" s="216"/>
    </row>
    <row r="15" spans="1:14" s="68" customFormat="1" ht="15.75" thickBot="1">
      <c r="A15" s="277" t="s">
        <v>33</v>
      </c>
      <c r="B15" s="278"/>
      <c r="C15" s="91">
        <f>SUM(C5:C14)</f>
        <v>37814</v>
      </c>
      <c r="D15" s="91">
        <f>SUM(D5:D14)</f>
        <v>51500</v>
      </c>
      <c r="E15" s="91">
        <f>SUM(E5:E14)</f>
        <v>0</v>
      </c>
      <c r="F15" s="95"/>
      <c r="G15" s="91">
        <f t="shared" ref="G15:M15" si="2">SUM(G5:G14)</f>
        <v>89314</v>
      </c>
      <c r="H15" s="91">
        <f t="shared" si="2"/>
        <v>25912</v>
      </c>
      <c r="I15" s="91">
        <f t="shared" si="2"/>
        <v>41617</v>
      </c>
      <c r="J15" s="91">
        <f t="shared" si="2"/>
        <v>21785</v>
      </c>
      <c r="K15" s="91">
        <f t="shared" si="2"/>
        <v>89314</v>
      </c>
      <c r="L15" s="91">
        <f t="shared" si="2"/>
        <v>22</v>
      </c>
      <c r="M15" s="91">
        <f t="shared" si="2"/>
        <v>1</v>
      </c>
      <c r="N15" s="136"/>
    </row>
    <row r="17" spans="2:2">
      <c r="B17" s="32" t="s">
        <v>232</v>
      </c>
    </row>
  </sheetData>
  <mergeCells count="8">
    <mergeCell ref="A15:B15"/>
    <mergeCell ref="A1:N1"/>
    <mergeCell ref="A2:K2"/>
    <mergeCell ref="L2:N2"/>
    <mergeCell ref="A3:B3"/>
    <mergeCell ref="C3:G3"/>
    <mergeCell ref="H3:K3"/>
    <mergeCell ref="L3:N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A24" sqref="A24"/>
    </sheetView>
  </sheetViews>
  <sheetFormatPr defaultRowHeight="15"/>
  <cols>
    <col min="1" max="1" width="30.5703125" style="147" bestFit="1" customWidth="1"/>
    <col min="2" max="2" width="17.140625" style="147" bestFit="1" customWidth="1"/>
    <col min="3" max="3" width="20.7109375" style="147" customWidth="1"/>
    <col min="4" max="4" width="16.28515625" style="147" customWidth="1"/>
    <col min="5" max="5" width="15.7109375" style="147" customWidth="1"/>
    <col min="6" max="16384" width="9.140625" style="147"/>
  </cols>
  <sheetData>
    <row r="1" spans="1:5">
      <c r="C1" s="286" t="s">
        <v>116</v>
      </c>
      <c r="D1" s="286"/>
      <c r="E1" s="286"/>
    </row>
    <row r="2" spans="1:5">
      <c r="A2" s="287" t="s">
        <v>119</v>
      </c>
      <c r="B2" s="287"/>
      <c r="C2" s="287"/>
      <c r="D2" s="287"/>
      <c r="E2" s="287"/>
    </row>
    <row r="3" spans="1:5">
      <c r="A3" s="287" t="s">
        <v>233</v>
      </c>
      <c r="B3" s="287"/>
      <c r="C3" s="287"/>
      <c r="D3" s="287"/>
      <c r="E3" s="287"/>
    </row>
    <row r="4" spans="1:5">
      <c r="A4" s="155"/>
      <c r="B4" s="155"/>
      <c r="C4" s="155"/>
    </row>
    <row r="5" spans="1:5" s="154" customFormat="1">
      <c r="A5" s="293" t="s">
        <v>118</v>
      </c>
      <c r="B5" s="293"/>
      <c r="C5" s="293"/>
      <c r="D5" s="293"/>
      <c r="E5" s="293"/>
    </row>
    <row r="6" spans="1:5" s="153" customFormat="1">
      <c r="A6" s="291" t="s">
        <v>143</v>
      </c>
      <c r="B6" s="291" t="s">
        <v>10</v>
      </c>
      <c r="C6" s="288" t="s">
        <v>11</v>
      </c>
      <c r="D6" s="289"/>
      <c r="E6" s="290"/>
    </row>
    <row r="7" spans="1:5" s="153" customFormat="1">
      <c r="A7" s="292"/>
      <c r="B7" s="292"/>
      <c r="C7" s="104" t="s">
        <v>222</v>
      </c>
      <c r="D7" s="104" t="s">
        <v>223</v>
      </c>
      <c r="E7" s="104" t="s">
        <v>73</v>
      </c>
    </row>
    <row r="8" spans="1:5">
      <c r="A8" s="234" t="s">
        <v>244</v>
      </c>
      <c r="B8" s="235">
        <v>14500</v>
      </c>
      <c r="C8" s="152"/>
      <c r="D8" s="219"/>
      <c r="E8" s="150">
        <f>SUM(C8:D8)</f>
        <v>0</v>
      </c>
    </row>
    <row r="9" spans="1:5">
      <c r="A9" s="234" t="s">
        <v>212</v>
      </c>
      <c r="B9" s="235">
        <f>342</f>
        <v>342</v>
      </c>
      <c r="C9" s="152"/>
      <c r="D9" s="236">
        <v>400</v>
      </c>
      <c r="E9" s="150">
        <f t="shared" ref="E9:E14" si="0">SUM(C9:D9)</f>
        <v>400</v>
      </c>
    </row>
    <row r="10" spans="1:5">
      <c r="A10" s="234" t="s">
        <v>245</v>
      </c>
      <c r="B10" s="235">
        <v>1050</v>
      </c>
      <c r="C10" s="152">
        <v>15100</v>
      </c>
      <c r="D10" s="236"/>
      <c r="E10" s="150">
        <f t="shared" si="0"/>
        <v>15100</v>
      </c>
    </row>
    <row r="11" spans="1:5">
      <c r="A11" s="234" t="s">
        <v>27</v>
      </c>
      <c r="B11" s="235">
        <v>1972</v>
      </c>
      <c r="C11" s="220"/>
      <c r="D11" s="218"/>
      <c r="E11" s="150">
        <f t="shared" si="0"/>
        <v>0</v>
      </c>
    </row>
    <row r="12" spans="1:5">
      <c r="A12" s="233" t="s">
        <v>246</v>
      </c>
      <c r="B12" s="235"/>
      <c r="C12" s="152"/>
      <c r="D12" s="221"/>
      <c r="E12" s="150">
        <f t="shared" si="0"/>
        <v>0</v>
      </c>
    </row>
    <row r="13" spans="1:5">
      <c r="A13" s="234" t="s">
        <v>247</v>
      </c>
      <c r="B13" s="235">
        <v>400</v>
      </c>
      <c r="C13" s="220"/>
      <c r="D13" s="218"/>
      <c r="E13" s="150">
        <f t="shared" si="0"/>
        <v>0</v>
      </c>
    </row>
    <row r="14" spans="1:5">
      <c r="A14" s="104" t="s">
        <v>33</v>
      </c>
      <c r="B14" s="150">
        <f>SUM(B8:B13)</f>
        <v>18264</v>
      </c>
      <c r="C14" s="150">
        <f>SUM(C8:C13)</f>
        <v>15100</v>
      </c>
      <c r="D14" s="150">
        <f>SUM(D8:D13)</f>
        <v>400</v>
      </c>
      <c r="E14" s="150">
        <f t="shared" si="0"/>
        <v>15500</v>
      </c>
    </row>
    <row r="15" spans="1:5">
      <c r="A15" s="151"/>
      <c r="B15" s="150"/>
      <c r="C15" s="222"/>
      <c r="D15" s="219"/>
      <c r="E15" s="222"/>
    </row>
    <row r="16" spans="1:5">
      <c r="A16" s="104" t="s">
        <v>117</v>
      </c>
      <c r="B16" s="149">
        <f>SUM(B14:B15)</f>
        <v>18264</v>
      </c>
      <c r="C16" s="149">
        <f>SUM(C14:C15)</f>
        <v>15100</v>
      </c>
      <c r="D16" s="149">
        <f>SUM(D8:D13)</f>
        <v>400</v>
      </c>
      <c r="E16" s="150">
        <f>E14</f>
        <v>15500</v>
      </c>
    </row>
    <row r="18" spans="1:1">
      <c r="A18" s="148" t="s">
        <v>232</v>
      </c>
    </row>
  </sheetData>
  <mergeCells count="7">
    <mergeCell ref="C1:E1"/>
    <mergeCell ref="A2:E2"/>
    <mergeCell ref="A3:E3"/>
    <mergeCell ref="C6:E6"/>
    <mergeCell ref="A6:A7"/>
    <mergeCell ref="B6:B7"/>
    <mergeCell ref="A5:E5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&amp;R&amp;"-,Félkövér"13.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C29"/>
  <sheetViews>
    <sheetView workbookViewId="0">
      <selection activeCell="C31" sqref="C31"/>
    </sheetView>
  </sheetViews>
  <sheetFormatPr defaultColWidth="29.85546875" defaultRowHeight="15"/>
  <cols>
    <col min="1" max="1" width="29.140625" style="82" bestFit="1" customWidth="1"/>
    <col min="2" max="2" width="18.7109375" style="82" bestFit="1" customWidth="1"/>
    <col min="3" max="3" width="18.85546875" style="82" bestFit="1" customWidth="1"/>
    <col min="4" max="16384" width="29.85546875" style="82"/>
  </cols>
  <sheetData>
    <row r="1" spans="1:3">
      <c r="C1" s="68" t="s">
        <v>208</v>
      </c>
    </row>
    <row r="2" spans="1:3">
      <c r="A2" s="294" t="s">
        <v>120</v>
      </c>
      <c r="B2" s="294"/>
      <c r="C2" s="294"/>
    </row>
    <row r="3" spans="1:3">
      <c r="A3" s="294" t="s">
        <v>233</v>
      </c>
      <c r="B3" s="294"/>
      <c r="C3" s="294"/>
    </row>
    <row r="5" spans="1:3" ht="15.75" thickBot="1">
      <c r="A5" s="156"/>
      <c r="B5" s="156"/>
      <c r="C5" s="157" t="s">
        <v>9</v>
      </c>
    </row>
    <row r="6" spans="1:3" ht="30.75" thickBot="1">
      <c r="A6" s="158" t="s">
        <v>121</v>
      </c>
      <c r="B6" s="159" t="s">
        <v>122</v>
      </c>
      <c r="C6" s="160" t="s">
        <v>123</v>
      </c>
    </row>
    <row r="7" spans="1:3" ht="15.75" thickBot="1">
      <c r="A7" s="158">
        <v>2</v>
      </c>
      <c r="B7" s="159">
        <v>3</v>
      </c>
      <c r="C7" s="160">
        <v>4</v>
      </c>
    </row>
    <row r="8" spans="1:3" ht="45">
      <c r="A8" s="161" t="s">
        <v>124</v>
      </c>
      <c r="B8" s="162" t="s">
        <v>125</v>
      </c>
      <c r="C8" s="163" t="s">
        <v>125</v>
      </c>
    </row>
    <row r="9" spans="1:3" ht="45">
      <c r="A9" s="164" t="s">
        <v>126</v>
      </c>
      <c r="B9" s="165" t="s">
        <v>125</v>
      </c>
      <c r="C9" s="166" t="s">
        <v>125</v>
      </c>
    </row>
    <row r="10" spans="1:3" ht="45">
      <c r="A10" s="164" t="s">
        <v>127</v>
      </c>
      <c r="B10" s="165" t="s">
        <v>125</v>
      </c>
      <c r="C10" s="166" t="s">
        <v>125</v>
      </c>
    </row>
    <row r="11" spans="1:3" ht="45">
      <c r="A11" s="164" t="s">
        <v>128</v>
      </c>
      <c r="B11" s="165" t="s">
        <v>125</v>
      </c>
      <c r="C11" s="166" t="s">
        <v>125</v>
      </c>
    </row>
    <row r="12" spans="1:3" ht="45">
      <c r="A12" s="164" t="s">
        <v>129</v>
      </c>
      <c r="B12" s="165">
        <f>SUM(B13:B19)</f>
        <v>88002</v>
      </c>
      <c r="C12" s="167">
        <f>SUM(C13:C19)</f>
        <v>0</v>
      </c>
    </row>
    <row r="13" spans="1:3">
      <c r="A13" s="164" t="s">
        <v>130</v>
      </c>
      <c r="B13" s="165">
        <v>11000</v>
      </c>
      <c r="C13" s="166">
        <v>0</v>
      </c>
    </row>
    <row r="14" spans="1:3">
      <c r="A14" s="168" t="s">
        <v>131</v>
      </c>
      <c r="B14" s="165" t="s">
        <v>125</v>
      </c>
      <c r="C14" s="166" t="s">
        <v>125</v>
      </c>
    </row>
    <row r="15" spans="1:3" ht="30">
      <c r="A15" s="168" t="s">
        <v>132</v>
      </c>
      <c r="B15" s="165">
        <v>2</v>
      </c>
      <c r="C15" s="166" t="s">
        <v>125</v>
      </c>
    </row>
    <row r="16" spans="1:3" ht="30">
      <c r="A16" s="168" t="s">
        <v>133</v>
      </c>
      <c r="B16" s="165">
        <v>15000</v>
      </c>
      <c r="C16" s="166" t="s">
        <v>125</v>
      </c>
    </row>
    <row r="17" spans="1:3" ht="30">
      <c r="A17" s="168" t="s">
        <v>134</v>
      </c>
      <c r="B17" s="165"/>
      <c r="C17" s="166" t="s">
        <v>125</v>
      </c>
    </row>
    <row r="18" spans="1:3" ht="30">
      <c r="A18" s="168" t="s">
        <v>135</v>
      </c>
      <c r="B18" s="165"/>
      <c r="C18" s="166" t="s">
        <v>125</v>
      </c>
    </row>
    <row r="19" spans="1:3" ht="60">
      <c r="A19" s="168" t="s">
        <v>136</v>
      </c>
      <c r="B19" s="165">
        <v>62000</v>
      </c>
      <c r="C19" s="166" t="s">
        <v>125</v>
      </c>
    </row>
    <row r="20" spans="1:3" ht="30">
      <c r="A20" s="168" t="s">
        <v>250</v>
      </c>
      <c r="B20" s="165">
        <v>8</v>
      </c>
      <c r="C20" s="166"/>
    </row>
    <row r="21" spans="1:3">
      <c r="A21" s="168" t="s">
        <v>251</v>
      </c>
      <c r="B21" s="165">
        <v>800</v>
      </c>
      <c r="C21" s="166"/>
    </row>
    <row r="22" spans="1:3" ht="30">
      <c r="A22" s="164" t="s">
        <v>137</v>
      </c>
      <c r="B22" s="165">
        <v>5170</v>
      </c>
      <c r="C22" s="226">
        <v>0</v>
      </c>
    </row>
    <row r="23" spans="1:3" ht="30">
      <c r="A23" s="164" t="s">
        <v>138</v>
      </c>
      <c r="B23" s="165" t="s">
        <v>125</v>
      </c>
      <c r="C23" s="166" t="s">
        <v>125</v>
      </c>
    </row>
    <row r="24" spans="1:3" ht="30">
      <c r="A24" s="164" t="s">
        <v>139</v>
      </c>
      <c r="B24" s="165" t="s">
        <v>125</v>
      </c>
      <c r="C24" s="166" t="s">
        <v>125</v>
      </c>
    </row>
    <row r="25" spans="1:3">
      <c r="A25" s="164" t="s">
        <v>248</v>
      </c>
      <c r="B25" s="165">
        <v>1000</v>
      </c>
      <c r="C25" s="166" t="s">
        <v>125</v>
      </c>
    </row>
    <row r="26" spans="1:3">
      <c r="A26" s="164" t="s">
        <v>249</v>
      </c>
      <c r="B26" s="165">
        <v>20</v>
      </c>
      <c r="C26" s="166" t="s">
        <v>125</v>
      </c>
    </row>
    <row r="27" spans="1:3" ht="15.75" thickBot="1">
      <c r="A27" s="169" t="s">
        <v>140</v>
      </c>
      <c r="B27" s="170">
        <f>SUM(B8:B26)-B12</f>
        <v>95000</v>
      </c>
      <c r="C27" s="171">
        <f>SUM(C8:C26)-C12</f>
        <v>0</v>
      </c>
    </row>
    <row r="29" spans="1:3">
      <c r="A29" s="68" t="s">
        <v>232</v>
      </c>
    </row>
  </sheetData>
  <mergeCells count="2">
    <mergeCell ref="A2:C2"/>
    <mergeCell ref="A3:C3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&amp;R&amp;"-,Félkövér"14. számú melléklet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33"/>
  <sheetViews>
    <sheetView topLeftCell="A4" workbookViewId="0">
      <selection activeCell="O6" sqref="O6:O11"/>
    </sheetView>
  </sheetViews>
  <sheetFormatPr defaultRowHeight="12.75"/>
  <cols>
    <col min="1" max="1" width="4.85546875" style="207" bestFit="1" customWidth="1"/>
    <col min="2" max="2" width="48.5703125" style="207" bestFit="1" customWidth="1"/>
    <col min="3" max="3" width="6.42578125" style="207" bestFit="1" customWidth="1"/>
    <col min="4" max="4" width="7.140625" style="207" bestFit="1" customWidth="1"/>
    <col min="5" max="5" width="7" style="207" bestFit="1" customWidth="1"/>
    <col min="6" max="6" width="6.42578125" style="207" bestFit="1" customWidth="1"/>
    <col min="7" max="9" width="7.42578125" style="207" bestFit="1" customWidth="1"/>
    <col min="10" max="10" width="7.5703125" style="207" bestFit="1" customWidth="1"/>
    <col min="11" max="12" width="6.42578125" style="207" bestFit="1" customWidth="1"/>
    <col min="13" max="13" width="7" style="207" bestFit="1" customWidth="1"/>
    <col min="14" max="14" width="6.42578125" style="207" bestFit="1" customWidth="1"/>
    <col min="15" max="15" width="9.5703125" style="207" bestFit="1" customWidth="1"/>
    <col min="16" max="16384" width="9.140625" style="207"/>
  </cols>
  <sheetData>
    <row r="1" spans="1:15">
      <c r="M1" s="295" t="s">
        <v>210</v>
      </c>
      <c r="N1" s="295"/>
      <c r="O1" s="295"/>
    </row>
    <row r="2" spans="1:15" s="172" customFormat="1">
      <c r="A2" s="296" t="s">
        <v>141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</row>
    <row r="3" spans="1:15" s="172" customFormat="1" ht="13.5" thickBot="1">
      <c r="A3" s="173"/>
      <c r="O3" s="174" t="s">
        <v>9</v>
      </c>
    </row>
    <row r="4" spans="1:15" s="173" customFormat="1" ht="26.25" thickBot="1">
      <c r="A4" s="175" t="s">
        <v>142</v>
      </c>
      <c r="B4" s="176" t="s">
        <v>143</v>
      </c>
      <c r="C4" s="176" t="s">
        <v>144</v>
      </c>
      <c r="D4" s="176" t="s">
        <v>145</v>
      </c>
      <c r="E4" s="176" t="s">
        <v>146</v>
      </c>
      <c r="F4" s="176" t="s">
        <v>147</v>
      </c>
      <c r="G4" s="176" t="s">
        <v>148</v>
      </c>
      <c r="H4" s="176" t="s">
        <v>149</v>
      </c>
      <c r="I4" s="176" t="s">
        <v>150</v>
      </c>
      <c r="J4" s="176" t="s">
        <v>151</v>
      </c>
      <c r="K4" s="176" t="s">
        <v>152</v>
      </c>
      <c r="L4" s="176" t="s">
        <v>153</v>
      </c>
      <c r="M4" s="176" t="s">
        <v>154</v>
      </c>
      <c r="N4" s="176" t="s">
        <v>155</v>
      </c>
      <c r="O4" s="177" t="s">
        <v>33</v>
      </c>
    </row>
    <row r="5" spans="1:15" s="179" customFormat="1" ht="13.5" thickBot="1">
      <c r="A5" s="178" t="s">
        <v>8</v>
      </c>
      <c r="B5" s="298" t="s">
        <v>156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300"/>
    </row>
    <row r="6" spans="1:15" s="179" customFormat="1">
      <c r="A6" s="180" t="s">
        <v>90</v>
      </c>
      <c r="B6" s="181" t="s">
        <v>157</v>
      </c>
      <c r="C6" s="182">
        <f>O6/12</f>
        <v>40383.333333333336</v>
      </c>
      <c r="D6" s="182">
        <f>O6/12</f>
        <v>40383.333333333336</v>
      </c>
      <c r="E6" s="182">
        <f>O6/12</f>
        <v>40383.333333333336</v>
      </c>
      <c r="F6" s="182">
        <v>40383</v>
      </c>
      <c r="G6" s="182">
        <v>40383</v>
      </c>
      <c r="H6" s="182">
        <v>40383</v>
      </c>
      <c r="I6" s="182">
        <v>40383</v>
      </c>
      <c r="J6" s="182">
        <v>40383</v>
      </c>
      <c r="K6" s="182">
        <v>40383</v>
      </c>
      <c r="L6" s="182">
        <v>40383</v>
      </c>
      <c r="M6" s="182">
        <v>40383</v>
      </c>
      <c r="N6" s="182">
        <v>40386</v>
      </c>
      <c r="O6" s="183">
        <v>484600</v>
      </c>
    </row>
    <row r="7" spans="1:15" s="179" customFormat="1">
      <c r="A7" s="184" t="s">
        <v>101</v>
      </c>
      <c r="B7" s="185" t="s">
        <v>158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7">
        <f t="shared" ref="O7:O13" si="0">SUM(C7:N7)</f>
        <v>0</v>
      </c>
    </row>
    <row r="8" spans="1:15" s="191" customFormat="1">
      <c r="A8" s="184" t="s">
        <v>159</v>
      </c>
      <c r="B8" s="188" t="s">
        <v>160</v>
      </c>
      <c r="C8" s="189">
        <f>O8/12</f>
        <v>27953.666666666668</v>
      </c>
      <c r="D8" s="189">
        <v>27954</v>
      </c>
      <c r="E8" s="189">
        <v>27954</v>
      </c>
      <c r="F8" s="189">
        <v>27954</v>
      </c>
      <c r="G8" s="189">
        <v>27954</v>
      </c>
      <c r="H8" s="189">
        <v>27954</v>
      </c>
      <c r="I8" s="189">
        <v>27954</v>
      </c>
      <c r="J8" s="189">
        <v>27954</v>
      </c>
      <c r="K8" s="189">
        <v>27954</v>
      </c>
      <c r="L8" s="189">
        <v>27954</v>
      </c>
      <c r="M8" s="189">
        <v>27954</v>
      </c>
      <c r="N8" s="189">
        <v>27950</v>
      </c>
      <c r="O8" s="190">
        <v>335444</v>
      </c>
    </row>
    <row r="9" spans="1:15" s="191" customFormat="1">
      <c r="A9" s="184" t="s">
        <v>161</v>
      </c>
      <c r="B9" s="185" t="s">
        <v>162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7"/>
    </row>
    <row r="10" spans="1:15" s="191" customFormat="1">
      <c r="A10" s="184" t="s">
        <v>163</v>
      </c>
      <c r="B10" s="185" t="s">
        <v>164</v>
      </c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7"/>
    </row>
    <row r="11" spans="1:15" s="191" customFormat="1">
      <c r="A11" s="184" t="s">
        <v>165</v>
      </c>
      <c r="B11" s="185" t="s">
        <v>166</v>
      </c>
      <c r="C11" s="186">
        <v>9576</v>
      </c>
      <c r="D11" s="186">
        <v>9576</v>
      </c>
      <c r="E11" s="186">
        <v>9576</v>
      </c>
      <c r="F11" s="186">
        <v>9576</v>
      </c>
      <c r="G11" s="186">
        <v>9576</v>
      </c>
      <c r="H11" s="186">
        <v>9576</v>
      </c>
      <c r="I11" s="186">
        <v>9576</v>
      </c>
      <c r="J11" s="186">
        <v>9576</v>
      </c>
      <c r="K11" s="186">
        <v>9576</v>
      </c>
      <c r="L11" s="186">
        <v>9576</v>
      </c>
      <c r="M11" s="186">
        <v>9576</v>
      </c>
      <c r="N11" s="186">
        <v>9571</v>
      </c>
      <c r="O11" s="187">
        <v>114907</v>
      </c>
    </row>
    <row r="12" spans="1:15" s="191" customFormat="1">
      <c r="A12" s="184" t="s">
        <v>167</v>
      </c>
      <c r="B12" s="185" t="s">
        <v>168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7">
        <f t="shared" si="0"/>
        <v>0</v>
      </c>
    </row>
    <row r="13" spans="1:15" s="191" customFormat="1">
      <c r="A13" s="185" t="s">
        <v>169</v>
      </c>
      <c r="B13" s="192" t="s">
        <v>170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7">
        <f t="shared" si="0"/>
        <v>0</v>
      </c>
    </row>
    <row r="14" spans="1:15" s="191" customFormat="1">
      <c r="A14" s="185" t="s">
        <v>171</v>
      </c>
      <c r="B14" s="185" t="s">
        <v>172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7"/>
    </row>
    <row r="15" spans="1:15" s="191" customFormat="1" ht="13.5" thickBot="1">
      <c r="A15" s="193" t="s">
        <v>173</v>
      </c>
      <c r="B15" s="193" t="s">
        <v>102</v>
      </c>
      <c r="C15" s="194"/>
      <c r="D15" s="194"/>
      <c r="E15" s="194"/>
      <c r="F15" s="194">
        <v>15000</v>
      </c>
      <c r="G15" s="194"/>
      <c r="H15" s="194"/>
      <c r="I15" s="194">
        <v>6963</v>
      </c>
      <c r="J15" s="194"/>
      <c r="K15" s="194"/>
      <c r="L15" s="194"/>
      <c r="M15" s="194"/>
      <c r="N15" s="194"/>
      <c r="O15" s="187">
        <v>21963</v>
      </c>
    </row>
    <row r="16" spans="1:15" s="179" customFormat="1" ht="13.5" thickBot="1">
      <c r="A16" s="178" t="s">
        <v>174</v>
      </c>
      <c r="B16" s="195" t="s">
        <v>175</v>
      </c>
      <c r="C16" s="196">
        <f>SUM(C6:C15)</f>
        <v>77913</v>
      </c>
      <c r="D16" s="196">
        <f t="shared" ref="D16:N16" si="1">SUM(D6:D15)</f>
        <v>77913.333333333343</v>
      </c>
      <c r="E16" s="196">
        <f t="shared" si="1"/>
        <v>77913.333333333343</v>
      </c>
      <c r="F16" s="196">
        <f t="shared" si="1"/>
        <v>92913</v>
      </c>
      <c r="G16" s="196">
        <f t="shared" si="1"/>
        <v>77913</v>
      </c>
      <c r="H16" s="196">
        <f t="shared" si="1"/>
        <v>77913</v>
      </c>
      <c r="I16" s="196">
        <f t="shared" si="1"/>
        <v>84876</v>
      </c>
      <c r="J16" s="196">
        <f t="shared" si="1"/>
        <v>77913</v>
      </c>
      <c r="K16" s="196">
        <f t="shared" si="1"/>
        <v>77913</v>
      </c>
      <c r="L16" s="196">
        <f t="shared" si="1"/>
        <v>77913</v>
      </c>
      <c r="M16" s="196">
        <f t="shared" si="1"/>
        <v>77913</v>
      </c>
      <c r="N16" s="196">
        <f t="shared" si="1"/>
        <v>77907</v>
      </c>
      <c r="O16" s="197">
        <f>SUM(C16:N16)</f>
        <v>956913.66666666674</v>
      </c>
    </row>
    <row r="17" spans="1:15" s="179" customFormat="1" ht="13.5" thickBot="1">
      <c r="A17" s="178" t="s">
        <v>176</v>
      </c>
      <c r="B17" s="298" t="s">
        <v>177</v>
      </c>
      <c r="C17" s="299"/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300"/>
    </row>
    <row r="18" spans="1:15" s="191" customFormat="1">
      <c r="A18" s="198" t="s">
        <v>178</v>
      </c>
      <c r="B18" s="199" t="s">
        <v>179</v>
      </c>
      <c r="C18" s="189">
        <f>O18/12</f>
        <v>43598.666666666664</v>
      </c>
      <c r="D18" s="189">
        <v>43599</v>
      </c>
      <c r="E18" s="189">
        <v>43599</v>
      </c>
      <c r="F18" s="189">
        <v>43599</v>
      </c>
      <c r="G18" s="189">
        <v>43599</v>
      </c>
      <c r="H18" s="189">
        <v>43599</v>
      </c>
      <c r="I18" s="189">
        <v>43599</v>
      </c>
      <c r="J18" s="189">
        <v>43599</v>
      </c>
      <c r="K18" s="189">
        <v>43599</v>
      </c>
      <c r="L18" s="189">
        <v>43599</v>
      </c>
      <c r="M18" s="189">
        <v>43599</v>
      </c>
      <c r="N18" s="189">
        <v>43595</v>
      </c>
      <c r="O18" s="190">
        <v>523184</v>
      </c>
    </row>
    <row r="19" spans="1:15" s="191" customFormat="1">
      <c r="A19" s="184" t="s">
        <v>180</v>
      </c>
      <c r="B19" s="185" t="s">
        <v>96</v>
      </c>
      <c r="C19" s="186">
        <v>19254</v>
      </c>
      <c r="D19" s="186">
        <v>19254</v>
      </c>
      <c r="E19" s="186">
        <v>19254</v>
      </c>
      <c r="F19" s="186">
        <v>19254</v>
      </c>
      <c r="G19" s="186">
        <v>19254</v>
      </c>
      <c r="H19" s="186">
        <v>19254</v>
      </c>
      <c r="I19" s="186">
        <v>19254</v>
      </c>
      <c r="J19" s="186">
        <v>19254</v>
      </c>
      <c r="K19" s="186">
        <v>19254</v>
      </c>
      <c r="L19" s="186">
        <v>19254</v>
      </c>
      <c r="M19" s="186">
        <v>19254</v>
      </c>
      <c r="N19" s="186">
        <v>19255</v>
      </c>
      <c r="O19" s="187">
        <v>231049</v>
      </c>
    </row>
    <row r="20" spans="1:15" s="191" customFormat="1">
      <c r="A20" s="184" t="s">
        <v>181</v>
      </c>
      <c r="B20" s="185" t="s">
        <v>182</v>
      </c>
      <c r="C20" s="186">
        <v>12870</v>
      </c>
      <c r="D20" s="186">
        <v>12870</v>
      </c>
      <c r="E20" s="186">
        <v>12870</v>
      </c>
      <c r="F20" s="186"/>
      <c r="G20" s="186"/>
      <c r="H20" s="186"/>
      <c r="I20" s="186"/>
      <c r="J20" s="186"/>
      <c r="K20" s="186"/>
      <c r="L20" s="186"/>
      <c r="M20" s="186"/>
      <c r="N20" s="186"/>
      <c r="O20" s="187">
        <v>38610</v>
      </c>
    </row>
    <row r="21" spans="1:15" s="191" customFormat="1">
      <c r="A21" s="184" t="s">
        <v>183</v>
      </c>
      <c r="B21" s="185" t="s">
        <v>184</v>
      </c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7">
        <f t="shared" ref="O21:O28" si="2">SUM(C21:N21)</f>
        <v>0</v>
      </c>
    </row>
    <row r="22" spans="1:15" s="191" customFormat="1">
      <c r="A22" s="184" t="s">
        <v>185</v>
      </c>
      <c r="B22" s="185" t="s">
        <v>186</v>
      </c>
      <c r="C22" s="186">
        <v>9576</v>
      </c>
      <c r="D22" s="186">
        <v>9576</v>
      </c>
      <c r="E22" s="186">
        <v>9576</v>
      </c>
      <c r="F22" s="186">
        <v>9576</v>
      </c>
      <c r="G22" s="186">
        <v>9576</v>
      </c>
      <c r="H22" s="186">
        <v>9576</v>
      </c>
      <c r="I22" s="186">
        <v>9576</v>
      </c>
      <c r="J22" s="186">
        <v>9576</v>
      </c>
      <c r="K22" s="186">
        <v>9576</v>
      </c>
      <c r="L22" s="186">
        <v>9576</v>
      </c>
      <c r="M22" s="186">
        <v>9576</v>
      </c>
      <c r="N22" s="186">
        <v>9571</v>
      </c>
      <c r="O22" s="187">
        <v>114907</v>
      </c>
    </row>
    <row r="23" spans="1:15" s="191" customFormat="1">
      <c r="A23" s="184" t="s">
        <v>187</v>
      </c>
      <c r="B23" s="185" t="s">
        <v>188</v>
      </c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7">
        <f t="shared" si="2"/>
        <v>0</v>
      </c>
    </row>
    <row r="24" spans="1:15" s="191" customFormat="1" ht="25.5">
      <c r="A24" s="184" t="s">
        <v>189</v>
      </c>
      <c r="B24" s="192" t="s">
        <v>190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7">
        <f t="shared" si="2"/>
        <v>0</v>
      </c>
    </row>
    <row r="25" spans="1:15" s="191" customFormat="1">
      <c r="A25" s="184" t="s">
        <v>191</v>
      </c>
      <c r="B25" s="185" t="s">
        <v>192</v>
      </c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7">
        <f t="shared" si="2"/>
        <v>0</v>
      </c>
    </row>
    <row r="26" spans="1:15" s="191" customFormat="1">
      <c r="A26" s="184" t="s">
        <v>193</v>
      </c>
      <c r="B26" s="185" t="s">
        <v>194</v>
      </c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7">
        <f t="shared" si="2"/>
        <v>0</v>
      </c>
    </row>
    <row r="27" spans="1:15" s="191" customFormat="1">
      <c r="A27" s="184" t="s">
        <v>195</v>
      </c>
      <c r="B27" s="185" t="s">
        <v>196</v>
      </c>
      <c r="C27" s="186"/>
      <c r="D27" s="186"/>
      <c r="E27" s="186">
        <v>12291</v>
      </c>
      <c r="F27" s="186"/>
      <c r="G27" s="186"/>
      <c r="H27" s="186">
        <v>12291</v>
      </c>
      <c r="I27" s="186"/>
      <c r="J27" s="186">
        <v>12291</v>
      </c>
      <c r="K27" s="208"/>
      <c r="L27" s="208"/>
      <c r="M27" s="208">
        <v>12291</v>
      </c>
      <c r="N27" s="186"/>
      <c r="O27" s="187">
        <v>49164</v>
      </c>
    </row>
    <row r="28" spans="1:15" s="191" customFormat="1">
      <c r="A28" s="184" t="s">
        <v>197</v>
      </c>
      <c r="B28" s="185" t="s">
        <v>198</v>
      </c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7">
        <f t="shared" si="2"/>
        <v>0</v>
      </c>
    </row>
    <row r="29" spans="1:15" s="191" customFormat="1" ht="13.5" thickBot="1">
      <c r="A29" s="200" t="s">
        <v>199</v>
      </c>
      <c r="B29" s="201" t="s">
        <v>200</v>
      </c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202"/>
    </row>
    <row r="30" spans="1:15" s="179" customFormat="1" ht="13.5" thickBot="1">
      <c r="A30" s="203" t="s">
        <v>201</v>
      </c>
      <c r="B30" s="195" t="s">
        <v>202</v>
      </c>
      <c r="C30" s="196">
        <f>SUM(C18:C29)</f>
        <v>85298.666666666657</v>
      </c>
      <c r="D30" s="196">
        <f t="shared" ref="D30:N30" si="3">SUM(D18:D29)</f>
        <v>85299</v>
      </c>
      <c r="E30" s="196">
        <f t="shared" si="3"/>
        <v>97590</v>
      </c>
      <c r="F30" s="196">
        <f t="shared" si="3"/>
        <v>72429</v>
      </c>
      <c r="G30" s="196">
        <f t="shared" si="3"/>
        <v>72429</v>
      </c>
      <c r="H30" s="196">
        <f t="shared" si="3"/>
        <v>84720</v>
      </c>
      <c r="I30" s="196">
        <f t="shared" si="3"/>
        <v>72429</v>
      </c>
      <c r="J30" s="196">
        <f t="shared" si="3"/>
        <v>84720</v>
      </c>
      <c r="K30" s="196">
        <f t="shared" si="3"/>
        <v>72429</v>
      </c>
      <c r="L30" s="196">
        <f t="shared" si="3"/>
        <v>72429</v>
      </c>
      <c r="M30" s="196">
        <f t="shared" si="3"/>
        <v>84720</v>
      </c>
      <c r="N30" s="196">
        <f t="shared" si="3"/>
        <v>72421</v>
      </c>
      <c r="O30" s="197">
        <f>SUM(C30:N30)</f>
        <v>956913.66666666663</v>
      </c>
    </row>
    <row r="31" spans="1:15" s="172" customFormat="1" ht="13.5" thickBot="1">
      <c r="A31" s="203" t="s">
        <v>203</v>
      </c>
      <c r="B31" s="204" t="s">
        <v>204</v>
      </c>
      <c r="C31" s="205">
        <f t="shared" ref="C31:O31" si="4">C16-C30</f>
        <v>-7385.666666666657</v>
      </c>
      <c r="D31" s="205">
        <f t="shared" si="4"/>
        <v>-7385.666666666657</v>
      </c>
      <c r="E31" s="205">
        <f t="shared" si="4"/>
        <v>-19676.666666666657</v>
      </c>
      <c r="F31" s="205">
        <f t="shared" si="4"/>
        <v>20484</v>
      </c>
      <c r="G31" s="205">
        <f t="shared" si="4"/>
        <v>5484</v>
      </c>
      <c r="H31" s="205">
        <f t="shared" si="4"/>
        <v>-6807</v>
      </c>
      <c r="I31" s="205">
        <f t="shared" si="4"/>
        <v>12447</v>
      </c>
      <c r="J31" s="205">
        <f t="shared" si="4"/>
        <v>-6807</v>
      </c>
      <c r="K31" s="205">
        <f t="shared" si="4"/>
        <v>5484</v>
      </c>
      <c r="L31" s="205">
        <f t="shared" si="4"/>
        <v>5484</v>
      </c>
      <c r="M31" s="205">
        <f t="shared" si="4"/>
        <v>-6807</v>
      </c>
      <c r="N31" s="205">
        <f t="shared" si="4"/>
        <v>5486</v>
      </c>
      <c r="O31" s="206">
        <f t="shared" si="4"/>
        <v>0</v>
      </c>
    </row>
    <row r="33" spans="1:2">
      <c r="A33" s="301" t="s">
        <v>105</v>
      </c>
      <c r="B33" s="301"/>
    </row>
  </sheetData>
  <mergeCells count="5">
    <mergeCell ref="M1:O1"/>
    <mergeCell ref="A2:O2"/>
    <mergeCell ref="B5:O5"/>
    <mergeCell ref="B17:O17"/>
    <mergeCell ref="A33:B3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verticalDpi="0" r:id="rId1"/>
  <headerFooter>
    <oddHeader>&amp;R&amp;"-,Félkövér"15.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tabSelected="1" topLeftCell="C1" workbookViewId="0">
      <selection activeCell="K10" sqref="K10"/>
    </sheetView>
  </sheetViews>
  <sheetFormatPr defaultRowHeight="15"/>
  <cols>
    <col min="1" max="1" width="3.7109375" style="82" customWidth="1"/>
    <col min="2" max="2" width="41.7109375" style="82" bestFit="1" customWidth="1"/>
    <col min="3" max="3" width="12.28515625" style="82" customWidth="1"/>
    <col min="4" max="4" width="12.140625" style="82" customWidth="1"/>
    <col min="5" max="5" width="14.5703125" style="82" customWidth="1"/>
    <col min="6" max="6" width="14.28515625" style="82" bestFit="1" customWidth="1"/>
    <col min="7" max="7" width="4" style="82" customWidth="1"/>
    <col min="8" max="8" width="38.140625" style="82" bestFit="1" customWidth="1"/>
    <col min="9" max="9" width="11.5703125" style="82" customWidth="1"/>
    <col min="10" max="10" width="13.28515625" style="82" customWidth="1"/>
    <col min="11" max="11" width="14.7109375" style="82" customWidth="1"/>
    <col min="12" max="12" width="14.28515625" style="82" bestFit="1" customWidth="1"/>
    <col min="13" max="16384" width="9.140625" style="82"/>
  </cols>
  <sheetData>
    <row r="1" spans="1:12">
      <c r="K1" s="244" t="s">
        <v>107</v>
      </c>
      <c r="L1" s="244"/>
    </row>
    <row r="2" spans="1:12">
      <c r="A2" s="243" t="s">
        <v>254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</row>
    <row r="3" spans="1:12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</row>
    <row r="4" spans="1:12">
      <c r="A4" s="238" t="s">
        <v>104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40"/>
    </row>
    <row r="5" spans="1:12">
      <c r="A5" s="248" t="s">
        <v>0</v>
      </c>
      <c r="B5" s="248"/>
      <c r="C5" s="242">
        <v>2015</v>
      </c>
      <c r="D5" s="242"/>
      <c r="E5" s="242"/>
      <c r="F5" s="242"/>
      <c r="G5" s="248" t="s">
        <v>6</v>
      </c>
      <c r="H5" s="248"/>
      <c r="I5" s="242">
        <v>2015</v>
      </c>
      <c r="J5" s="242"/>
      <c r="K5" s="242"/>
      <c r="L5" s="242"/>
    </row>
    <row r="6" spans="1:12">
      <c r="A6" s="248"/>
      <c r="B6" s="248"/>
      <c r="C6" s="242" t="s">
        <v>1</v>
      </c>
      <c r="D6" s="242"/>
      <c r="E6" s="242"/>
      <c r="F6" s="242"/>
      <c r="G6" s="248"/>
      <c r="H6" s="248"/>
      <c r="I6" s="241" t="s">
        <v>1</v>
      </c>
      <c r="J6" s="241"/>
      <c r="K6" s="241"/>
      <c r="L6" s="241"/>
    </row>
    <row r="7" spans="1:12">
      <c r="A7" s="248"/>
      <c r="B7" s="248"/>
      <c r="C7" s="241" t="s">
        <v>4</v>
      </c>
      <c r="D7" s="241" t="s">
        <v>3</v>
      </c>
      <c r="E7" s="241" t="s">
        <v>2</v>
      </c>
      <c r="F7" s="242" t="s">
        <v>5</v>
      </c>
      <c r="G7" s="248"/>
      <c r="H7" s="248"/>
      <c r="I7" s="241" t="s">
        <v>4</v>
      </c>
      <c r="J7" s="241" t="s">
        <v>3</v>
      </c>
      <c r="K7" s="241" t="s">
        <v>2</v>
      </c>
      <c r="L7" s="242" t="s">
        <v>5</v>
      </c>
    </row>
    <row r="8" spans="1:12">
      <c r="A8" s="248"/>
      <c r="B8" s="248"/>
      <c r="C8" s="241"/>
      <c r="D8" s="242"/>
      <c r="E8" s="242"/>
      <c r="F8" s="242"/>
      <c r="G8" s="248"/>
      <c r="H8" s="248"/>
      <c r="I8" s="241"/>
      <c r="J8" s="242"/>
      <c r="K8" s="241"/>
      <c r="L8" s="242"/>
    </row>
    <row r="9" spans="1:12" s="138" customFormat="1">
      <c r="A9" s="140" t="s">
        <v>8</v>
      </c>
      <c r="B9" s="140" t="s">
        <v>89</v>
      </c>
      <c r="C9" s="142">
        <f>SUM(C10:C13)</f>
        <v>672781</v>
      </c>
      <c r="D9" s="142">
        <f>SUM(D10:D12)</f>
        <v>180521</v>
      </c>
      <c r="E9" s="142">
        <f>SUM(E11:E12)</f>
        <v>83584</v>
      </c>
      <c r="F9" s="142">
        <f t="shared" ref="F9:F16" si="0">SUM(C9:E9)</f>
        <v>936886</v>
      </c>
      <c r="G9" s="141" t="s">
        <v>8</v>
      </c>
      <c r="H9" s="141" t="s">
        <v>89</v>
      </c>
      <c r="I9" s="142">
        <f>SUM(I10:I13)</f>
        <v>775559</v>
      </c>
      <c r="J9" s="142">
        <f>SUM(J10:J13)</f>
        <v>72857</v>
      </c>
      <c r="K9" s="142">
        <f>SUM(K10:K13)</f>
        <v>70206</v>
      </c>
      <c r="L9" s="142">
        <f t="shared" ref="L9:L16" si="1">SUM(I9:K9)</f>
        <v>918622</v>
      </c>
    </row>
    <row r="10" spans="1:12">
      <c r="A10" s="246"/>
      <c r="B10" s="80" t="s">
        <v>87</v>
      </c>
      <c r="C10" s="83">
        <v>369513</v>
      </c>
      <c r="D10" s="83">
        <v>137777</v>
      </c>
      <c r="E10" s="84"/>
      <c r="F10" s="83">
        <f t="shared" si="0"/>
        <v>507290</v>
      </c>
      <c r="G10" s="247"/>
      <c r="H10" s="80" t="s">
        <v>95</v>
      </c>
      <c r="I10" s="83">
        <v>344863</v>
      </c>
      <c r="J10" s="83">
        <v>28044</v>
      </c>
      <c r="K10" s="83">
        <v>61602</v>
      </c>
      <c r="L10" s="83">
        <f t="shared" si="1"/>
        <v>434509</v>
      </c>
    </row>
    <row r="11" spans="1:12">
      <c r="A11" s="246"/>
      <c r="B11" s="80" t="s">
        <v>88</v>
      </c>
      <c r="C11" s="83">
        <v>247540</v>
      </c>
      <c r="D11" s="83">
        <v>26915</v>
      </c>
      <c r="E11" s="83">
        <v>83584</v>
      </c>
      <c r="F11" s="83">
        <f t="shared" si="0"/>
        <v>358039</v>
      </c>
      <c r="G11" s="247"/>
      <c r="H11" s="80" t="s">
        <v>96</v>
      </c>
      <c r="I11" s="83">
        <v>174430</v>
      </c>
      <c r="J11" s="83">
        <v>44813</v>
      </c>
      <c r="K11" s="83">
        <v>8604</v>
      </c>
      <c r="L11" s="83">
        <f t="shared" si="1"/>
        <v>227847</v>
      </c>
    </row>
    <row r="12" spans="1:12">
      <c r="A12" s="246"/>
      <c r="B12" s="80" t="s">
        <v>7</v>
      </c>
      <c r="C12" s="84"/>
      <c r="D12" s="83">
        <v>15829</v>
      </c>
      <c r="E12" s="84"/>
      <c r="F12" s="83">
        <f t="shared" si="0"/>
        <v>15829</v>
      </c>
      <c r="G12" s="247"/>
      <c r="H12" s="80" t="s">
        <v>97</v>
      </c>
      <c r="I12" s="83">
        <v>22000</v>
      </c>
      <c r="J12" s="84"/>
      <c r="K12" s="84"/>
      <c r="L12" s="83">
        <f t="shared" si="1"/>
        <v>22000</v>
      </c>
    </row>
    <row r="13" spans="1:12">
      <c r="A13" s="246"/>
      <c r="B13" s="75" t="s">
        <v>102</v>
      </c>
      <c r="C13" s="146">
        <v>55728</v>
      </c>
      <c r="D13" s="84"/>
      <c r="E13" s="84"/>
      <c r="F13" s="83">
        <f t="shared" si="0"/>
        <v>55728</v>
      </c>
      <c r="G13" s="247"/>
      <c r="H13" s="80" t="s">
        <v>98</v>
      </c>
      <c r="I13" s="83">
        <v>234266</v>
      </c>
      <c r="J13" s="84"/>
      <c r="K13" s="84"/>
      <c r="L13" s="83">
        <f t="shared" si="1"/>
        <v>234266</v>
      </c>
    </row>
    <row r="14" spans="1:12">
      <c r="A14" s="140" t="s">
        <v>90</v>
      </c>
      <c r="B14" s="140" t="s">
        <v>91</v>
      </c>
      <c r="C14" s="143"/>
      <c r="D14" s="142">
        <f>SUM(D15:D18)</f>
        <v>8900</v>
      </c>
      <c r="E14" s="143"/>
      <c r="F14" s="142">
        <f t="shared" si="0"/>
        <v>8900</v>
      </c>
      <c r="G14" s="140" t="s">
        <v>90</v>
      </c>
      <c r="H14" s="140" t="s">
        <v>91</v>
      </c>
      <c r="I14" s="143">
        <f>SUM(I15:I18)</f>
        <v>0</v>
      </c>
      <c r="J14" s="142">
        <f>SUM(J15:J18)</f>
        <v>27164</v>
      </c>
      <c r="K14" s="143">
        <f>SUM(K15:K18)</f>
        <v>0</v>
      </c>
      <c r="L14" s="142">
        <f t="shared" si="1"/>
        <v>27164</v>
      </c>
    </row>
    <row r="15" spans="1:12" ht="30">
      <c r="A15" s="246"/>
      <c r="B15" s="224" t="s">
        <v>226</v>
      </c>
      <c r="C15" s="84"/>
      <c r="D15" s="83">
        <v>8900</v>
      </c>
      <c r="E15" s="84"/>
      <c r="F15" s="83">
        <f t="shared" si="0"/>
        <v>8900</v>
      </c>
      <c r="G15" s="246"/>
      <c r="H15" s="139" t="s">
        <v>99</v>
      </c>
      <c r="I15" s="84"/>
      <c r="J15" s="83">
        <v>0</v>
      </c>
      <c r="K15" s="84"/>
      <c r="L15" s="145">
        <f t="shared" si="1"/>
        <v>0</v>
      </c>
    </row>
    <row r="16" spans="1:12" ht="30">
      <c r="A16" s="246"/>
      <c r="B16" s="80" t="s">
        <v>92</v>
      </c>
      <c r="C16" s="84"/>
      <c r="D16" s="83">
        <v>0</v>
      </c>
      <c r="E16" s="84"/>
      <c r="F16" s="83">
        <f t="shared" si="0"/>
        <v>0</v>
      </c>
      <c r="G16" s="246"/>
      <c r="H16" s="217" t="s">
        <v>224</v>
      </c>
      <c r="I16" s="84"/>
      <c r="J16" s="146">
        <v>18264</v>
      </c>
      <c r="K16" s="84"/>
      <c r="L16" s="145">
        <f t="shared" si="1"/>
        <v>18264</v>
      </c>
    </row>
    <row r="17" spans="1:12">
      <c r="A17" s="246"/>
      <c r="B17" s="80" t="s">
        <v>93</v>
      </c>
      <c r="C17" s="84"/>
      <c r="D17" s="84"/>
      <c r="E17" s="84"/>
      <c r="F17" s="84"/>
      <c r="G17" s="246"/>
      <c r="H17" s="223" t="s">
        <v>225</v>
      </c>
      <c r="I17" s="84"/>
      <c r="J17" s="146">
        <v>8900</v>
      </c>
      <c r="K17" s="84"/>
      <c r="L17" s="84"/>
    </row>
    <row r="18" spans="1:12">
      <c r="A18" s="246"/>
      <c r="B18" s="139" t="s">
        <v>100</v>
      </c>
      <c r="C18" s="84"/>
      <c r="D18" s="146">
        <v>0</v>
      </c>
      <c r="E18" s="84"/>
      <c r="F18" s="146">
        <f>SUM(C18:E18)</f>
        <v>0</v>
      </c>
      <c r="G18" s="246"/>
      <c r="H18" s="81"/>
      <c r="I18" s="84"/>
      <c r="J18" s="84"/>
      <c r="K18" s="84"/>
      <c r="L18" s="84"/>
    </row>
    <row r="19" spans="1:12">
      <c r="A19" s="140" t="s">
        <v>101</v>
      </c>
      <c r="B19" s="140" t="s">
        <v>94</v>
      </c>
      <c r="C19" s="143"/>
      <c r="D19" s="142">
        <v>0</v>
      </c>
      <c r="E19" s="143"/>
      <c r="F19" s="142">
        <f>SUM(C19:E19)</f>
        <v>0</v>
      </c>
      <c r="G19" s="246"/>
      <c r="H19" s="81"/>
      <c r="I19" s="84"/>
      <c r="J19" s="84"/>
      <c r="K19" s="84"/>
      <c r="L19" s="84"/>
    </row>
    <row r="20" spans="1:12" s="68" customFormat="1">
      <c r="A20" s="242" t="s">
        <v>33</v>
      </c>
      <c r="B20" s="242"/>
      <c r="C20" s="144">
        <f>SUM(C9+C14+C19)</f>
        <v>672781</v>
      </c>
      <c r="D20" s="144">
        <f>SUM(D9+D14+D19)</f>
        <v>189421</v>
      </c>
      <c r="E20" s="144">
        <f>SUM(E9+E14+E19)</f>
        <v>83584</v>
      </c>
      <c r="F20" s="144">
        <f>SUM(F9+F14+F19)</f>
        <v>945786</v>
      </c>
      <c r="G20" s="246"/>
      <c r="H20" s="104" t="s">
        <v>33</v>
      </c>
      <c r="I20" s="144">
        <f>I9+I14</f>
        <v>775559</v>
      </c>
      <c r="J20" s="144">
        <f>J9+J14</f>
        <v>100021</v>
      </c>
      <c r="K20" s="144">
        <f>K9+K14</f>
        <v>70206</v>
      </c>
      <c r="L20" s="144">
        <f>L9+L14</f>
        <v>945786</v>
      </c>
    </row>
    <row r="22" spans="1:12">
      <c r="A22" s="245"/>
      <c r="B22" s="245"/>
    </row>
    <row r="23" spans="1:12" ht="30">
      <c r="B23" s="242" t="s">
        <v>143</v>
      </c>
      <c r="C23" s="230" t="s">
        <v>4</v>
      </c>
      <c r="D23" s="230" t="s">
        <v>228</v>
      </c>
      <c r="E23" s="230" t="s">
        <v>229</v>
      </c>
    </row>
    <row r="24" spans="1:12">
      <c r="B24" s="242"/>
      <c r="C24" s="242" t="s">
        <v>230</v>
      </c>
      <c r="D24" s="242"/>
      <c r="E24" s="242"/>
    </row>
    <row r="25" spans="1:12">
      <c r="B25" s="75" t="s">
        <v>255</v>
      </c>
      <c r="C25" s="229">
        <f>C20/F20</f>
        <v>0.71134590700221823</v>
      </c>
      <c r="D25" s="229">
        <f>D20/F20</f>
        <v>0.20027892144734644</v>
      </c>
      <c r="E25" s="229">
        <f>E20/F20</f>
        <v>8.8375171550435297E-2</v>
      </c>
    </row>
    <row r="26" spans="1:12">
      <c r="B26" s="75" t="s">
        <v>256</v>
      </c>
      <c r="C26" s="229">
        <f>I20/L20</f>
        <v>0.82001531001727668</v>
      </c>
      <c r="D26" s="229">
        <f>J20/L20</f>
        <v>0.10575436726701389</v>
      </c>
      <c r="E26" s="229">
        <f>K20/L20</f>
        <v>7.4230322715709479E-2</v>
      </c>
      <c r="L26" s="228"/>
    </row>
    <row r="27" spans="1:12">
      <c r="L27" s="227"/>
    </row>
    <row r="28" spans="1:12">
      <c r="B28" s="68" t="s">
        <v>232</v>
      </c>
      <c r="L28" s="227"/>
    </row>
  </sheetData>
  <mergeCells count="25">
    <mergeCell ref="C24:E24"/>
    <mergeCell ref="B23:B24"/>
    <mergeCell ref="C5:F5"/>
    <mergeCell ref="C6:F6"/>
    <mergeCell ref="C7:C8"/>
    <mergeCell ref="D7:D8"/>
    <mergeCell ref="E7:E8"/>
    <mergeCell ref="F7:F8"/>
    <mergeCell ref="A20:B20"/>
    <mergeCell ref="A5:B8"/>
    <mergeCell ref="K1:L1"/>
    <mergeCell ref="A22:B22"/>
    <mergeCell ref="G15:G20"/>
    <mergeCell ref="A15:A18"/>
    <mergeCell ref="A10:A13"/>
    <mergeCell ref="G10:G13"/>
    <mergeCell ref="G5:H8"/>
    <mergeCell ref="I5:L5"/>
    <mergeCell ref="I6:L6"/>
    <mergeCell ref="A4:L4"/>
    <mergeCell ref="I7:I8"/>
    <mergeCell ref="J7:J8"/>
    <mergeCell ref="K7:K8"/>
    <mergeCell ref="L7:L8"/>
    <mergeCell ref="A2:L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P49"/>
  <sheetViews>
    <sheetView topLeftCell="E13" workbookViewId="0">
      <selection activeCell="F41" sqref="F41"/>
    </sheetView>
  </sheetViews>
  <sheetFormatPr defaultRowHeight="15"/>
  <cols>
    <col min="1" max="1" width="5.140625" style="1" customWidth="1"/>
    <col min="2" max="2" width="5.28515625" style="1" customWidth="1"/>
    <col min="3" max="3" width="57.5703125" style="33" bestFit="1" customWidth="1"/>
    <col min="4" max="4" width="18" style="28" bestFit="1" customWidth="1"/>
    <col min="5" max="5" width="12.7109375" style="28" bestFit="1" customWidth="1"/>
    <col min="6" max="6" width="14.42578125" style="28" bestFit="1" customWidth="1"/>
    <col min="7" max="8" width="14.42578125" style="28" customWidth="1"/>
    <col min="9" max="9" width="20.28515625" style="28" customWidth="1"/>
    <col min="10" max="10" width="12.7109375" style="28" bestFit="1" customWidth="1"/>
    <col min="11" max="11" width="12.7109375" style="28" customWidth="1"/>
    <col min="12" max="12" width="12.85546875" style="28" bestFit="1" customWidth="1"/>
    <col min="13" max="13" width="11" style="1" customWidth="1"/>
    <col min="14" max="14" width="10.7109375" style="1" bestFit="1" customWidth="1"/>
    <col min="15" max="15" width="17.28515625" style="1" bestFit="1" customWidth="1"/>
    <col min="16" max="16" width="10" style="1" bestFit="1" customWidth="1"/>
    <col min="17" max="16384" width="9.140625" style="1"/>
  </cols>
  <sheetData>
    <row r="1" spans="2:16">
      <c r="B1" s="249" t="s">
        <v>231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2:16">
      <c r="B2" s="259" t="s">
        <v>9</v>
      </c>
      <c r="C2" s="260"/>
      <c r="D2" s="260"/>
      <c r="E2" s="260"/>
      <c r="F2" s="260"/>
      <c r="G2" s="260"/>
      <c r="H2" s="260"/>
      <c r="I2" s="260"/>
      <c r="J2" s="260"/>
      <c r="K2" s="260"/>
      <c r="L2" s="261"/>
      <c r="M2" s="249" t="s">
        <v>106</v>
      </c>
      <c r="N2" s="249"/>
      <c r="O2" s="249"/>
    </row>
    <row r="3" spans="2:16" s="3" customFormat="1" ht="15" customHeight="1">
      <c r="B3" s="262" t="s">
        <v>44</v>
      </c>
      <c r="C3" s="262"/>
      <c r="D3" s="250" t="s">
        <v>10</v>
      </c>
      <c r="E3" s="251"/>
      <c r="F3" s="251"/>
      <c r="G3" s="251"/>
      <c r="H3" s="265"/>
      <c r="I3" s="266" t="s">
        <v>11</v>
      </c>
      <c r="J3" s="267"/>
      <c r="K3" s="267"/>
      <c r="L3" s="268"/>
      <c r="M3" s="249" t="s">
        <v>13</v>
      </c>
      <c r="N3" s="249"/>
      <c r="O3" s="249"/>
    </row>
    <row r="4" spans="2:16" s="3" customFormat="1" ht="60">
      <c r="B4" s="263" t="s">
        <v>38</v>
      </c>
      <c r="C4" s="42"/>
      <c r="D4" s="4" t="s">
        <v>14</v>
      </c>
      <c r="E4" s="4" t="s">
        <v>15</v>
      </c>
      <c r="F4" s="4" t="s">
        <v>16</v>
      </c>
      <c r="G4" s="5" t="s">
        <v>48</v>
      </c>
      <c r="H4" s="56" t="s">
        <v>35</v>
      </c>
      <c r="I4" s="50" t="s">
        <v>17</v>
      </c>
      <c r="J4" s="5" t="s">
        <v>18</v>
      </c>
      <c r="K4" s="5" t="s">
        <v>36</v>
      </c>
      <c r="L4" s="5" t="s">
        <v>37</v>
      </c>
      <c r="M4" s="6" t="s">
        <v>19</v>
      </c>
      <c r="N4" s="6" t="s">
        <v>20</v>
      </c>
      <c r="O4" s="7" t="s">
        <v>21</v>
      </c>
    </row>
    <row r="5" spans="2:16" s="3" customFormat="1" ht="18" customHeight="1">
      <c r="B5" s="264"/>
      <c r="C5" s="2" t="s">
        <v>22</v>
      </c>
      <c r="D5" s="4">
        <f>SUM(D6:D21)</f>
        <v>198223</v>
      </c>
      <c r="E5" s="4">
        <f>SUM(E6:E22)</f>
        <v>145773</v>
      </c>
      <c r="F5" s="4">
        <f>SUM(F6:F21)</f>
        <v>46664</v>
      </c>
      <c r="G5" s="4">
        <f>SUM(G6:G21)</f>
        <v>234266</v>
      </c>
      <c r="H5" s="57">
        <f>SUM(D5:G5)</f>
        <v>624926</v>
      </c>
      <c r="I5" s="35">
        <f>SUM(I6:I22)</f>
        <v>464431</v>
      </c>
      <c r="J5" s="4">
        <f>SUM(J6:J22)</f>
        <v>145319</v>
      </c>
      <c r="K5" s="4">
        <f>SUM(K6:K22)</f>
        <v>17523</v>
      </c>
      <c r="L5" s="34">
        <f>SUM(I5:K5)</f>
        <v>627273</v>
      </c>
      <c r="M5" s="4">
        <v>5</v>
      </c>
      <c r="N5" s="9">
        <v>0</v>
      </c>
      <c r="O5" s="4">
        <v>185</v>
      </c>
      <c r="P5" s="45"/>
    </row>
    <row r="6" spans="2:16" s="14" customFormat="1">
      <c r="B6" s="36" t="s">
        <v>60</v>
      </c>
      <c r="C6" s="10" t="s">
        <v>39</v>
      </c>
      <c r="D6" s="11"/>
      <c r="E6" s="12">
        <f ca="1">'3.sz.Önkormányzat'!D6</f>
        <v>15960</v>
      </c>
      <c r="F6" s="11"/>
      <c r="G6" s="11"/>
      <c r="H6" s="58">
        <f>SUM(D6:G6)</f>
        <v>15960</v>
      </c>
      <c r="I6" s="51">
        <v>0</v>
      </c>
      <c r="J6" s="43">
        <f ca="1">'3.sz.Önkormányzat'!I6</f>
        <v>10610</v>
      </c>
      <c r="K6" s="11"/>
      <c r="L6" s="8">
        <f>SUM(I6:K6)</f>
        <v>10610</v>
      </c>
      <c r="M6" s="12"/>
      <c r="N6" s="13"/>
      <c r="O6" s="12"/>
      <c r="P6" s="62"/>
    </row>
    <row r="7" spans="2:16" s="16" customFormat="1">
      <c r="B7" s="37" t="s">
        <v>61</v>
      </c>
      <c r="C7" s="15" t="s">
        <v>40</v>
      </c>
      <c r="D7" s="11"/>
      <c r="E7" s="8">
        <f ca="1">'3.sz.Önkormányzat'!D7</f>
        <v>356</v>
      </c>
      <c r="F7" s="11"/>
      <c r="G7" s="11"/>
      <c r="H7" s="58">
        <f t="shared" ref="H7:H22" si="0">SUM(D7:G7)</f>
        <v>356</v>
      </c>
      <c r="I7" s="52">
        <f ca="1">'3.sz.Önkormányzat'!H7</f>
        <v>356</v>
      </c>
      <c r="J7" s="11"/>
      <c r="K7" s="11"/>
      <c r="L7" s="8">
        <f t="shared" ref="L7:L22" si="1">SUM(I7:K7)</f>
        <v>356</v>
      </c>
      <c r="M7" s="11">
        <v>0</v>
      </c>
      <c r="N7" s="11">
        <v>0</v>
      </c>
      <c r="O7" s="11">
        <v>0</v>
      </c>
    </row>
    <row r="8" spans="2:16" s="16" customFormat="1">
      <c r="B8" s="37" t="s">
        <v>61</v>
      </c>
      <c r="C8" s="15" t="s">
        <v>41</v>
      </c>
      <c r="D8" s="11"/>
      <c r="E8" s="11"/>
      <c r="F8" s="8">
        <v>8900</v>
      </c>
      <c r="G8" s="11"/>
      <c r="H8" s="58">
        <f t="shared" si="0"/>
        <v>8900</v>
      </c>
      <c r="I8" s="52">
        <v>9624</v>
      </c>
      <c r="J8" s="11"/>
      <c r="K8" s="11"/>
      <c r="L8" s="8">
        <f t="shared" si="1"/>
        <v>9624</v>
      </c>
      <c r="M8" s="11">
        <v>0</v>
      </c>
      <c r="N8" s="11">
        <v>0</v>
      </c>
      <c r="O8" s="11">
        <v>0</v>
      </c>
    </row>
    <row r="9" spans="2:16" s="16" customFormat="1">
      <c r="B9" s="37" t="s">
        <v>61</v>
      </c>
      <c r="C9" s="15" t="s">
        <v>42</v>
      </c>
      <c r="D9" s="11"/>
      <c r="E9" s="8">
        <f ca="1">'3.sz.Önkormányzat'!D9</f>
        <v>11635</v>
      </c>
      <c r="F9" s="11"/>
      <c r="G9" s="11"/>
      <c r="H9" s="58">
        <f t="shared" si="0"/>
        <v>11635</v>
      </c>
      <c r="I9" s="53">
        <v>0</v>
      </c>
      <c r="J9" s="11"/>
      <c r="K9" s="11"/>
      <c r="L9" s="8">
        <f t="shared" si="1"/>
        <v>0</v>
      </c>
      <c r="M9" s="11">
        <v>0</v>
      </c>
      <c r="N9" s="11">
        <v>0</v>
      </c>
      <c r="O9" s="11">
        <v>0</v>
      </c>
    </row>
    <row r="10" spans="2:16" s="16" customFormat="1">
      <c r="B10" s="37" t="s">
        <v>60</v>
      </c>
      <c r="C10" s="15" t="s">
        <v>43</v>
      </c>
      <c r="D10" s="11"/>
      <c r="E10" s="8">
        <f ca="1">'3.sz.Önkormányzat'!D10</f>
        <v>15616</v>
      </c>
      <c r="F10" s="11"/>
      <c r="G10" s="11"/>
      <c r="H10" s="58">
        <f t="shared" si="0"/>
        <v>15616</v>
      </c>
      <c r="I10" s="53">
        <v>0</v>
      </c>
      <c r="J10" s="8">
        <f ca="1">'3.sz.Önkormányzat'!I10</f>
        <v>15616</v>
      </c>
      <c r="K10" s="11"/>
      <c r="L10" s="8">
        <f t="shared" si="1"/>
        <v>15616</v>
      </c>
      <c r="M10" s="11">
        <v>0</v>
      </c>
      <c r="N10" s="11">
        <v>0</v>
      </c>
      <c r="O10" s="11">
        <v>0</v>
      </c>
    </row>
    <row r="11" spans="2:16" s="16" customFormat="1" ht="33.75" customHeight="1">
      <c r="B11" s="37" t="s">
        <v>60</v>
      </c>
      <c r="C11" s="17" t="s">
        <v>47</v>
      </c>
      <c r="D11" s="11"/>
      <c r="E11" s="11"/>
      <c r="F11" s="11"/>
      <c r="G11" s="43">
        <v>130487</v>
      </c>
      <c r="H11" s="58">
        <f t="shared" si="0"/>
        <v>130487</v>
      </c>
      <c r="I11" s="52">
        <f ca="1">'3.sz.Önkormányzat'!H11</f>
        <v>71986</v>
      </c>
      <c r="J11" s="8">
        <f ca="1">'3.sz.Önkormányzat'!I11</f>
        <v>58503</v>
      </c>
      <c r="K11" s="11"/>
      <c r="L11" s="8">
        <f t="shared" si="1"/>
        <v>130489</v>
      </c>
      <c r="M11" s="11">
        <v>0</v>
      </c>
      <c r="N11" s="11">
        <v>0</v>
      </c>
      <c r="O11" s="11">
        <v>0</v>
      </c>
    </row>
    <row r="12" spans="2:16" s="16" customFormat="1" ht="33.75" customHeight="1">
      <c r="B12" s="37"/>
      <c r="C12" s="17" t="s">
        <v>253</v>
      </c>
      <c r="D12" s="11"/>
      <c r="E12" s="11"/>
      <c r="F12" s="11"/>
      <c r="G12" s="43"/>
      <c r="H12" s="58"/>
      <c r="I12" s="52">
        <f ca="1">'3.sz.Önkormányzat'!H12</f>
        <v>102894</v>
      </c>
      <c r="J12" s="8">
        <f ca="1">'3.sz.Önkormányzat'!I12</f>
        <v>11564</v>
      </c>
      <c r="K12" s="11"/>
      <c r="L12" s="8">
        <f t="shared" si="1"/>
        <v>114458</v>
      </c>
      <c r="M12" s="11"/>
      <c r="N12" s="11"/>
      <c r="O12" s="11"/>
    </row>
    <row r="13" spans="2:16" s="16" customFormat="1">
      <c r="B13" s="37" t="s">
        <v>60</v>
      </c>
      <c r="C13" s="15" t="s">
        <v>45</v>
      </c>
      <c r="D13" s="11"/>
      <c r="E13" s="8">
        <v>4411</v>
      </c>
      <c r="F13" s="11"/>
      <c r="G13" s="11"/>
      <c r="H13" s="58">
        <f t="shared" si="0"/>
        <v>4411</v>
      </c>
      <c r="I13" s="53">
        <v>0</v>
      </c>
      <c r="J13" s="11"/>
      <c r="K13" s="11"/>
      <c r="L13" s="8">
        <f t="shared" si="1"/>
        <v>0</v>
      </c>
      <c r="M13" s="11">
        <v>0</v>
      </c>
      <c r="N13" s="11">
        <v>0</v>
      </c>
      <c r="O13" s="11">
        <v>0</v>
      </c>
    </row>
    <row r="14" spans="2:16" s="16" customFormat="1">
      <c r="B14" s="37" t="s">
        <v>60</v>
      </c>
      <c r="C14" s="15" t="s">
        <v>46</v>
      </c>
      <c r="D14" s="11"/>
      <c r="E14" s="11"/>
      <c r="F14" s="11"/>
      <c r="G14" s="43">
        <v>103779</v>
      </c>
      <c r="H14" s="58">
        <f t="shared" si="0"/>
        <v>103779</v>
      </c>
      <c r="I14" s="53"/>
      <c r="J14" s="11"/>
      <c r="K14" s="11"/>
      <c r="L14" s="8">
        <f t="shared" si="1"/>
        <v>0</v>
      </c>
      <c r="M14" s="11"/>
      <c r="N14" s="11"/>
      <c r="O14" s="11"/>
    </row>
    <row r="15" spans="2:16" s="16" customFormat="1">
      <c r="B15" s="37" t="s">
        <v>60</v>
      </c>
      <c r="C15" s="15" t="s">
        <v>49</v>
      </c>
      <c r="D15" s="11"/>
      <c r="E15" s="8">
        <f ca="1">'3.sz.Önkormányzat'!D15</f>
        <v>3566</v>
      </c>
      <c r="F15" s="11"/>
      <c r="G15" s="11"/>
      <c r="H15" s="58">
        <f t="shared" si="0"/>
        <v>3566</v>
      </c>
      <c r="I15" s="53"/>
      <c r="J15" s="38"/>
      <c r="K15" s="38"/>
      <c r="L15" s="8">
        <f t="shared" si="1"/>
        <v>0</v>
      </c>
      <c r="M15" s="11">
        <v>0</v>
      </c>
      <c r="N15" s="11">
        <v>0</v>
      </c>
      <c r="O15" s="11">
        <v>0</v>
      </c>
    </row>
    <row r="16" spans="2:16" s="16" customFormat="1">
      <c r="B16" s="37" t="s">
        <v>61</v>
      </c>
      <c r="C16" s="15" t="s">
        <v>50</v>
      </c>
      <c r="D16" s="11"/>
      <c r="E16" s="8">
        <f ca="1">'3.sz.Önkormányzat'!D16</f>
        <v>12054</v>
      </c>
      <c r="F16" s="11"/>
      <c r="G16" s="11"/>
      <c r="H16" s="58">
        <f t="shared" si="0"/>
        <v>12054</v>
      </c>
      <c r="I16" s="53">
        <v>0</v>
      </c>
      <c r="J16" s="11"/>
      <c r="K16" s="11"/>
      <c r="L16" s="8">
        <f t="shared" si="1"/>
        <v>0</v>
      </c>
      <c r="M16" s="11">
        <v>0</v>
      </c>
      <c r="N16" s="11">
        <v>0</v>
      </c>
      <c r="O16" s="11">
        <v>0</v>
      </c>
    </row>
    <row r="17" spans="2:15" s="16" customFormat="1">
      <c r="B17" s="37" t="s">
        <v>60</v>
      </c>
      <c r="C17" s="15" t="s">
        <v>23</v>
      </c>
      <c r="D17" s="11"/>
      <c r="E17" s="8">
        <f ca="1">'3.sz.Önkormányzat'!D17</f>
        <v>38610</v>
      </c>
      <c r="F17" s="11"/>
      <c r="G17" s="11"/>
      <c r="H17" s="58">
        <f t="shared" si="0"/>
        <v>38610</v>
      </c>
      <c r="I17" s="52">
        <f ca="1">'3.sz.Önkormányzat'!H17</f>
        <v>28742</v>
      </c>
      <c r="J17" s="43">
        <f ca="1">'3.sz.Önkormányzat'!I17</f>
        <v>47226</v>
      </c>
      <c r="K17" s="11"/>
      <c r="L17" s="8">
        <f t="shared" si="1"/>
        <v>75968</v>
      </c>
      <c r="M17" s="11">
        <v>0</v>
      </c>
      <c r="N17" s="11">
        <v>0</v>
      </c>
      <c r="O17" s="11">
        <v>0</v>
      </c>
    </row>
    <row r="18" spans="2:15" s="16" customFormat="1">
      <c r="B18" s="37" t="s">
        <v>60</v>
      </c>
      <c r="C18" s="15" t="s">
        <v>24</v>
      </c>
      <c r="D18" s="8">
        <f ca="1">'3.sz.Önkormányzat'!C18</f>
        <v>184204</v>
      </c>
      <c r="E18" s="8">
        <f ca="1">'3.sz.Önkormányzat'!D18</f>
        <v>24077</v>
      </c>
      <c r="F18" s="11">
        <f ca="1">'3.sz.Önkormányzat'!E18</f>
        <v>19500</v>
      </c>
      <c r="G18" s="11"/>
      <c r="H18" s="58">
        <f t="shared" si="0"/>
        <v>227781</v>
      </c>
      <c r="I18" s="52">
        <f ca="1">'3.sz.Önkormányzat'!H18</f>
        <v>221245</v>
      </c>
      <c r="J18" s="11"/>
      <c r="K18" s="11"/>
      <c r="L18" s="8">
        <f t="shared" si="1"/>
        <v>221245</v>
      </c>
      <c r="M18" s="11">
        <v>0</v>
      </c>
      <c r="N18" s="11">
        <v>0</v>
      </c>
      <c r="O18" s="8">
        <v>185</v>
      </c>
    </row>
    <row r="19" spans="2:15" s="16" customFormat="1">
      <c r="B19" s="37" t="s">
        <v>61</v>
      </c>
      <c r="C19" s="15" t="s">
        <v>25</v>
      </c>
      <c r="D19" s="11"/>
      <c r="E19" s="11"/>
      <c r="F19" s="8">
        <f ca="1">'3.sz.Önkormányzat'!E19</f>
        <v>18264</v>
      </c>
      <c r="G19" s="8"/>
      <c r="H19" s="58">
        <f t="shared" si="0"/>
        <v>18264</v>
      </c>
      <c r="I19" s="52">
        <f ca="1">'3.sz.Önkormányzat'!H19</f>
        <v>15400</v>
      </c>
      <c r="J19" s="11"/>
      <c r="K19" s="11"/>
      <c r="L19" s="8">
        <f t="shared" si="1"/>
        <v>15400</v>
      </c>
      <c r="M19" s="11">
        <v>0</v>
      </c>
      <c r="N19" s="11">
        <v>0</v>
      </c>
      <c r="O19" s="11">
        <v>0</v>
      </c>
    </row>
    <row r="20" spans="2:15">
      <c r="B20" s="39" t="s">
        <v>60</v>
      </c>
      <c r="C20" s="18" t="s">
        <v>51</v>
      </c>
      <c r="D20" s="19">
        <f ca="1">'3.sz.Önkormányzat'!C20</f>
        <v>7146</v>
      </c>
      <c r="E20" s="19">
        <f ca="1">'3.sz.Önkormányzat'!D20</f>
        <v>1673</v>
      </c>
      <c r="F20" s="43">
        <f ca="1">'3.sz.Önkormányzat'!E20</f>
        <v>0</v>
      </c>
      <c r="G20" s="11"/>
      <c r="H20" s="58">
        <f t="shared" si="0"/>
        <v>8819</v>
      </c>
      <c r="I20" s="54">
        <f ca="1">'3.sz.Önkormányzat'!H20</f>
        <v>6000</v>
      </c>
      <c r="J20" s="11">
        <v>0</v>
      </c>
      <c r="K20" s="11"/>
      <c r="L20" s="8">
        <f t="shared" si="1"/>
        <v>6000</v>
      </c>
      <c r="M20" s="19">
        <v>3</v>
      </c>
      <c r="N20" s="11">
        <v>0</v>
      </c>
      <c r="O20" s="11">
        <v>0</v>
      </c>
    </row>
    <row r="21" spans="2:15">
      <c r="B21" s="39" t="s">
        <v>60</v>
      </c>
      <c r="C21" s="18" t="s">
        <v>52</v>
      </c>
      <c r="D21" s="19">
        <f ca="1">'3.sz.Önkormányzat'!C21</f>
        <v>6873</v>
      </c>
      <c r="E21" s="19">
        <f ca="1">'3.sz.Önkormányzat'!D21</f>
        <v>1610</v>
      </c>
      <c r="F21" s="11"/>
      <c r="G21" s="11"/>
      <c r="H21" s="58">
        <f t="shared" si="0"/>
        <v>8483</v>
      </c>
      <c r="I21" s="54">
        <f ca="1">'3.sz.Önkormányzat'!H21</f>
        <v>8184</v>
      </c>
      <c r="J21" s="11">
        <v>0</v>
      </c>
      <c r="K21" s="11"/>
      <c r="L21" s="8">
        <f t="shared" si="1"/>
        <v>8184</v>
      </c>
      <c r="M21" s="19">
        <v>2</v>
      </c>
      <c r="N21" s="11">
        <v>0</v>
      </c>
      <c r="O21" s="11">
        <v>0</v>
      </c>
    </row>
    <row r="22" spans="2:15">
      <c r="B22" s="39" t="s">
        <v>61</v>
      </c>
      <c r="C22" s="15" t="s">
        <v>62</v>
      </c>
      <c r="D22" s="19">
        <v>0</v>
      </c>
      <c r="E22" s="19">
        <f ca="1">'3.sz.Önkormányzat'!D22</f>
        <v>16205</v>
      </c>
      <c r="F22" s="11"/>
      <c r="G22" s="11"/>
      <c r="H22" s="58">
        <f t="shared" si="0"/>
        <v>16205</v>
      </c>
      <c r="I22" s="54">
        <f ca="1">'3.sz.Önkormányzat'!H22</f>
        <v>0</v>
      </c>
      <c r="J22" s="43">
        <v>1800</v>
      </c>
      <c r="K22" s="43">
        <f ca="1">'3.sz.Önkormányzat'!J5</f>
        <v>17523</v>
      </c>
      <c r="L22" s="8">
        <f t="shared" si="1"/>
        <v>19323</v>
      </c>
      <c r="M22" s="11">
        <v>0</v>
      </c>
      <c r="N22" s="11">
        <v>0</v>
      </c>
      <c r="O22" s="11">
        <v>0</v>
      </c>
    </row>
    <row r="23" spans="2:15" s="25" customFormat="1">
      <c r="B23" s="41"/>
      <c r="C23" s="23" t="s">
        <v>53</v>
      </c>
      <c r="D23" s="24">
        <f>SUM(D24:D25)</f>
        <v>74980</v>
      </c>
      <c r="E23" s="24">
        <f>SUM(E24:E25)</f>
        <v>8604</v>
      </c>
      <c r="F23" s="21"/>
      <c r="G23" s="21"/>
      <c r="H23" s="59">
        <f t="shared" ref="H23:H30" si="2">SUM(D23:G23)</f>
        <v>83584</v>
      </c>
      <c r="I23" s="55"/>
      <c r="J23" s="24">
        <f>SUM(J24:J25)</f>
        <v>62609</v>
      </c>
      <c r="K23" s="24">
        <f>SUM(K24:K25)</f>
        <v>20975</v>
      </c>
      <c r="L23" s="8">
        <f>SUM(I23:K23)</f>
        <v>83584</v>
      </c>
      <c r="M23" s="24">
        <v>20</v>
      </c>
      <c r="N23" s="21">
        <v>0</v>
      </c>
      <c r="O23" s="21">
        <v>0</v>
      </c>
    </row>
    <row r="24" spans="2:15" s="16" customFormat="1" ht="25.5">
      <c r="B24" s="37" t="s">
        <v>63</v>
      </c>
      <c r="C24" s="47" t="s">
        <v>54</v>
      </c>
      <c r="D24" s="8">
        <f ca="1">'4.sz.Cházi Közös Önk.Hiv.'!C6</f>
        <v>61602</v>
      </c>
      <c r="E24" s="8">
        <f ca="1">'4.sz.Cházi Közös Önk.Hiv.'!D6</f>
        <v>8604</v>
      </c>
      <c r="F24" s="11"/>
      <c r="G24" s="11"/>
      <c r="H24" s="58">
        <f t="shared" si="2"/>
        <v>70206</v>
      </c>
      <c r="I24" s="53"/>
      <c r="J24" s="8">
        <f ca="1">'4.sz.Cházi Közös Önk.Hiv.'!I6</f>
        <v>62609</v>
      </c>
      <c r="K24" s="43">
        <f ca="1">'4.sz.Cházi Közös Önk.Hiv.'!J6</f>
        <v>20975</v>
      </c>
      <c r="L24" s="8">
        <f>SUM(I24:K24)</f>
        <v>83584</v>
      </c>
      <c r="M24" s="8">
        <v>18</v>
      </c>
      <c r="N24" s="11">
        <v>0</v>
      </c>
      <c r="O24" s="11">
        <v>0</v>
      </c>
    </row>
    <row r="25" spans="2:15" s="16" customFormat="1">
      <c r="B25" s="37" t="s">
        <v>60</v>
      </c>
      <c r="C25" s="26" t="s">
        <v>26</v>
      </c>
      <c r="D25" s="8">
        <f ca="1">'4.sz.Cházi Közös Önk.Hiv.'!C7</f>
        <v>13378</v>
      </c>
      <c r="E25" s="11"/>
      <c r="F25" s="11"/>
      <c r="G25" s="11"/>
      <c r="H25" s="58">
        <f t="shared" si="2"/>
        <v>13378</v>
      </c>
      <c r="I25" s="63"/>
      <c r="J25" s="44"/>
      <c r="K25" s="44"/>
      <c r="L25" s="44"/>
      <c r="M25" s="8">
        <v>2</v>
      </c>
      <c r="N25" s="11">
        <v>0</v>
      </c>
      <c r="O25" s="11">
        <v>0</v>
      </c>
    </row>
    <row r="26" spans="2:15" s="22" customFormat="1">
      <c r="B26" s="40"/>
      <c r="C26" s="2" t="s">
        <v>55</v>
      </c>
      <c r="D26" s="20">
        <f>SUM(D27:D30)</f>
        <v>73473</v>
      </c>
      <c r="E26" s="20">
        <f>SUM(E27:E30)</f>
        <v>7743</v>
      </c>
      <c r="F26" s="20">
        <f>SUM(F27:F30)</f>
        <v>1200</v>
      </c>
      <c r="G26" s="20">
        <f>SUM(G27:G30)</f>
        <v>0</v>
      </c>
      <c r="H26" s="59">
        <f t="shared" si="2"/>
        <v>82416</v>
      </c>
      <c r="I26" s="49">
        <f>SUM(I27,I30)</f>
        <v>9503</v>
      </c>
      <c r="J26" s="20">
        <f>SUM(J27:J30)</f>
        <v>57493</v>
      </c>
      <c r="K26" s="20">
        <f>SUM(K27:K30)</f>
        <v>10276</v>
      </c>
      <c r="L26" s="24">
        <f>SUM(L27:L30)</f>
        <v>82416</v>
      </c>
      <c r="M26" s="20">
        <f>SUM(M27:M28)</f>
        <v>18</v>
      </c>
      <c r="N26" s="21">
        <v>0</v>
      </c>
      <c r="O26" s="21">
        <v>0</v>
      </c>
    </row>
    <row r="27" spans="2:15">
      <c r="B27" s="39" t="s">
        <v>60</v>
      </c>
      <c r="C27" s="10" t="s">
        <v>56</v>
      </c>
      <c r="D27" s="19">
        <f ca="1">'5.sz.Óvoda'!C6</f>
        <v>60785</v>
      </c>
      <c r="E27" s="19">
        <v>0</v>
      </c>
      <c r="F27" s="19">
        <v>0</v>
      </c>
      <c r="G27" s="19"/>
      <c r="H27" s="58">
        <f t="shared" si="2"/>
        <v>60785</v>
      </c>
      <c r="I27" s="53"/>
      <c r="J27" s="19">
        <f ca="1">'5.sz.Óvoda'!I6</f>
        <v>50283</v>
      </c>
      <c r="K27" s="44">
        <f ca="1">'5.sz.Óvoda'!J6</f>
        <v>10276</v>
      </c>
      <c r="L27" s="8">
        <f>SUM(I27:K27)</f>
        <v>60559</v>
      </c>
      <c r="M27" s="19">
        <v>16</v>
      </c>
      <c r="N27" s="11">
        <v>0</v>
      </c>
      <c r="O27" s="11">
        <v>0</v>
      </c>
    </row>
    <row r="28" spans="2:15">
      <c r="B28" s="39" t="s">
        <v>60</v>
      </c>
      <c r="C28" s="10" t="s">
        <v>57</v>
      </c>
      <c r="D28" s="19">
        <f ca="1">'5.sz.Óvoda'!C7</f>
        <v>4358</v>
      </c>
      <c r="E28" s="19">
        <f ca="1">'5.sz.Óvoda'!D7</f>
        <v>5325</v>
      </c>
      <c r="F28" s="43">
        <f ca="1">'5.sz.Óvoda'!E7</f>
        <v>1200</v>
      </c>
      <c r="G28" s="43"/>
      <c r="H28" s="58">
        <f t="shared" si="2"/>
        <v>10883</v>
      </c>
      <c r="I28" s="53">
        <f ca="1">'5.sz.Óvoda'!H7</f>
        <v>5144</v>
      </c>
      <c r="J28" s="43">
        <f ca="1">'5.sz.Óvoda'!I7</f>
        <v>7210</v>
      </c>
      <c r="K28" s="43"/>
      <c r="L28" s="24">
        <f>SUM(I28:K28)</f>
        <v>12354</v>
      </c>
      <c r="M28" s="19">
        <v>2</v>
      </c>
      <c r="N28" s="11">
        <v>0</v>
      </c>
      <c r="O28" s="11">
        <v>0</v>
      </c>
    </row>
    <row r="29" spans="2:15">
      <c r="B29" s="39" t="s">
        <v>60</v>
      </c>
      <c r="C29" s="10" t="s">
        <v>58</v>
      </c>
      <c r="D29" s="19">
        <f ca="1">'5.sz.Óvoda'!C8</f>
        <v>1245</v>
      </c>
      <c r="E29" s="11">
        <v>0</v>
      </c>
      <c r="F29" s="11"/>
      <c r="G29" s="11"/>
      <c r="H29" s="58">
        <f t="shared" si="2"/>
        <v>1245</v>
      </c>
      <c r="I29" s="53"/>
      <c r="J29" s="11"/>
      <c r="K29" s="11"/>
      <c r="L29" s="21"/>
      <c r="M29" s="11">
        <v>0</v>
      </c>
      <c r="N29" s="11">
        <v>0</v>
      </c>
      <c r="O29" s="11">
        <v>0</v>
      </c>
    </row>
    <row r="30" spans="2:15">
      <c r="B30" s="39" t="s">
        <v>61</v>
      </c>
      <c r="C30" s="27" t="s">
        <v>59</v>
      </c>
      <c r="D30" s="19">
        <f ca="1">'5.sz.Óvoda'!C9</f>
        <v>7085</v>
      </c>
      <c r="E30" s="19">
        <f ca="1">'5.sz.Óvoda'!D9</f>
        <v>2418</v>
      </c>
      <c r="F30" s="11"/>
      <c r="G30" s="11"/>
      <c r="H30" s="58">
        <f t="shared" si="2"/>
        <v>9503</v>
      </c>
      <c r="I30" s="54">
        <f ca="1">'5.sz.Óvoda'!H9</f>
        <v>9503</v>
      </c>
      <c r="J30" s="11"/>
      <c r="K30" s="11"/>
      <c r="L30" s="24">
        <f>SUM(I30:K30)</f>
        <v>9503</v>
      </c>
      <c r="M30" s="11"/>
      <c r="N30" s="11">
        <v>0</v>
      </c>
      <c r="O30" s="11">
        <v>0</v>
      </c>
    </row>
    <row r="31" spans="2:15" s="22" customFormat="1">
      <c r="B31" s="40" t="s">
        <v>60</v>
      </c>
      <c r="C31" s="2" t="s">
        <v>27</v>
      </c>
      <c r="D31" s="20">
        <f ca="1">'6.sz.Könyvtár'!C6</f>
        <v>5692</v>
      </c>
      <c r="E31" s="20">
        <v>1208</v>
      </c>
      <c r="F31" s="21"/>
      <c r="G31" s="21"/>
      <c r="H31" s="59">
        <f t="shared" ref="H31:H37" si="3">SUM(D31:G31)</f>
        <v>6900</v>
      </c>
      <c r="I31" s="49">
        <f ca="1">'6.sz.Könyvtár'!H6</f>
        <v>500</v>
      </c>
      <c r="J31" s="20">
        <f ca="1">'6.sz.Könyvtár'!I6</f>
        <v>2469</v>
      </c>
      <c r="K31" s="20">
        <f ca="1">'6.sz.Könyvtár'!J6</f>
        <v>3931</v>
      </c>
      <c r="L31" s="24">
        <f t="shared" ref="L31:L36" si="4">SUM(I31:K31)</f>
        <v>6900</v>
      </c>
      <c r="M31" s="20">
        <v>2</v>
      </c>
      <c r="N31" s="20">
        <v>0</v>
      </c>
      <c r="O31" s="21">
        <v>0</v>
      </c>
    </row>
    <row r="32" spans="2:15" s="22" customFormat="1">
      <c r="B32" s="40" t="s">
        <v>60</v>
      </c>
      <c r="C32" s="2" t="s">
        <v>28</v>
      </c>
      <c r="D32" s="20">
        <f ca="1">'7.sz.Műv.Ház'!C6</f>
        <v>8456</v>
      </c>
      <c r="E32" s="20">
        <f ca="1">'7.sz.Műv.Ház'!D6</f>
        <v>7930</v>
      </c>
      <c r="F32" s="20">
        <f ca="1">'7.sz.Műv.Ház'!E6</f>
        <v>500</v>
      </c>
      <c r="G32" s="21"/>
      <c r="H32" s="61">
        <f t="shared" si="3"/>
        <v>16886</v>
      </c>
      <c r="I32" s="49">
        <f ca="1">'7.sz.Műv.Ház'!H6</f>
        <v>1800</v>
      </c>
      <c r="J32" s="20">
        <f ca="1">'7.sz.Műv.Ház'!I6</f>
        <v>2469</v>
      </c>
      <c r="K32" s="20">
        <f ca="1">'7.sz.Műv.Ház'!J6</f>
        <v>12617</v>
      </c>
      <c r="L32" s="24">
        <f t="shared" si="4"/>
        <v>16886</v>
      </c>
      <c r="M32" s="20">
        <v>3</v>
      </c>
      <c r="N32" s="20">
        <v>1</v>
      </c>
      <c r="O32" s="21">
        <v>0</v>
      </c>
    </row>
    <row r="33" spans="2:15" s="22" customFormat="1">
      <c r="B33" s="40" t="s">
        <v>60</v>
      </c>
      <c r="C33" s="2" t="s">
        <v>29</v>
      </c>
      <c r="D33" s="20">
        <f ca="1">'8.sz.CSSK'!C8</f>
        <v>14912</v>
      </c>
      <c r="E33" s="20">
        <f ca="1">'8.sz.CSSK'!D8</f>
        <v>2944</v>
      </c>
      <c r="F33" s="46">
        <f ca="1">'8.sz.CSSK'!E8</f>
        <v>800</v>
      </c>
      <c r="G33" s="21"/>
      <c r="H33" s="61">
        <f t="shared" si="3"/>
        <v>18656</v>
      </c>
      <c r="I33" s="55">
        <v>0</v>
      </c>
      <c r="J33" s="20">
        <f ca="1">'8.sz.CSSK'!I8</f>
        <v>11537</v>
      </c>
      <c r="K33" s="20">
        <f ca="1">'8.sz.CSSK'!J8</f>
        <v>7119</v>
      </c>
      <c r="L33" s="24">
        <f t="shared" si="4"/>
        <v>18656</v>
      </c>
      <c r="M33" s="20">
        <v>6</v>
      </c>
      <c r="N33" s="20">
        <v>0</v>
      </c>
      <c r="O33" s="21">
        <v>0</v>
      </c>
    </row>
    <row r="34" spans="2:15" s="22" customFormat="1">
      <c r="B34" s="40" t="s">
        <v>61</v>
      </c>
      <c r="C34" s="2" t="s">
        <v>30</v>
      </c>
      <c r="D34" s="20">
        <f ca="1">'9.sz.Bölcsőde'!C6</f>
        <v>20959</v>
      </c>
      <c r="E34" s="20">
        <f ca="1">'9.sz.Bölcsőde'!D6</f>
        <v>2145</v>
      </c>
      <c r="F34" s="46">
        <f ca="1">'9.sz.Bölcsőde'!E6</f>
        <v>0</v>
      </c>
      <c r="G34" s="21"/>
      <c r="H34" s="61">
        <f t="shared" si="3"/>
        <v>23104</v>
      </c>
      <c r="I34" s="55">
        <v>0</v>
      </c>
      <c r="J34" s="20">
        <f ca="1">'9.sz.Bölcsőde'!I6</f>
        <v>13551</v>
      </c>
      <c r="K34" s="20">
        <f ca="1">'9.sz.Bölcsőde'!J6</f>
        <v>9553</v>
      </c>
      <c r="L34" s="24">
        <f t="shared" si="4"/>
        <v>23104</v>
      </c>
      <c r="M34" s="20">
        <v>8</v>
      </c>
      <c r="N34" s="20">
        <v>1</v>
      </c>
      <c r="O34" s="21">
        <v>0</v>
      </c>
    </row>
    <row r="35" spans="2:15" s="22" customFormat="1">
      <c r="B35" s="40" t="s">
        <v>60</v>
      </c>
      <c r="C35" s="2" t="s">
        <v>31</v>
      </c>
      <c r="D35" s="20">
        <f ca="1">'10.sz.KSZKI'!C15</f>
        <v>37814</v>
      </c>
      <c r="E35" s="20">
        <f ca="1">'10.sz.KSZKI'!D15</f>
        <v>51500</v>
      </c>
      <c r="F35" s="46">
        <v>0</v>
      </c>
      <c r="G35" s="21"/>
      <c r="H35" s="61">
        <f t="shared" si="3"/>
        <v>89314</v>
      </c>
      <c r="I35" s="49">
        <f ca="1">'10.sz.KSZKI'!H15</f>
        <v>25912</v>
      </c>
      <c r="J35" s="20">
        <f ca="1">'10.sz.KSZKI'!I15</f>
        <v>41617</v>
      </c>
      <c r="K35" s="20">
        <f ca="1">'10.sz.KSZKI'!J15</f>
        <v>21785</v>
      </c>
      <c r="L35" s="24">
        <f t="shared" si="4"/>
        <v>89314</v>
      </c>
      <c r="M35" s="20">
        <v>22</v>
      </c>
      <c r="N35" s="20">
        <v>1</v>
      </c>
      <c r="O35" s="21">
        <v>0</v>
      </c>
    </row>
    <row r="36" spans="2:15" s="22" customFormat="1" ht="0.75" customHeight="1">
      <c r="B36" s="40" t="s">
        <v>61</v>
      </c>
      <c r="C36" s="2" t="s">
        <v>32</v>
      </c>
      <c r="D36" s="20">
        <v>0</v>
      </c>
      <c r="E36" s="20">
        <v>0</v>
      </c>
      <c r="F36" s="20"/>
      <c r="G36" s="20"/>
      <c r="H36" s="61">
        <f t="shared" si="3"/>
        <v>0</v>
      </c>
      <c r="I36" s="49">
        <v>0</v>
      </c>
      <c r="J36" s="21"/>
      <c r="K36" s="46">
        <v>0</v>
      </c>
      <c r="L36" s="24">
        <f t="shared" si="4"/>
        <v>0</v>
      </c>
      <c r="M36" s="20">
        <v>2</v>
      </c>
      <c r="N36" s="21">
        <v>0</v>
      </c>
      <c r="O36" s="21">
        <v>0</v>
      </c>
    </row>
    <row r="37" spans="2:15">
      <c r="B37" s="39"/>
      <c r="C37" s="2" t="s">
        <v>33</v>
      </c>
      <c r="D37" s="20">
        <f>SUM(D5,D23,D22,D26,D31,D32,D33,D34,D35,D36)</f>
        <v>434509</v>
      </c>
      <c r="E37" s="20">
        <f>SUM(E5,E23,E26,E31,E32,E33,E34,E35,E36)</f>
        <v>227847</v>
      </c>
      <c r="F37" s="20">
        <f>SUM(F5,F23,F22,F26,F31,F32,F33,F34,F35,F36)</f>
        <v>49164</v>
      </c>
      <c r="G37" s="20">
        <f>SUM(G5,G23,G22,G26,G31,G32,G33,G34,G35,G36)</f>
        <v>234266</v>
      </c>
      <c r="H37" s="61">
        <f t="shared" si="3"/>
        <v>945786</v>
      </c>
      <c r="I37" s="49">
        <f>SUM(I5,I23,I26,I31,I32,I33,I34,I35,I36)</f>
        <v>502146</v>
      </c>
      <c r="J37" s="20">
        <f>SUM(J5,J23,J26,J31,J32,J33,J34,J35,J36)</f>
        <v>337064</v>
      </c>
      <c r="K37" s="20">
        <f>SUM(K5,K23,K26,K31,K32,K33,K34,K35,K36)</f>
        <v>103779</v>
      </c>
      <c r="L37" s="24">
        <f>SUM(I37:K37)</f>
        <v>942989</v>
      </c>
      <c r="M37" s="20">
        <f>M5+M22+M23+M26+M31+M32+M33+M34+M35+M36</f>
        <v>86</v>
      </c>
      <c r="N37" s="20">
        <f>N5+N22+N23+N26+N31+N32+N33+N34+N35+N36</f>
        <v>3</v>
      </c>
      <c r="O37" s="20">
        <f>O5+O22+O23+O26+O31+O32+O33+O34+O35+O36</f>
        <v>185</v>
      </c>
    </row>
    <row r="38" spans="2:15" s="67" customFormat="1" ht="15.75" customHeight="1">
      <c r="B38" s="20"/>
      <c r="C38" s="2" t="s">
        <v>12</v>
      </c>
      <c r="D38" s="250"/>
      <c r="E38" s="251"/>
      <c r="F38" s="251"/>
      <c r="G38" s="251"/>
      <c r="H38" s="251"/>
      <c r="I38" s="251"/>
      <c r="J38" s="251"/>
      <c r="K38" s="252"/>
      <c r="L38" s="46">
        <f>L37-H37</f>
        <v>-2797</v>
      </c>
      <c r="M38" s="253"/>
      <c r="N38" s="253"/>
      <c r="O38" s="254"/>
    </row>
    <row r="39" spans="2:15" s="22" customFormat="1">
      <c r="B39" s="40"/>
      <c r="C39" s="2" t="s">
        <v>102</v>
      </c>
      <c r="D39" s="269"/>
      <c r="E39" s="270"/>
      <c r="F39" s="270"/>
      <c r="G39" s="270"/>
      <c r="H39" s="270"/>
      <c r="I39" s="270"/>
      <c r="J39" s="270"/>
      <c r="K39" s="271"/>
      <c r="L39" s="46">
        <v>2797</v>
      </c>
      <c r="M39" s="255"/>
      <c r="N39" s="255"/>
      <c r="O39" s="256"/>
    </row>
    <row r="40" spans="2:15" s="22" customFormat="1">
      <c r="B40" s="40"/>
      <c r="C40" s="2" t="s">
        <v>34</v>
      </c>
      <c r="D40" s="250"/>
      <c r="E40" s="251"/>
      <c r="F40" s="251"/>
      <c r="G40" s="251"/>
      <c r="H40" s="251"/>
      <c r="I40" s="251"/>
      <c r="J40" s="251"/>
      <c r="K40" s="252"/>
      <c r="L40" s="46">
        <f>L37+L39</f>
        <v>945786</v>
      </c>
      <c r="M40" s="257"/>
      <c r="N40" s="257"/>
      <c r="O40" s="258"/>
    </row>
    <row r="41" spans="2:15">
      <c r="C41" s="29"/>
      <c r="D41" s="30"/>
      <c r="E41" s="30"/>
      <c r="F41" s="30"/>
      <c r="G41" s="30"/>
      <c r="H41" s="30"/>
      <c r="I41" s="30"/>
      <c r="J41" s="31"/>
      <c r="K41" s="31"/>
      <c r="L41" s="31"/>
      <c r="M41" s="31"/>
      <c r="N41" s="31"/>
      <c r="O41" s="31"/>
    </row>
    <row r="42" spans="2:15">
      <c r="C42" s="32" t="s">
        <v>232</v>
      </c>
      <c r="J42" s="31"/>
      <c r="K42" s="31"/>
      <c r="L42" s="31"/>
      <c r="M42" s="31"/>
      <c r="N42" s="31"/>
      <c r="O42" s="31"/>
    </row>
    <row r="43" spans="2:15">
      <c r="D43" s="28" t="s">
        <v>64</v>
      </c>
      <c r="E43" s="28" t="s">
        <v>65</v>
      </c>
      <c r="F43" s="28" t="s">
        <v>66</v>
      </c>
      <c r="G43" s="28" t="s">
        <v>67</v>
      </c>
      <c r="H43" s="28" t="s">
        <v>68</v>
      </c>
      <c r="I43" s="28" t="s">
        <v>69</v>
      </c>
      <c r="J43" s="28" t="s">
        <v>70</v>
      </c>
      <c r="K43" s="28" t="s">
        <v>71</v>
      </c>
      <c r="L43" s="28" t="s">
        <v>68</v>
      </c>
    </row>
    <row r="44" spans="2:15">
      <c r="C44" s="33" t="s">
        <v>60</v>
      </c>
      <c r="D44" s="28">
        <f t="shared" ref="D44:L44" si="5">D6+D10+D11+D13+D14+D15+D17+D18+D20+D21+D25+D27+D28+D29+D31+D32+D33+D35</f>
        <v>344863</v>
      </c>
      <c r="E44" s="28">
        <f t="shared" si="5"/>
        <v>174430</v>
      </c>
      <c r="F44" s="28">
        <f t="shared" si="5"/>
        <v>22000</v>
      </c>
      <c r="G44" s="28">
        <f t="shared" si="5"/>
        <v>234266</v>
      </c>
      <c r="H44" s="28">
        <f t="shared" si="5"/>
        <v>775559</v>
      </c>
      <c r="I44" s="28">
        <f t="shared" si="5"/>
        <v>369513</v>
      </c>
      <c r="J44" s="28">
        <f t="shared" si="5"/>
        <v>247540</v>
      </c>
      <c r="K44" s="28">
        <f t="shared" si="5"/>
        <v>55728</v>
      </c>
      <c r="L44" s="28">
        <f t="shared" si="5"/>
        <v>672781</v>
      </c>
    </row>
    <row r="45" spans="2:15">
      <c r="C45" s="33" t="s">
        <v>61</v>
      </c>
      <c r="D45" s="28">
        <f>D7+D8+D9+D16+D19+D22+D30+D34+D36</f>
        <v>28044</v>
      </c>
      <c r="E45" s="28">
        <f>E7+E8+E9+E16+E19+E22+E30+E34+E36</f>
        <v>44813</v>
      </c>
      <c r="F45" s="28">
        <f>F7+F8+F9+F16+F19+F22+F30+F34+F36</f>
        <v>27164</v>
      </c>
      <c r="G45" s="28">
        <f>G7+G8+G9+G16+G19+G22+G30+G34+G36</f>
        <v>0</v>
      </c>
      <c r="H45" s="28">
        <f>H7+H8+H9+H16+H19+H22+H30+H34+H36</f>
        <v>100021</v>
      </c>
      <c r="I45" s="28">
        <f>I7+I8+I9+I16+I19+I22+I30+I34+I36+I12</f>
        <v>137777</v>
      </c>
      <c r="J45" s="28">
        <f>J7+J8+J9+J16+J19+J22+J30+J34+J36+J12</f>
        <v>26915</v>
      </c>
      <c r="K45" s="28">
        <f>K7+K8+K9+K16+K19+K22+K30+K34+K36</f>
        <v>27076</v>
      </c>
      <c r="L45" s="28">
        <f>L7+L8+L9+L16+L19+L22+L30+L34+L36+L12</f>
        <v>191768</v>
      </c>
    </row>
    <row r="46" spans="2:15">
      <c r="C46" s="33" t="s">
        <v>63</v>
      </c>
      <c r="D46" s="28">
        <f>D24</f>
        <v>61602</v>
      </c>
      <c r="E46" s="28">
        <f>E24</f>
        <v>8604</v>
      </c>
      <c r="F46" s="28">
        <f>F24</f>
        <v>0</v>
      </c>
      <c r="G46" s="28">
        <f t="shared" ref="G46:L46" si="6">G24</f>
        <v>0</v>
      </c>
      <c r="H46" s="28">
        <f t="shared" si="6"/>
        <v>70206</v>
      </c>
      <c r="I46" s="28">
        <f t="shared" si="6"/>
        <v>0</v>
      </c>
      <c r="J46" s="28">
        <f>J24</f>
        <v>62609</v>
      </c>
      <c r="K46" s="28">
        <f t="shared" si="6"/>
        <v>20975</v>
      </c>
      <c r="L46" s="28">
        <f t="shared" si="6"/>
        <v>83584</v>
      </c>
    </row>
    <row r="47" spans="2:15">
      <c r="D47" s="28">
        <f>SUM(D44:D46)</f>
        <v>434509</v>
      </c>
      <c r="E47" s="28">
        <f t="shared" ref="E47:K47" si="7">SUM(E44:E46)</f>
        <v>227847</v>
      </c>
      <c r="F47" s="28">
        <f t="shared" si="7"/>
        <v>49164</v>
      </c>
      <c r="G47" s="28">
        <f t="shared" si="7"/>
        <v>234266</v>
      </c>
      <c r="H47" s="28">
        <f t="shared" si="7"/>
        <v>945786</v>
      </c>
      <c r="I47" s="28">
        <f>SUM(I44:I46)</f>
        <v>507290</v>
      </c>
      <c r="J47" s="28">
        <f t="shared" si="7"/>
        <v>337064</v>
      </c>
      <c r="K47" s="28">
        <f t="shared" si="7"/>
        <v>103779</v>
      </c>
      <c r="L47" s="28">
        <f>SUM(L44:L46)</f>
        <v>948133</v>
      </c>
    </row>
    <row r="49" spans="3:12">
      <c r="C49" s="33" t="s">
        <v>227</v>
      </c>
      <c r="D49" s="28">
        <f ca="1">'3.sz.Önkormányzat'!C23+'4.sz.Cházi Közös Önk.Hiv.'!C8+'5.sz.Óvoda'!C10+'6.sz.Könyvtár'!C6+'7.sz.Műv.Ház'!C6+'8.sz.CSSK'!C8+'9.sz.Bölcsőde'!C6+'10.sz.KSZKI'!C15</f>
        <v>434509</v>
      </c>
      <c r="E49" s="28">
        <f ca="1">'3.sz.Önkormányzat'!D23+'4.sz.Cházi Közös Önk.Hiv.'!D8+'5.sz.Óvoda'!D10+'6.sz.Könyvtár'!D6+'7.sz.Műv.Ház'!D6+'8.sz.CSSK'!D8+'9.sz.Bölcsőde'!D6+'10.sz.KSZKI'!D15</f>
        <v>227847</v>
      </c>
      <c r="F49" s="28">
        <f ca="1">'3.sz.Önkormányzat'!E23+'4.sz.Cházi Közös Önk.Hiv.'!E8+'5.sz.Óvoda'!E10+'6.sz.Könyvtár'!E6+'7.sz.Műv.Ház'!E6+'8.sz.CSSK'!E8+'9.sz.Bölcsőde'!E6+'10.sz.KSZKI'!E15</f>
        <v>49888</v>
      </c>
      <c r="G49" s="28">
        <f ca="1">'3.sz.Önkormányzat'!F23+'4.sz.Cházi Közös Önk.Hiv.'!F8+'5.sz.Óvoda'!F10+'6.sz.Könyvtár'!F6+'7.sz.Műv.Ház'!F6+'8.sz.CSSK'!F8+'9.sz.Bölcsőde'!F6+'10.sz.KSZKI'!F15</f>
        <v>114907</v>
      </c>
      <c r="H49" s="28">
        <f ca="1">'3.sz.Önkormányzat'!G23+'4.sz.Cházi Közös Önk.Hiv.'!G8+'5.sz.Óvoda'!G10+'6.sz.Könyvtár'!G6+'7.sz.Műv.Ház'!G6+'8.sz.CSSK'!G8+'9.sz.Bölcsőde'!G6+'10.sz.KSZKI'!G15</f>
        <v>827151</v>
      </c>
      <c r="I49" s="28">
        <f ca="1">'3.sz.Önkormányzat'!H23+'4.sz.Cházi Közös Önk.Hiv.'!H8+'5.sz.Óvoda'!H10+'6.sz.Könyvtár'!H6+'7.sz.Műv.Ház'!H6+'8.sz.CSSK'!H8+'9.sz.Bölcsőde'!H6+'10.sz.KSZKI'!H15</f>
        <v>503166</v>
      </c>
      <c r="J49" s="28">
        <f ca="1">'3.sz.Önkormányzat'!I23+'4.sz.Cházi Közös Önk.Hiv.'!I8+'5.sz.Óvoda'!I10+'6.sz.Könyvtár'!I6+'7.sz.Műv.Ház'!I6+'8.sz.CSSK'!I8+'9.sz.Bölcsőde'!I6+'10.sz.KSZKI'!I15</f>
        <v>337064</v>
      </c>
      <c r="K49" s="28">
        <f ca="1">'3.sz.Önkormányzat'!J23+'4.sz.Cházi Közös Önk.Hiv.'!J8+'5.sz.Óvoda'!J10+'6.sz.Könyvtár'!J6+'7.sz.Műv.Ház'!J6+'8.sz.CSSK'!J8+'9.sz.Bölcsőde'!J6+'10.sz.KSZKI'!J15</f>
        <v>103779</v>
      </c>
      <c r="L49" s="28">
        <f ca="1">'3.sz.Önkormányzat'!K23+'4.sz.Cházi Közös Önk.Hiv.'!K8+'5.sz.Óvoda'!K10+'6.sz.Könyvtár'!K6+'7.sz.Műv.Ház'!K6+'8.sz.CSSK'!K8+'9.sz.Bölcsőde'!K6+'10.sz.KSZKI'!K15</f>
        <v>944009</v>
      </c>
    </row>
  </sheetData>
  <mergeCells count="12">
    <mergeCell ref="D38:K38"/>
    <mergeCell ref="D39:K39"/>
    <mergeCell ref="M2:O2"/>
    <mergeCell ref="M3:O3"/>
    <mergeCell ref="D40:K40"/>
    <mergeCell ref="M38:O40"/>
    <mergeCell ref="B1:O1"/>
    <mergeCell ref="B2:L2"/>
    <mergeCell ref="B3:C3"/>
    <mergeCell ref="B4:B5"/>
    <mergeCell ref="D3:H3"/>
    <mergeCell ref="I3:L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72" orientation="landscape" r:id="rId1"/>
  <headerFooter>
    <oddHeader>&amp;R&amp;"-,Félkövér"1.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32"/>
  <sheetViews>
    <sheetView topLeftCell="B1" workbookViewId="0">
      <selection activeCell="I21" sqref="I21"/>
    </sheetView>
  </sheetViews>
  <sheetFormatPr defaultRowHeight="15"/>
  <cols>
    <col min="1" max="1" width="4.85546875" customWidth="1"/>
    <col min="2" max="2" width="57.5703125" bestFit="1" customWidth="1"/>
    <col min="3" max="3" width="17" customWidth="1"/>
    <col min="4" max="4" width="11" bestFit="1" customWidth="1"/>
    <col min="5" max="5" width="13.28515625" customWidth="1"/>
    <col min="6" max="6" width="13.85546875" bestFit="1" customWidth="1"/>
    <col min="7" max="7" width="11" bestFit="1" customWidth="1"/>
    <col min="8" max="8" width="13.140625" customWidth="1"/>
    <col min="9" max="9" width="12.28515625" customWidth="1"/>
    <col min="10" max="10" width="10" bestFit="1" customWidth="1"/>
    <col min="11" max="11" width="11" bestFit="1" customWidth="1"/>
    <col min="12" max="12" width="11.42578125" customWidth="1"/>
    <col min="13" max="13" width="10.7109375" customWidth="1"/>
    <col min="14" max="14" width="17.28515625" bestFit="1" customWidth="1"/>
  </cols>
  <sheetData>
    <row r="1" spans="1:15" s="1" customFormat="1">
      <c r="A1" s="249" t="s">
        <v>240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5" s="1" customFormat="1">
      <c r="A2" s="259" t="s">
        <v>9</v>
      </c>
      <c r="B2" s="260"/>
      <c r="C2" s="260"/>
      <c r="D2" s="260"/>
      <c r="E2" s="260"/>
      <c r="F2" s="260"/>
      <c r="G2" s="260"/>
      <c r="H2" s="260"/>
      <c r="I2" s="260"/>
      <c r="J2" s="260"/>
      <c r="K2" s="261"/>
      <c r="L2" s="249" t="s">
        <v>108</v>
      </c>
      <c r="M2" s="249"/>
      <c r="N2" s="249"/>
    </row>
    <row r="3" spans="1:15" s="3" customFormat="1" ht="15" customHeight="1">
      <c r="A3" s="262" t="s">
        <v>44</v>
      </c>
      <c r="B3" s="262"/>
      <c r="C3" s="250" t="s">
        <v>10</v>
      </c>
      <c r="D3" s="251"/>
      <c r="E3" s="251"/>
      <c r="F3" s="251"/>
      <c r="G3" s="265"/>
      <c r="H3" s="266" t="s">
        <v>11</v>
      </c>
      <c r="I3" s="267"/>
      <c r="J3" s="267"/>
      <c r="K3" s="268"/>
      <c r="L3" s="249" t="s">
        <v>13</v>
      </c>
      <c r="M3" s="249"/>
      <c r="N3" s="249"/>
    </row>
    <row r="4" spans="1:15" s="3" customFormat="1" ht="60">
      <c r="A4" s="263" t="s">
        <v>38</v>
      </c>
      <c r="B4" s="272" t="s">
        <v>72</v>
      </c>
      <c r="C4" s="4" t="s">
        <v>14</v>
      </c>
      <c r="D4" s="4" t="s">
        <v>15</v>
      </c>
      <c r="E4" s="4" t="s">
        <v>16</v>
      </c>
      <c r="F4" s="5" t="s">
        <v>48</v>
      </c>
      <c r="G4" s="56" t="s">
        <v>35</v>
      </c>
      <c r="H4" s="50" t="s">
        <v>17</v>
      </c>
      <c r="I4" s="5" t="s">
        <v>18</v>
      </c>
      <c r="J4" s="5" t="s">
        <v>36</v>
      </c>
      <c r="K4" s="5" t="s">
        <v>37</v>
      </c>
      <c r="L4" s="6" t="s">
        <v>19</v>
      </c>
      <c r="M4" s="6" t="s">
        <v>20</v>
      </c>
      <c r="N4" s="7" t="s">
        <v>21</v>
      </c>
    </row>
    <row r="5" spans="1:15" s="3" customFormat="1" ht="18" customHeight="1">
      <c r="A5" s="264"/>
      <c r="B5" s="273"/>
      <c r="C5" s="4">
        <f>SUM(C6:C21)</f>
        <v>198223</v>
      </c>
      <c r="D5" s="4">
        <f>SUM(D6:D22)</f>
        <v>145773</v>
      </c>
      <c r="E5" s="4">
        <f>SUM(E6:E21)</f>
        <v>47388</v>
      </c>
      <c r="F5" s="4">
        <f>SUM(F6:F21)</f>
        <v>114907</v>
      </c>
      <c r="G5" s="57">
        <f>SUM(C5:F5)</f>
        <v>506291</v>
      </c>
      <c r="H5" s="35">
        <f>SUM(H6:H22)</f>
        <v>460307</v>
      </c>
      <c r="I5" s="4">
        <f>SUM(I6:I22)</f>
        <v>145319</v>
      </c>
      <c r="J5" s="4">
        <f>SUM(J6:J22)</f>
        <v>17523</v>
      </c>
      <c r="K5" s="34">
        <f>SUM(H5:J5)</f>
        <v>623149</v>
      </c>
      <c r="L5" s="4">
        <v>5</v>
      </c>
      <c r="M5" s="9">
        <v>0</v>
      </c>
      <c r="N5" s="4">
        <v>177</v>
      </c>
      <c r="O5" s="45"/>
    </row>
    <row r="6" spans="1:15" s="14" customFormat="1">
      <c r="A6" s="36" t="s">
        <v>60</v>
      </c>
      <c r="B6" s="10" t="s">
        <v>39</v>
      </c>
      <c r="C6" s="11"/>
      <c r="D6" s="12">
        <v>15960</v>
      </c>
      <c r="E6" s="11"/>
      <c r="F6" s="11"/>
      <c r="G6" s="58">
        <f>SUM(C6:F6)</f>
        <v>15960</v>
      </c>
      <c r="H6" s="51">
        <v>0</v>
      </c>
      <c r="I6" s="43">
        <v>10610</v>
      </c>
      <c r="J6" s="11"/>
      <c r="K6" s="8">
        <f>SUM(H6:J6)</f>
        <v>10610</v>
      </c>
      <c r="L6" s="12"/>
      <c r="M6" s="13"/>
      <c r="N6" s="12"/>
      <c r="O6" s="62"/>
    </row>
    <row r="7" spans="1:15" s="16" customFormat="1">
      <c r="A7" s="37" t="s">
        <v>61</v>
      </c>
      <c r="B7" s="15" t="s">
        <v>40</v>
      </c>
      <c r="C7" s="11"/>
      <c r="D7" s="8">
        <v>356</v>
      </c>
      <c r="E7" s="11"/>
      <c r="F7" s="11"/>
      <c r="G7" s="58">
        <f t="shared" ref="G7:G22" si="0">SUM(C7:F7)</f>
        <v>356</v>
      </c>
      <c r="H7" s="52">
        <v>356</v>
      </c>
      <c r="I7" s="11"/>
      <c r="J7" s="11"/>
      <c r="K7" s="8">
        <f t="shared" ref="K7:K22" si="1">SUM(H7:J7)</f>
        <v>356</v>
      </c>
      <c r="L7" s="11">
        <v>0</v>
      </c>
      <c r="M7" s="11">
        <v>0</v>
      </c>
      <c r="N7" s="11">
        <v>0</v>
      </c>
    </row>
    <row r="8" spans="1:15" s="16" customFormat="1">
      <c r="A8" s="37" t="s">
        <v>61</v>
      </c>
      <c r="B8" s="15" t="s">
        <v>41</v>
      </c>
      <c r="C8" s="11"/>
      <c r="D8" s="11"/>
      <c r="E8" s="43">
        <v>9624</v>
      </c>
      <c r="F8" s="11"/>
      <c r="G8" s="58">
        <f t="shared" si="0"/>
        <v>9624</v>
      </c>
      <c r="H8" s="52">
        <v>5500</v>
      </c>
      <c r="I8" s="11"/>
      <c r="J8" s="11"/>
      <c r="K8" s="8">
        <f t="shared" si="1"/>
        <v>5500</v>
      </c>
      <c r="L8" s="11">
        <v>0</v>
      </c>
      <c r="M8" s="11">
        <v>0</v>
      </c>
      <c r="N8" s="11">
        <v>0</v>
      </c>
    </row>
    <row r="9" spans="1:15" s="16" customFormat="1">
      <c r="A9" s="37" t="s">
        <v>61</v>
      </c>
      <c r="B9" s="15" t="s">
        <v>42</v>
      </c>
      <c r="C9" s="11"/>
      <c r="D9" s="8">
        <v>11635</v>
      </c>
      <c r="E9" s="11"/>
      <c r="F9" s="11"/>
      <c r="G9" s="58">
        <f t="shared" si="0"/>
        <v>11635</v>
      </c>
      <c r="H9" s="53">
        <v>0</v>
      </c>
      <c r="I9" s="11"/>
      <c r="J9" s="11"/>
      <c r="K9" s="8">
        <f t="shared" si="1"/>
        <v>0</v>
      </c>
      <c r="L9" s="11">
        <v>0</v>
      </c>
      <c r="M9" s="11">
        <v>0</v>
      </c>
      <c r="N9" s="11">
        <v>0</v>
      </c>
    </row>
    <row r="10" spans="1:15" s="16" customFormat="1">
      <c r="A10" s="37" t="s">
        <v>60</v>
      </c>
      <c r="B10" s="15" t="s">
        <v>43</v>
      </c>
      <c r="C10" s="11"/>
      <c r="D10" s="8">
        <v>15616</v>
      </c>
      <c r="E10" s="11"/>
      <c r="F10" s="11"/>
      <c r="G10" s="58">
        <f t="shared" si="0"/>
        <v>15616</v>
      </c>
      <c r="H10" s="53">
        <v>0</v>
      </c>
      <c r="I10" s="8">
        <v>15616</v>
      </c>
      <c r="J10" s="11"/>
      <c r="K10" s="8">
        <f t="shared" si="1"/>
        <v>15616</v>
      </c>
      <c r="L10" s="11">
        <v>0</v>
      </c>
      <c r="M10" s="11">
        <v>0</v>
      </c>
      <c r="N10" s="11">
        <v>0</v>
      </c>
    </row>
    <row r="11" spans="1:15" s="16" customFormat="1" ht="33.75" customHeight="1">
      <c r="A11" s="37" t="s">
        <v>60</v>
      </c>
      <c r="B11" s="17" t="s">
        <v>47</v>
      </c>
      <c r="C11" s="11"/>
      <c r="D11" s="11"/>
      <c r="E11" s="11"/>
      <c r="F11" s="11"/>
      <c r="G11" s="58">
        <f t="shared" si="0"/>
        <v>0</v>
      </c>
      <c r="H11" s="52">
        <v>71986</v>
      </c>
      <c r="I11" s="8">
        <v>58503</v>
      </c>
      <c r="J11" s="11"/>
      <c r="K11" s="8">
        <f t="shared" si="1"/>
        <v>130489</v>
      </c>
      <c r="L11" s="11">
        <v>0</v>
      </c>
      <c r="M11" s="11">
        <v>0</v>
      </c>
      <c r="N11" s="11">
        <v>0</v>
      </c>
    </row>
    <row r="12" spans="1:15" s="16" customFormat="1" ht="25.5">
      <c r="A12" s="37" t="s">
        <v>60</v>
      </c>
      <c r="B12" s="17" t="s">
        <v>252</v>
      </c>
      <c r="C12" s="11"/>
      <c r="D12" s="11"/>
      <c r="E12" s="11"/>
      <c r="F12" s="11"/>
      <c r="G12" s="58"/>
      <c r="H12" s="52">
        <v>102894</v>
      </c>
      <c r="I12" s="8">
        <v>11564</v>
      </c>
      <c r="J12" s="11"/>
      <c r="K12" s="8">
        <f t="shared" si="1"/>
        <v>114458</v>
      </c>
      <c r="L12" s="11"/>
      <c r="M12" s="11"/>
      <c r="N12" s="11"/>
    </row>
    <row r="13" spans="1:15" s="16" customFormat="1">
      <c r="A13" s="37" t="s">
        <v>60</v>
      </c>
      <c r="B13" s="15" t="s">
        <v>45</v>
      </c>
      <c r="C13" s="11"/>
      <c r="D13" s="8">
        <v>4411</v>
      </c>
      <c r="E13" s="11"/>
      <c r="F13" s="11"/>
      <c r="G13" s="58">
        <f t="shared" si="0"/>
        <v>4411</v>
      </c>
      <c r="H13" s="53">
        <v>0</v>
      </c>
      <c r="I13" s="11"/>
      <c r="J13" s="11"/>
      <c r="K13" s="8">
        <f t="shared" si="1"/>
        <v>0</v>
      </c>
      <c r="L13" s="11">
        <v>0</v>
      </c>
      <c r="M13" s="11">
        <v>0</v>
      </c>
      <c r="N13" s="11">
        <v>0</v>
      </c>
    </row>
    <row r="14" spans="1:15" s="16" customFormat="1">
      <c r="A14" s="37" t="s">
        <v>60</v>
      </c>
      <c r="B14" s="15" t="s">
        <v>46</v>
      </c>
      <c r="C14" s="11"/>
      <c r="D14" s="11"/>
      <c r="E14" s="11"/>
      <c r="F14" s="43">
        <v>114907</v>
      </c>
      <c r="G14" s="58">
        <f t="shared" si="0"/>
        <v>114907</v>
      </c>
      <c r="H14" s="53"/>
      <c r="I14" s="11"/>
      <c r="J14" s="11"/>
      <c r="K14" s="8">
        <f t="shared" si="1"/>
        <v>0</v>
      </c>
      <c r="L14" s="11"/>
      <c r="M14" s="11"/>
      <c r="N14" s="11"/>
    </row>
    <row r="15" spans="1:15" s="16" customFormat="1">
      <c r="A15" s="37" t="s">
        <v>60</v>
      </c>
      <c r="B15" s="15" t="s">
        <v>49</v>
      </c>
      <c r="C15" s="11"/>
      <c r="D15" s="8">
        <v>3566</v>
      </c>
      <c r="E15" s="11"/>
      <c r="F15" s="11"/>
      <c r="G15" s="58">
        <f t="shared" si="0"/>
        <v>3566</v>
      </c>
      <c r="H15" s="53"/>
      <c r="I15" s="38"/>
      <c r="J15" s="38"/>
      <c r="K15" s="8">
        <f t="shared" si="1"/>
        <v>0</v>
      </c>
      <c r="L15" s="11">
        <v>0</v>
      </c>
      <c r="M15" s="11">
        <v>0</v>
      </c>
      <c r="N15" s="11">
        <v>0</v>
      </c>
    </row>
    <row r="16" spans="1:15" s="16" customFormat="1">
      <c r="A16" s="37" t="s">
        <v>61</v>
      </c>
      <c r="B16" s="15" t="s">
        <v>50</v>
      </c>
      <c r="C16" s="11"/>
      <c r="D16" s="8">
        <v>12054</v>
      </c>
      <c r="E16" s="11"/>
      <c r="F16" s="11"/>
      <c r="G16" s="58">
        <f t="shared" si="0"/>
        <v>12054</v>
      </c>
      <c r="H16" s="53">
        <v>0</v>
      </c>
      <c r="I16" s="11"/>
      <c r="J16" s="11"/>
      <c r="K16" s="8">
        <f t="shared" si="1"/>
        <v>0</v>
      </c>
      <c r="L16" s="11">
        <v>0</v>
      </c>
      <c r="M16" s="11">
        <v>0</v>
      </c>
      <c r="N16" s="11">
        <v>0</v>
      </c>
    </row>
    <row r="17" spans="1:14" s="16" customFormat="1">
      <c r="A17" s="37" t="s">
        <v>60</v>
      </c>
      <c r="B17" s="15" t="s">
        <v>23</v>
      </c>
      <c r="C17" s="11"/>
      <c r="D17" s="8">
        <v>38610</v>
      </c>
      <c r="E17" s="11"/>
      <c r="F17" s="11"/>
      <c r="G17" s="58">
        <f t="shared" si="0"/>
        <v>38610</v>
      </c>
      <c r="H17" s="52">
        <v>28742</v>
      </c>
      <c r="I17" s="43">
        <v>47226</v>
      </c>
      <c r="J17" s="11"/>
      <c r="K17" s="8">
        <f t="shared" si="1"/>
        <v>75968</v>
      </c>
      <c r="L17" s="11">
        <v>0</v>
      </c>
      <c r="M17" s="11">
        <v>0</v>
      </c>
      <c r="N17" s="11">
        <v>0</v>
      </c>
    </row>
    <row r="18" spans="1:14" s="16" customFormat="1">
      <c r="A18" s="37" t="s">
        <v>60</v>
      </c>
      <c r="B18" s="15" t="s">
        <v>24</v>
      </c>
      <c r="C18" s="8">
        <v>184204</v>
      </c>
      <c r="D18" s="8">
        <v>24077</v>
      </c>
      <c r="E18" s="11">
        <v>19500</v>
      </c>
      <c r="F18" s="11"/>
      <c r="G18" s="58">
        <f>SUM(C18:F18)</f>
        <v>227781</v>
      </c>
      <c r="H18" s="52">
        <v>221245</v>
      </c>
      <c r="I18" s="11"/>
      <c r="J18" s="11"/>
      <c r="K18" s="8">
        <f t="shared" si="1"/>
        <v>221245</v>
      </c>
      <c r="L18" s="11">
        <v>0</v>
      </c>
      <c r="M18" s="11">
        <v>0</v>
      </c>
      <c r="N18" s="8">
        <v>185</v>
      </c>
    </row>
    <row r="19" spans="1:14" s="16" customFormat="1">
      <c r="A19" s="37" t="s">
        <v>61</v>
      </c>
      <c r="B19" s="15" t="s">
        <v>25</v>
      </c>
      <c r="C19" s="11"/>
      <c r="D19" s="11"/>
      <c r="E19" s="8">
        <v>18264</v>
      </c>
      <c r="F19" s="8"/>
      <c r="G19" s="58">
        <f t="shared" si="0"/>
        <v>18264</v>
      </c>
      <c r="H19" s="52">
        <v>15400</v>
      </c>
      <c r="I19" s="11"/>
      <c r="J19" s="11"/>
      <c r="K19" s="8">
        <v>51132</v>
      </c>
      <c r="L19" s="11">
        <v>0</v>
      </c>
      <c r="M19" s="11">
        <v>0</v>
      </c>
      <c r="N19" s="11">
        <v>0</v>
      </c>
    </row>
    <row r="20" spans="1:14" s="1" customFormat="1">
      <c r="A20" s="39" t="s">
        <v>60</v>
      </c>
      <c r="B20" s="18" t="s">
        <v>51</v>
      </c>
      <c r="C20" s="19">
        <v>7146</v>
      </c>
      <c r="D20" s="19">
        <v>1673</v>
      </c>
      <c r="E20" s="43">
        <v>0</v>
      </c>
      <c r="F20" s="11"/>
      <c r="G20" s="58">
        <f t="shared" si="0"/>
        <v>8819</v>
      </c>
      <c r="H20" s="54">
        <v>6000</v>
      </c>
      <c r="I20" s="11">
        <v>0</v>
      </c>
      <c r="J20" s="11">
        <v>2819</v>
      </c>
      <c r="K20" s="8">
        <f t="shared" si="1"/>
        <v>8819</v>
      </c>
      <c r="L20" s="19">
        <v>3</v>
      </c>
      <c r="M20" s="11">
        <v>0</v>
      </c>
      <c r="N20" s="11">
        <v>0</v>
      </c>
    </row>
    <row r="21" spans="1:14" s="1" customFormat="1">
      <c r="A21" s="39" t="s">
        <v>60</v>
      </c>
      <c r="B21" s="18" t="s">
        <v>52</v>
      </c>
      <c r="C21" s="19">
        <v>6873</v>
      </c>
      <c r="D21" s="19">
        <v>1610</v>
      </c>
      <c r="E21" s="11"/>
      <c r="F21" s="11"/>
      <c r="G21" s="58">
        <f t="shared" si="0"/>
        <v>8483</v>
      </c>
      <c r="H21" s="54">
        <v>8184</v>
      </c>
      <c r="I21" s="11">
        <v>0</v>
      </c>
      <c r="J21" s="11">
        <v>299</v>
      </c>
      <c r="K21" s="8">
        <f t="shared" si="1"/>
        <v>8483</v>
      </c>
      <c r="L21" s="19">
        <v>2</v>
      </c>
      <c r="M21" s="11">
        <v>0</v>
      </c>
      <c r="N21" s="11">
        <v>0</v>
      </c>
    </row>
    <row r="22" spans="1:14" s="1" customFormat="1">
      <c r="A22" s="39" t="s">
        <v>61</v>
      </c>
      <c r="B22" s="15" t="s">
        <v>62</v>
      </c>
      <c r="C22" s="19">
        <v>0</v>
      </c>
      <c r="D22" s="19">
        <v>16205</v>
      </c>
      <c r="E22" s="11"/>
      <c r="F22" s="11"/>
      <c r="G22" s="58">
        <f t="shared" si="0"/>
        <v>16205</v>
      </c>
      <c r="H22" s="54">
        <v>0</v>
      </c>
      <c r="I22" s="43">
        <v>1800</v>
      </c>
      <c r="J22" s="43">
        <v>14405</v>
      </c>
      <c r="K22" s="8">
        <f t="shared" si="1"/>
        <v>16205</v>
      </c>
      <c r="L22" s="11">
        <v>0</v>
      </c>
      <c r="M22" s="11">
        <v>0</v>
      </c>
      <c r="N22" s="11">
        <v>0</v>
      </c>
    </row>
    <row r="23" spans="1:14">
      <c r="A23" s="242" t="s">
        <v>73</v>
      </c>
      <c r="B23" s="242"/>
      <c r="C23" s="64">
        <f>SUM(C6:C22)</f>
        <v>198223</v>
      </c>
      <c r="D23" s="64">
        <f>SUM(D6:D22)</f>
        <v>145773</v>
      </c>
      <c r="E23" s="64">
        <f>SUM(E6:E22)</f>
        <v>47388</v>
      </c>
      <c r="F23" s="64">
        <f>SUM(F6:F22)</f>
        <v>114907</v>
      </c>
      <c r="G23" s="64">
        <f>SUM(C23:F23)</f>
        <v>506291</v>
      </c>
      <c r="H23" s="64">
        <f>SUM(H6:H22)</f>
        <v>460307</v>
      </c>
      <c r="I23" s="64">
        <f>SUM(I6:I22)</f>
        <v>145319</v>
      </c>
      <c r="J23" s="64">
        <f>SUM(J6:J22)</f>
        <v>17523</v>
      </c>
      <c r="K23" s="64">
        <f>SUM(H23:J23)</f>
        <v>623149</v>
      </c>
      <c r="L23" s="65"/>
      <c r="M23" s="65"/>
      <c r="N23" s="65"/>
    </row>
    <row r="24" spans="1:14">
      <c r="K24" s="231"/>
    </row>
    <row r="32" spans="1:14">
      <c r="B32" s="32" t="s">
        <v>232</v>
      </c>
    </row>
  </sheetData>
  <mergeCells count="10">
    <mergeCell ref="A4:A5"/>
    <mergeCell ref="A23:B23"/>
    <mergeCell ref="B4:B5"/>
    <mergeCell ref="A1:N1"/>
    <mergeCell ref="A2:K2"/>
    <mergeCell ref="L2:N2"/>
    <mergeCell ref="A3:B3"/>
    <mergeCell ref="C3:G3"/>
    <mergeCell ref="H3:K3"/>
    <mergeCell ref="L3:N3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C7" sqref="C7"/>
    </sheetView>
  </sheetViews>
  <sheetFormatPr defaultRowHeight="15"/>
  <cols>
    <col min="1" max="1" width="5.140625" customWidth="1"/>
    <col min="2" max="2" width="48.140625" bestFit="1" customWidth="1"/>
    <col min="3" max="3" width="17.85546875" bestFit="1" customWidth="1"/>
    <col min="5" max="5" width="14.140625" bestFit="1" customWidth="1"/>
    <col min="6" max="6" width="13.85546875" customWidth="1"/>
    <col min="7" max="7" width="10" bestFit="1" customWidth="1"/>
    <col min="8" max="8" width="11.42578125" customWidth="1"/>
    <col min="9" max="9" width="10" bestFit="1" customWidth="1"/>
    <col min="10" max="10" width="11.85546875" customWidth="1"/>
    <col min="11" max="11" width="10" bestFit="1" customWidth="1"/>
    <col min="12" max="12" width="12" customWidth="1"/>
    <col min="13" max="13" width="13.5703125" customWidth="1"/>
    <col min="14" max="14" width="16.5703125" customWidth="1"/>
  </cols>
  <sheetData>
    <row r="1" spans="1:14" s="1" customFormat="1">
      <c r="A1" s="249" t="s">
        <v>238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s="1" customFormat="1">
      <c r="A2" s="259" t="s">
        <v>9</v>
      </c>
      <c r="B2" s="260"/>
      <c r="C2" s="260"/>
      <c r="D2" s="260"/>
      <c r="E2" s="260"/>
      <c r="F2" s="260"/>
      <c r="G2" s="260"/>
      <c r="H2" s="260"/>
      <c r="I2" s="260"/>
      <c r="J2" s="260"/>
      <c r="K2" s="261"/>
      <c r="L2" s="249" t="s">
        <v>109</v>
      </c>
      <c r="M2" s="249"/>
      <c r="N2" s="249"/>
    </row>
    <row r="3" spans="1:14" s="3" customFormat="1" ht="15" customHeight="1">
      <c r="A3" s="262" t="s">
        <v>44</v>
      </c>
      <c r="B3" s="262"/>
      <c r="C3" s="250" t="s">
        <v>10</v>
      </c>
      <c r="D3" s="251"/>
      <c r="E3" s="251"/>
      <c r="F3" s="251"/>
      <c r="G3" s="265"/>
      <c r="H3" s="266" t="s">
        <v>11</v>
      </c>
      <c r="I3" s="267"/>
      <c r="J3" s="267"/>
      <c r="K3" s="268"/>
      <c r="L3" s="249" t="s">
        <v>13</v>
      </c>
      <c r="M3" s="249"/>
      <c r="N3" s="249"/>
    </row>
    <row r="4" spans="1:14" s="3" customFormat="1" ht="61.5" customHeight="1">
      <c r="A4" s="274" t="s">
        <v>38</v>
      </c>
      <c r="B4" s="275" t="s">
        <v>53</v>
      </c>
      <c r="C4" s="4" t="s">
        <v>14</v>
      </c>
      <c r="D4" s="4" t="s">
        <v>15</v>
      </c>
      <c r="E4" s="4" t="s">
        <v>16</v>
      </c>
      <c r="F4" s="5" t="s">
        <v>48</v>
      </c>
      <c r="G4" s="56" t="s">
        <v>35</v>
      </c>
      <c r="H4" s="50" t="s">
        <v>17</v>
      </c>
      <c r="I4" s="5" t="s">
        <v>18</v>
      </c>
      <c r="J4" s="5" t="s">
        <v>36</v>
      </c>
      <c r="K4" s="5" t="s">
        <v>37</v>
      </c>
      <c r="L4" s="6" t="s">
        <v>19</v>
      </c>
      <c r="M4" s="6" t="s">
        <v>20</v>
      </c>
      <c r="N4" s="7" t="s">
        <v>21</v>
      </c>
    </row>
    <row r="5" spans="1:14" s="25" customFormat="1">
      <c r="A5" s="274"/>
      <c r="B5" s="276"/>
      <c r="C5" s="24">
        <f>SUM(C6:C7)</f>
        <v>74980</v>
      </c>
      <c r="D5" s="24">
        <f>SUM(D6:D7)</f>
        <v>8604</v>
      </c>
      <c r="E5" s="21"/>
      <c r="F5" s="21"/>
      <c r="G5" s="59">
        <f>SUM(C5:F5)</f>
        <v>83584</v>
      </c>
      <c r="H5" s="55"/>
      <c r="I5" s="24">
        <f>SUM(I6:I7)</f>
        <v>62609</v>
      </c>
      <c r="J5" s="24">
        <f>SUM(J6:J7)</f>
        <v>20975</v>
      </c>
      <c r="K5" s="8">
        <f>SUM(H5:J5)</f>
        <v>83584</v>
      </c>
      <c r="L5" s="24">
        <v>20</v>
      </c>
      <c r="M5" s="21">
        <v>0</v>
      </c>
      <c r="N5" s="21">
        <v>0</v>
      </c>
    </row>
    <row r="6" spans="1:14" s="16" customFormat="1" ht="25.5">
      <c r="A6" s="37" t="s">
        <v>63</v>
      </c>
      <c r="B6" s="47" t="s">
        <v>54</v>
      </c>
      <c r="C6" s="8">
        <v>61602</v>
      </c>
      <c r="D6" s="8">
        <v>8604</v>
      </c>
      <c r="E6" s="11"/>
      <c r="F6" s="11"/>
      <c r="G6" s="58">
        <f>SUM(C6:F6)</f>
        <v>70206</v>
      </c>
      <c r="H6" s="53"/>
      <c r="I6" s="8">
        <v>62609</v>
      </c>
      <c r="J6" s="43">
        <v>20975</v>
      </c>
      <c r="K6" s="8">
        <f>SUM(H6:J6)</f>
        <v>83584</v>
      </c>
      <c r="L6" s="8">
        <v>18</v>
      </c>
      <c r="M6" s="11">
        <v>0</v>
      </c>
      <c r="N6" s="11">
        <v>0</v>
      </c>
    </row>
    <row r="7" spans="1:14" s="16" customFormat="1" ht="15.75" thickBot="1">
      <c r="A7" s="105" t="s">
        <v>60</v>
      </c>
      <c r="B7" s="106" t="s">
        <v>26</v>
      </c>
      <c r="C7" s="107">
        <v>13378</v>
      </c>
      <c r="D7" s="108"/>
      <c r="E7" s="108"/>
      <c r="F7" s="108"/>
      <c r="G7" s="109">
        <f>SUM(C7:F7)</f>
        <v>13378</v>
      </c>
      <c r="H7" s="110"/>
      <c r="I7" s="111"/>
      <c r="J7" s="111"/>
      <c r="K7" s="111"/>
      <c r="L7" s="107">
        <v>2</v>
      </c>
      <c r="M7" s="108">
        <v>0</v>
      </c>
      <c r="N7" s="108">
        <v>0</v>
      </c>
    </row>
    <row r="8" spans="1:14" s="68" customFormat="1" ht="15.75" thickBot="1">
      <c r="A8" s="277" t="s">
        <v>33</v>
      </c>
      <c r="B8" s="278"/>
      <c r="C8" s="91">
        <f>SUM(C6:C7)</f>
        <v>74980</v>
      </c>
      <c r="D8" s="91">
        <f t="shared" ref="D8:N8" si="0">SUM(D6:D7)</f>
        <v>8604</v>
      </c>
      <c r="E8" s="92"/>
      <c r="F8" s="92"/>
      <c r="G8" s="91">
        <f t="shared" si="0"/>
        <v>83584</v>
      </c>
      <c r="H8" s="92"/>
      <c r="I8" s="91">
        <f t="shared" si="0"/>
        <v>62609</v>
      </c>
      <c r="J8" s="91">
        <f t="shared" si="0"/>
        <v>20975</v>
      </c>
      <c r="K8" s="91">
        <f t="shared" si="0"/>
        <v>83584</v>
      </c>
      <c r="L8" s="91">
        <f t="shared" si="0"/>
        <v>20</v>
      </c>
      <c r="M8" s="91">
        <f t="shared" si="0"/>
        <v>0</v>
      </c>
      <c r="N8" s="93">
        <f t="shared" si="0"/>
        <v>0</v>
      </c>
    </row>
    <row r="11" spans="1:14">
      <c r="B11" s="32" t="s">
        <v>232</v>
      </c>
    </row>
  </sheetData>
  <mergeCells count="10">
    <mergeCell ref="A4:A5"/>
    <mergeCell ref="B4:B5"/>
    <mergeCell ref="A8:B8"/>
    <mergeCell ref="A1:N1"/>
    <mergeCell ref="A2:K2"/>
    <mergeCell ref="L2:N2"/>
    <mergeCell ref="A3:B3"/>
    <mergeCell ref="C3:G3"/>
    <mergeCell ref="H3:K3"/>
    <mergeCell ref="L3:N3"/>
  </mergeCells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G33" sqref="G33"/>
    </sheetView>
  </sheetViews>
  <sheetFormatPr defaultRowHeight="15"/>
  <cols>
    <col min="1" max="1" width="5.140625" style="82" customWidth="1"/>
    <col min="2" max="2" width="56" style="82" bestFit="1" customWidth="1"/>
    <col min="3" max="3" width="16.5703125" style="82" customWidth="1"/>
    <col min="4" max="4" width="11.42578125" style="82" customWidth="1"/>
    <col min="5" max="6" width="14.42578125" style="82" customWidth="1"/>
    <col min="7" max="7" width="10" style="82" bestFit="1" customWidth="1"/>
    <col min="8" max="8" width="12.42578125" style="82" customWidth="1"/>
    <col min="9" max="9" width="10" style="82" bestFit="1" customWidth="1"/>
    <col min="10" max="10" width="12.42578125" style="82" customWidth="1"/>
    <col min="11" max="11" width="10" style="82" bestFit="1" customWidth="1"/>
    <col min="12" max="12" width="10.42578125" style="82" customWidth="1"/>
    <col min="13" max="13" width="11.140625" style="82" customWidth="1"/>
    <col min="14" max="14" width="17.42578125" style="82" customWidth="1"/>
    <col min="15" max="16384" width="9.140625" style="82"/>
  </cols>
  <sheetData>
    <row r="1" spans="1:14" s="1" customFormat="1">
      <c r="A1" s="249" t="s">
        <v>234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s="1" customFormat="1">
      <c r="A2" s="259" t="s">
        <v>9</v>
      </c>
      <c r="B2" s="260"/>
      <c r="C2" s="260"/>
      <c r="D2" s="260"/>
      <c r="E2" s="260"/>
      <c r="F2" s="260"/>
      <c r="G2" s="260"/>
      <c r="H2" s="260"/>
      <c r="I2" s="260"/>
      <c r="J2" s="260"/>
      <c r="K2" s="261"/>
      <c r="L2" s="249" t="s">
        <v>110</v>
      </c>
      <c r="M2" s="249"/>
      <c r="N2" s="249"/>
    </row>
    <row r="3" spans="1:14" s="3" customFormat="1" ht="15" customHeight="1">
      <c r="A3" s="249" t="s">
        <v>44</v>
      </c>
      <c r="B3" s="249"/>
      <c r="C3" s="250" t="s">
        <v>10</v>
      </c>
      <c r="D3" s="251"/>
      <c r="E3" s="251"/>
      <c r="F3" s="251"/>
      <c r="G3" s="265"/>
      <c r="H3" s="266" t="s">
        <v>11</v>
      </c>
      <c r="I3" s="267"/>
      <c r="J3" s="267"/>
      <c r="K3" s="285"/>
      <c r="L3" s="268" t="s">
        <v>13</v>
      </c>
      <c r="M3" s="249"/>
      <c r="N3" s="249"/>
    </row>
    <row r="4" spans="1:14" s="3" customFormat="1" ht="61.5" customHeight="1">
      <c r="A4" s="281" t="s">
        <v>38</v>
      </c>
      <c r="B4" s="283" t="s">
        <v>55</v>
      </c>
      <c r="C4" s="4" t="s">
        <v>14</v>
      </c>
      <c r="D4" s="4" t="s">
        <v>15</v>
      </c>
      <c r="E4" s="4" t="s">
        <v>16</v>
      </c>
      <c r="F4" s="5" t="s">
        <v>48</v>
      </c>
      <c r="G4" s="56" t="s">
        <v>35</v>
      </c>
      <c r="H4" s="70" t="s">
        <v>17</v>
      </c>
      <c r="I4" s="5" t="s">
        <v>18</v>
      </c>
      <c r="J4" s="5" t="s">
        <v>36</v>
      </c>
      <c r="K4" s="56" t="s">
        <v>37</v>
      </c>
      <c r="L4" s="69" t="s">
        <v>19</v>
      </c>
      <c r="M4" s="6" t="s">
        <v>20</v>
      </c>
      <c r="N4" s="7" t="s">
        <v>21</v>
      </c>
    </row>
    <row r="5" spans="1:14" s="22" customFormat="1">
      <c r="A5" s="282"/>
      <c r="B5" s="284"/>
      <c r="C5" s="20">
        <f>SUM(C6:C9)</f>
        <v>73473</v>
      </c>
      <c r="D5" s="20">
        <f>SUM(D6:D9)</f>
        <v>7743</v>
      </c>
      <c r="E5" s="20">
        <f>SUM(E6:E9)</f>
        <v>1200</v>
      </c>
      <c r="F5" s="21"/>
      <c r="G5" s="59">
        <f>SUM(C5:F5)</f>
        <v>82416</v>
      </c>
      <c r="H5" s="71">
        <f>SUM(H6,H9)</f>
        <v>9503</v>
      </c>
      <c r="I5" s="20">
        <f>SUM(I6:I9)</f>
        <v>57493</v>
      </c>
      <c r="J5" s="20">
        <f>SUM(J6:J9)</f>
        <v>10276</v>
      </c>
      <c r="K5" s="72">
        <f>SUM(H5:J5)</f>
        <v>77272</v>
      </c>
      <c r="L5" s="49">
        <f>SUM(L6:L7)</f>
        <v>18</v>
      </c>
      <c r="M5" s="21"/>
      <c r="N5" s="21">
        <v>0</v>
      </c>
    </row>
    <row r="6" spans="1:14" s="1" customFormat="1">
      <c r="A6" s="39" t="s">
        <v>60</v>
      </c>
      <c r="B6" s="36" t="s">
        <v>56</v>
      </c>
      <c r="C6" s="19">
        <v>60785</v>
      </c>
      <c r="D6" s="11"/>
      <c r="E6" s="11"/>
      <c r="F6" s="11"/>
      <c r="G6" s="58">
        <f>SUM(C6:F6)</f>
        <v>60785</v>
      </c>
      <c r="H6" s="232">
        <v>0</v>
      </c>
      <c r="I6" s="19">
        <v>50283</v>
      </c>
      <c r="J6" s="8">
        <v>10276</v>
      </c>
      <c r="K6" s="74">
        <f>SUM(H6:J6)</f>
        <v>60559</v>
      </c>
      <c r="L6" s="54">
        <v>16</v>
      </c>
      <c r="M6" s="11"/>
      <c r="N6" s="11">
        <v>0</v>
      </c>
    </row>
    <row r="7" spans="1:14" s="1" customFormat="1">
      <c r="A7" s="39" t="s">
        <v>60</v>
      </c>
      <c r="B7" s="36" t="s">
        <v>57</v>
      </c>
      <c r="C7" s="19">
        <v>4358</v>
      </c>
      <c r="D7" s="19">
        <v>5325</v>
      </c>
      <c r="E7" s="43">
        <v>1200</v>
      </c>
      <c r="F7" s="11"/>
      <c r="G7" s="58">
        <f>SUM(C7:F7)</f>
        <v>10883</v>
      </c>
      <c r="H7" s="232">
        <v>5144</v>
      </c>
      <c r="I7" s="43">
        <v>7210</v>
      </c>
      <c r="J7" s="43">
        <v>0</v>
      </c>
      <c r="K7" s="72">
        <f>SUM(H7:J7)</f>
        <v>12354</v>
      </c>
      <c r="L7" s="54">
        <v>2</v>
      </c>
      <c r="M7" s="11"/>
      <c r="N7" s="11">
        <v>0</v>
      </c>
    </row>
    <row r="8" spans="1:14" s="1" customFormat="1">
      <c r="A8" s="39" t="s">
        <v>60</v>
      </c>
      <c r="B8" s="36" t="s">
        <v>58</v>
      </c>
      <c r="C8" s="19">
        <v>1245</v>
      </c>
      <c r="D8" s="11"/>
      <c r="E8" s="11"/>
      <c r="F8" s="11"/>
      <c r="G8" s="58">
        <f>SUM(C8:F8)</f>
        <v>1245</v>
      </c>
      <c r="H8" s="73"/>
      <c r="I8" s="11"/>
      <c r="J8" s="11"/>
      <c r="K8" s="60"/>
      <c r="L8" s="53"/>
      <c r="M8" s="11"/>
      <c r="N8" s="11">
        <v>0</v>
      </c>
    </row>
    <row r="9" spans="1:14" s="1" customFormat="1" ht="15.75" thickBot="1">
      <c r="A9" s="119" t="s">
        <v>61</v>
      </c>
      <c r="B9" s="125" t="s">
        <v>59</v>
      </c>
      <c r="C9" s="121">
        <v>7085</v>
      </c>
      <c r="D9" s="121">
        <v>2418</v>
      </c>
      <c r="E9" s="108"/>
      <c r="F9" s="108"/>
      <c r="G9" s="109">
        <f>SUM(C9:F9)</f>
        <v>9503</v>
      </c>
      <c r="H9" s="126">
        <v>9503</v>
      </c>
      <c r="I9" s="108"/>
      <c r="J9" s="108"/>
      <c r="K9" s="127">
        <f>SUM(H9:J9)</f>
        <v>9503</v>
      </c>
      <c r="L9" s="66"/>
      <c r="M9" s="108"/>
      <c r="N9" s="108">
        <v>0</v>
      </c>
    </row>
    <row r="10" spans="1:14" s="68" customFormat="1" ht="15.75" thickBot="1">
      <c r="A10" s="279" t="s">
        <v>33</v>
      </c>
      <c r="B10" s="280"/>
      <c r="C10" s="91">
        <f>SUM(C6:C9)</f>
        <v>73473</v>
      </c>
      <c r="D10" s="91">
        <f t="shared" ref="D10:K10" si="0">SUM(D6:D9)</f>
        <v>7743</v>
      </c>
      <c r="E10" s="91">
        <f t="shared" si="0"/>
        <v>1200</v>
      </c>
      <c r="F10" s="91">
        <f t="shared" si="0"/>
        <v>0</v>
      </c>
      <c r="G10" s="91">
        <f t="shared" si="0"/>
        <v>82416</v>
      </c>
      <c r="H10" s="91">
        <f t="shared" si="0"/>
        <v>14647</v>
      </c>
      <c r="I10" s="91">
        <f t="shared" si="0"/>
        <v>57493</v>
      </c>
      <c r="J10" s="91">
        <f t="shared" si="0"/>
        <v>10276</v>
      </c>
      <c r="K10" s="91">
        <f t="shared" si="0"/>
        <v>82416</v>
      </c>
      <c r="L10" s="92"/>
      <c r="M10" s="92"/>
      <c r="N10" s="117"/>
    </row>
    <row r="13" spans="1:14">
      <c r="B13" s="32" t="s">
        <v>232</v>
      </c>
    </row>
  </sheetData>
  <mergeCells count="10">
    <mergeCell ref="A10:B10"/>
    <mergeCell ref="A4:A5"/>
    <mergeCell ref="B4:B5"/>
    <mergeCell ref="A1:N1"/>
    <mergeCell ref="A2:K2"/>
    <mergeCell ref="L2:N2"/>
    <mergeCell ref="A3:B3"/>
    <mergeCell ref="C3:G3"/>
    <mergeCell ref="H3:K3"/>
    <mergeCell ref="L3:N3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G22" sqref="G22"/>
    </sheetView>
  </sheetViews>
  <sheetFormatPr defaultRowHeight="15"/>
  <cols>
    <col min="1" max="1" width="7.7109375" style="82" customWidth="1"/>
    <col min="2" max="2" width="35.140625" style="82" customWidth="1"/>
    <col min="3" max="3" width="12.7109375" style="82" customWidth="1"/>
    <col min="4" max="4" width="13" style="82" customWidth="1"/>
    <col min="5" max="5" width="14.140625" style="82" bestFit="1" customWidth="1"/>
    <col min="6" max="6" width="13.85546875" style="82" bestFit="1" customWidth="1"/>
    <col min="7" max="7" width="13.85546875" style="82" customWidth="1"/>
    <col min="8" max="8" width="11.42578125" style="82" bestFit="1" customWidth="1"/>
    <col min="9" max="9" width="11.42578125" style="82" customWidth="1"/>
    <col min="10" max="10" width="12" style="82" customWidth="1"/>
    <col min="11" max="11" width="9.140625" style="82"/>
    <col min="12" max="12" width="10.85546875" style="82" customWidth="1"/>
    <col min="13" max="13" width="10.42578125" style="82" customWidth="1"/>
    <col min="14" max="14" width="17.28515625" style="82" bestFit="1" customWidth="1"/>
    <col min="15" max="16384" width="9.140625" style="82"/>
  </cols>
  <sheetData>
    <row r="1" spans="1:14" s="1" customFormat="1">
      <c r="A1" s="249" t="s">
        <v>235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s="1" customFormat="1">
      <c r="A2" s="259" t="s">
        <v>9</v>
      </c>
      <c r="B2" s="260"/>
      <c r="C2" s="260"/>
      <c r="D2" s="260"/>
      <c r="E2" s="260"/>
      <c r="F2" s="260"/>
      <c r="G2" s="260"/>
      <c r="H2" s="260"/>
      <c r="I2" s="260"/>
      <c r="J2" s="260"/>
      <c r="K2" s="261"/>
      <c r="L2" s="249" t="s">
        <v>111</v>
      </c>
      <c r="M2" s="249"/>
      <c r="N2" s="249"/>
    </row>
    <row r="3" spans="1:14" s="3" customFormat="1" ht="15" customHeight="1">
      <c r="A3" s="249" t="s">
        <v>44</v>
      </c>
      <c r="B3" s="249"/>
      <c r="C3" s="250" t="s">
        <v>10</v>
      </c>
      <c r="D3" s="251"/>
      <c r="E3" s="251"/>
      <c r="F3" s="251"/>
      <c r="G3" s="265"/>
      <c r="H3" s="266" t="s">
        <v>11</v>
      </c>
      <c r="I3" s="267"/>
      <c r="J3" s="267"/>
      <c r="K3" s="268"/>
      <c r="L3" s="249" t="s">
        <v>13</v>
      </c>
      <c r="M3" s="249"/>
      <c r="N3" s="249"/>
    </row>
    <row r="4" spans="1:14" s="3" customFormat="1" ht="66.75" customHeight="1">
      <c r="A4" s="76" t="s">
        <v>38</v>
      </c>
      <c r="B4" s="104" t="s">
        <v>81</v>
      </c>
      <c r="C4" s="5" t="s">
        <v>75</v>
      </c>
      <c r="D4" s="4" t="s">
        <v>15</v>
      </c>
      <c r="E4" s="4" t="s">
        <v>16</v>
      </c>
      <c r="F4" s="5" t="s">
        <v>48</v>
      </c>
      <c r="G4" s="56" t="s">
        <v>35</v>
      </c>
      <c r="H4" s="50" t="s">
        <v>17</v>
      </c>
      <c r="I4" s="5" t="s">
        <v>18</v>
      </c>
      <c r="J4" s="5" t="s">
        <v>36</v>
      </c>
      <c r="K4" s="5" t="s">
        <v>37</v>
      </c>
      <c r="L4" s="6" t="s">
        <v>19</v>
      </c>
      <c r="M4" s="6" t="s">
        <v>20</v>
      </c>
      <c r="N4" s="7" t="s">
        <v>21</v>
      </c>
    </row>
    <row r="5" spans="1:14" s="22" customFormat="1" ht="15.75" thickBot="1">
      <c r="A5" s="112" t="s">
        <v>60</v>
      </c>
      <c r="B5" s="124" t="s">
        <v>74</v>
      </c>
      <c r="C5" s="48">
        <v>5692</v>
      </c>
      <c r="D5" s="48">
        <v>1208</v>
      </c>
      <c r="E5" s="113"/>
      <c r="F5" s="113"/>
      <c r="G5" s="114">
        <f>SUM(C5:F5)</f>
        <v>6900</v>
      </c>
      <c r="H5" s="115">
        <v>500</v>
      </c>
      <c r="I5" s="48">
        <v>2469</v>
      </c>
      <c r="J5" s="48">
        <v>3931</v>
      </c>
      <c r="K5" s="116">
        <f>SUM(H5:J5)</f>
        <v>6900</v>
      </c>
      <c r="L5" s="48">
        <v>2</v>
      </c>
      <c r="M5" s="113"/>
      <c r="N5" s="113"/>
    </row>
    <row r="6" spans="1:14" s="68" customFormat="1" ht="15.75" thickBot="1">
      <c r="A6" s="277" t="s">
        <v>33</v>
      </c>
      <c r="B6" s="278"/>
      <c r="C6" s="91">
        <f>SUM(C5)</f>
        <v>5692</v>
      </c>
      <c r="D6" s="91">
        <f t="shared" ref="D6:L6" si="0">SUM(D5)</f>
        <v>1208</v>
      </c>
      <c r="E6" s="92"/>
      <c r="F6" s="92"/>
      <c r="G6" s="91">
        <f t="shared" si="0"/>
        <v>6900</v>
      </c>
      <c r="H6" s="91">
        <f t="shared" si="0"/>
        <v>500</v>
      </c>
      <c r="I6" s="91">
        <f t="shared" si="0"/>
        <v>2469</v>
      </c>
      <c r="J6" s="91">
        <f t="shared" si="0"/>
        <v>3931</v>
      </c>
      <c r="K6" s="91">
        <f t="shared" si="0"/>
        <v>6900</v>
      </c>
      <c r="L6" s="91">
        <f t="shared" si="0"/>
        <v>2</v>
      </c>
      <c r="M6" s="92"/>
      <c r="N6" s="117"/>
    </row>
    <row r="9" spans="1:14">
      <c r="B9" s="32" t="s">
        <v>232</v>
      </c>
    </row>
  </sheetData>
  <mergeCells count="8">
    <mergeCell ref="A6:B6"/>
    <mergeCell ref="A1:N1"/>
    <mergeCell ref="A2:K2"/>
    <mergeCell ref="L2:N2"/>
    <mergeCell ref="A3:B3"/>
    <mergeCell ref="C3:G3"/>
    <mergeCell ref="H3:K3"/>
    <mergeCell ref="L3:N3"/>
  </mergeCells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J6" sqref="J6"/>
    </sheetView>
  </sheetViews>
  <sheetFormatPr defaultRowHeight="15"/>
  <cols>
    <col min="1" max="1" width="3.7109375" style="82" customWidth="1"/>
    <col min="2" max="2" width="63.85546875" style="82" bestFit="1" customWidth="1"/>
    <col min="3" max="3" width="10.5703125" style="82" customWidth="1"/>
    <col min="4" max="4" width="9.140625" style="82"/>
    <col min="5" max="5" width="13.140625" style="82" customWidth="1"/>
    <col min="6" max="6" width="13.85546875" style="82" bestFit="1" customWidth="1"/>
    <col min="7" max="7" width="10" style="82" bestFit="1" customWidth="1"/>
    <col min="8" max="8" width="11.42578125" style="82" bestFit="1" customWidth="1"/>
    <col min="9" max="9" width="12" style="82" customWidth="1"/>
    <col min="10" max="10" width="13.7109375" style="82" customWidth="1"/>
    <col min="11" max="11" width="10" style="82" bestFit="1" customWidth="1"/>
    <col min="12" max="13" width="9.140625" style="82"/>
    <col min="14" max="14" width="17.28515625" style="82" bestFit="1" customWidth="1"/>
    <col min="15" max="16384" width="9.140625" style="82"/>
  </cols>
  <sheetData>
    <row r="1" spans="1:14" s="1" customFormat="1">
      <c r="A1" s="249" t="s">
        <v>236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s="1" customFormat="1">
      <c r="A2" s="259" t="s">
        <v>9</v>
      </c>
      <c r="B2" s="260"/>
      <c r="C2" s="260"/>
      <c r="D2" s="260"/>
      <c r="E2" s="260"/>
      <c r="F2" s="260"/>
      <c r="G2" s="260"/>
      <c r="H2" s="260"/>
      <c r="I2" s="260"/>
      <c r="J2" s="260"/>
      <c r="K2" s="261"/>
      <c r="L2" s="249" t="s">
        <v>112</v>
      </c>
      <c r="M2" s="249"/>
      <c r="N2" s="249"/>
    </row>
    <row r="3" spans="1:14" s="3" customFormat="1" ht="15" customHeight="1">
      <c r="A3" s="249" t="s">
        <v>44</v>
      </c>
      <c r="B3" s="249"/>
      <c r="C3" s="250" t="s">
        <v>10</v>
      </c>
      <c r="D3" s="251"/>
      <c r="E3" s="251"/>
      <c r="F3" s="251"/>
      <c r="G3" s="265"/>
      <c r="H3" s="266" t="s">
        <v>11</v>
      </c>
      <c r="I3" s="267"/>
      <c r="J3" s="267"/>
      <c r="K3" s="268"/>
      <c r="L3" s="249" t="s">
        <v>13</v>
      </c>
      <c r="M3" s="249"/>
      <c r="N3" s="249"/>
    </row>
    <row r="4" spans="1:14" s="3" customFormat="1" ht="66.75" customHeight="1">
      <c r="A4" s="76" t="s">
        <v>38</v>
      </c>
      <c r="B4" s="104" t="s">
        <v>28</v>
      </c>
      <c r="C4" s="5" t="s">
        <v>75</v>
      </c>
      <c r="D4" s="4" t="s">
        <v>15</v>
      </c>
      <c r="E4" s="4" t="s">
        <v>16</v>
      </c>
      <c r="F4" s="5" t="s">
        <v>48</v>
      </c>
      <c r="G4" s="56" t="s">
        <v>35</v>
      </c>
      <c r="H4" s="50" t="s">
        <v>17</v>
      </c>
      <c r="I4" s="5" t="s">
        <v>18</v>
      </c>
      <c r="J4" s="5" t="s">
        <v>36</v>
      </c>
      <c r="K4" s="5" t="s">
        <v>37</v>
      </c>
      <c r="L4" s="6" t="s">
        <v>19</v>
      </c>
      <c r="M4" s="6" t="s">
        <v>20</v>
      </c>
      <c r="N4" s="7" t="s">
        <v>21</v>
      </c>
    </row>
    <row r="5" spans="1:14" s="1" customFormat="1" ht="15.75" thickBot="1">
      <c r="A5" s="119" t="s">
        <v>60</v>
      </c>
      <c r="B5" s="120" t="s">
        <v>76</v>
      </c>
      <c r="C5" s="121">
        <v>8456</v>
      </c>
      <c r="D5" s="121">
        <v>7930</v>
      </c>
      <c r="E5" s="121">
        <v>500</v>
      </c>
      <c r="F5" s="108"/>
      <c r="G5" s="122">
        <f>SUM(C5:F5)</f>
        <v>16886</v>
      </c>
      <c r="H5" s="123">
        <v>1800</v>
      </c>
      <c r="I5" s="121">
        <v>2469</v>
      </c>
      <c r="J5" s="121">
        <v>12617</v>
      </c>
      <c r="K5" s="107">
        <f>SUM(H5:J5)</f>
        <v>16886</v>
      </c>
      <c r="L5" s="121">
        <v>3</v>
      </c>
      <c r="M5" s="121">
        <v>1</v>
      </c>
      <c r="N5" s="108">
        <v>0</v>
      </c>
    </row>
    <row r="6" spans="1:14" s="68" customFormat="1" ht="15.75" thickBot="1">
      <c r="A6" s="277" t="s">
        <v>33</v>
      </c>
      <c r="B6" s="278"/>
      <c r="C6" s="91">
        <f>SUM(C5)</f>
        <v>8456</v>
      </c>
      <c r="D6" s="91">
        <f t="shared" ref="D6:N6" si="0">SUM(D5)</f>
        <v>7930</v>
      </c>
      <c r="E6" s="91">
        <f t="shared" si="0"/>
        <v>500</v>
      </c>
      <c r="F6" s="91">
        <f t="shared" si="0"/>
        <v>0</v>
      </c>
      <c r="G6" s="91">
        <f t="shared" si="0"/>
        <v>16886</v>
      </c>
      <c r="H6" s="91">
        <f t="shared" si="0"/>
        <v>1800</v>
      </c>
      <c r="I6" s="91">
        <f t="shared" si="0"/>
        <v>2469</v>
      </c>
      <c r="J6" s="91">
        <f t="shared" si="0"/>
        <v>12617</v>
      </c>
      <c r="K6" s="91">
        <f t="shared" si="0"/>
        <v>16886</v>
      </c>
      <c r="L6" s="91">
        <f t="shared" si="0"/>
        <v>3</v>
      </c>
      <c r="M6" s="91">
        <f t="shared" si="0"/>
        <v>1</v>
      </c>
      <c r="N6" s="93">
        <f t="shared" si="0"/>
        <v>0</v>
      </c>
    </row>
    <row r="9" spans="1:14">
      <c r="B9" s="32" t="s">
        <v>232</v>
      </c>
    </row>
  </sheetData>
  <mergeCells count="8">
    <mergeCell ref="A6:B6"/>
    <mergeCell ref="A1:N1"/>
    <mergeCell ref="A2:K2"/>
    <mergeCell ref="L2:N2"/>
    <mergeCell ref="A3:B3"/>
    <mergeCell ref="C3:G3"/>
    <mergeCell ref="H3:K3"/>
    <mergeCell ref="L3:N3"/>
  </mergeCells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J6" sqref="J6"/>
    </sheetView>
  </sheetViews>
  <sheetFormatPr defaultRowHeight="15"/>
  <cols>
    <col min="1" max="1" width="4" style="82" customWidth="1"/>
    <col min="2" max="2" width="45.28515625" style="82" bestFit="1" customWidth="1"/>
    <col min="3" max="3" width="13.140625" style="82" customWidth="1"/>
    <col min="4" max="4" width="11.140625" style="82" customWidth="1"/>
    <col min="5" max="5" width="14.28515625" style="82" bestFit="1" customWidth="1"/>
    <col min="6" max="6" width="13.85546875" style="82" bestFit="1" customWidth="1"/>
    <col min="7" max="7" width="11.5703125" style="82" bestFit="1" customWidth="1"/>
    <col min="8" max="8" width="11.42578125" style="82" bestFit="1" customWidth="1"/>
    <col min="9" max="9" width="10" style="82" bestFit="1" customWidth="1"/>
    <col min="10" max="10" width="12" style="82" customWidth="1"/>
    <col min="11" max="11" width="10" style="82" bestFit="1" customWidth="1"/>
    <col min="12" max="12" width="11.28515625" style="82" customWidth="1"/>
    <col min="13" max="13" width="11.5703125" style="82" customWidth="1"/>
    <col min="14" max="14" width="17.28515625" style="82" bestFit="1" customWidth="1"/>
    <col min="15" max="16384" width="9.140625" style="82"/>
  </cols>
  <sheetData>
    <row r="1" spans="1:14" s="1" customFormat="1">
      <c r="A1" s="249" t="s">
        <v>237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s="1" customFormat="1">
      <c r="A2" s="259" t="s">
        <v>9</v>
      </c>
      <c r="B2" s="260"/>
      <c r="C2" s="260"/>
      <c r="D2" s="260"/>
      <c r="E2" s="260"/>
      <c r="F2" s="260"/>
      <c r="G2" s="260"/>
      <c r="H2" s="260"/>
      <c r="I2" s="260"/>
      <c r="J2" s="260"/>
      <c r="K2" s="261"/>
      <c r="L2" s="249" t="s">
        <v>113</v>
      </c>
      <c r="M2" s="249"/>
      <c r="N2" s="249"/>
    </row>
    <row r="3" spans="1:14" s="3" customFormat="1" ht="15" customHeight="1">
      <c r="A3" s="249" t="s">
        <v>44</v>
      </c>
      <c r="B3" s="249"/>
      <c r="C3" s="250" t="s">
        <v>10</v>
      </c>
      <c r="D3" s="251"/>
      <c r="E3" s="251"/>
      <c r="F3" s="251"/>
      <c r="G3" s="265"/>
      <c r="H3" s="266" t="s">
        <v>11</v>
      </c>
      <c r="I3" s="267"/>
      <c r="J3" s="267"/>
      <c r="K3" s="285"/>
      <c r="L3" s="268" t="s">
        <v>13</v>
      </c>
      <c r="M3" s="249"/>
      <c r="N3" s="249"/>
    </row>
    <row r="4" spans="1:14" s="3" customFormat="1" ht="66.75" customHeight="1">
      <c r="A4" s="76" t="s">
        <v>38</v>
      </c>
      <c r="B4" s="104" t="s">
        <v>80</v>
      </c>
      <c r="C4" s="5" t="s">
        <v>75</v>
      </c>
      <c r="D4" s="4" t="s">
        <v>15</v>
      </c>
      <c r="E4" s="4" t="s">
        <v>16</v>
      </c>
      <c r="F4" s="5" t="s">
        <v>48</v>
      </c>
      <c r="G4" s="56" t="s">
        <v>35</v>
      </c>
      <c r="H4" s="70" t="s">
        <v>17</v>
      </c>
      <c r="I4" s="5" t="s">
        <v>18</v>
      </c>
      <c r="J4" s="5" t="s">
        <v>36</v>
      </c>
      <c r="K4" s="56" t="s">
        <v>37</v>
      </c>
      <c r="L4" s="69" t="s">
        <v>19</v>
      </c>
      <c r="M4" s="6" t="s">
        <v>20</v>
      </c>
      <c r="N4" s="7" t="s">
        <v>21</v>
      </c>
    </row>
    <row r="5" spans="1:14" s="3" customFormat="1" ht="19.5" customHeight="1">
      <c r="A5" s="77" t="s">
        <v>60</v>
      </c>
      <c r="B5" s="77" t="s">
        <v>77</v>
      </c>
      <c r="C5" s="83">
        <v>4496</v>
      </c>
      <c r="D5" s="83">
        <v>1613</v>
      </c>
      <c r="E5" s="84"/>
      <c r="F5" s="84"/>
      <c r="G5" s="85">
        <f>SUM(C5:F5)</f>
        <v>6109</v>
      </c>
      <c r="H5" s="101"/>
      <c r="I5" s="87">
        <v>5239</v>
      </c>
      <c r="J5" s="87">
        <v>870</v>
      </c>
      <c r="K5" s="89">
        <f>SUM(H5:J5)</f>
        <v>6109</v>
      </c>
      <c r="L5" s="98">
        <v>2</v>
      </c>
      <c r="M5" s="78"/>
      <c r="N5" s="79"/>
    </row>
    <row r="6" spans="1:14" s="22" customFormat="1" ht="18" customHeight="1">
      <c r="A6" s="39" t="s">
        <v>60</v>
      </c>
      <c r="B6" s="36" t="s">
        <v>78</v>
      </c>
      <c r="C6" s="83">
        <v>2216</v>
      </c>
      <c r="D6" s="83">
        <v>489</v>
      </c>
      <c r="E6" s="83">
        <v>250</v>
      </c>
      <c r="F6" s="84"/>
      <c r="G6" s="85">
        <f>SUM(C6:F6)</f>
        <v>2955</v>
      </c>
      <c r="H6" s="101"/>
      <c r="I6" s="87">
        <v>2929</v>
      </c>
      <c r="J6" s="87">
        <v>26</v>
      </c>
      <c r="K6" s="89">
        <f>SUM(H6:J6)</f>
        <v>2955</v>
      </c>
      <c r="L6" s="98">
        <v>1</v>
      </c>
      <c r="M6" s="21"/>
      <c r="N6" s="21"/>
    </row>
    <row r="7" spans="1:14" ht="18" customHeight="1" thickBot="1">
      <c r="A7" s="86" t="s">
        <v>60</v>
      </c>
      <c r="B7" s="86" t="s">
        <v>79</v>
      </c>
      <c r="C7" s="87">
        <v>8200</v>
      </c>
      <c r="D7" s="87">
        <v>842</v>
      </c>
      <c r="E7" s="87">
        <v>550</v>
      </c>
      <c r="F7" s="88"/>
      <c r="G7" s="85">
        <f>SUM(C7:F7)</f>
        <v>9592</v>
      </c>
      <c r="H7" s="102"/>
      <c r="I7" s="87">
        <v>3369</v>
      </c>
      <c r="J7" s="87">
        <v>6223</v>
      </c>
      <c r="K7" s="89">
        <f>SUM(H7:J7)</f>
        <v>9592</v>
      </c>
      <c r="L7" s="99">
        <v>3</v>
      </c>
      <c r="M7" s="90"/>
      <c r="N7" s="90"/>
    </row>
    <row r="8" spans="1:14" s="68" customFormat="1" ht="15.75" thickBot="1">
      <c r="A8" s="277" t="s">
        <v>33</v>
      </c>
      <c r="B8" s="278"/>
      <c r="C8" s="91">
        <f>SUM(C5:C7)</f>
        <v>14912</v>
      </c>
      <c r="D8" s="91">
        <f>SUM(D5:D7)</f>
        <v>2944</v>
      </c>
      <c r="E8" s="91">
        <f>SUM(E5:E7)</f>
        <v>800</v>
      </c>
      <c r="F8" s="92"/>
      <c r="G8" s="93">
        <f>SUM(G5:G7)</f>
        <v>18656</v>
      </c>
      <c r="H8" s="103"/>
      <c r="I8" s="91">
        <f>SUM(I5:I7)</f>
        <v>11537</v>
      </c>
      <c r="J8" s="91">
        <f>SUM(J5:J7)</f>
        <v>7119</v>
      </c>
      <c r="K8" s="93">
        <f>SUM(K5:K7)</f>
        <v>18656</v>
      </c>
      <c r="L8" s="100">
        <f>SUM(L5:L7)</f>
        <v>6</v>
      </c>
      <c r="M8" s="95"/>
      <c r="N8" s="96"/>
    </row>
    <row r="11" spans="1:14">
      <c r="B11" s="32" t="s">
        <v>232</v>
      </c>
    </row>
  </sheetData>
  <mergeCells count="8">
    <mergeCell ref="A8:B8"/>
    <mergeCell ref="A1:N1"/>
    <mergeCell ref="A2:K2"/>
    <mergeCell ref="L2:N2"/>
    <mergeCell ref="A3:B3"/>
    <mergeCell ref="C3:G3"/>
    <mergeCell ref="H3:K3"/>
    <mergeCell ref="L3:N3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Tartalomjegyzék</vt:lpstr>
      <vt:lpstr>1.sz.Mérleg</vt:lpstr>
      <vt:lpstr>2.sz.Összesítő</vt:lpstr>
      <vt:lpstr>3.sz.Önkormányzat</vt:lpstr>
      <vt:lpstr>4.sz.Cházi Közös Önk.Hiv.</vt:lpstr>
      <vt:lpstr>5.sz.Óvoda</vt:lpstr>
      <vt:lpstr>6.sz.Könyvtár</vt:lpstr>
      <vt:lpstr>7.sz.Műv.Ház</vt:lpstr>
      <vt:lpstr>8.sz.CSSK</vt:lpstr>
      <vt:lpstr>9.sz.Bölcsőde</vt:lpstr>
      <vt:lpstr>10.sz.KSZKI</vt:lpstr>
      <vt:lpstr>11.sz.Pályázatok</vt:lpstr>
      <vt:lpstr>12.sz.Kedvezmény</vt:lpstr>
      <vt:lpstr>13.sz.Ei.felhasználás</vt:lpstr>
      <vt:lpstr>'2.sz.Összesítő'!Print_Area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LENOVO USER</cp:lastModifiedBy>
  <cp:lastPrinted>2015-02-19T14:38:51Z</cp:lastPrinted>
  <dcterms:created xsi:type="dcterms:W3CDTF">2014-01-27T07:36:46Z</dcterms:created>
  <dcterms:modified xsi:type="dcterms:W3CDTF">2015-02-19T15:08:32Z</dcterms:modified>
</cp:coreProperties>
</file>