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12840" activeTab="14"/>
  </bookViews>
  <sheets>
    <sheet name="Bevételek" sheetId="1" r:id="rId1"/>
    <sheet name="Támogatás" sheetId="2" r:id="rId2"/>
    <sheet name="Működési bev" sheetId="3" r:id="rId3"/>
    <sheet name="Beruh,felúj" sheetId="4" r:id="rId4"/>
    <sheet name="Int.bev" sheetId="5" r:id="rId5"/>
    <sheet name="köt.műk.bev " sheetId="6" r:id="rId6"/>
    <sheet name="Kiadások" sheetId="7" r:id="rId7"/>
    <sheet name="Személyi jutt" sheetId="8" r:id="rId8"/>
    <sheet name="Dologi kiad" sheetId="9" r:id="rId9"/>
    <sheet name="Dol. önk rész" sheetId="10" r:id="rId10"/>
    <sheet name="Int.kiad" sheetId="11" r:id="rId11"/>
    <sheet name="kötelező műk kiad" sheetId="12" r:id="rId12"/>
    <sheet name="Bevételi ei.telj" sheetId="13" r:id="rId13"/>
    <sheet name="Kiadási ei telj." sheetId="14" r:id="rId14"/>
    <sheet name="Ktg.mérl" sheetId="15" r:id="rId15"/>
    <sheet name="Közvetlen tám" sheetId="16" r:id="rId16"/>
    <sheet name="több éves kih." sheetId="17" r:id="rId17"/>
    <sheet name="Adósságot kel." sheetId="18" r:id="rId18"/>
    <sheet name="adott támog." sheetId="19" r:id="rId19"/>
  </sheets>
  <definedNames/>
  <calcPr fullCalcOnLoad="1"/>
</workbook>
</file>

<file path=xl/sharedStrings.xml><?xml version="1.0" encoding="utf-8"?>
<sst xmlns="http://schemas.openxmlformats.org/spreadsheetml/2006/main" count="957" uniqueCount="548">
  <si>
    <t>Készletbeszerzés</t>
  </si>
  <si>
    <t>Összesen:</t>
  </si>
  <si>
    <t>Kommunikációs szolgáltatások</t>
  </si>
  <si>
    <t>Egyéb kommunikációs szolgáltatások</t>
  </si>
  <si>
    <t>Vásárolt élelmezés</t>
  </si>
  <si>
    <t>Bérleti és lízingdíjak</t>
  </si>
  <si>
    <t>Hivatal</t>
  </si>
  <si>
    <t>Óvoda</t>
  </si>
  <si>
    <t>Gondoz.</t>
  </si>
  <si>
    <t>Önkorm.</t>
  </si>
  <si>
    <t>Önkormányzat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</si>
  <si>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</si>
  <si>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</si>
  <si>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</si>
  <si>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</si>
  <si>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</si>
  <si>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</si>
  <si>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</si>
  <si>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</si>
  <si>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</si>
  <si>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</si>
  <si>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</si>
  <si>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</si>
  <si>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</si>
  <si>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Összesen</t>
  </si>
  <si>
    <t>Jogcím</t>
  </si>
  <si>
    <t>I. A HELYI ÖNKORMÁNYZATOK MŰKÖDÉSÉNEK ÁLTALÁNOS TÁMOGATÁSA</t>
  </si>
  <si>
    <t>I. 1. a) Önkormányzati hivatal működésének támogatása</t>
  </si>
  <si>
    <t>I. 1. b) Település-üzemeltetéshez kapcsolódó feladatellátás támogatása összesen</t>
  </si>
  <si>
    <t>II. A TELEPÜLÉSI ÖNKORMÁNYZATOK EGYES KÖZNEVELÉSI ÉS GYERMEKÉTKEZTETÉSI FELADATAINAK TÁMOGATÁSA</t>
  </si>
  <si>
    <t>II. 1. (1) 1 óvodapedagógusok elismert létszáma</t>
  </si>
  <si>
    <t>II. 1. (1) 2 óvodapedagógusok elismert létszáma</t>
  </si>
  <si>
    <t xml:space="preserve">II. 1. (2) 2 óvodapedagógusok nevelő munkáját közvetlenül segítők száma a Köznev. Tv. 2. számú melléklete szerint </t>
  </si>
  <si>
    <t>III. A TELEPÜLÉSI ÖNKORMÁNYZATOK SZOCIÁLIS ÉS GYERMEKJÓLÉTI FELADATAINAK TÁMOGATÁSA</t>
  </si>
  <si>
    <t>III. 3. c (1) szociális étkeztetés</t>
  </si>
  <si>
    <t>III. 3. d (1) házi segítségnyújtás</t>
  </si>
  <si>
    <t>III. 3. f (1) időskorúak nappali intézményi ellátása</t>
  </si>
  <si>
    <t>Költségvetési egyesített bevételek terve</t>
  </si>
  <si>
    <t>I.</t>
  </si>
  <si>
    <t>Működési bevételek</t>
  </si>
  <si>
    <t>Intézményi működési bevételek</t>
  </si>
  <si>
    <t>Helyi adók</t>
  </si>
  <si>
    <t>II.</t>
  </si>
  <si>
    <t>III.</t>
  </si>
  <si>
    <t>IV.</t>
  </si>
  <si>
    <t>BEVÉTELEK ÖSSZESEN:</t>
  </si>
  <si>
    <t>Beruházások</t>
  </si>
  <si>
    <t>Költségvetési egyesített kiadások terve</t>
  </si>
  <si>
    <t>Személyi juttatások</t>
  </si>
  <si>
    <t>Dologi kiadások</t>
  </si>
  <si>
    <t>Felújítások</t>
  </si>
  <si>
    <t>Beruházás</t>
  </si>
  <si>
    <t>KIADÁSOK ÖSSZESEN:</t>
  </si>
  <si>
    <t>Jubileumi jutalom</t>
  </si>
  <si>
    <t>Személyi juttatások összesen:</t>
  </si>
  <si>
    <t xml:space="preserve">Felújítási kiadások terve </t>
  </si>
  <si>
    <t>Összesen :</t>
  </si>
  <si>
    <t>Beruházási kiadások terve</t>
  </si>
  <si>
    <t>Polg.Hivatal</t>
  </si>
  <si>
    <t>Gond.közp.</t>
  </si>
  <si>
    <t>Szociális hozzájárulási adó</t>
  </si>
  <si>
    <t xml:space="preserve">Felújítási bevételek terve </t>
  </si>
  <si>
    <t>Beruházási bevételek terve</t>
  </si>
  <si>
    <t>TERVEZETT TÁMOGATÁSOK RÉSZLETEZÉSE</t>
  </si>
  <si>
    <t>Eredeti javaslat</t>
  </si>
  <si>
    <t>Egészségkárosodottak Csoportja</t>
  </si>
  <si>
    <t>Sport egyesület</t>
  </si>
  <si>
    <t>Cserkészcsapat</t>
  </si>
  <si>
    <t>Dusnoki Kulturális Egyesület</t>
  </si>
  <si>
    <t xml:space="preserve">Polgárőrök </t>
  </si>
  <si>
    <t>Horgász Egyesület</t>
  </si>
  <si>
    <t>Barai tó</t>
  </si>
  <si>
    <t>Nazarénus Gyülekezet</t>
  </si>
  <si>
    <t>Római Katolikus Egyház</t>
  </si>
  <si>
    <t>Kincskereső</t>
  </si>
  <si>
    <t>Egyéb</t>
  </si>
  <si>
    <t>I+II+III FELMÉRT TÁMOGATÁS ÖSSZESEN</t>
  </si>
  <si>
    <t>IV.1. KÖNYVTÁRI ÉS KÖZMŰVELŐDÉSI FELADATOK TÁMOGATÁSA</t>
  </si>
  <si>
    <t>MINDÖSSZESEN</t>
  </si>
  <si>
    <t>Megnevezés</t>
  </si>
  <si>
    <t>Közhatalmi bevételek</t>
  </si>
  <si>
    <t>Saját bevételek összesen (1-4)</t>
  </si>
  <si>
    <t>Felvett, átvállalt hitel</t>
  </si>
  <si>
    <t>Hitelviszonyt megtestesítı értékpapír</t>
  </si>
  <si>
    <t>Adott váltó</t>
  </si>
  <si>
    <t>Pénzügyi lízing</t>
  </si>
  <si>
    <t>Előző év(ek)ben kelt. T.évi fiz. Köt.</t>
  </si>
  <si>
    <t>T. évben kelt. T.évi fiz. Köt.</t>
  </si>
  <si>
    <t>Dusnok Községi Önkormányzat bevételi előirányzatainak teljesüléséről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</si>
  <si>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</si>
  <si>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</si>
  <si>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</si>
  <si>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</si>
  <si>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</si>
  <si>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</si>
  <si>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</si>
  <si>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</si>
  <si>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</si>
  <si>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</si>
  <si>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</si>
  <si>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</si>
  <si>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Gépjárműadó</t>
  </si>
  <si>
    <t>Támogatás értékű bev. felh. célra</t>
  </si>
  <si>
    <t xml:space="preserve">Dusnok Községi Önkormányzat kiadási előirányzatainak  teljesítéséről </t>
  </si>
  <si>
    <r>
      <t>Személyi juttat</t>
    </r>
    <r>
      <rPr>
        <sz val="13"/>
        <rFont val="Times New Roman"/>
        <family val="1"/>
      </rPr>
      <t>.</t>
    </r>
  </si>
  <si>
    <t>BEVÉTELEK</t>
  </si>
  <si>
    <t>KIADÁSOK</t>
  </si>
  <si>
    <t xml:space="preserve">Megnevezés                   </t>
  </si>
  <si>
    <t>Működési célú bevételek</t>
  </si>
  <si>
    <t>Felhalmozási célú bevételek</t>
  </si>
  <si>
    <t>Működési célú kiadások</t>
  </si>
  <si>
    <t>Felhalmozási célú kiadások</t>
  </si>
  <si>
    <t>Bevételek összesen</t>
  </si>
  <si>
    <t>Kiadások összesen:</t>
  </si>
  <si>
    <t>DUSNOK KÖZSÉG ÖNKORMÁNYZATA</t>
  </si>
  <si>
    <t>DUSNOKI POLGÁRMESTERI HIVATAL</t>
  </si>
  <si>
    <t>GONDOZÁSI KÖZPONT</t>
  </si>
  <si>
    <t>Költségvetési kiadások terve</t>
  </si>
  <si>
    <t>Közvetlen támogatás:</t>
  </si>
  <si>
    <t>-</t>
  </si>
  <si>
    <t>iparűzési adóval kapcsolatos adómentesség</t>
  </si>
  <si>
    <t>Közvetett támogatás:</t>
  </si>
  <si>
    <t>mozgáskorlátozott egyének részére saját autó használatával kapcsolatban gépjárműadó mentesség</t>
  </si>
  <si>
    <t>Közvetett és közvetlen támogatások összesen:</t>
  </si>
  <si>
    <t>Saját bevétel és adósságot keletkeztető ügyletből eredő fizetési kötelezettség összegei</t>
  </si>
  <si>
    <t>Sor-szám</t>
  </si>
  <si>
    <t>Bursa-Hungarica felsőokt.</t>
  </si>
  <si>
    <t>Összesen adatok</t>
  </si>
  <si>
    <t>Több éves kihatással járó döntés megnevezése</t>
  </si>
  <si>
    <t>Költségvetési bevételek terve intézményi szinten</t>
  </si>
  <si>
    <t>Engedélyezett létszámok ( fő )</t>
  </si>
  <si>
    <t>Közfoglalkoztatottak ( fő )</t>
  </si>
  <si>
    <t>kötelező, önként vállalt és államigazgatási feladatok szerinti bontásban</t>
  </si>
  <si>
    <t>sorszám</t>
  </si>
  <si>
    <t>létszám</t>
  </si>
  <si>
    <t>Munkaadókat terhelő járulékok és szoc.hj.adó</t>
  </si>
  <si>
    <t>Működési kiadások összesen</t>
  </si>
  <si>
    <t>K I A D Á S I  E L Ő I R Á N Y Z A T</t>
  </si>
  <si>
    <t>Kötelező feladatok:</t>
  </si>
  <si>
    <t>Konyha</t>
  </si>
  <si>
    <t>Zöldterület-kezelés</t>
  </si>
  <si>
    <t>Időskorúak nappali ellátása</t>
  </si>
  <si>
    <t>Szociális étkeztetés</t>
  </si>
  <si>
    <t>Házi segítségnyújtás</t>
  </si>
  <si>
    <t>Közfoglalkoztatás</t>
  </si>
  <si>
    <t>Művelődési tevékenység</t>
  </si>
  <si>
    <t>Köztemető fenntartás</t>
  </si>
  <si>
    <t>Kötelező feladatok összesen:</t>
  </si>
  <si>
    <t>Önként vállalt feladatok össz:</t>
  </si>
  <si>
    <t>Államigazgatási feladatok</t>
  </si>
  <si>
    <t>Óvodai ellátás</t>
  </si>
  <si>
    <t>Óvoda kiadásai összesen:</t>
  </si>
  <si>
    <t>Önkormányzat működési kiadásai összesen:</t>
  </si>
  <si>
    <t>Dusnoki Polgármesteri Hivatal költségvetésében:</t>
  </si>
  <si>
    <t>Önként vállal feladatok</t>
  </si>
  <si>
    <t>Bölcsödei ellátás</t>
  </si>
  <si>
    <t>Dusnoki Óvoda és Bölcsöde költségvetésében</t>
  </si>
  <si>
    <t>Védőnői szolgálat</t>
  </si>
  <si>
    <t>Gyermekjóléti szolgáltatás</t>
  </si>
  <si>
    <t>Családsegítés</t>
  </si>
  <si>
    <t>Kötelező feladatok összesen</t>
  </si>
  <si>
    <t>Gondozási központ költségvetésében</t>
  </si>
  <si>
    <t>Szociálpolitikai ellátások</t>
  </si>
  <si>
    <t>Mezőőri szolgáltatás</t>
  </si>
  <si>
    <t>Dusnok Önkormányzat saját költségvetésében:</t>
  </si>
  <si>
    <t>Jogalkotás</t>
  </si>
  <si>
    <t>Közvilágítás</t>
  </si>
  <si>
    <t>Községi rendezvények</t>
  </si>
  <si>
    <t>Gondozási központ kiadásai összesen</t>
  </si>
  <si>
    <t>Feladat megnevezése</t>
  </si>
  <si>
    <t>Közhatalmi bevételek,</t>
  </si>
  <si>
    <t>Támogatások, kiegészítések</t>
  </si>
  <si>
    <t xml:space="preserve">Támogatásértékű és működési célra átvett, </t>
  </si>
  <si>
    <t>+ Intézményfinanszírozás</t>
  </si>
  <si>
    <t>Bevételek  összesen</t>
  </si>
  <si>
    <t>B E V É T E L I   E L Ő I R Á N Y Z A T</t>
  </si>
  <si>
    <t>Önkormányzat (saját) költségvetésében:</t>
  </si>
  <si>
    <t>Központi költségvetés tám.</t>
  </si>
  <si>
    <t>Önként vállalt feladatok:</t>
  </si>
  <si>
    <t>Mezei őrszolgálat működtet.</t>
  </si>
  <si>
    <t>Kötelező feladatok össz:</t>
  </si>
  <si>
    <t>Intézményfinanszírozás</t>
  </si>
  <si>
    <t>Polgármesteri Hivatal bevételei összesen:</t>
  </si>
  <si>
    <t xml:space="preserve">Kötelező feladatok: </t>
  </si>
  <si>
    <t>Óvodai nevelés</t>
  </si>
  <si>
    <t>Óvoda bevételei összesen:</t>
  </si>
  <si>
    <t>Tb finanszírozás</t>
  </si>
  <si>
    <t>Kamat</t>
  </si>
  <si>
    <t>Dusnoki Óvoda  és Bölcsöde költségvetésében:</t>
  </si>
  <si>
    <t>Gondozási Központ Költségvetésében</t>
  </si>
  <si>
    <t>Gondozási Központ bevételei összesen</t>
  </si>
  <si>
    <t>Eho</t>
  </si>
  <si>
    <t xml:space="preserve">       I. 1. a) Önkormányzati hivatal működésének támogatása - elismert hivatali létszám alapján</t>
  </si>
  <si>
    <t>I. 1. a) Önkormányzati hivatal működésének támogatása - beszámítása után</t>
  </si>
  <si>
    <t xml:space="preserve">      I. 1. b) - V. Támogatás összesen - beszámítás után</t>
  </si>
  <si>
    <t xml:space="preserve">      I. 1. ba) A zöldterület-gazdálkodással kapcsolatos feladatok ellátásának támogatása </t>
  </si>
  <si>
    <t xml:space="preserve">      I. 1. bb) Közvilágítás fenntartásának támogatása</t>
  </si>
  <si>
    <t xml:space="preserve">      I. 1. bd) Közutak fenntartásának támogatása</t>
  </si>
  <si>
    <t>I. 1. c) Egyéb önkormányzati feladatok támogatása</t>
  </si>
  <si>
    <t>I. 1. c) - V. Egyéb önkormányzati feladatok támogatása - beszámítás után</t>
  </si>
  <si>
    <t>II. 1. (3) 2 óvodapedagógusok elismert létszáma (pótlólagos öszeg)</t>
  </si>
  <si>
    <t>II. 2. Óvodaműködési támogatás</t>
  </si>
  <si>
    <t>II. 2. (1) 1 gyermekek nevelése a napi 8 órát nem éri el</t>
  </si>
  <si>
    <t>II. 2. (8) 1 gyermekek nevelése a napi 8 órát eléri vagy meghaladja</t>
  </si>
  <si>
    <t>II. 2. (1) 2 gyermekek nevelése a napi 8 órát nem éri el</t>
  </si>
  <si>
    <t>II. 2. (8) 2 gyermekek nevelése a napi 8 órát eléri vagy meghaladja</t>
  </si>
  <si>
    <t>III. 3. ja (1) bölcsődei ellátás nem hátrányos helyzetű gyermek</t>
  </si>
  <si>
    <t>III. 3. ja (2) bölcsődei ellátás nem hátrányos helyzetű gyermek</t>
  </si>
  <si>
    <t>III. 5. Gyermekétkeztetés támogatás</t>
  </si>
  <si>
    <t xml:space="preserve">     III. 5. a) A finanszírozás szempontjából elismert dolgozók bértámogatása</t>
  </si>
  <si>
    <t>II. 1. Óvodapedagógusok, és az óvodapedagógusok nevelő munkáját közvetlenül segítők bértámogatása</t>
  </si>
  <si>
    <t>K2.</t>
  </si>
  <si>
    <t>K1.</t>
  </si>
  <si>
    <t>Munkaadókat terhelő járulékok és szociális hozz. adó</t>
  </si>
  <si>
    <t>K3.</t>
  </si>
  <si>
    <t>K4.</t>
  </si>
  <si>
    <t>Ellátottak pénzbeni juttatásai</t>
  </si>
  <si>
    <t xml:space="preserve">    K42</t>
  </si>
  <si>
    <t>Családi támogatások</t>
  </si>
  <si>
    <t xml:space="preserve">    K44</t>
  </si>
  <si>
    <t>Betegséggel kapcsolatos ellátások</t>
  </si>
  <si>
    <t xml:space="preserve">    K46</t>
  </si>
  <si>
    <t xml:space="preserve">Lakhatással kapcsolatos ellátások </t>
  </si>
  <si>
    <t xml:space="preserve">    K48</t>
  </si>
  <si>
    <t>Egyéb nem intézményi ellátások</t>
  </si>
  <si>
    <t>K5.</t>
  </si>
  <si>
    <t>Egyéb működési célú kiadások</t>
  </si>
  <si>
    <t>K6.</t>
  </si>
  <si>
    <t>K7.</t>
  </si>
  <si>
    <t>K8.</t>
  </si>
  <si>
    <t>Egyéb felhalmozási célú kiadások</t>
  </si>
  <si>
    <t xml:space="preserve">    K88</t>
  </si>
  <si>
    <t>egyéb működési célú támogatások áh.-n kívülre</t>
  </si>
  <si>
    <t>Egyéb felhalmozási célú támogatások államháztartáson kívülre</t>
  </si>
  <si>
    <t xml:space="preserve">     K512</t>
  </si>
  <si>
    <t>Tartalékok</t>
  </si>
  <si>
    <t>K9.</t>
  </si>
  <si>
    <t>Finanszírozási kiadások</t>
  </si>
  <si>
    <t>B1.</t>
  </si>
  <si>
    <t>Működési célú támogatások áh-n belülről</t>
  </si>
  <si>
    <t>B11.</t>
  </si>
  <si>
    <t xml:space="preserve">Önkormányzatok működési támogatásai </t>
  </si>
  <si>
    <t>B2.</t>
  </si>
  <si>
    <t>Felhalmozási célú támogatások áh-n belülről</t>
  </si>
  <si>
    <t>B3.</t>
  </si>
  <si>
    <t>B35.</t>
  </si>
  <si>
    <t>Termékek és szolgáltatások adói</t>
  </si>
  <si>
    <t>B351</t>
  </si>
  <si>
    <t>Helyi iparűzési adó</t>
  </si>
  <si>
    <t>B354</t>
  </si>
  <si>
    <t>Gépjárműadók</t>
  </si>
  <si>
    <t>B355</t>
  </si>
  <si>
    <t>Egyéb áruhasználati és szolgáltatási adók</t>
  </si>
  <si>
    <t>B36.</t>
  </si>
  <si>
    <t>Egyéb közhatalmi bevételek</t>
  </si>
  <si>
    <t>B4.</t>
  </si>
  <si>
    <t>B5.</t>
  </si>
  <si>
    <t>Felhalmozási bevételek</t>
  </si>
  <si>
    <t>B52</t>
  </si>
  <si>
    <t>Ingatlanok értékesítése</t>
  </si>
  <si>
    <t>B6.</t>
  </si>
  <si>
    <t>Működési célú átvett pénzeszközök</t>
  </si>
  <si>
    <t>B63.</t>
  </si>
  <si>
    <t>Egyéb működési célú átvett pénzeszközök</t>
  </si>
  <si>
    <t>B7.</t>
  </si>
  <si>
    <t>Felhalmozási célú átvett pénzeszközök</t>
  </si>
  <si>
    <t>B25.</t>
  </si>
  <si>
    <t>Egyéb felhalmozási célú támogatások bevételei áh-n belülről</t>
  </si>
  <si>
    <t>B73.</t>
  </si>
  <si>
    <t>Egyéb felhalmozási célú átvett pénzeszközök</t>
  </si>
  <si>
    <t>B8.</t>
  </si>
  <si>
    <t>Finanszírozási bevétel</t>
  </si>
  <si>
    <t>B813.</t>
  </si>
  <si>
    <t>Maradvány igénybevétele</t>
  </si>
  <si>
    <t>B1.-7.</t>
  </si>
  <si>
    <t>KÖLTSÉGVETÉSI BEVÉTELEK</t>
  </si>
  <si>
    <t>B816.</t>
  </si>
  <si>
    <t>Irányítószervi támogatás</t>
  </si>
  <si>
    <t>DUSNOKI ÓVODA ÉS BÖLCSŐDE</t>
  </si>
  <si>
    <t xml:space="preserve">    K915</t>
  </si>
  <si>
    <t>Lakhatással kapcsolatos ellátások</t>
  </si>
  <si>
    <t>Támogatás áh-n belülről</t>
  </si>
  <si>
    <t>Finanszírozási belétel</t>
  </si>
  <si>
    <t xml:space="preserve">                                 Tartalék</t>
  </si>
  <si>
    <t>saját tev-ből származó bevétel, kamat, bérleti díj</t>
  </si>
  <si>
    <t>átvett pénzeszközök</t>
  </si>
  <si>
    <t>Illeték, bírság, egyéb sajátos bevétel</t>
  </si>
  <si>
    <t>Könyvtár</t>
  </si>
  <si>
    <t>Város és községgazdálkodás</t>
  </si>
  <si>
    <t>Szabadidő és sporttevékenység</t>
  </si>
  <si>
    <t>Televízió és műsorszolg</t>
  </si>
  <si>
    <t>Államigazgatási feladatok:</t>
  </si>
  <si>
    <t>Kiadádok összesen (I+II+III)</t>
  </si>
  <si>
    <t xml:space="preserve"> Kiadások összesen(I+II):</t>
  </si>
  <si>
    <t>17.</t>
  </si>
  <si>
    <t>Önkormányzatok elszámolásai</t>
  </si>
  <si>
    <t>Működési bevételek összesen</t>
  </si>
  <si>
    <t>Rehab. Támogatás</t>
  </si>
  <si>
    <t>Térítési díjak</t>
  </si>
  <si>
    <t>Önk. Által saját hatáskörben adott természetbeni ellátás</t>
  </si>
  <si>
    <t>Egyéb civil szervezeteknek</t>
  </si>
  <si>
    <t>Egyéb vállalkozásnak</t>
  </si>
  <si>
    <t>Ingatlanok beszerzése, létesítése</t>
  </si>
  <si>
    <t xml:space="preserve">     K64</t>
  </si>
  <si>
    <t>Egyéb tárgyi eszközök beszerzése, létesítése</t>
  </si>
  <si>
    <t xml:space="preserve">     K67</t>
  </si>
  <si>
    <t>Beruházási célú előzetesen felszámított áfa</t>
  </si>
  <si>
    <t xml:space="preserve">     K71</t>
  </si>
  <si>
    <t>Ingatlanok felújítás</t>
  </si>
  <si>
    <t>Egyéb tárgyi eszközök felújítása</t>
  </si>
  <si>
    <t xml:space="preserve">     K73</t>
  </si>
  <si>
    <t xml:space="preserve">     K74</t>
  </si>
  <si>
    <t>Felújítási célú előzetesen felszámított áfa</t>
  </si>
  <si>
    <t xml:space="preserve">     III. 5. b) Gyermekétkeztetés üzemeltetési támogatása</t>
  </si>
  <si>
    <t>III. 3. aa (2) 70000 fő lakosságszámig működési engedéllyel gyermekjóléti szolgálat</t>
  </si>
  <si>
    <t>III. 3. aa (1) 70000 fő lakosságszámig működési engedéllyel családsegítés</t>
  </si>
  <si>
    <t>III. 2. A települési önkormányzatok szociális feladatainak egyéb támogatása</t>
  </si>
  <si>
    <t xml:space="preserve">II. 1. (2) 1 óvodapedagógusok nevelő munkáját közvetlenül segítők száma a Köznev. Tv. 2. számú mellékelt </t>
  </si>
  <si>
    <t>I.1 d.) - Lakott külterülettel kapcsolatos feladatok támogatása</t>
  </si>
  <si>
    <t xml:space="preserve">      I. 1. bc) Köztemető fenntartásával kapcsolatos feladatok támogatása</t>
  </si>
  <si>
    <t>B401</t>
  </si>
  <si>
    <t>Készletértékesítés ellenértéke</t>
  </si>
  <si>
    <t>B402</t>
  </si>
  <si>
    <t>Szolgáltatások ellenértéke</t>
  </si>
  <si>
    <t>B403</t>
  </si>
  <si>
    <t>Közvetített szolgáltatások ellenértéke</t>
  </si>
  <si>
    <t>B405</t>
  </si>
  <si>
    <t>Ellátási díjak</t>
  </si>
  <si>
    <t>B406</t>
  </si>
  <si>
    <t>Kiszámlázott áfa</t>
  </si>
  <si>
    <t>B410</t>
  </si>
  <si>
    <t>B408</t>
  </si>
  <si>
    <t>Kamatbevételek</t>
  </si>
  <si>
    <t>Egyéb működési bevételek</t>
  </si>
  <si>
    <t>B4</t>
  </si>
  <si>
    <t>Működési bevételek részletezése</t>
  </si>
  <si>
    <t>K1101</t>
  </si>
  <si>
    <t>Törvény szerinti illetmények, munkabérek</t>
  </si>
  <si>
    <t>Normatív jutalmak</t>
  </si>
  <si>
    <t>K1102</t>
  </si>
  <si>
    <t>K1103</t>
  </si>
  <si>
    <t>Céljuttatás, projekt prémium</t>
  </si>
  <si>
    <t>K1104</t>
  </si>
  <si>
    <t>Készenléti, ügyeleti, helyettesítési díj, túlóra, túlszolgálat</t>
  </si>
  <si>
    <t>K1105</t>
  </si>
  <si>
    <t>Végkielégítés</t>
  </si>
  <si>
    <t>K1106</t>
  </si>
  <si>
    <t>K1107</t>
  </si>
  <si>
    <t>Béren kívüli juttatások</t>
  </si>
  <si>
    <t>K1108</t>
  </si>
  <si>
    <t>Ruházati költségtérítés</t>
  </si>
  <si>
    <t>K1109</t>
  </si>
  <si>
    <t>Közlekedési költségtérítés</t>
  </si>
  <si>
    <t>K1110</t>
  </si>
  <si>
    <t>Egyéb költségtérítések</t>
  </si>
  <si>
    <t>K1113</t>
  </si>
  <si>
    <t>Foglalkoztatottak egyéb személyi juttatásai</t>
  </si>
  <si>
    <t>Foglalkoztatottak személyi juttatásai</t>
  </si>
  <si>
    <t xml:space="preserve">    K11</t>
  </si>
  <si>
    <t>K121</t>
  </si>
  <si>
    <t>Választott tisztségviselők juttatásai</t>
  </si>
  <si>
    <t>K122</t>
  </si>
  <si>
    <t>Munk.véhz.-re irányuló egyéb jogviszonyban nem seját foglalkoztatottnak fiz. jutt.</t>
  </si>
  <si>
    <t>K123</t>
  </si>
  <si>
    <t>Egyéb külső személyi juttatások</t>
  </si>
  <si>
    <t xml:space="preserve">    K12</t>
  </si>
  <si>
    <t>Külső személyi juttatások</t>
  </si>
  <si>
    <t>K1</t>
  </si>
  <si>
    <t>K2</t>
  </si>
  <si>
    <t>Munkaadókat terhelő járulékok és szociális hozzájárulási adó</t>
  </si>
  <si>
    <t>K21</t>
  </si>
  <si>
    <t>K24</t>
  </si>
  <si>
    <t>K25</t>
  </si>
  <si>
    <t>Táppénz hozzájárulás</t>
  </si>
  <si>
    <t>K27</t>
  </si>
  <si>
    <t>Munkáltatót terhelő Szja</t>
  </si>
  <si>
    <t>K311</t>
  </si>
  <si>
    <t>Szakmai anyagok beszerzése</t>
  </si>
  <si>
    <t>K312</t>
  </si>
  <si>
    <t>Üzemeltetési anyagok beszerzése</t>
  </si>
  <si>
    <t>K31</t>
  </si>
  <si>
    <t>K321</t>
  </si>
  <si>
    <t>K322</t>
  </si>
  <si>
    <t>K32</t>
  </si>
  <si>
    <t>K331</t>
  </si>
  <si>
    <t>Közüzemi díjak</t>
  </si>
  <si>
    <t>K332</t>
  </si>
  <si>
    <t>K333</t>
  </si>
  <si>
    <t>K334</t>
  </si>
  <si>
    <t>K335</t>
  </si>
  <si>
    <t>Karbantartási és kisjavítási szolgáltatások</t>
  </si>
  <si>
    <t>Közvetített szolgáltatások</t>
  </si>
  <si>
    <t>K336</t>
  </si>
  <si>
    <t>Szakmai tevékenységet segítő szolgáltatások</t>
  </si>
  <si>
    <t>K337</t>
  </si>
  <si>
    <t>Egyéb szolgáltatások</t>
  </si>
  <si>
    <t>K33</t>
  </si>
  <si>
    <t>Szolgáltatási kiadások</t>
  </si>
  <si>
    <t>K341</t>
  </si>
  <si>
    <t>Kiküldetések kiadásai</t>
  </si>
  <si>
    <t>K342</t>
  </si>
  <si>
    <t>Reklám- és propaganda kiadások</t>
  </si>
  <si>
    <t>K34</t>
  </si>
  <si>
    <t>Kiküldetések, reklám és propagandakiadások</t>
  </si>
  <si>
    <t>K351</t>
  </si>
  <si>
    <t>Működési célú előzetesen felszámított áfa</t>
  </si>
  <si>
    <t>K352</t>
  </si>
  <si>
    <t>Fizetendő Áfa</t>
  </si>
  <si>
    <t>K353</t>
  </si>
  <si>
    <t>Kamatkiadások</t>
  </si>
  <si>
    <t>K355</t>
  </si>
  <si>
    <t>Egyéb dologi kiadások</t>
  </si>
  <si>
    <t>K35</t>
  </si>
  <si>
    <t>Különféle befizetések és egyéb dologi kiadások</t>
  </si>
  <si>
    <t>K3</t>
  </si>
  <si>
    <t>2015 Terv</t>
  </si>
  <si>
    <t>Rovatrend szerint:</t>
  </si>
  <si>
    <t>B73. Egyéb felh. Célú átvett pénzeszközök</t>
  </si>
  <si>
    <t>Egyéb vállalkozások</t>
  </si>
  <si>
    <t>Működési célú tám áh-n belülről</t>
  </si>
  <si>
    <t>Felhalmozási célú tám. Áh.-n belülről</t>
  </si>
  <si>
    <t>Felhalmozási bevétlek</t>
  </si>
  <si>
    <t>Munkadót terh jár</t>
  </si>
  <si>
    <t>Átvett pénzeszközök</t>
  </si>
  <si>
    <t>Munkaadókat terhelő jár. és Szocho</t>
  </si>
  <si>
    <t>Informatikai szolgáltatások igénybevétele</t>
  </si>
  <si>
    <t>Önkormányzatok működési támogatásai  (B111-B114)</t>
  </si>
  <si>
    <t>Bácskiskun megyei munkaügyi központ tám. (B16)</t>
  </si>
  <si>
    <t>Oep támogatás (B16)</t>
  </si>
  <si>
    <t>B16</t>
  </si>
  <si>
    <t>Egyéb működési célú támogatások bevételei államháztartáson belülről</t>
  </si>
  <si>
    <t>Közmunka</t>
  </si>
  <si>
    <t>Művház</t>
  </si>
  <si>
    <t>Iskola</t>
  </si>
  <si>
    <t xml:space="preserve">Piac </t>
  </si>
  <si>
    <t>Mezőőr</t>
  </si>
  <si>
    <t>Konyhakert</t>
  </si>
  <si>
    <t>Köztemető</t>
  </si>
  <si>
    <t>Zöldt. Kez</t>
  </si>
  <si>
    <t>Tv . Műsor</t>
  </si>
  <si>
    <t>Ing. Vagy. Gazd</t>
  </si>
  <si>
    <t>Igazgatási tev</t>
  </si>
  <si>
    <t>Önk. Rend</t>
  </si>
  <si>
    <t>Helytört. Kiá.</t>
  </si>
  <si>
    <t>Város és községgazd</t>
  </si>
  <si>
    <t>Rehabilitációs foglalkoztatott</t>
  </si>
  <si>
    <t xml:space="preserve">     K62</t>
  </si>
  <si>
    <t>Önkormányzati segélyek (temetési, átmeneti)</t>
  </si>
  <si>
    <t>Egyéb, önk. rendeletben meghatározott juttatás (ösztöndíjak)</t>
  </si>
  <si>
    <t>Szabadidő sport tám.</t>
  </si>
  <si>
    <t>B813 Maradvány igénybevétele</t>
  </si>
  <si>
    <t>B16.</t>
  </si>
  <si>
    <t>Egyéb működési célú tám áh.-n belülről</t>
  </si>
  <si>
    <t>Ing. Vagyon gazd</t>
  </si>
  <si>
    <t>Mezőőr tám</t>
  </si>
  <si>
    <t>Működési bevételek  összesen</t>
  </si>
  <si>
    <t>Önkormányzati rendezvények</t>
  </si>
  <si>
    <t>Önkormányzat működési bevétele összesen (1+2):</t>
  </si>
  <si>
    <t>Ing. Vagyon gazd.</t>
  </si>
  <si>
    <t>Nem lakóingatlan üzem. (Iskola)</t>
  </si>
  <si>
    <t>Rehabilitációs foglalkoztatás</t>
  </si>
  <si>
    <t xml:space="preserve">5. </t>
  </si>
  <si>
    <t>Igazgatási tevékenység</t>
  </si>
  <si>
    <t>Helytörténeti kiállítás</t>
  </si>
  <si>
    <t>Civil szervezetek, váll támogatása</t>
  </si>
  <si>
    <t xml:space="preserve">Irányítószervi támogatás </t>
  </si>
  <si>
    <t>Önk. Ált működésének és ágazati feladatainak tám, értesítők alapján</t>
  </si>
  <si>
    <t>II.4. A köznevelési intézmények működtetéséhez kapcsolódó támogatás</t>
  </si>
  <si>
    <t>III.5.c A rászoruló gyermekek intézményen kívüli szünidei étkeztetésének támogatása</t>
  </si>
  <si>
    <t>B16 összesen</t>
  </si>
  <si>
    <t>Támogatás nemzetiségi önkormányzattól</t>
  </si>
  <si>
    <t>Dusnoki Óvoda és Bölcsőde tetőszerkezetének felújítása</t>
  </si>
  <si>
    <t>(JETA-19-2015)</t>
  </si>
  <si>
    <t>Irodaház Fűtéskorszerűsítése (JETA-20-2015)</t>
  </si>
  <si>
    <t>Irodaház fűtéskorszerűsítése (JETA-20-2015)</t>
  </si>
  <si>
    <t>nettó e Ft</t>
  </si>
  <si>
    <t>nettó Ft</t>
  </si>
  <si>
    <t>áfa e Ft</t>
  </si>
  <si>
    <t>K71 Ingatlanok felújítása</t>
  </si>
  <si>
    <t>K74 Felújítási c. előzetesen felszámított áfa</t>
  </si>
  <si>
    <t>2016 évi terv</t>
  </si>
  <si>
    <t>2016. évi TERV</t>
  </si>
  <si>
    <t>COFOG</t>
  </si>
  <si>
    <t>04123*</t>
  </si>
  <si>
    <t>08209*</t>
  </si>
  <si>
    <t>013350</t>
  </si>
  <si>
    <t>047120</t>
  </si>
  <si>
    <t>096015</t>
  </si>
  <si>
    <t>013320</t>
  </si>
  <si>
    <t>066010</t>
  </si>
  <si>
    <t>083050</t>
  </si>
  <si>
    <t>064010</t>
  </si>
  <si>
    <t>011130</t>
  </si>
  <si>
    <t>081045</t>
  </si>
  <si>
    <t>066020</t>
  </si>
  <si>
    <t>066020 (23)</t>
  </si>
  <si>
    <t>066020 (21)</t>
  </si>
  <si>
    <t>091220</t>
  </si>
  <si>
    <t>Törvény szerinti illetmények, munkabérek (ágazati pótlék, bérkompenzáció)</t>
  </si>
  <si>
    <t>2016. évre tervezett személyi juttatások részletezése</t>
  </si>
  <si>
    <t>Irodabútor</t>
  </si>
  <si>
    <t>K64 Egyéb tárgyieszköz beszerzése, létesítése</t>
  </si>
  <si>
    <t>2016. évre</t>
  </si>
  <si>
    <t>086030</t>
  </si>
  <si>
    <t>Nemzetk. együttműködés</t>
  </si>
  <si>
    <t xml:space="preserve"> 2016. évi költségvetés Középtávú terv</t>
  </si>
  <si>
    <t>Járdaépítés</t>
  </si>
  <si>
    <t>K62. Ingatlanok beszerzése, létesítése</t>
  </si>
  <si>
    <t>K67. Beruházási célú előzetesen felszámított áfa</t>
  </si>
  <si>
    <t xml:space="preserve"> 2016. évi Normatív támogatások</t>
  </si>
  <si>
    <t>Az önkormányzat és költségvetési szervei 2016 évi költségvetésének tervezett működési bevételei előirányzat-csoportonként, kiemelt kötelező, önként vállalt és államigazgatási feladatok szerinti bontásban</t>
  </si>
  <si>
    <t>Idősek nappali ellátása</t>
  </si>
  <si>
    <t>Piac</t>
  </si>
  <si>
    <t>Testvérkapcsolat</t>
  </si>
  <si>
    <t>Támog.ért.kiad.és pénzeszk. Átadások</t>
  </si>
  <si>
    <t>K914</t>
  </si>
  <si>
    <t>Államháztartáson belüli megelőlegezések visszafizetése</t>
  </si>
  <si>
    <t>Költségvetési Kiadások</t>
  </si>
  <si>
    <t>K1.-8.</t>
  </si>
  <si>
    <t>K1.-9.</t>
  </si>
  <si>
    <t>K915</t>
  </si>
  <si>
    <t>B814</t>
  </si>
  <si>
    <t>Államháztartáson belüli megelőlegezések</t>
  </si>
  <si>
    <t>KÖLTSÉGVETÉSI KIADÁSOK</t>
  </si>
  <si>
    <t>B816</t>
  </si>
  <si>
    <t>KÖLTSÉGVETÉSI FŐÖSSZEG</t>
  </si>
  <si>
    <t>Irányítószervi támogatás (KORREKCIÓ)</t>
  </si>
  <si>
    <t xml:space="preserve">     K513</t>
  </si>
  <si>
    <t>2016. évi dologi kiadások részletezése TERV</t>
  </si>
  <si>
    <t>Az Önkormányzat 2016. évi dologi kiadásainak részletezése feladatok szerint</t>
  </si>
  <si>
    <t xml:space="preserve">Az önkormányzat és költségvetési szervei 2016 évi költségvetésének tervezett működési kiadásai,  </t>
  </si>
  <si>
    <t>előirányzat-felhasználási ütemterv 2016. évre</t>
  </si>
  <si>
    <t>előirányzat-felhasználási ütemterve 2016. évre</t>
  </si>
  <si>
    <t>Tartalék</t>
  </si>
  <si>
    <t>Dusnok Község Önkormányzat 2016. évi  összevont költségvetési mérlege</t>
  </si>
  <si>
    <t>Az Önkormányzat 2016. évre tervezett                                                         közvetlen és közvetett támogatásairól</t>
  </si>
  <si>
    <t>Dusnok Község Önkormányzata                                                                                                2016. évi költségvetése több éves kihatással járó döntések</t>
  </si>
  <si>
    <t>Ebből Eu-s forrás</t>
  </si>
  <si>
    <t>ápr. mód</t>
  </si>
  <si>
    <t>K502</t>
  </si>
  <si>
    <t>Elvonások és befizetések</t>
  </si>
  <si>
    <t>III. 7. Kiegészítő tám. a bölcsődében fogl., felsőfokú végzettségű kisgyermeknevelők béréhez</t>
  </si>
  <si>
    <t>Szociális ágazati pótlék</t>
  </si>
  <si>
    <t>2015-ről áthúzódó bérkompenzáció teljesítése</t>
  </si>
  <si>
    <t>2016 ápr</t>
  </si>
  <si>
    <t>eredeti ei</t>
  </si>
  <si>
    <t>Elvonások és befozetések</t>
  </si>
  <si>
    <t>Eredeti ei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</si>
</sst>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6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4"/>
      <name val="Arial"/>
      <family val="0"/>
    </font>
    <font>
      <u val="single"/>
      <sz val="10"/>
      <color indexed="12"/>
      <name val="Arial"/>
      <family val="0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color indexed="48"/>
      <name val="Arial"/>
      <family val="2"/>
    </font>
    <font>
      <b/>
      <sz val="13"/>
      <name val="Arial"/>
      <family val="2"/>
    </font>
    <font>
      <b/>
      <i/>
      <sz val="12"/>
      <name val="Arial"/>
      <family val="2"/>
    </font>
    <font>
      <b/>
      <i/>
      <u val="single"/>
      <sz val="10"/>
      <name val="Arial"/>
      <family val="2"/>
    </font>
    <font>
      <i/>
      <u val="single"/>
      <sz val="10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 style="double"/>
      <top style="medium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thick"/>
      <right style="medium"/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thick"/>
      <bottom style="thick"/>
    </border>
    <border>
      <left style="medium"/>
      <right style="thick"/>
      <top>
        <color indexed="63"/>
      </top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medium"/>
      <bottom style="thick"/>
    </border>
    <border>
      <left style="thick"/>
      <right style="thick"/>
      <top style="medium"/>
      <bottom style="medium"/>
    </border>
    <border>
      <left style="thick"/>
      <right style="thick"/>
      <top style="thick"/>
      <bottom style="thick"/>
    </border>
    <border>
      <left style="thick"/>
      <right style="double"/>
      <top style="thick"/>
      <bottom style="thick"/>
    </border>
    <border>
      <left>
        <color indexed="63"/>
      </left>
      <right style="double"/>
      <top style="thick"/>
      <bottom style="thick"/>
    </border>
    <border>
      <left style="double"/>
      <right style="double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ck"/>
    </border>
    <border>
      <left style="medium"/>
      <right>
        <color indexed="63"/>
      </right>
      <top style="thick"/>
      <bottom style="thick"/>
    </border>
    <border>
      <left style="thick"/>
      <right style="thick"/>
      <top style="thick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2" applyNumberFormat="0" applyFill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0" fillId="22" borderId="7" applyNumberFormat="0" applyFont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8" applyNumberFormat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0">
      <alignment/>
      <protection/>
    </xf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631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2" fillId="0" borderId="13" xfId="0" applyNumberFormat="1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5" xfId="0" applyBorder="1" applyAlignment="1">
      <alignment/>
    </xf>
    <xf numFmtId="0" fontId="6" fillId="0" borderId="16" xfId="0" applyFont="1" applyBorder="1" applyAlignment="1">
      <alignment/>
    </xf>
    <xf numFmtId="0" fontId="0" fillId="0" borderId="15" xfId="0" applyBorder="1" applyAlignment="1">
      <alignment horizontal="right"/>
    </xf>
    <xf numFmtId="0" fontId="3" fillId="0" borderId="17" xfId="0" applyFont="1" applyBorder="1" applyAlignment="1">
      <alignment/>
    </xf>
    <xf numFmtId="0" fontId="0" fillId="0" borderId="17" xfId="0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3" fontId="2" fillId="0" borderId="2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2" fillId="0" borderId="13" xfId="0" applyFont="1" applyBorder="1" applyAlignment="1">
      <alignment/>
    </xf>
    <xf numFmtId="0" fontId="0" fillId="0" borderId="25" xfId="0" applyBorder="1" applyAlignment="1">
      <alignment/>
    </xf>
    <xf numFmtId="0" fontId="0" fillId="0" borderId="18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3" fontId="0" fillId="0" borderId="16" xfId="0" applyNumberFormat="1" applyBorder="1" applyAlignment="1">
      <alignment/>
    </xf>
    <xf numFmtId="3" fontId="2" fillId="0" borderId="17" xfId="0" applyNumberFormat="1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36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37" xfId="0" applyNumberFormat="1" applyBorder="1" applyAlignment="1">
      <alignment/>
    </xf>
    <xf numFmtId="3" fontId="0" fillId="0" borderId="38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justify"/>
    </xf>
    <xf numFmtId="0" fontId="8" fillId="0" borderId="13" xfId="0" applyFont="1" applyBorder="1" applyAlignment="1">
      <alignment horizontal="left" vertical="top" wrapText="1"/>
    </xf>
    <xf numFmtId="0" fontId="8" fillId="0" borderId="42" xfId="0" applyFont="1" applyBorder="1" applyAlignment="1">
      <alignment horizontal="center" vertical="top" wrapText="1"/>
    </xf>
    <xf numFmtId="0" fontId="8" fillId="0" borderId="42" xfId="0" applyFont="1" applyBorder="1" applyAlignment="1">
      <alignment horizontal="right" vertical="top" wrapText="1"/>
    </xf>
    <xf numFmtId="3" fontId="8" fillId="0" borderId="29" xfId="0" applyNumberFormat="1" applyFont="1" applyBorder="1" applyAlignment="1">
      <alignment horizontal="right" vertical="top" wrapText="1"/>
    </xf>
    <xf numFmtId="0" fontId="9" fillId="0" borderId="31" xfId="0" applyFont="1" applyBorder="1" applyAlignment="1">
      <alignment horizontal="right" vertical="top" wrapText="1"/>
    </xf>
    <xf numFmtId="0" fontId="9" fillId="0" borderId="32" xfId="0" applyFont="1" applyBorder="1" applyAlignment="1">
      <alignment horizontal="right" vertical="top" wrapText="1"/>
    </xf>
    <xf numFmtId="3" fontId="8" fillId="0" borderId="24" xfId="0" applyNumberFormat="1" applyFont="1" applyBorder="1" applyAlignment="1">
      <alignment horizontal="right" vertical="top" wrapText="1"/>
    </xf>
    <xf numFmtId="3" fontId="8" fillId="0" borderId="42" xfId="0" applyNumberFormat="1" applyFont="1" applyBorder="1" applyAlignment="1">
      <alignment horizontal="right" vertical="top" wrapText="1"/>
    </xf>
    <xf numFmtId="3" fontId="8" fillId="0" borderId="13" xfId="0" applyNumberFormat="1" applyFont="1" applyBorder="1" applyAlignment="1">
      <alignment horizontal="righ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1" fontId="11" fillId="0" borderId="31" xfId="0" applyNumberFormat="1" applyFont="1" applyBorder="1" applyAlignment="1">
      <alignment horizontal="right" vertical="top" wrapText="1"/>
    </xf>
    <xf numFmtId="0" fontId="12" fillId="0" borderId="13" xfId="0" applyFont="1" applyBorder="1" applyAlignment="1">
      <alignment horizontal="left" vertical="top" wrapText="1"/>
    </xf>
    <xf numFmtId="3" fontId="10" fillId="0" borderId="42" xfId="0" applyNumberFormat="1" applyFont="1" applyBorder="1" applyAlignment="1">
      <alignment horizontal="right" vertical="top" wrapText="1"/>
    </xf>
    <xf numFmtId="0" fontId="0" fillId="0" borderId="12" xfId="0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36" xfId="0" applyBorder="1" applyAlignment="1">
      <alignment/>
    </xf>
    <xf numFmtId="0" fontId="2" fillId="0" borderId="44" xfId="0" applyFont="1" applyBorder="1" applyAlignment="1">
      <alignment/>
    </xf>
    <xf numFmtId="0" fontId="0" fillId="0" borderId="31" xfId="0" applyBorder="1" applyAlignment="1">
      <alignment/>
    </xf>
    <xf numFmtId="3" fontId="2" fillId="0" borderId="43" xfId="0" applyNumberFormat="1" applyFont="1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41" xfId="0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0" fontId="12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3" fontId="2" fillId="0" borderId="4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47" xfId="0" applyNumberFormat="1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0" fontId="0" fillId="0" borderId="49" xfId="0" applyBorder="1" applyAlignment="1">
      <alignment/>
    </xf>
    <xf numFmtId="3" fontId="0" fillId="0" borderId="50" xfId="0" applyNumberFormat="1" applyBorder="1" applyAlignment="1">
      <alignment/>
    </xf>
    <xf numFmtId="0" fontId="9" fillId="0" borderId="29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23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/>
    </xf>
    <xf numFmtId="0" fontId="12" fillId="0" borderId="13" xfId="0" applyFont="1" applyBorder="1" applyAlignment="1">
      <alignment horizontal="center" vertical="center" wrapText="1"/>
    </xf>
    <xf numFmtId="3" fontId="0" fillId="0" borderId="51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3" fontId="2" fillId="0" borderId="24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3" fontId="0" fillId="0" borderId="52" xfId="0" applyNumberFormat="1" applyBorder="1" applyAlignment="1">
      <alignment/>
    </xf>
    <xf numFmtId="0" fontId="0" fillId="0" borderId="35" xfId="0" applyBorder="1" applyAlignment="1">
      <alignment/>
    </xf>
    <xf numFmtId="3" fontId="2" fillId="0" borderId="13" xfId="0" applyNumberFormat="1" applyFont="1" applyBorder="1" applyAlignment="1">
      <alignment/>
    </xf>
    <xf numFmtId="0" fontId="2" fillId="0" borderId="32" xfId="0" applyFont="1" applyBorder="1" applyAlignment="1">
      <alignment/>
    </xf>
    <xf numFmtId="0" fontId="0" fillId="0" borderId="53" xfId="0" applyBorder="1" applyAlignment="1">
      <alignment/>
    </xf>
    <xf numFmtId="0" fontId="0" fillId="0" borderId="34" xfId="0" applyBorder="1" applyAlignment="1">
      <alignment/>
    </xf>
    <xf numFmtId="0" fontId="8" fillId="0" borderId="13" xfId="0" applyFont="1" applyFill="1" applyBorder="1" applyAlignment="1">
      <alignment horizontal="left" wrapText="1"/>
    </xf>
    <xf numFmtId="0" fontId="10" fillId="0" borderId="13" xfId="0" applyFont="1" applyBorder="1" applyAlignment="1">
      <alignment horizontal="left" vertical="top" wrapText="1"/>
    </xf>
    <xf numFmtId="1" fontId="11" fillId="0" borderId="37" xfId="0" applyNumberFormat="1" applyFont="1" applyBorder="1" applyAlignment="1">
      <alignment horizontal="right" vertical="top" wrapText="1"/>
    </xf>
    <xf numFmtId="0" fontId="10" fillId="0" borderId="42" xfId="0" applyFont="1" applyBorder="1" applyAlignment="1">
      <alignment horizontal="center" vertical="top" wrapText="1"/>
    </xf>
    <xf numFmtId="1" fontId="11" fillId="0" borderId="51" xfId="0" applyNumberFormat="1" applyFont="1" applyBorder="1" applyAlignment="1">
      <alignment horizontal="right" vertical="top" wrapText="1"/>
    </xf>
    <xf numFmtId="1" fontId="11" fillId="0" borderId="49" xfId="0" applyNumberFormat="1" applyFont="1" applyBorder="1" applyAlignment="1">
      <alignment horizontal="right" vertical="top" wrapText="1"/>
    </xf>
    <xf numFmtId="0" fontId="9" fillId="0" borderId="24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 vertical="top" wrapText="1"/>
    </xf>
    <xf numFmtId="0" fontId="10" fillId="0" borderId="12" xfId="0" applyFont="1" applyBorder="1" applyAlignment="1">
      <alignment horizontal="center" vertical="top" wrapText="1"/>
    </xf>
    <xf numFmtId="1" fontId="11" fillId="0" borderId="32" xfId="0" applyNumberFormat="1" applyFont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top" wrapText="1"/>
    </xf>
    <xf numFmtId="3" fontId="10" fillId="0" borderId="24" xfId="0" applyNumberFormat="1" applyFont="1" applyBorder="1" applyAlignment="1">
      <alignment horizontal="right" vertical="top" wrapText="1"/>
    </xf>
    <xf numFmtId="3" fontId="10" fillId="0" borderId="15" xfId="0" applyNumberFormat="1" applyFont="1" applyBorder="1" applyAlignment="1">
      <alignment horizontal="right" vertical="top" wrapText="1"/>
    </xf>
    <xf numFmtId="0" fontId="9" fillId="0" borderId="51" xfId="0" applyFont="1" applyBorder="1" applyAlignment="1">
      <alignment horizontal="right" vertical="top" wrapText="1"/>
    </xf>
    <xf numFmtId="0" fontId="9" fillId="0" borderId="49" xfId="0" applyFont="1" applyBorder="1" applyAlignment="1">
      <alignment horizontal="right" vertical="top" wrapText="1"/>
    </xf>
    <xf numFmtId="0" fontId="9" fillId="0" borderId="29" xfId="0" applyFont="1" applyBorder="1" applyAlignment="1">
      <alignment horizontal="left" vertical="top" wrapText="1"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5" xfId="0" applyFont="1" applyBorder="1" applyAlignment="1">
      <alignment/>
    </xf>
    <xf numFmtId="0" fontId="0" fillId="0" borderId="29" xfId="0" applyBorder="1" applyAlignment="1">
      <alignment/>
    </xf>
    <xf numFmtId="0" fontId="0" fillId="0" borderId="54" xfId="0" applyBorder="1" applyAlignment="1">
      <alignment/>
    </xf>
    <xf numFmtId="0" fontId="2" fillId="0" borderId="49" xfId="0" applyFont="1" applyBorder="1" applyAlignment="1">
      <alignment/>
    </xf>
    <xf numFmtId="0" fontId="2" fillId="0" borderId="55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13" xfId="0" applyBorder="1" applyAlignment="1">
      <alignment/>
    </xf>
    <xf numFmtId="0" fontId="0" fillId="0" borderId="40" xfId="0" applyBorder="1" applyAlignment="1">
      <alignment/>
    </xf>
    <xf numFmtId="0" fontId="0" fillId="0" borderId="56" xfId="0" applyBorder="1" applyAlignment="1">
      <alignment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16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58" xfId="0" applyBorder="1" applyAlignment="1">
      <alignment/>
    </xf>
    <xf numFmtId="0" fontId="0" fillId="0" borderId="17" xfId="0" applyBorder="1" applyAlignment="1">
      <alignment horizontal="left"/>
    </xf>
    <xf numFmtId="0" fontId="0" fillId="0" borderId="20" xfId="0" applyBorder="1" applyAlignment="1">
      <alignment/>
    </xf>
    <xf numFmtId="0" fontId="2" fillId="0" borderId="44" xfId="0" applyFont="1" applyBorder="1" applyAlignment="1">
      <alignment horizontal="center"/>
    </xf>
    <xf numFmtId="0" fontId="5" fillId="0" borderId="23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6" fillId="0" borderId="59" xfId="0" applyFont="1" applyBorder="1" applyAlignment="1">
      <alignment horizontal="center" vertical="top" wrapText="1"/>
    </xf>
    <xf numFmtId="0" fontId="16" fillId="0" borderId="43" xfId="0" applyFont="1" applyBorder="1" applyAlignment="1">
      <alignment horizontal="center" vertical="top" wrapText="1"/>
    </xf>
    <xf numFmtId="0" fontId="19" fillId="0" borderId="60" xfId="0" applyFont="1" applyBorder="1" applyAlignment="1">
      <alignment horizontal="center" vertical="top" wrapText="1"/>
    </xf>
    <xf numFmtId="0" fontId="19" fillId="0" borderId="61" xfId="0" applyFont="1" applyBorder="1" applyAlignment="1">
      <alignment horizontal="center" vertical="top" wrapText="1"/>
    </xf>
    <xf numFmtId="0" fontId="17" fillId="0" borderId="62" xfId="0" applyFont="1" applyBorder="1" applyAlignment="1">
      <alignment horizontal="center" vertical="top" wrapText="1"/>
    </xf>
    <xf numFmtId="0" fontId="17" fillId="0" borderId="61" xfId="0" applyFont="1" applyBorder="1" applyAlignment="1">
      <alignment horizontal="right" vertical="top" wrapText="1"/>
    </xf>
    <xf numFmtId="0" fontId="17" fillId="0" borderId="43" xfId="0" applyFont="1" applyBorder="1" applyAlignment="1">
      <alignment vertical="top" wrapText="1"/>
    </xf>
    <xf numFmtId="0" fontId="17" fillId="0" borderId="61" xfId="0" applyFont="1" applyBorder="1" applyAlignment="1">
      <alignment horizontal="center" vertical="top" wrapText="1"/>
    </xf>
    <xf numFmtId="0" fontId="22" fillId="0" borderId="62" xfId="0" applyFont="1" applyBorder="1" applyAlignment="1">
      <alignment horizontal="center" vertical="top" wrapText="1"/>
    </xf>
    <xf numFmtId="0" fontId="22" fillId="0" borderId="43" xfId="0" applyFont="1" applyBorder="1" applyAlignment="1">
      <alignment vertical="top" wrapText="1"/>
    </xf>
    <xf numFmtId="0" fontId="22" fillId="0" borderId="61" xfId="0" applyFont="1" applyBorder="1" applyAlignment="1">
      <alignment horizontal="center" vertical="top" wrapText="1"/>
    </xf>
    <xf numFmtId="0" fontId="22" fillId="0" borderId="63" xfId="0" applyFont="1" applyBorder="1" applyAlignment="1">
      <alignment horizontal="right" vertical="top" wrapText="1"/>
    </xf>
    <xf numFmtId="0" fontId="22" fillId="0" borderId="61" xfId="0" applyFont="1" applyBorder="1" applyAlignment="1">
      <alignment horizontal="right" vertical="top" wrapText="1"/>
    </xf>
    <xf numFmtId="0" fontId="19" fillId="0" borderId="61" xfId="0" applyFont="1" applyBorder="1" applyAlignment="1">
      <alignment horizontal="right" vertical="top" wrapText="1"/>
    </xf>
    <xf numFmtId="0" fontId="19" fillId="0" borderId="64" xfId="0" applyFont="1" applyBorder="1" applyAlignment="1">
      <alignment vertical="top" wrapText="1"/>
    </xf>
    <xf numFmtId="0" fontId="19" fillId="0" borderId="63" xfId="0" applyFont="1" applyBorder="1" applyAlignment="1">
      <alignment horizontal="center" vertical="top" wrapText="1"/>
    </xf>
    <xf numFmtId="0" fontId="19" fillId="0" borderId="65" xfId="0" applyFont="1" applyBorder="1" applyAlignment="1">
      <alignment horizontal="center" vertical="top" wrapText="1"/>
    </xf>
    <xf numFmtId="0" fontId="19" fillId="0" borderId="63" xfId="0" applyFont="1" applyBorder="1" applyAlignment="1">
      <alignment horizontal="right" vertical="top" wrapText="1"/>
    </xf>
    <xf numFmtId="0" fontId="19" fillId="0" borderId="65" xfId="0" applyFont="1" applyBorder="1" applyAlignment="1">
      <alignment horizontal="right" vertical="top" wrapText="1"/>
    </xf>
    <xf numFmtId="0" fontId="22" fillId="0" borderId="66" xfId="0" applyFont="1" applyBorder="1" applyAlignment="1">
      <alignment horizontal="right" vertical="top" wrapText="1"/>
    </xf>
    <xf numFmtId="0" fontId="18" fillId="0" borderId="61" xfId="0" applyFont="1" applyBorder="1" applyAlignment="1">
      <alignment horizontal="center" vertical="top" wrapText="1"/>
    </xf>
    <xf numFmtId="0" fontId="23" fillId="0" borderId="61" xfId="0" applyFont="1" applyBorder="1" applyAlignment="1">
      <alignment horizontal="right" vertical="top" wrapText="1"/>
    </xf>
    <xf numFmtId="0" fontId="19" fillId="0" borderId="43" xfId="0" applyFont="1" applyBorder="1" applyAlignment="1">
      <alignment vertical="top" wrapText="1"/>
    </xf>
    <xf numFmtId="0" fontId="17" fillId="0" borderId="67" xfId="0" applyFont="1" applyBorder="1" applyAlignment="1">
      <alignment horizontal="center" vertical="top" wrapText="1"/>
    </xf>
    <xf numFmtId="0" fontId="19" fillId="0" borderId="62" xfId="0" applyFont="1" applyBorder="1" applyAlignment="1">
      <alignment horizontal="center" vertical="top" wrapText="1"/>
    </xf>
    <xf numFmtId="0" fontId="23" fillId="0" borderId="66" xfId="0" applyFont="1" applyBorder="1" applyAlignment="1">
      <alignment horizontal="right" vertical="top" wrapText="1"/>
    </xf>
    <xf numFmtId="0" fontId="19" fillId="0" borderId="68" xfId="0" applyFont="1" applyBorder="1" applyAlignment="1">
      <alignment horizontal="center" vertical="top" wrapText="1"/>
    </xf>
    <xf numFmtId="0" fontId="22" fillId="0" borderId="21" xfId="0" applyFont="1" applyBorder="1" applyAlignment="1">
      <alignment vertical="top"/>
    </xf>
    <xf numFmtId="0" fontId="17" fillId="0" borderId="0" xfId="0" applyFont="1" applyFill="1" applyBorder="1" applyAlignment="1">
      <alignment horizontal="right" vertical="top" wrapText="1"/>
    </xf>
    <xf numFmtId="0" fontId="22" fillId="0" borderId="61" xfId="0" applyFont="1" applyBorder="1" applyAlignment="1">
      <alignment vertical="top" wrapText="1"/>
    </xf>
    <xf numFmtId="0" fontId="17" fillId="0" borderId="13" xfId="0" applyFont="1" applyBorder="1" applyAlignment="1">
      <alignment horizontal="center" vertical="top" wrapText="1"/>
    </xf>
    <xf numFmtId="0" fontId="17" fillId="0" borderId="69" xfId="0" applyFont="1" applyBorder="1" applyAlignment="1">
      <alignment horizontal="center" vertical="top" wrapText="1"/>
    </xf>
    <xf numFmtId="0" fontId="19" fillId="0" borderId="69" xfId="0" applyFont="1" applyBorder="1" applyAlignment="1">
      <alignment horizontal="right" vertical="top" wrapText="1"/>
    </xf>
    <xf numFmtId="0" fontId="19" fillId="0" borderId="42" xfId="0" applyFont="1" applyBorder="1" applyAlignment="1">
      <alignment vertical="top" wrapText="1"/>
    </xf>
    <xf numFmtId="0" fontId="19" fillId="0" borderId="69" xfId="0" applyFont="1" applyBorder="1" applyAlignment="1">
      <alignment horizontal="center" vertical="top" wrapText="1"/>
    </xf>
    <xf numFmtId="0" fontId="19" fillId="0" borderId="42" xfId="0" applyFont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 wrapText="1"/>
    </xf>
    <xf numFmtId="0" fontId="21" fillId="0" borderId="60" xfId="0" applyFont="1" applyBorder="1" applyAlignment="1">
      <alignment horizontal="center" vertical="top" wrapText="1"/>
    </xf>
    <xf numFmtId="0" fontId="21" fillId="0" borderId="63" xfId="0" applyFont="1" applyBorder="1" applyAlignment="1">
      <alignment horizontal="center" vertical="top" wrapText="1"/>
    </xf>
    <xf numFmtId="0" fontId="17" fillId="0" borderId="60" xfId="0" applyFont="1" applyBorder="1" applyAlignment="1">
      <alignment horizontal="center" vertical="top" wrapText="1"/>
    </xf>
    <xf numFmtId="0" fontId="18" fillId="0" borderId="60" xfId="0" applyFont="1" applyBorder="1" applyAlignment="1">
      <alignment horizontal="center" vertical="top" wrapText="1"/>
    </xf>
    <xf numFmtId="0" fontId="18" fillId="0" borderId="63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17" fillId="0" borderId="61" xfId="0" applyFont="1" applyBorder="1" applyAlignment="1">
      <alignment vertical="top" wrapText="1"/>
    </xf>
    <xf numFmtId="0" fontId="22" fillId="0" borderId="70" xfId="0" applyFont="1" applyBorder="1" applyAlignment="1">
      <alignment horizontal="center" vertical="top" wrapText="1"/>
    </xf>
    <xf numFmtId="0" fontId="22" fillId="0" borderId="66" xfId="0" applyFont="1" applyBorder="1" applyAlignment="1">
      <alignment horizontal="center" vertical="top" wrapText="1"/>
    </xf>
    <xf numFmtId="0" fontId="22" fillId="0" borderId="63" xfId="0" applyFont="1" applyBorder="1" applyAlignment="1">
      <alignment vertical="top" wrapText="1"/>
    </xf>
    <xf numFmtId="0" fontId="9" fillId="0" borderId="71" xfId="0" applyFont="1" applyBorder="1" applyAlignment="1">
      <alignment horizontal="center" vertical="top" wrapText="1"/>
    </xf>
    <xf numFmtId="0" fontId="15" fillId="0" borderId="0" xfId="0" applyFont="1" applyAlignment="1">
      <alignment wrapText="1"/>
    </xf>
    <xf numFmtId="0" fontId="17" fillId="0" borderId="72" xfId="0" applyFont="1" applyBorder="1" applyAlignment="1">
      <alignment horizontal="center" vertical="top" wrapText="1"/>
    </xf>
    <xf numFmtId="0" fontId="17" fillId="0" borderId="72" xfId="0" applyFont="1" applyBorder="1" applyAlignment="1">
      <alignment horizontal="right" vertical="top" wrapText="1"/>
    </xf>
    <xf numFmtId="0" fontId="17" fillId="0" borderId="63" xfId="0" applyFont="1" applyBorder="1" applyAlignment="1">
      <alignment vertical="top" wrapText="1"/>
    </xf>
    <xf numFmtId="0" fontId="17" fillId="0" borderId="63" xfId="0" applyFont="1" applyBorder="1" applyAlignment="1">
      <alignment horizontal="right" vertical="top" wrapText="1"/>
    </xf>
    <xf numFmtId="0" fontId="17" fillId="0" borderId="73" xfId="0" applyFont="1" applyBorder="1" applyAlignment="1">
      <alignment horizontal="center" vertical="top" wrapText="1"/>
    </xf>
    <xf numFmtId="0" fontId="17" fillId="0" borderId="74" xfId="0" applyFont="1" applyBorder="1" applyAlignment="1">
      <alignment horizontal="center" vertical="top" wrapText="1"/>
    </xf>
    <xf numFmtId="0" fontId="0" fillId="0" borderId="61" xfId="0" applyFont="1" applyBorder="1" applyAlignment="1">
      <alignment/>
    </xf>
    <xf numFmtId="0" fontId="22" fillId="0" borderId="75" xfId="0" applyFont="1" applyBorder="1" applyAlignment="1">
      <alignment vertical="top" wrapText="1"/>
    </xf>
    <xf numFmtId="0" fontId="22" fillId="0" borderId="73" xfId="0" applyFont="1" applyBorder="1" applyAlignment="1">
      <alignment vertical="top" wrapText="1"/>
    </xf>
    <xf numFmtId="0" fontId="17" fillId="0" borderId="66" xfId="0" applyFont="1" applyBorder="1" applyAlignment="1">
      <alignment horizontal="right" vertical="top" wrapText="1"/>
    </xf>
    <xf numFmtId="0" fontId="17" fillId="0" borderId="76" xfId="0" applyFont="1" applyBorder="1" applyAlignment="1">
      <alignment horizontal="right" vertical="top" wrapText="1"/>
    </xf>
    <xf numFmtId="0" fontId="17" fillId="0" borderId="76" xfId="0" applyFont="1" applyBorder="1" applyAlignment="1">
      <alignment vertical="top" wrapText="1"/>
    </xf>
    <xf numFmtId="0" fontId="22" fillId="0" borderId="76" xfId="0" applyFont="1" applyBorder="1" applyAlignment="1">
      <alignment vertical="top" wrapText="1"/>
    </xf>
    <xf numFmtId="0" fontId="17" fillId="0" borderId="77" xfId="0" applyFont="1" applyBorder="1" applyAlignment="1">
      <alignment vertical="top" wrapText="1"/>
    </xf>
    <xf numFmtId="0" fontId="17" fillId="0" borderId="77" xfId="0" applyFont="1" applyBorder="1" applyAlignment="1">
      <alignment horizontal="right" vertical="top" wrapText="1"/>
    </xf>
    <xf numFmtId="0" fontId="15" fillId="0" borderId="78" xfId="0" applyFont="1" applyBorder="1" applyAlignment="1">
      <alignment wrapText="1"/>
    </xf>
    <xf numFmtId="0" fontId="19" fillId="0" borderId="0" xfId="0" applyFont="1" applyFill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56">
      <alignment/>
      <protection/>
    </xf>
    <xf numFmtId="0" fontId="3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3" fontId="24" fillId="0" borderId="0" xfId="56" applyNumberFormat="1" applyFont="1">
      <alignment/>
      <protection/>
    </xf>
    <xf numFmtId="3" fontId="0" fillId="0" borderId="0" xfId="56" applyNumberFormat="1" applyFont="1">
      <alignment/>
      <protection/>
    </xf>
    <xf numFmtId="0" fontId="2" fillId="0" borderId="0" xfId="56" applyFont="1">
      <alignment/>
      <protection/>
    </xf>
    <xf numFmtId="3" fontId="2" fillId="0" borderId="0" xfId="56" applyNumberFormat="1" applyFont="1">
      <alignment/>
      <protection/>
    </xf>
    <xf numFmtId="3" fontId="0" fillId="0" borderId="0" xfId="56" applyNumberFormat="1">
      <alignment/>
      <protection/>
    </xf>
    <xf numFmtId="3" fontId="5" fillId="0" borderId="0" xfId="56" applyNumberFormat="1" applyFont="1">
      <alignment/>
      <protection/>
    </xf>
    <xf numFmtId="0" fontId="0" fillId="0" borderId="2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5" xfId="0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9" xfId="0" applyFont="1" applyBorder="1" applyAlignment="1">
      <alignment/>
    </xf>
    <xf numFmtId="0" fontId="0" fillId="0" borderId="8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4" fillId="0" borderId="81" xfId="0" applyFont="1" applyFill="1" applyBorder="1" applyAlignment="1">
      <alignment/>
    </xf>
    <xf numFmtId="0" fontId="4" fillId="0" borderId="82" xfId="0" applyFont="1" applyFill="1" applyBorder="1" applyAlignment="1">
      <alignment/>
    </xf>
    <xf numFmtId="0" fontId="0" fillId="0" borderId="81" xfId="0" applyFont="1" applyFill="1" applyBorder="1" applyAlignment="1">
      <alignment/>
    </xf>
    <xf numFmtId="3" fontId="0" fillId="0" borderId="83" xfId="0" applyNumberFormat="1" applyFont="1" applyFill="1" applyBorder="1" applyAlignment="1">
      <alignment/>
    </xf>
    <xf numFmtId="0" fontId="5" fillId="0" borderId="84" xfId="0" applyFont="1" applyFill="1" applyBorder="1" applyAlignment="1">
      <alignment/>
    </xf>
    <xf numFmtId="0" fontId="2" fillId="0" borderId="84" xfId="0" applyFont="1" applyFill="1" applyBorder="1" applyAlignment="1">
      <alignment/>
    </xf>
    <xf numFmtId="0" fontId="0" fillId="0" borderId="83" xfId="0" applyFont="1" applyFill="1" applyBorder="1" applyAlignment="1">
      <alignment/>
    </xf>
    <xf numFmtId="0" fontId="4" fillId="0" borderId="84" xfId="0" applyFont="1" applyFill="1" applyBorder="1" applyAlignment="1">
      <alignment/>
    </xf>
    <xf numFmtId="0" fontId="0" fillId="0" borderId="84" xfId="0" applyFont="1" applyFill="1" applyBorder="1" applyAlignment="1">
      <alignment/>
    </xf>
    <xf numFmtId="3" fontId="0" fillId="0" borderId="84" xfId="0" applyNumberFormat="1" applyFont="1" applyFill="1" applyBorder="1" applyAlignment="1">
      <alignment/>
    </xf>
    <xf numFmtId="3" fontId="2" fillId="0" borderId="83" xfId="0" applyNumberFormat="1" applyFont="1" applyFill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Alignment="1">
      <alignment/>
    </xf>
    <xf numFmtId="0" fontId="19" fillId="0" borderId="81" xfId="0" applyFont="1" applyBorder="1" applyAlignment="1">
      <alignment vertical="top" wrapText="1"/>
    </xf>
    <xf numFmtId="3" fontId="2" fillId="0" borderId="32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42" xfId="0" applyFont="1" applyBorder="1" applyAlignment="1">
      <alignment/>
    </xf>
    <xf numFmtId="0" fontId="6" fillId="0" borderId="0" xfId="0" applyFont="1" applyAlignment="1">
      <alignment/>
    </xf>
    <xf numFmtId="0" fontId="2" fillId="0" borderId="11" xfId="0" applyFont="1" applyBorder="1" applyAlignment="1">
      <alignment/>
    </xf>
    <xf numFmtId="0" fontId="6" fillId="0" borderId="43" xfId="0" applyFont="1" applyBorder="1" applyAlignment="1">
      <alignment/>
    </xf>
    <xf numFmtId="0" fontId="0" fillId="0" borderId="43" xfId="0" applyFont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42" xfId="0" applyFont="1" applyBorder="1" applyAlignment="1">
      <alignment/>
    </xf>
    <xf numFmtId="0" fontId="0" fillId="0" borderId="12" xfId="0" applyFont="1" applyBorder="1" applyAlignment="1">
      <alignment/>
    </xf>
    <xf numFmtId="0" fontId="25" fillId="0" borderId="0" xfId="0" applyFont="1" applyAlignment="1">
      <alignment/>
    </xf>
    <xf numFmtId="0" fontId="6" fillId="0" borderId="80" xfId="0" applyFont="1" applyBorder="1" applyAlignment="1">
      <alignment/>
    </xf>
    <xf numFmtId="0" fontId="6" fillId="0" borderId="4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" fillId="0" borderId="42" xfId="0" applyFont="1" applyBorder="1" applyAlignment="1">
      <alignment/>
    </xf>
    <xf numFmtId="0" fontId="2" fillId="0" borderId="12" xfId="0" applyFont="1" applyFill="1" applyBorder="1" applyAlignment="1">
      <alignment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7" xfId="0" applyFont="1" applyBorder="1" applyAlignment="1">
      <alignment/>
    </xf>
    <xf numFmtId="0" fontId="2" fillId="0" borderId="81" xfId="0" applyFont="1" applyBorder="1" applyAlignment="1">
      <alignment/>
    </xf>
    <xf numFmtId="0" fontId="2" fillId="0" borderId="85" xfId="0" applyFont="1" applyBorder="1" applyAlignment="1">
      <alignment/>
    </xf>
    <xf numFmtId="0" fontId="0" fillId="0" borderId="86" xfId="0" applyFont="1" applyBorder="1" applyAlignment="1">
      <alignment/>
    </xf>
    <xf numFmtId="0" fontId="2" fillId="0" borderId="86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88" xfId="0" applyFont="1" applyBorder="1" applyAlignment="1">
      <alignment/>
    </xf>
    <xf numFmtId="0" fontId="2" fillId="0" borderId="89" xfId="0" applyFont="1" applyBorder="1" applyAlignment="1">
      <alignment/>
    </xf>
    <xf numFmtId="0" fontId="0" fillId="0" borderId="88" xfId="0" applyFont="1" applyBorder="1" applyAlignment="1">
      <alignment/>
    </xf>
    <xf numFmtId="0" fontId="0" fillId="0" borderId="89" xfId="0" applyFont="1" applyBorder="1" applyAlignment="1">
      <alignment/>
    </xf>
    <xf numFmtId="0" fontId="0" fillId="0" borderId="90" xfId="0" applyFont="1" applyBorder="1" applyAlignment="1">
      <alignment/>
    </xf>
    <xf numFmtId="0" fontId="0" fillId="0" borderId="91" xfId="0" applyFont="1" applyBorder="1" applyAlignment="1">
      <alignment/>
    </xf>
    <xf numFmtId="0" fontId="2" fillId="0" borderId="90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93" xfId="0" applyFont="1" applyBorder="1" applyAlignment="1">
      <alignment/>
    </xf>
    <xf numFmtId="3" fontId="0" fillId="0" borderId="83" xfId="0" applyNumberFormat="1" applyBorder="1" applyAlignment="1">
      <alignment/>
    </xf>
    <xf numFmtId="3" fontId="0" fillId="0" borderId="9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2" fillId="0" borderId="94" xfId="0" applyFont="1" applyBorder="1" applyAlignment="1">
      <alignment horizontal="center" vertical="top" wrapText="1"/>
    </xf>
    <xf numFmtId="0" fontId="22" fillId="0" borderId="25" xfId="0" applyFont="1" applyBorder="1" applyAlignment="1">
      <alignment vertical="top" wrapText="1"/>
    </xf>
    <xf numFmtId="0" fontId="22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top"/>
    </xf>
    <xf numFmtId="0" fontId="0" fillId="0" borderId="61" xfId="0" applyFont="1" applyBorder="1" applyAlignment="1">
      <alignment vertical="top"/>
    </xf>
    <xf numFmtId="0" fontId="0" fillId="0" borderId="60" xfId="0" applyFont="1" applyBorder="1" applyAlignment="1">
      <alignment wrapText="1"/>
    </xf>
    <xf numFmtId="0" fontId="0" fillId="0" borderId="61" xfId="0" applyFont="1" applyBorder="1" applyAlignment="1">
      <alignment vertical="top" wrapText="1"/>
    </xf>
    <xf numFmtId="0" fontId="17" fillId="0" borderId="71" xfId="0" applyFont="1" applyBorder="1" applyAlignment="1">
      <alignment vertical="top" wrapText="1"/>
    </xf>
    <xf numFmtId="0" fontId="17" fillId="0" borderId="71" xfId="0" applyFont="1" applyBorder="1" applyAlignment="1">
      <alignment horizontal="right" vertical="top" wrapText="1"/>
    </xf>
    <xf numFmtId="0" fontId="22" fillId="0" borderId="22" xfId="0" applyFont="1" applyBorder="1" applyAlignment="1">
      <alignment vertical="top" wrapText="1"/>
    </xf>
    <xf numFmtId="0" fontId="22" fillId="0" borderId="69" xfId="0" applyFont="1" applyBorder="1" applyAlignment="1">
      <alignment vertical="top" wrapText="1"/>
    </xf>
    <xf numFmtId="0" fontId="0" fillId="0" borderId="43" xfId="0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0" xfId="56" applyFill="1">
      <alignment/>
      <protection/>
    </xf>
    <xf numFmtId="0" fontId="2" fillId="0" borderId="0" xfId="56" applyFont="1" applyAlignment="1">
      <alignment wrapText="1"/>
      <protection/>
    </xf>
    <xf numFmtId="0" fontId="0" fillId="0" borderId="0" xfId="56" applyAlignment="1">
      <alignment wrapText="1"/>
      <protection/>
    </xf>
    <xf numFmtId="0" fontId="0" fillId="0" borderId="0" xfId="56" applyFont="1" applyAlignment="1">
      <alignment wrapText="1"/>
      <protection/>
    </xf>
    <xf numFmtId="0" fontId="0" fillId="0" borderId="26" xfId="0" applyFont="1" applyBorder="1" applyAlignment="1">
      <alignment/>
    </xf>
    <xf numFmtId="0" fontId="0" fillId="0" borderId="16" xfId="0" applyFont="1" applyBorder="1" applyAlignment="1">
      <alignment/>
    </xf>
    <xf numFmtId="0" fontId="2" fillId="0" borderId="39" xfId="0" applyFont="1" applyBorder="1" applyAlignment="1">
      <alignment horizontal="left"/>
    </xf>
    <xf numFmtId="0" fontId="2" fillId="0" borderId="40" xfId="0" applyFont="1" applyBorder="1" applyAlignment="1">
      <alignment/>
    </xf>
    <xf numFmtId="0" fontId="2" fillId="0" borderId="5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3" fillId="0" borderId="95" xfId="0" applyFont="1" applyBorder="1" applyAlignment="1">
      <alignment/>
    </xf>
    <xf numFmtId="0" fontId="3" fillId="0" borderId="21" xfId="0" applyFont="1" applyFill="1" applyBorder="1" applyAlignment="1">
      <alignment/>
    </xf>
    <xf numFmtId="0" fontId="26" fillId="0" borderId="96" xfId="0" applyFont="1" applyFill="1" applyBorder="1" applyAlignment="1">
      <alignment/>
    </xf>
    <xf numFmtId="3" fontId="3" fillId="0" borderId="81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3" fontId="0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3" fontId="2" fillId="0" borderId="31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0" borderId="31" xfId="0" applyFont="1" applyBorder="1" applyAlignment="1">
      <alignment/>
    </xf>
    <xf numFmtId="0" fontId="13" fillId="0" borderId="0" xfId="0" applyFont="1" applyAlignment="1">
      <alignment/>
    </xf>
    <xf numFmtId="0" fontId="0" fillId="0" borderId="79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0" xfId="0" applyFont="1" applyBorder="1" applyAlignment="1">
      <alignment/>
    </xf>
    <xf numFmtId="0" fontId="0" fillId="0" borderId="9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98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99" xfId="0" applyFont="1" applyBorder="1" applyAlignment="1">
      <alignment/>
    </xf>
    <xf numFmtId="0" fontId="0" fillId="0" borderId="10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00" xfId="0" applyFont="1" applyBorder="1" applyAlignment="1">
      <alignment/>
    </xf>
    <xf numFmtId="0" fontId="0" fillId="0" borderId="100" xfId="0" applyFont="1" applyFill="1" applyBorder="1" applyAlignment="1">
      <alignment/>
    </xf>
    <xf numFmtId="0" fontId="0" fillId="0" borderId="46" xfId="0" applyFont="1" applyBorder="1" applyAlignment="1">
      <alignment horizontal="left"/>
    </xf>
    <xf numFmtId="0" fontId="0" fillId="0" borderId="99" xfId="0" applyFont="1" applyBorder="1" applyAlignment="1">
      <alignment/>
    </xf>
    <xf numFmtId="3" fontId="2" fillId="0" borderId="29" xfId="0" applyNumberFormat="1" applyFont="1" applyBorder="1" applyAlignment="1">
      <alignment/>
    </xf>
    <xf numFmtId="3" fontId="0" fillId="0" borderId="99" xfId="0" applyNumberFormat="1" applyFont="1" applyBorder="1" applyAlignment="1">
      <alignment/>
    </xf>
    <xf numFmtId="3" fontId="0" fillId="0" borderId="101" xfId="0" applyNumberFormat="1" applyFont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98" xfId="0" applyFont="1" applyFill="1" applyBorder="1" applyAlignment="1">
      <alignment/>
    </xf>
    <xf numFmtId="3" fontId="0" fillId="0" borderId="98" xfId="0" applyNumberFormat="1" applyFont="1" applyBorder="1" applyAlignment="1">
      <alignment/>
    </xf>
    <xf numFmtId="3" fontId="0" fillId="0" borderId="100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92" xfId="0" applyNumberFormat="1" applyFont="1" applyBorder="1" applyAlignment="1">
      <alignment/>
    </xf>
    <xf numFmtId="3" fontId="2" fillId="0" borderId="102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102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7" xfId="0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53" xfId="0" applyNumberFormat="1" applyFont="1" applyBorder="1" applyAlignment="1">
      <alignment/>
    </xf>
    <xf numFmtId="3" fontId="0" fillId="0" borderId="39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56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0" fontId="0" fillId="0" borderId="37" xfId="0" applyFont="1" applyBorder="1" applyAlignment="1">
      <alignment/>
    </xf>
    <xf numFmtId="3" fontId="0" fillId="0" borderId="37" xfId="0" applyNumberFormat="1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9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39" xfId="0" applyFont="1" applyBorder="1" applyAlignment="1">
      <alignment/>
    </xf>
    <xf numFmtId="0" fontId="19" fillId="0" borderId="61" xfId="0" applyFont="1" applyBorder="1" applyAlignment="1">
      <alignment vertical="top" wrapText="1"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0" fillId="0" borderId="27" xfId="0" applyBorder="1" applyAlignment="1">
      <alignment horizontal="center"/>
    </xf>
    <xf numFmtId="0" fontId="0" fillId="0" borderId="103" xfId="0" applyFont="1" applyBorder="1" applyAlignment="1">
      <alignment/>
    </xf>
    <xf numFmtId="0" fontId="0" fillId="0" borderId="104" xfId="0" applyFont="1" applyBorder="1" applyAlignment="1">
      <alignment/>
    </xf>
    <xf numFmtId="0" fontId="2" fillId="0" borderId="103" xfId="0" applyFont="1" applyBorder="1" applyAlignment="1">
      <alignment/>
    </xf>
    <xf numFmtId="0" fontId="0" fillId="0" borderId="105" xfId="0" applyFont="1" applyBorder="1" applyAlignment="1">
      <alignment/>
    </xf>
    <xf numFmtId="0" fontId="2" fillId="0" borderId="106" xfId="0" applyFont="1" applyBorder="1" applyAlignment="1">
      <alignment/>
    </xf>
    <xf numFmtId="0" fontId="0" fillId="0" borderId="107" xfId="0" applyFont="1" applyBorder="1" applyAlignment="1">
      <alignment/>
    </xf>
    <xf numFmtId="3" fontId="0" fillId="0" borderId="15" xfId="0" applyNumberFormat="1" applyFont="1" applyBorder="1" applyAlignment="1">
      <alignment/>
    </xf>
    <xf numFmtId="3" fontId="2" fillId="0" borderId="37" xfId="0" applyNumberFormat="1" applyFont="1" applyFill="1" applyBorder="1" applyAlignment="1">
      <alignment/>
    </xf>
    <xf numFmtId="0" fontId="2" fillId="0" borderId="108" xfId="0" applyFont="1" applyBorder="1" applyAlignment="1">
      <alignment/>
    </xf>
    <xf numFmtId="0" fontId="2" fillId="0" borderId="109" xfId="0" applyFont="1" applyBorder="1" applyAlignment="1">
      <alignment/>
    </xf>
    <xf numFmtId="0" fontId="2" fillId="0" borderId="110" xfId="0" applyFont="1" applyBorder="1" applyAlignment="1">
      <alignment/>
    </xf>
    <xf numFmtId="0" fontId="8" fillId="0" borderId="66" xfId="0" applyFont="1" applyBorder="1" applyAlignment="1">
      <alignment horizontal="center" vertical="top" wrapText="1"/>
    </xf>
    <xf numFmtId="0" fontId="19" fillId="0" borderId="111" xfId="0" applyFont="1" applyBorder="1" applyAlignment="1">
      <alignment horizontal="center" vertical="top" wrapText="1"/>
    </xf>
    <xf numFmtId="0" fontId="19" fillId="0" borderId="112" xfId="0" applyFont="1" applyBorder="1" applyAlignment="1">
      <alignment horizontal="center" vertical="top" wrapText="1"/>
    </xf>
    <xf numFmtId="0" fontId="19" fillId="0" borderId="113" xfId="0" applyFont="1" applyBorder="1" applyAlignment="1">
      <alignment horizontal="center" vertical="top" wrapText="1"/>
    </xf>
    <xf numFmtId="0" fontId="19" fillId="0" borderId="114" xfId="0" applyFont="1" applyBorder="1" applyAlignment="1">
      <alignment vertical="top" wrapText="1"/>
    </xf>
    <xf numFmtId="0" fontId="19" fillId="0" borderId="115" xfId="0" applyFont="1" applyBorder="1" applyAlignment="1">
      <alignment horizontal="right" vertical="top" wrapText="1"/>
    </xf>
    <xf numFmtId="0" fontId="19" fillId="0" borderId="116" xfId="0" applyFont="1" applyBorder="1" applyAlignment="1">
      <alignment horizontal="right" vertical="top" wrapText="1"/>
    </xf>
    <xf numFmtId="0" fontId="19" fillId="0" borderId="117" xfId="0" applyFont="1" applyBorder="1" applyAlignment="1">
      <alignment horizontal="right" vertical="top" wrapText="1"/>
    </xf>
    <xf numFmtId="0" fontId="19" fillId="0" borderId="116" xfId="0" applyFont="1" applyBorder="1" applyAlignment="1">
      <alignment vertical="top" wrapText="1"/>
    </xf>
    <xf numFmtId="0" fontId="0" fillId="0" borderId="42" xfId="0" applyBorder="1" applyAlignment="1">
      <alignment horizontal="center"/>
    </xf>
    <xf numFmtId="0" fontId="0" fillId="0" borderId="57" xfId="0" applyBorder="1" applyAlignment="1">
      <alignment horizontal="center"/>
    </xf>
    <xf numFmtId="0" fontId="3" fillId="0" borderId="88" xfId="0" applyFont="1" applyBorder="1" applyAlignment="1">
      <alignment/>
    </xf>
    <xf numFmtId="0" fontId="3" fillId="0" borderId="89" xfId="0" applyFont="1" applyBorder="1" applyAlignment="1">
      <alignment/>
    </xf>
    <xf numFmtId="0" fontId="6" fillId="0" borderId="88" xfId="0" applyFont="1" applyBorder="1" applyAlignment="1">
      <alignment/>
    </xf>
    <xf numFmtId="0" fontId="6" fillId="0" borderId="89" xfId="0" applyFont="1" applyBorder="1" applyAlignment="1">
      <alignment/>
    </xf>
    <xf numFmtId="0" fontId="6" fillId="0" borderId="90" xfId="0" applyFont="1" applyBorder="1" applyAlignment="1">
      <alignment/>
    </xf>
    <xf numFmtId="0" fontId="6" fillId="0" borderId="91" xfId="0" applyFont="1" applyBorder="1" applyAlignment="1">
      <alignment/>
    </xf>
    <xf numFmtId="0" fontId="3" fillId="0" borderId="90" xfId="0" applyFont="1" applyBorder="1" applyAlignment="1">
      <alignment/>
    </xf>
    <xf numFmtId="3" fontId="27" fillId="0" borderId="0" xfId="56" applyNumberFormat="1" applyFont="1">
      <alignment/>
      <protection/>
    </xf>
    <xf numFmtId="0" fontId="27" fillId="0" borderId="0" xfId="56" applyFont="1">
      <alignment/>
      <protection/>
    </xf>
    <xf numFmtId="3" fontId="28" fillId="0" borderId="0" xfId="56" applyNumberFormat="1" applyFont="1">
      <alignment/>
      <protection/>
    </xf>
    <xf numFmtId="0" fontId="3" fillId="0" borderId="0" xfId="56" applyFont="1" applyBorder="1" applyAlignment="1">
      <alignment horizontal="center"/>
      <protection/>
    </xf>
    <xf numFmtId="49" fontId="3" fillId="0" borderId="79" xfId="0" applyNumberFormat="1" applyFont="1" applyBorder="1" applyAlignment="1">
      <alignment horizontal="center" vertical="center" wrapText="1"/>
    </xf>
    <xf numFmtId="49" fontId="3" fillId="0" borderId="80" xfId="0" applyNumberFormat="1" applyFont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3" fontId="26" fillId="0" borderId="82" xfId="0" applyNumberFormat="1" applyFont="1" applyFill="1" applyBorder="1" applyAlignment="1">
      <alignment/>
    </xf>
    <xf numFmtId="0" fontId="22" fillId="0" borderId="70" xfId="0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6" fillId="0" borderId="49" xfId="0" applyFont="1" applyBorder="1" applyAlignment="1">
      <alignment/>
    </xf>
    <xf numFmtId="3" fontId="6" fillId="0" borderId="32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0" fontId="3" fillId="0" borderId="49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2" fillId="0" borderId="118" xfId="0" applyFont="1" applyBorder="1" applyAlignment="1">
      <alignment/>
    </xf>
    <xf numFmtId="0" fontId="6" fillId="0" borderId="119" xfId="0" applyFont="1" applyBorder="1" applyAlignment="1">
      <alignment/>
    </xf>
    <xf numFmtId="0" fontId="6" fillId="0" borderId="120" xfId="0" applyFont="1" applyBorder="1" applyAlignment="1">
      <alignment/>
    </xf>
    <xf numFmtId="0" fontId="6" fillId="0" borderId="121" xfId="0" applyFont="1" applyBorder="1" applyAlignment="1">
      <alignment/>
    </xf>
    <xf numFmtId="0" fontId="6" fillId="0" borderId="122" xfId="0" applyFont="1" applyBorder="1" applyAlignment="1">
      <alignment/>
    </xf>
    <xf numFmtId="0" fontId="27" fillId="0" borderId="0" xfId="0" applyFont="1" applyAlignment="1">
      <alignment/>
    </xf>
    <xf numFmtId="0" fontId="3" fillId="0" borderId="93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29" fillId="0" borderId="93" xfId="0" applyFont="1" applyBorder="1" applyAlignment="1">
      <alignment/>
    </xf>
    <xf numFmtId="3" fontId="29" fillId="0" borderId="11" xfId="0" applyNumberFormat="1" applyFont="1" applyBorder="1" applyAlignment="1">
      <alignment/>
    </xf>
    <xf numFmtId="0" fontId="30" fillId="0" borderId="0" xfId="0" applyFont="1" applyAlignment="1">
      <alignment/>
    </xf>
    <xf numFmtId="0" fontId="6" fillId="0" borderId="29" xfId="0" applyFont="1" applyBorder="1" applyAlignment="1">
      <alignment/>
    </xf>
    <xf numFmtId="0" fontId="6" fillId="0" borderId="48" xfId="0" applyFont="1" applyBorder="1" applyAlignment="1">
      <alignment/>
    </xf>
    <xf numFmtId="0" fontId="6" fillId="0" borderId="28" xfId="0" applyFont="1" applyBorder="1" applyAlignment="1">
      <alignment/>
    </xf>
    <xf numFmtId="0" fontId="3" fillId="0" borderId="32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6" fillId="0" borderId="3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92" xfId="0" applyFont="1" applyBorder="1" applyAlignment="1">
      <alignment/>
    </xf>
    <xf numFmtId="0" fontId="3" fillId="0" borderId="55" xfId="0" applyFont="1" applyBorder="1" applyAlignment="1">
      <alignment/>
    </xf>
    <xf numFmtId="0" fontId="6" fillId="0" borderId="54" xfId="0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3" fontId="10" fillId="0" borderId="25" xfId="0" applyNumberFormat="1" applyFont="1" applyBorder="1" applyAlignment="1">
      <alignment horizontal="right" vertical="top" wrapText="1"/>
    </xf>
    <xf numFmtId="1" fontId="11" fillId="0" borderId="39" xfId="0" applyNumberFormat="1" applyFont="1" applyBorder="1" applyAlignment="1">
      <alignment horizontal="right" vertical="top" wrapText="1"/>
    </xf>
    <xf numFmtId="1" fontId="11" fillId="0" borderId="40" xfId="0" applyNumberFormat="1" applyFont="1" applyBorder="1" applyAlignment="1">
      <alignment horizontal="right" vertical="top" wrapText="1"/>
    </xf>
    <xf numFmtId="1" fontId="11" fillId="0" borderId="56" xfId="0" applyNumberFormat="1" applyFont="1" applyBorder="1" applyAlignment="1">
      <alignment horizontal="right" vertical="top" wrapText="1"/>
    </xf>
    <xf numFmtId="0" fontId="0" fillId="0" borderId="23" xfId="0" applyFont="1" applyBorder="1" applyAlignment="1">
      <alignment/>
    </xf>
    <xf numFmtId="3" fontId="68" fillId="0" borderId="5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0" fillId="0" borderId="101" xfId="0" applyBorder="1" applyAlignment="1">
      <alignment/>
    </xf>
    <xf numFmtId="0" fontId="0" fillId="0" borderId="100" xfId="0" applyBorder="1" applyAlignment="1">
      <alignment/>
    </xf>
    <xf numFmtId="0" fontId="2" fillId="0" borderId="123" xfId="0" applyFont="1" applyBorder="1" applyAlignment="1">
      <alignment/>
    </xf>
    <xf numFmtId="0" fontId="3" fillId="0" borderId="85" xfId="0" applyFont="1" applyBorder="1" applyAlignment="1">
      <alignment/>
    </xf>
    <xf numFmtId="0" fontId="3" fillId="0" borderId="86" xfId="0" applyFont="1" applyBorder="1" applyAlignment="1">
      <alignment/>
    </xf>
    <xf numFmtId="0" fontId="3" fillId="0" borderId="87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24" xfId="0" applyFont="1" applyBorder="1" applyAlignment="1">
      <alignment/>
    </xf>
    <xf numFmtId="0" fontId="29" fillId="0" borderId="122" xfId="0" applyFont="1" applyBorder="1" applyAlignment="1">
      <alignment/>
    </xf>
    <xf numFmtId="0" fontId="6" fillId="0" borderId="86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6" fillId="0" borderId="46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47" xfId="0" applyFont="1" applyBorder="1" applyAlignment="1">
      <alignment/>
    </xf>
    <xf numFmtId="0" fontId="3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95" xfId="0" applyFont="1" applyBorder="1" applyAlignment="1">
      <alignment/>
    </xf>
    <xf numFmtId="0" fontId="6" fillId="0" borderId="79" xfId="0" applyFont="1" applyBorder="1" applyAlignment="1">
      <alignment/>
    </xf>
    <xf numFmtId="3" fontId="3" fillId="0" borderId="125" xfId="0" applyNumberFormat="1" applyFont="1" applyBorder="1" applyAlignment="1">
      <alignment/>
    </xf>
    <xf numFmtId="3" fontId="3" fillId="0" borderId="95" xfId="0" applyNumberFormat="1" applyFont="1" applyBorder="1" applyAlignment="1">
      <alignment/>
    </xf>
    <xf numFmtId="3" fontId="29" fillId="0" borderId="122" xfId="0" applyNumberFormat="1" applyFont="1" applyBorder="1" applyAlignment="1">
      <alignment/>
    </xf>
    <xf numFmtId="3" fontId="3" fillId="0" borderId="122" xfId="0" applyNumberFormat="1" applyFont="1" applyBorder="1" applyAlignment="1">
      <alignment/>
    </xf>
    <xf numFmtId="3" fontId="3" fillId="0" borderId="86" xfId="0" applyNumberFormat="1" applyFont="1" applyBorder="1" applyAlignment="1">
      <alignment/>
    </xf>
    <xf numFmtId="0" fontId="6" fillId="0" borderId="112" xfId="0" applyFont="1" applyBorder="1" applyAlignment="1">
      <alignment/>
    </xf>
    <xf numFmtId="0" fontId="3" fillId="0" borderId="112" xfId="0" applyFont="1" applyBorder="1" applyAlignment="1">
      <alignment/>
    </xf>
    <xf numFmtId="3" fontId="3" fillId="0" borderId="112" xfId="0" applyNumberFormat="1" applyFont="1" applyBorder="1" applyAlignment="1">
      <alignment/>
    </xf>
    <xf numFmtId="0" fontId="6" fillId="0" borderId="112" xfId="0" applyFont="1" applyFill="1" applyBorder="1" applyAlignment="1">
      <alignment/>
    </xf>
    <xf numFmtId="3" fontId="29" fillId="0" borderId="112" xfId="0" applyNumberFormat="1" applyFont="1" applyBorder="1" applyAlignment="1">
      <alignment/>
    </xf>
    <xf numFmtId="3" fontId="3" fillId="0" borderId="111" xfId="0" applyNumberFormat="1" applyFont="1" applyBorder="1" applyAlignment="1">
      <alignment/>
    </xf>
    <xf numFmtId="0" fontId="3" fillId="0" borderId="126" xfId="0" applyFont="1" applyBorder="1" applyAlignment="1">
      <alignment/>
    </xf>
    <xf numFmtId="3" fontId="6" fillId="0" borderId="79" xfId="0" applyNumberFormat="1" applyFont="1" applyBorder="1" applyAlignment="1">
      <alignment/>
    </xf>
    <xf numFmtId="3" fontId="6" fillId="0" borderId="120" xfId="0" applyNumberFormat="1" applyFont="1" applyBorder="1" applyAlignment="1">
      <alignment/>
    </xf>
    <xf numFmtId="0" fontId="2" fillId="0" borderId="98" xfId="0" applyFont="1" applyBorder="1" applyAlignment="1">
      <alignment/>
    </xf>
    <xf numFmtId="0" fontId="0" fillId="0" borderId="98" xfId="0" applyBorder="1" applyAlignment="1">
      <alignment/>
    </xf>
    <xf numFmtId="3" fontId="2" fillId="0" borderId="98" xfId="0" applyNumberFormat="1" applyFont="1" applyBorder="1" applyAlignment="1">
      <alignment/>
    </xf>
    <xf numFmtId="3" fontId="0" fillId="0" borderId="98" xfId="0" applyNumberFormat="1" applyBorder="1" applyAlignment="1">
      <alignment/>
    </xf>
    <xf numFmtId="3" fontId="3" fillId="0" borderId="98" xfId="0" applyNumberFormat="1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9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0" fillId="0" borderId="127" xfId="0" applyBorder="1" applyAlignment="1">
      <alignment/>
    </xf>
    <xf numFmtId="0" fontId="0" fillId="0" borderId="128" xfId="0" applyBorder="1" applyAlignment="1">
      <alignment/>
    </xf>
    <xf numFmtId="0" fontId="3" fillId="0" borderId="129" xfId="0" applyFont="1" applyBorder="1" applyAlignment="1">
      <alignment horizontal="center"/>
    </xf>
    <xf numFmtId="0" fontId="3" fillId="0" borderId="130" xfId="0" applyFont="1" applyBorder="1" applyAlignment="1">
      <alignment horizontal="center"/>
    </xf>
    <xf numFmtId="0" fontId="3" fillId="0" borderId="13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9" fillId="0" borderId="132" xfId="0" applyFont="1" applyBorder="1" applyAlignment="1">
      <alignment/>
    </xf>
    <xf numFmtId="0" fontId="29" fillId="0" borderId="86" xfId="0" applyFont="1" applyBorder="1" applyAlignment="1">
      <alignment/>
    </xf>
    <xf numFmtId="0" fontId="0" fillId="0" borderId="0" xfId="56" applyAlignment="1">
      <alignment vertical="center"/>
      <protection/>
    </xf>
    <xf numFmtId="0" fontId="0" fillId="0" borderId="22" xfId="0" applyBorder="1" applyAlignment="1">
      <alignment/>
    </xf>
    <xf numFmtId="0" fontId="0" fillId="0" borderId="12" xfId="0" applyBorder="1" applyAlignment="1">
      <alignment/>
    </xf>
    <xf numFmtId="0" fontId="0" fillId="0" borderId="42" xfId="0" applyBorder="1" applyAlignment="1">
      <alignment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53" xfId="0" applyBorder="1" applyAlignment="1">
      <alignment/>
    </xf>
    <xf numFmtId="0" fontId="7" fillId="0" borderId="0" xfId="0" applyFont="1" applyAlignment="1">
      <alignment horizontal="center"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3" fillId="0" borderId="22" xfId="56" applyFont="1" applyBorder="1" applyAlignment="1">
      <alignment horizontal="center"/>
      <protection/>
    </xf>
    <xf numFmtId="0" fontId="3" fillId="0" borderId="12" xfId="56" applyFont="1" applyBorder="1" applyAlignment="1">
      <alignment horizontal="center"/>
      <protection/>
    </xf>
    <xf numFmtId="0" fontId="3" fillId="0" borderId="42" xfId="56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2" fillId="0" borderId="133" xfId="0" applyFont="1" applyBorder="1" applyAlignment="1">
      <alignment/>
    </xf>
    <xf numFmtId="0" fontId="2" fillId="0" borderId="134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0" xfId="0" applyFont="1" applyAlignment="1">
      <alignment/>
    </xf>
    <xf numFmtId="0" fontId="3" fillId="0" borderId="122" xfId="0" applyFont="1" applyBorder="1" applyAlignment="1">
      <alignment horizontal="center"/>
    </xf>
    <xf numFmtId="0" fontId="17" fillId="0" borderId="73" xfId="0" applyFont="1" applyBorder="1" applyAlignment="1">
      <alignment vertical="top" wrapText="1"/>
    </xf>
    <xf numFmtId="0" fontId="17" fillId="0" borderId="21" xfId="0" applyFont="1" applyBorder="1" applyAlignment="1">
      <alignment vertical="top" wrapText="1"/>
    </xf>
    <xf numFmtId="0" fontId="17" fillId="0" borderId="72" xfId="0" applyFont="1" applyBorder="1" applyAlignment="1">
      <alignment horizontal="right" vertical="top" wrapText="1"/>
    </xf>
    <xf numFmtId="0" fontId="17" fillId="0" borderId="69" xfId="0" applyFont="1" applyBorder="1" applyAlignment="1">
      <alignment horizontal="right" vertical="top" wrapText="1"/>
    </xf>
    <xf numFmtId="0" fontId="17" fillId="0" borderId="73" xfId="0" applyFont="1" applyBorder="1" applyAlignment="1">
      <alignment horizontal="left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61" xfId="0" applyFont="1" applyBorder="1" applyAlignment="1">
      <alignment horizontal="left" vertical="top" wrapText="1"/>
    </xf>
    <xf numFmtId="0" fontId="22" fillId="0" borderId="72" xfId="0" applyFont="1" applyBorder="1" applyAlignment="1">
      <alignment horizontal="right" vertical="top" wrapText="1"/>
    </xf>
    <xf numFmtId="0" fontId="22" fillId="0" borderId="69" xfId="0" applyFont="1" applyBorder="1" applyAlignment="1">
      <alignment horizontal="right" vertical="top" wrapText="1"/>
    </xf>
    <xf numFmtId="0" fontId="9" fillId="0" borderId="0" xfId="0" applyFont="1" applyAlignment="1">
      <alignment horizontal="center" wrapText="1"/>
    </xf>
    <xf numFmtId="0" fontId="9" fillId="0" borderId="68" xfId="0" applyFont="1" applyBorder="1" applyAlignment="1">
      <alignment horizontal="center" vertical="top" wrapText="1"/>
    </xf>
    <xf numFmtId="0" fontId="9" fillId="0" borderId="70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17" fillId="0" borderId="68" xfId="0" applyFont="1" applyBorder="1" applyAlignment="1">
      <alignment horizontal="center" vertical="top" wrapText="1"/>
    </xf>
    <xf numFmtId="0" fontId="17" fillId="0" borderId="66" xfId="0" applyFont="1" applyBorder="1" applyAlignment="1">
      <alignment horizontal="center" vertical="top" wrapText="1"/>
    </xf>
    <xf numFmtId="0" fontId="17" fillId="0" borderId="7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7" fillId="0" borderId="69" xfId="0" applyFont="1" applyBorder="1" applyAlignment="1">
      <alignment horizontal="center" vertical="top" wrapText="1"/>
    </xf>
    <xf numFmtId="0" fontId="17" fillId="0" borderId="72" xfId="0" applyFont="1" applyBorder="1" applyAlignment="1">
      <alignment vertical="top" wrapText="1"/>
    </xf>
    <xf numFmtId="0" fontId="17" fillId="0" borderId="12" xfId="0" applyFont="1" applyBorder="1" applyAlignment="1">
      <alignment vertical="top" wrapText="1"/>
    </xf>
    <xf numFmtId="0" fontId="22" fillId="0" borderId="77" xfId="0" applyFont="1" applyBorder="1" applyAlignment="1">
      <alignment horizontal="right" vertical="top" wrapText="1"/>
    </xf>
    <xf numFmtId="0" fontId="22" fillId="0" borderId="66" xfId="0" applyFont="1" applyBorder="1" applyAlignment="1">
      <alignment horizontal="right" vertical="top" wrapText="1"/>
    </xf>
    <xf numFmtId="0" fontId="3" fillId="0" borderId="79" xfId="0" applyFont="1" applyBorder="1" applyAlignment="1">
      <alignment horizontal="center"/>
    </xf>
    <xf numFmtId="0" fontId="3" fillId="0" borderId="80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29" fillId="0" borderId="10" xfId="0" applyFont="1" applyBorder="1" applyAlignment="1">
      <alignment/>
    </xf>
    <xf numFmtId="0" fontId="29" fillId="0" borderId="25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0" fillId="0" borderId="135" xfId="0" applyFont="1" applyBorder="1" applyAlignment="1">
      <alignment horizontal="center" wrapText="1"/>
    </xf>
    <xf numFmtId="0" fontId="0" fillId="0" borderId="96" xfId="0" applyFont="1" applyBorder="1" applyAlignment="1">
      <alignment horizontal="center" wrapText="1"/>
    </xf>
    <xf numFmtId="0" fontId="2" fillId="0" borderId="136" xfId="0" applyFont="1" applyBorder="1" applyAlignment="1">
      <alignment horizontal="center" wrapText="1"/>
    </xf>
    <xf numFmtId="0" fontId="0" fillId="0" borderId="82" xfId="0" applyFont="1" applyBorder="1" applyAlignment="1">
      <alignment horizontal="center" wrapText="1"/>
    </xf>
    <xf numFmtId="0" fontId="0" fillId="0" borderId="96" xfId="0" applyBorder="1" applyAlignment="1">
      <alignment horizontal="center" wrapText="1"/>
    </xf>
    <xf numFmtId="0" fontId="2" fillId="0" borderId="46" xfId="0" applyFont="1" applyBorder="1" applyAlignment="1">
      <alignment horizontal="center"/>
    </xf>
    <xf numFmtId="0" fontId="2" fillId="0" borderId="99" xfId="0" applyFont="1" applyBorder="1" applyAlignment="1">
      <alignment horizontal="center"/>
    </xf>
    <xf numFmtId="0" fontId="2" fillId="0" borderId="101" xfId="0" applyFont="1" applyBorder="1" applyAlignment="1">
      <alignment horizontal="center"/>
    </xf>
    <xf numFmtId="0" fontId="19" fillId="0" borderId="95" xfId="0" applyFont="1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19" fillId="0" borderId="61" xfId="0" applyFont="1" applyBorder="1" applyAlignment="1">
      <alignment vertical="top" wrapText="1"/>
    </xf>
    <xf numFmtId="0" fontId="22" fillId="0" borderId="22" xfId="0" applyFont="1" applyBorder="1" applyAlignment="1">
      <alignment vertical="top" wrapText="1"/>
    </xf>
    <xf numFmtId="0" fontId="22" fillId="0" borderId="69" xfId="0" applyFont="1" applyBorder="1" applyAlignment="1">
      <alignment vertical="top" wrapText="1"/>
    </xf>
    <xf numFmtId="0" fontId="16" fillId="0" borderId="137" xfId="0" applyFont="1" applyBorder="1" applyAlignment="1">
      <alignment horizontal="center" vertical="center" textRotation="90" shrinkToFit="1"/>
    </xf>
    <xf numFmtId="0" fontId="16" fillId="0" borderId="62" xfId="0" applyFont="1" applyBorder="1" applyAlignment="1">
      <alignment horizontal="center" vertical="center" textRotation="90" shrinkToFit="1"/>
    </xf>
    <xf numFmtId="0" fontId="20" fillId="0" borderId="138" xfId="0" applyFont="1" applyBorder="1" applyAlignment="1">
      <alignment horizontal="center" vertical="top" wrapText="1"/>
    </xf>
    <xf numFmtId="0" fontId="20" fillId="0" borderId="139" xfId="0" applyFont="1" applyBorder="1" applyAlignment="1">
      <alignment horizontal="center" vertical="top" wrapText="1"/>
    </xf>
    <xf numFmtId="0" fontId="20" fillId="0" borderId="140" xfId="0" applyFont="1" applyBorder="1" applyAlignment="1">
      <alignment horizontal="center" vertical="top" wrapText="1"/>
    </xf>
    <xf numFmtId="0" fontId="19" fillId="0" borderId="141" xfId="0" applyFont="1" applyBorder="1" applyAlignment="1">
      <alignment horizontal="center" vertical="top" wrapText="1"/>
    </xf>
    <xf numFmtId="0" fontId="19" fillId="0" borderId="62" xfId="0" applyFont="1" applyBorder="1" applyAlignment="1">
      <alignment horizontal="center" vertical="top" wrapText="1"/>
    </xf>
    <xf numFmtId="0" fontId="19" fillId="0" borderId="44" xfId="0" applyFont="1" applyBorder="1" applyAlignment="1">
      <alignment vertical="top" wrapText="1"/>
    </xf>
    <xf numFmtId="0" fontId="19" fillId="0" borderId="81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19" fillId="0" borderId="22" xfId="0" applyFont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69" xfId="0" applyFont="1" applyBorder="1" applyAlignment="1">
      <alignment vertical="top"/>
    </xf>
    <xf numFmtId="0" fontId="19" fillId="0" borderId="22" xfId="0" applyFont="1" applyBorder="1" applyAlignment="1">
      <alignment vertical="top" wrapText="1"/>
    </xf>
    <xf numFmtId="0" fontId="19" fillId="0" borderId="12" xfId="0" applyFont="1" applyBorder="1" applyAlignment="1">
      <alignment vertical="top" wrapText="1"/>
    </xf>
    <xf numFmtId="0" fontId="19" fillId="0" borderId="69" xfId="0" applyFont="1" applyBorder="1" applyAlignment="1">
      <alignment vertical="top" wrapText="1"/>
    </xf>
    <xf numFmtId="0" fontId="10" fillId="0" borderId="0" xfId="0" applyFont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27" xfId="0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0" fillId="0" borderId="39" xfId="0" applyBorder="1" applyAlignment="1">
      <alignment vertical="center"/>
    </xf>
    <xf numFmtId="0" fontId="13" fillId="0" borderId="0" xfId="0" applyNumberFormat="1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02" xfId="0" applyFont="1" applyBorder="1" applyAlignment="1">
      <alignment horizontal="center" wrapText="1"/>
    </xf>
    <xf numFmtId="0" fontId="2" fillId="0" borderId="0" xfId="0" applyFont="1" applyAlignment="1">
      <alignment horizontal="center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G28"/>
  <sheetViews>
    <sheetView zoomScalePageLayoutView="0" workbookViewId="0" topLeftCell="A1">
      <selection activeCell="K14" sqref="K14"/>
    </sheetView>
  </sheetViews>
  <sheetFormatPr defaultColWidth="9.140625" defaultRowHeight="12.75"/>
  <cols>
    <col min="1" max="1" width="6.7109375" style="1" customWidth="1"/>
    <col min="2" max="2" width="6.00390625" style="0" customWidth="1"/>
    <col min="3" max="3" width="6.140625" style="0" customWidth="1"/>
    <col min="4" max="4" width="69.8515625" style="0" customWidth="1"/>
    <col min="6" max="6" width="14.140625" style="0" bestFit="1" customWidth="1"/>
    <col min="7" max="7" width="11.28125" style="0" customWidth="1"/>
  </cols>
  <sheetData>
    <row r="1" spans="1:7" ht="23.25" customHeight="1" thickTop="1">
      <c r="A1" s="519" t="s">
        <v>37</v>
      </c>
      <c r="B1" s="520"/>
      <c r="C1" s="520"/>
      <c r="D1" s="520"/>
      <c r="E1" s="520"/>
      <c r="F1" s="520"/>
      <c r="G1" s="517"/>
    </row>
    <row r="2" spans="1:7" ht="26.25" customHeight="1" thickBot="1">
      <c r="A2" s="521" t="s">
        <v>502</v>
      </c>
      <c r="B2" s="522"/>
      <c r="C2" s="522"/>
      <c r="D2" s="522"/>
      <c r="E2" s="522"/>
      <c r="F2" s="522"/>
      <c r="G2" s="518" t="s">
        <v>538</v>
      </c>
    </row>
    <row r="3" spans="1:7" ht="26.25" customHeight="1" thickBot="1" thickTop="1">
      <c r="A3" s="420" t="s">
        <v>238</v>
      </c>
      <c r="B3" s="125" t="s">
        <v>239</v>
      </c>
      <c r="C3" s="128"/>
      <c r="D3" s="129"/>
      <c r="E3" s="128"/>
      <c r="F3" s="485">
        <f>SUM(F4:F6)</f>
        <v>169869</v>
      </c>
      <c r="G3" s="505">
        <f>SUM(G4:G6)</f>
        <v>171807</v>
      </c>
    </row>
    <row r="4" spans="1:7" ht="26.25" customHeight="1" thickBot="1">
      <c r="A4" s="421"/>
      <c r="B4" s="130" t="s">
        <v>240</v>
      </c>
      <c r="C4" s="130" t="s">
        <v>426</v>
      </c>
      <c r="D4" s="131"/>
      <c r="E4" s="130"/>
      <c r="F4" s="486">
        <v>148500</v>
      </c>
      <c r="G4" s="499">
        <v>150438</v>
      </c>
    </row>
    <row r="5" spans="1:7" ht="26.25" customHeight="1" thickBot="1">
      <c r="A5" s="421"/>
      <c r="B5" s="130"/>
      <c r="C5" s="130" t="s">
        <v>466</v>
      </c>
      <c r="D5" s="131"/>
      <c r="E5" s="130"/>
      <c r="F5" s="487"/>
      <c r="G5" s="499"/>
    </row>
    <row r="6" spans="1:7" ht="26.25" customHeight="1" thickBot="1">
      <c r="A6" s="421"/>
      <c r="B6" s="130" t="s">
        <v>429</v>
      </c>
      <c r="C6" s="130" t="s">
        <v>430</v>
      </c>
      <c r="D6" s="131"/>
      <c r="E6" s="272"/>
      <c r="F6" s="488">
        <v>21369</v>
      </c>
      <c r="G6" s="499">
        <v>21369</v>
      </c>
    </row>
    <row r="7" spans="1:7" s="1" customFormat="1" ht="26.25" customHeight="1" thickBot="1">
      <c r="A7" s="420" t="s">
        <v>242</v>
      </c>
      <c r="B7" s="125" t="s">
        <v>243</v>
      </c>
      <c r="C7" s="125"/>
      <c r="D7" s="257"/>
      <c r="E7" s="125"/>
      <c r="F7" s="489">
        <v>0</v>
      </c>
      <c r="G7" s="500">
        <v>0</v>
      </c>
    </row>
    <row r="8" spans="1:7" s="7" customFormat="1" ht="26.25" customHeight="1" thickBot="1">
      <c r="A8" s="422"/>
      <c r="B8" s="128" t="s">
        <v>266</v>
      </c>
      <c r="C8" s="128" t="s">
        <v>267</v>
      </c>
      <c r="D8" s="129"/>
      <c r="E8" s="128"/>
      <c r="F8" s="490">
        <v>0</v>
      </c>
      <c r="G8" s="499"/>
    </row>
    <row r="9" spans="1:7" s="1" customFormat="1" ht="26.25" customHeight="1" thickBot="1">
      <c r="A9" s="420" t="s">
        <v>244</v>
      </c>
      <c r="B9" s="125" t="s">
        <v>80</v>
      </c>
      <c r="C9" s="125"/>
      <c r="D9" s="257"/>
      <c r="E9" s="125"/>
      <c r="F9" s="489">
        <f>SUM(F11:F14)</f>
        <v>53000</v>
      </c>
      <c r="G9" s="500">
        <v>53000</v>
      </c>
    </row>
    <row r="10" spans="1:7" s="7" customFormat="1" ht="26.25" customHeight="1" thickBot="1">
      <c r="A10" s="423"/>
      <c r="B10" s="130" t="s">
        <v>245</v>
      </c>
      <c r="C10" s="130" t="s">
        <v>246</v>
      </c>
      <c r="D10" s="131"/>
      <c r="E10" s="130"/>
      <c r="F10" s="491"/>
      <c r="G10" s="499"/>
    </row>
    <row r="11" spans="1:7" s="7" customFormat="1" ht="26.25" customHeight="1" thickBot="1">
      <c r="A11" s="423"/>
      <c r="B11" s="130"/>
      <c r="C11" s="130" t="s">
        <v>247</v>
      </c>
      <c r="D11" s="131" t="s">
        <v>248</v>
      </c>
      <c r="E11" s="130"/>
      <c r="F11" s="491">
        <v>45000</v>
      </c>
      <c r="G11" s="499"/>
    </row>
    <row r="12" spans="1:7" s="7" customFormat="1" ht="26.25" customHeight="1" thickBot="1">
      <c r="A12" s="423"/>
      <c r="B12" s="130"/>
      <c r="C12" s="130" t="s">
        <v>249</v>
      </c>
      <c r="D12" s="131" t="s">
        <v>250</v>
      </c>
      <c r="E12" s="130"/>
      <c r="F12" s="491">
        <v>7000</v>
      </c>
      <c r="G12" s="499"/>
    </row>
    <row r="13" spans="1:7" s="7" customFormat="1" ht="26.25" customHeight="1" thickBot="1">
      <c r="A13" s="423"/>
      <c r="B13" s="130"/>
      <c r="C13" s="130" t="s">
        <v>251</v>
      </c>
      <c r="D13" s="131" t="s">
        <v>252</v>
      </c>
      <c r="E13" s="130"/>
      <c r="F13" s="491"/>
      <c r="G13" s="499"/>
    </row>
    <row r="14" spans="1:7" s="7" customFormat="1" ht="26.25" customHeight="1" thickBot="1">
      <c r="A14" s="423"/>
      <c r="B14" s="130" t="s">
        <v>253</v>
      </c>
      <c r="C14" s="130" t="s">
        <v>254</v>
      </c>
      <c r="D14" s="131"/>
      <c r="E14" s="272"/>
      <c r="F14" s="491">
        <v>1000</v>
      </c>
      <c r="G14" s="499"/>
    </row>
    <row r="15" spans="1:7" ht="18" customHeight="1" thickBot="1">
      <c r="A15" s="420" t="s">
        <v>255</v>
      </c>
      <c r="B15" s="125" t="s">
        <v>39</v>
      </c>
      <c r="C15" s="128"/>
      <c r="D15" s="129"/>
      <c r="E15" s="128"/>
      <c r="F15" s="485">
        <v>22150</v>
      </c>
      <c r="G15" s="500">
        <v>23555</v>
      </c>
    </row>
    <row r="16" spans="1:7" s="3" customFormat="1" ht="18" customHeight="1" thickBot="1">
      <c r="A16" s="420" t="s">
        <v>256</v>
      </c>
      <c r="B16" s="125" t="s">
        <v>257</v>
      </c>
      <c r="C16" s="125"/>
      <c r="D16" s="257"/>
      <c r="E16" s="125"/>
      <c r="F16" s="489">
        <v>0</v>
      </c>
      <c r="G16" s="500"/>
    </row>
    <row r="17" spans="1:7" s="7" customFormat="1" ht="18" customHeight="1" thickBot="1">
      <c r="A17" s="423"/>
      <c r="B17" s="272" t="s">
        <v>258</v>
      </c>
      <c r="C17" s="130" t="s">
        <v>259</v>
      </c>
      <c r="D17" s="131"/>
      <c r="E17" s="272"/>
      <c r="F17" s="491"/>
      <c r="G17" s="499"/>
    </row>
    <row r="18" spans="1:7" s="258" customFormat="1" ht="18" customHeight="1" thickBot="1">
      <c r="A18" s="420" t="s">
        <v>260</v>
      </c>
      <c r="B18" s="262" t="s">
        <v>261</v>
      </c>
      <c r="C18" s="128"/>
      <c r="D18" s="129"/>
      <c r="E18" s="128"/>
      <c r="F18" s="489">
        <v>0</v>
      </c>
      <c r="G18" s="499">
        <v>0</v>
      </c>
    </row>
    <row r="19" spans="1:7" s="258" customFormat="1" ht="18" customHeight="1" thickBot="1">
      <c r="A19" s="424"/>
      <c r="B19" s="272" t="s">
        <v>262</v>
      </c>
      <c r="C19" s="130" t="s">
        <v>263</v>
      </c>
      <c r="D19" s="260"/>
      <c r="E19" s="130"/>
      <c r="F19" s="492"/>
      <c r="G19" s="499"/>
    </row>
    <row r="20" spans="1:7" ht="18" customHeight="1" thickBot="1">
      <c r="A20" s="420" t="s">
        <v>264</v>
      </c>
      <c r="B20" s="125" t="s">
        <v>265</v>
      </c>
      <c r="C20" s="128"/>
      <c r="D20" s="129"/>
      <c r="E20" s="128"/>
      <c r="F20" s="489">
        <f>SUM(F21)</f>
        <v>15870</v>
      </c>
      <c r="G20" s="500">
        <v>15870</v>
      </c>
    </row>
    <row r="21" spans="1:7" s="7" customFormat="1" ht="18" customHeight="1" thickBot="1">
      <c r="A21" s="425"/>
      <c r="B21" s="266" t="s">
        <v>268</v>
      </c>
      <c r="C21" s="266" t="s">
        <v>269</v>
      </c>
      <c r="D21" s="267"/>
      <c r="E21" s="266"/>
      <c r="F21" s="493">
        <v>15870</v>
      </c>
      <c r="G21" s="499"/>
    </row>
    <row r="22" spans="1:7" s="265" customFormat="1" ht="18" customHeight="1" thickBot="1" thickTop="1">
      <c r="A22" s="478" t="s">
        <v>274</v>
      </c>
      <c r="B22" s="479" t="s">
        <v>275</v>
      </c>
      <c r="C22" s="479"/>
      <c r="D22" s="480"/>
      <c r="E22" s="479"/>
      <c r="F22" s="494">
        <f>(F3+F7+F9+F15+F20)</f>
        <v>260889</v>
      </c>
      <c r="G22" s="501">
        <f>(G3+G7+G9+G15+G20)</f>
        <v>264232</v>
      </c>
    </row>
    <row r="23" spans="1:7" ht="18" customHeight="1" thickBot="1" thickTop="1">
      <c r="A23" s="426" t="s">
        <v>270</v>
      </c>
      <c r="B23" s="268" t="s">
        <v>271</v>
      </c>
      <c r="C23" s="268"/>
      <c r="D23" s="260"/>
      <c r="E23" s="481"/>
      <c r="F23" s="495">
        <f>SUM(F24:F25)</f>
        <v>40800</v>
      </c>
      <c r="G23" s="501">
        <f>SUM(G24:G25)</f>
        <v>40800</v>
      </c>
    </row>
    <row r="24" spans="1:7" s="7" customFormat="1" ht="18" customHeight="1" thickBot="1">
      <c r="A24" s="425"/>
      <c r="B24" s="266" t="s">
        <v>272</v>
      </c>
      <c r="C24" s="266" t="s">
        <v>273</v>
      </c>
      <c r="D24" s="267"/>
      <c r="E24" s="266"/>
      <c r="F24" s="506">
        <v>35360</v>
      </c>
      <c r="G24" s="499">
        <v>35360</v>
      </c>
    </row>
    <row r="25" spans="1:7" s="7" customFormat="1" ht="18" customHeight="1" thickBot="1">
      <c r="A25" s="447"/>
      <c r="B25" s="448" t="s">
        <v>521</v>
      </c>
      <c r="C25" s="448" t="s">
        <v>522</v>
      </c>
      <c r="D25" s="448"/>
      <c r="E25" s="482"/>
      <c r="F25" s="507">
        <v>5440</v>
      </c>
      <c r="G25" s="502">
        <v>5440</v>
      </c>
    </row>
    <row r="26" spans="1:7" s="451" customFormat="1" ht="18" customHeight="1" thickBot="1" thickTop="1">
      <c r="A26" s="523" t="s">
        <v>525</v>
      </c>
      <c r="B26" s="524"/>
      <c r="C26" s="524"/>
      <c r="D26" s="524"/>
      <c r="E26" s="483"/>
      <c r="F26" s="496">
        <f>(F22+F23)</f>
        <v>301689</v>
      </c>
      <c r="G26" s="503">
        <f>(G22+G23)</f>
        <v>305032</v>
      </c>
    </row>
    <row r="27" spans="1:7" s="7" customFormat="1" ht="18" customHeight="1" thickBot="1" thickTop="1">
      <c r="A27" s="449"/>
      <c r="B27" s="450" t="s">
        <v>524</v>
      </c>
      <c r="C27" s="450" t="s">
        <v>526</v>
      </c>
      <c r="D27" s="450"/>
      <c r="E27" s="450"/>
      <c r="F27" s="497">
        <v>108502</v>
      </c>
      <c r="G27" s="502">
        <v>108542</v>
      </c>
    </row>
    <row r="28" spans="1:7" ht="18" customHeight="1" thickBot="1" thickTop="1">
      <c r="A28" s="269" t="s">
        <v>45</v>
      </c>
      <c r="B28" s="484"/>
      <c r="C28" s="484"/>
      <c r="D28" s="484"/>
      <c r="E28" s="270"/>
      <c r="F28" s="498">
        <f>(F22+F23+F27)</f>
        <v>410191</v>
      </c>
      <c r="G28" s="504">
        <f>(G22+G23+G27)</f>
        <v>413574</v>
      </c>
    </row>
    <row r="29" ht="13.5" thickTop="1"/>
  </sheetData>
  <sheetProtection/>
  <mergeCells count="3">
    <mergeCell ref="A1:F1"/>
    <mergeCell ref="A2:F2"/>
    <mergeCell ref="A26:D26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1"/>
  <headerFooter alignWithMargins="0">
    <oddHeader>&amp;R1.sz. melléklet
e Ft- ban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4:U30"/>
  <sheetViews>
    <sheetView view="pageLayout" workbookViewId="0" topLeftCell="A4">
      <selection activeCell="A4" sqref="A4:U4"/>
    </sheetView>
  </sheetViews>
  <sheetFormatPr defaultColWidth="1.7109375" defaultRowHeight="12.75"/>
  <cols>
    <col min="1" max="1" width="6.421875" style="0" customWidth="1"/>
    <col min="2" max="2" width="41.140625" style="0" customWidth="1"/>
    <col min="3" max="3" width="9.57421875" style="0" customWidth="1"/>
    <col min="4" max="4" width="10.28125" style="0" customWidth="1"/>
    <col min="5" max="5" width="9.28125" style="0" customWidth="1"/>
    <col min="6" max="6" width="8.8515625" style="0" customWidth="1"/>
    <col min="7" max="7" width="10.57421875" style="0" customWidth="1"/>
    <col min="8" max="8" width="9.140625" style="0" customWidth="1"/>
    <col min="9" max="10" width="10.57421875" style="0" customWidth="1"/>
    <col min="11" max="11" width="9.7109375" style="0" customWidth="1"/>
    <col min="12" max="12" width="8.8515625" style="0" customWidth="1"/>
    <col min="13" max="13" width="9.140625" style="0" customWidth="1"/>
    <col min="14" max="14" width="9.57421875" style="0" customWidth="1"/>
    <col min="15" max="15" width="9.140625" style="0" customWidth="1"/>
    <col min="16" max="16" width="8.28125" style="0" customWidth="1"/>
    <col min="17" max="19" width="8.7109375" style="0" customWidth="1"/>
    <col min="20" max="20" width="8.8515625" style="0" customWidth="1"/>
    <col min="21" max="21" width="12.57421875" style="0" customWidth="1"/>
  </cols>
  <sheetData>
    <row r="3" ht="13.5" thickBot="1"/>
    <row r="4" spans="1:21" ht="16.5" thickBot="1">
      <c r="A4" s="578" t="s">
        <v>529</v>
      </c>
      <c r="B4" s="579"/>
      <c r="C4" s="579"/>
      <c r="D4" s="579"/>
      <c r="E4" s="579"/>
      <c r="F4" s="579"/>
      <c r="G4" s="579"/>
      <c r="H4" s="579"/>
      <c r="I4" s="579"/>
      <c r="J4" s="579"/>
      <c r="K4" s="579"/>
      <c r="L4" s="579"/>
      <c r="M4" s="579"/>
      <c r="N4" s="579"/>
      <c r="O4" s="579"/>
      <c r="P4" s="579"/>
      <c r="Q4" s="579"/>
      <c r="R4" s="579"/>
      <c r="S4" s="579"/>
      <c r="T4" s="579"/>
      <c r="U4" s="580"/>
    </row>
    <row r="5" spans="1:21" s="434" customFormat="1" ht="32.25" thickBot="1">
      <c r="A5" s="431"/>
      <c r="B5" s="432" t="s">
        <v>482</v>
      </c>
      <c r="C5" s="432" t="s">
        <v>487</v>
      </c>
      <c r="D5" s="432" t="s">
        <v>483</v>
      </c>
      <c r="E5" s="432" t="s">
        <v>485</v>
      </c>
      <c r="F5" s="432" t="s">
        <v>484</v>
      </c>
      <c r="G5" s="432" t="s">
        <v>497</v>
      </c>
      <c r="H5" s="432" t="s">
        <v>486</v>
      </c>
      <c r="I5" s="432" t="s">
        <v>496</v>
      </c>
      <c r="J5" s="432" t="s">
        <v>495</v>
      </c>
      <c r="K5" s="432" t="s">
        <v>488</v>
      </c>
      <c r="L5" s="432" t="s">
        <v>489</v>
      </c>
      <c r="M5" s="432" t="s">
        <v>490</v>
      </c>
      <c r="N5" s="432" t="s">
        <v>491</v>
      </c>
      <c r="O5" s="432" t="s">
        <v>492</v>
      </c>
      <c r="P5" s="432" t="s">
        <v>484</v>
      </c>
      <c r="Q5" s="432" t="s">
        <v>493</v>
      </c>
      <c r="R5" s="432" t="s">
        <v>503</v>
      </c>
      <c r="S5" s="432" t="s">
        <v>484</v>
      </c>
      <c r="T5" s="432" t="s">
        <v>494</v>
      </c>
      <c r="U5" s="433"/>
    </row>
    <row r="6" spans="1:21" s="343" customFormat="1" ht="12.75">
      <c r="A6" s="341"/>
      <c r="B6" s="342"/>
      <c r="C6" s="581" t="s">
        <v>139</v>
      </c>
      <c r="D6" s="581" t="s">
        <v>431</v>
      </c>
      <c r="E6" s="581" t="s">
        <v>440</v>
      </c>
      <c r="F6" s="581" t="s">
        <v>432</v>
      </c>
      <c r="G6" s="581" t="s">
        <v>433</v>
      </c>
      <c r="H6" s="581" t="s">
        <v>434</v>
      </c>
      <c r="I6" s="581" t="s">
        <v>435</v>
      </c>
      <c r="J6" s="581" t="s">
        <v>436</v>
      </c>
      <c r="K6" s="581" t="s">
        <v>437</v>
      </c>
      <c r="L6" s="581" t="s">
        <v>438</v>
      </c>
      <c r="M6" s="581" t="s">
        <v>439</v>
      </c>
      <c r="N6" s="581" t="s">
        <v>166</v>
      </c>
      <c r="O6" s="581" t="s">
        <v>441</v>
      </c>
      <c r="P6" s="581" t="s">
        <v>442</v>
      </c>
      <c r="Q6" s="581" t="s">
        <v>449</v>
      </c>
      <c r="R6" s="581" t="s">
        <v>504</v>
      </c>
      <c r="S6" s="581" t="s">
        <v>443</v>
      </c>
      <c r="T6" s="581" t="s">
        <v>444</v>
      </c>
      <c r="U6" s="583" t="s">
        <v>24</v>
      </c>
    </row>
    <row r="7" spans="1:21" s="343" customFormat="1" ht="13.5" thickBot="1">
      <c r="A7" s="390"/>
      <c r="B7" s="391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5"/>
      <c r="R7" s="585"/>
      <c r="S7" s="582"/>
      <c r="T7" s="582"/>
      <c r="U7" s="584"/>
    </row>
    <row r="8" spans="1:21" s="340" customFormat="1" ht="18">
      <c r="A8" s="315" t="s">
        <v>376</v>
      </c>
      <c r="B8" s="387" t="s">
        <v>377</v>
      </c>
      <c r="C8" s="388"/>
      <c r="D8" s="389"/>
      <c r="E8" s="389"/>
      <c r="F8" s="389"/>
      <c r="G8" s="389"/>
      <c r="H8" s="389"/>
      <c r="I8" s="389"/>
      <c r="J8" s="389"/>
      <c r="K8" s="389"/>
      <c r="L8" s="389"/>
      <c r="M8" s="389"/>
      <c r="N8" s="389"/>
      <c r="O8" s="389">
        <v>25</v>
      </c>
      <c r="P8" s="389"/>
      <c r="Q8" s="389"/>
      <c r="R8" s="389"/>
      <c r="S8" s="389"/>
      <c r="T8" s="389">
        <v>35</v>
      </c>
      <c r="U8" s="405">
        <f>SUM(C8:T8)</f>
        <v>60</v>
      </c>
    </row>
    <row r="9" spans="1:21" s="340" customFormat="1" ht="18">
      <c r="A9" s="316" t="s">
        <v>378</v>
      </c>
      <c r="B9" s="332" t="s">
        <v>379</v>
      </c>
      <c r="C9" s="337">
        <v>13000</v>
      </c>
      <c r="D9" s="337">
        <v>50</v>
      </c>
      <c r="E9" s="337">
        <v>620</v>
      </c>
      <c r="F9" s="337">
        <v>300</v>
      </c>
      <c r="G9" s="337">
        <v>700</v>
      </c>
      <c r="H9" s="337"/>
      <c r="I9" s="337">
        <v>300</v>
      </c>
      <c r="J9" s="337">
        <v>2300</v>
      </c>
      <c r="K9" s="337"/>
      <c r="L9" s="337">
        <v>2800</v>
      </c>
      <c r="M9" s="337"/>
      <c r="N9" s="337"/>
      <c r="O9" s="337">
        <v>40</v>
      </c>
      <c r="P9" s="337">
        <v>200</v>
      </c>
      <c r="Q9" s="337"/>
      <c r="R9" s="337"/>
      <c r="S9" s="337">
        <v>50</v>
      </c>
      <c r="T9" s="337">
        <v>6000</v>
      </c>
      <c r="U9" s="336">
        <f aca="true" t="shared" si="0" ref="U9:U29">SUM(C9:T9)</f>
        <v>26360</v>
      </c>
    </row>
    <row r="10" spans="1:21" s="340" customFormat="1" ht="18">
      <c r="A10" s="392" t="s">
        <v>380</v>
      </c>
      <c r="B10" s="339" t="s">
        <v>0</v>
      </c>
      <c r="C10" s="336">
        <f>SUM(C8:C9)</f>
        <v>13000</v>
      </c>
      <c r="D10" s="336">
        <f aca="true" t="shared" si="1" ref="D10:T10">SUM(D8:D9)</f>
        <v>50</v>
      </c>
      <c r="E10" s="336">
        <f t="shared" si="1"/>
        <v>620</v>
      </c>
      <c r="F10" s="336">
        <f t="shared" si="1"/>
        <v>300</v>
      </c>
      <c r="G10" s="336">
        <f t="shared" si="1"/>
        <v>700</v>
      </c>
      <c r="H10" s="336">
        <f t="shared" si="1"/>
        <v>0</v>
      </c>
      <c r="I10" s="336">
        <f t="shared" si="1"/>
        <v>300</v>
      </c>
      <c r="J10" s="336">
        <f t="shared" si="1"/>
        <v>2300</v>
      </c>
      <c r="K10" s="336">
        <f t="shared" si="1"/>
        <v>0</v>
      </c>
      <c r="L10" s="336">
        <f t="shared" si="1"/>
        <v>2800</v>
      </c>
      <c r="M10" s="336">
        <f t="shared" si="1"/>
        <v>0</v>
      </c>
      <c r="N10" s="336">
        <f t="shared" si="1"/>
        <v>0</v>
      </c>
      <c r="O10" s="336">
        <f t="shared" si="1"/>
        <v>65</v>
      </c>
      <c r="P10" s="336">
        <f t="shared" si="1"/>
        <v>200</v>
      </c>
      <c r="Q10" s="336">
        <f t="shared" si="1"/>
        <v>0</v>
      </c>
      <c r="R10" s="336">
        <v>0</v>
      </c>
      <c r="S10" s="336">
        <f t="shared" si="1"/>
        <v>50</v>
      </c>
      <c r="T10" s="336">
        <f t="shared" si="1"/>
        <v>6035</v>
      </c>
      <c r="U10" s="336">
        <f t="shared" si="0"/>
        <v>26420</v>
      </c>
    </row>
    <row r="11" spans="1:21" s="340" customFormat="1" ht="18">
      <c r="A11" s="316" t="s">
        <v>381</v>
      </c>
      <c r="B11" s="337" t="s">
        <v>425</v>
      </c>
      <c r="C11" s="337">
        <v>145</v>
      </c>
      <c r="D11" s="338"/>
      <c r="E11" s="338"/>
      <c r="F11" s="338"/>
      <c r="G11" s="338"/>
      <c r="H11" s="338"/>
      <c r="I11" s="338"/>
      <c r="J11" s="338"/>
      <c r="K11" s="338"/>
      <c r="L11" s="338"/>
      <c r="M11" s="338"/>
      <c r="N11" s="338"/>
      <c r="O11" s="338">
        <v>150</v>
      </c>
      <c r="P11" s="338"/>
      <c r="Q11" s="338"/>
      <c r="R11" s="338"/>
      <c r="S11" s="338"/>
      <c r="T11" s="333">
        <v>550</v>
      </c>
      <c r="U11" s="336">
        <f t="shared" si="0"/>
        <v>845</v>
      </c>
    </row>
    <row r="12" spans="1:21" s="340" customFormat="1" ht="18">
      <c r="A12" s="316" t="s">
        <v>382</v>
      </c>
      <c r="B12" s="337" t="s">
        <v>3</v>
      </c>
      <c r="C12" s="337"/>
      <c r="D12" s="337"/>
      <c r="E12" s="338"/>
      <c r="F12" s="338">
        <v>240</v>
      </c>
      <c r="G12" s="338">
        <v>100</v>
      </c>
      <c r="H12" s="338"/>
      <c r="I12" s="338"/>
      <c r="J12" s="338"/>
      <c r="K12" s="338"/>
      <c r="L12" s="338"/>
      <c r="M12" s="338"/>
      <c r="N12" s="338"/>
      <c r="O12" s="338">
        <v>10</v>
      </c>
      <c r="P12" s="338"/>
      <c r="Q12" s="338"/>
      <c r="R12" s="338"/>
      <c r="S12" s="338"/>
      <c r="T12" s="333">
        <v>150</v>
      </c>
      <c r="U12" s="336">
        <f t="shared" si="0"/>
        <v>500</v>
      </c>
    </row>
    <row r="13" spans="1:21" s="340" customFormat="1" ht="18">
      <c r="A13" s="392" t="s">
        <v>383</v>
      </c>
      <c r="B13" s="335" t="s">
        <v>2</v>
      </c>
      <c r="C13" s="335">
        <f>SUM(C11:C12)</f>
        <v>145</v>
      </c>
      <c r="D13" s="335">
        <f aca="true" t="shared" si="2" ref="D13:T13">SUM(D11:D12)</f>
        <v>0</v>
      </c>
      <c r="E13" s="335">
        <f t="shared" si="2"/>
        <v>0</v>
      </c>
      <c r="F13" s="335">
        <f t="shared" si="2"/>
        <v>240</v>
      </c>
      <c r="G13" s="335">
        <f t="shared" si="2"/>
        <v>100</v>
      </c>
      <c r="H13" s="335">
        <f t="shared" si="2"/>
        <v>0</v>
      </c>
      <c r="I13" s="335">
        <f t="shared" si="2"/>
        <v>0</v>
      </c>
      <c r="J13" s="335">
        <f t="shared" si="2"/>
        <v>0</v>
      </c>
      <c r="K13" s="335">
        <f t="shared" si="2"/>
        <v>0</v>
      </c>
      <c r="L13" s="335">
        <f t="shared" si="2"/>
        <v>0</v>
      </c>
      <c r="M13" s="335">
        <f t="shared" si="2"/>
        <v>0</v>
      </c>
      <c r="N13" s="335">
        <f t="shared" si="2"/>
        <v>0</v>
      </c>
      <c r="O13" s="335">
        <f t="shared" si="2"/>
        <v>160</v>
      </c>
      <c r="P13" s="335">
        <f t="shared" si="2"/>
        <v>0</v>
      </c>
      <c r="Q13" s="335">
        <f t="shared" si="2"/>
        <v>0</v>
      </c>
      <c r="R13" s="335">
        <v>0</v>
      </c>
      <c r="S13" s="335">
        <f t="shared" si="2"/>
        <v>0</v>
      </c>
      <c r="T13" s="335">
        <f t="shared" si="2"/>
        <v>700</v>
      </c>
      <c r="U13" s="336">
        <f t="shared" si="0"/>
        <v>1345</v>
      </c>
    </row>
    <row r="14" spans="1:21" s="340" customFormat="1" ht="18">
      <c r="A14" s="316" t="s">
        <v>384</v>
      </c>
      <c r="B14" s="337" t="s">
        <v>385</v>
      </c>
      <c r="C14" s="337">
        <v>150</v>
      </c>
      <c r="D14" s="338"/>
      <c r="E14" s="338">
        <v>420</v>
      </c>
      <c r="F14" s="338">
        <v>600</v>
      </c>
      <c r="G14" s="338">
        <v>6500</v>
      </c>
      <c r="H14" s="338">
        <v>110</v>
      </c>
      <c r="I14" s="338"/>
      <c r="J14" s="338"/>
      <c r="K14" s="338">
        <v>20</v>
      </c>
      <c r="L14" s="338"/>
      <c r="M14" s="338"/>
      <c r="N14" s="338">
        <v>3900</v>
      </c>
      <c r="O14" s="338"/>
      <c r="P14" s="338"/>
      <c r="Q14" s="338">
        <v>480</v>
      </c>
      <c r="R14" s="338"/>
      <c r="S14" s="338">
        <v>200</v>
      </c>
      <c r="T14" s="333"/>
      <c r="U14" s="336">
        <f t="shared" si="0"/>
        <v>12380</v>
      </c>
    </row>
    <row r="15" spans="1:21" s="340" customFormat="1" ht="18">
      <c r="A15" s="316" t="s">
        <v>386</v>
      </c>
      <c r="B15" s="337" t="s">
        <v>4</v>
      </c>
      <c r="C15" s="333"/>
      <c r="D15" s="338"/>
      <c r="E15" s="338"/>
      <c r="F15" s="338"/>
      <c r="G15" s="338"/>
      <c r="H15" s="338"/>
      <c r="I15" s="338"/>
      <c r="J15" s="338"/>
      <c r="K15" s="338"/>
      <c r="L15" s="338"/>
      <c r="M15" s="338"/>
      <c r="N15" s="338"/>
      <c r="O15" s="338"/>
      <c r="P15" s="338"/>
      <c r="Q15" s="338"/>
      <c r="R15" s="338"/>
      <c r="S15" s="338"/>
      <c r="T15" s="333">
        <v>165</v>
      </c>
      <c r="U15" s="336">
        <f t="shared" si="0"/>
        <v>165</v>
      </c>
    </row>
    <row r="16" spans="1:21" s="340" customFormat="1" ht="18">
      <c r="A16" s="316" t="s">
        <v>387</v>
      </c>
      <c r="B16" s="337" t="s">
        <v>5</v>
      </c>
      <c r="C16" s="333"/>
      <c r="D16" s="338"/>
      <c r="E16" s="338"/>
      <c r="F16" s="338"/>
      <c r="G16" s="338"/>
      <c r="H16" s="338"/>
      <c r="I16" s="338"/>
      <c r="J16" s="338"/>
      <c r="K16" s="338"/>
      <c r="L16" s="338"/>
      <c r="M16" s="338"/>
      <c r="N16" s="338"/>
      <c r="O16" s="338"/>
      <c r="P16" s="338"/>
      <c r="Q16" s="338"/>
      <c r="R16" s="338"/>
      <c r="S16" s="338"/>
      <c r="T16" s="333">
        <v>50</v>
      </c>
      <c r="U16" s="336">
        <f t="shared" si="0"/>
        <v>50</v>
      </c>
    </row>
    <row r="17" spans="1:21" s="340" customFormat="1" ht="18">
      <c r="A17" s="316" t="s">
        <v>388</v>
      </c>
      <c r="B17" s="337" t="s">
        <v>390</v>
      </c>
      <c r="C17" s="333">
        <v>130</v>
      </c>
      <c r="D17" s="338"/>
      <c r="E17" s="338">
        <v>150</v>
      </c>
      <c r="F17" s="338">
        <v>350</v>
      </c>
      <c r="G17" s="338">
        <v>450</v>
      </c>
      <c r="H17" s="338"/>
      <c r="I17" s="338">
        <v>90</v>
      </c>
      <c r="J17" s="338"/>
      <c r="K17" s="338"/>
      <c r="L17" s="338">
        <v>2200</v>
      </c>
      <c r="M17" s="338"/>
      <c r="N17" s="338"/>
      <c r="O17" s="338"/>
      <c r="P17" s="338"/>
      <c r="Q17" s="338">
        <v>540</v>
      </c>
      <c r="R17" s="338"/>
      <c r="S17" s="338"/>
      <c r="T17" s="333">
        <v>1800</v>
      </c>
      <c r="U17" s="336">
        <f t="shared" si="0"/>
        <v>5710</v>
      </c>
    </row>
    <row r="18" spans="1:21" s="340" customFormat="1" ht="18">
      <c r="A18" s="316" t="s">
        <v>389</v>
      </c>
      <c r="B18" s="337" t="s">
        <v>391</v>
      </c>
      <c r="C18" s="337"/>
      <c r="D18" s="338"/>
      <c r="E18" s="338">
        <v>2200</v>
      </c>
      <c r="F18" s="338"/>
      <c r="G18" s="338"/>
      <c r="H18" s="338"/>
      <c r="I18" s="338"/>
      <c r="J18" s="338"/>
      <c r="K18" s="338"/>
      <c r="L18" s="338"/>
      <c r="M18" s="338"/>
      <c r="N18" s="338"/>
      <c r="O18" s="338"/>
      <c r="P18" s="338"/>
      <c r="Q18" s="338"/>
      <c r="R18" s="338"/>
      <c r="S18" s="338"/>
      <c r="T18" s="333"/>
      <c r="U18" s="336">
        <f t="shared" si="0"/>
        <v>2200</v>
      </c>
    </row>
    <row r="19" spans="1:21" s="340" customFormat="1" ht="18">
      <c r="A19" s="316" t="s">
        <v>392</v>
      </c>
      <c r="B19" s="337" t="s">
        <v>393</v>
      </c>
      <c r="C19" s="333"/>
      <c r="D19" s="338"/>
      <c r="E19" s="338"/>
      <c r="F19" s="338"/>
      <c r="G19" s="338"/>
      <c r="H19" s="338"/>
      <c r="I19" s="338"/>
      <c r="J19" s="338"/>
      <c r="K19" s="338"/>
      <c r="L19" s="338"/>
      <c r="M19" s="338"/>
      <c r="N19" s="338"/>
      <c r="O19" s="338"/>
      <c r="P19" s="338"/>
      <c r="Q19" s="338"/>
      <c r="R19" s="338"/>
      <c r="S19" s="338"/>
      <c r="T19" s="333">
        <v>600</v>
      </c>
      <c r="U19" s="336">
        <f t="shared" si="0"/>
        <v>600</v>
      </c>
    </row>
    <row r="20" spans="1:21" s="340" customFormat="1" ht="18">
      <c r="A20" s="316" t="s">
        <v>394</v>
      </c>
      <c r="B20" s="337" t="s">
        <v>395</v>
      </c>
      <c r="C20" s="337">
        <v>750</v>
      </c>
      <c r="D20" s="338"/>
      <c r="E20" s="338">
        <v>680</v>
      </c>
      <c r="F20" s="338">
        <v>800</v>
      </c>
      <c r="G20" s="338">
        <v>250</v>
      </c>
      <c r="H20" s="338">
        <v>40</v>
      </c>
      <c r="I20" s="338"/>
      <c r="J20" s="338">
        <v>100</v>
      </c>
      <c r="K20" s="338">
        <v>170</v>
      </c>
      <c r="L20" s="338">
        <v>400</v>
      </c>
      <c r="M20" s="338">
        <v>2640</v>
      </c>
      <c r="N20" s="338"/>
      <c r="O20" s="338"/>
      <c r="P20" s="338">
        <v>1500</v>
      </c>
      <c r="Q20" s="338">
        <v>50</v>
      </c>
      <c r="R20" s="338">
        <v>394</v>
      </c>
      <c r="S20" s="338">
        <v>60</v>
      </c>
      <c r="T20" s="333">
        <v>6200</v>
      </c>
      <c r="U20" s="336">
        <f t="shared" si="0"/>
        <v>14034</v>
      </c>
    </row>
    <row r="21" spans="1:21" s="340" customFormat="1" ht="18">
      <c r="A21" s="392" t="s">
        <v>396</v>
      </c>
      <c r="B21" s="335" t="s">
        <v>397</v>
      </c>
      <c r="C21" s="336">
        <f>SUM(C14:C20)</f>
        <v>1030</v>
      </c>
      <c r="D21" s="336">
        <f aca="true" t="shared" si="3" ref="D21:T21">SUM(D14:D20)</f>
        <v>0</v>
      </c>
      <c r="E21" s="336">
        <f t="shared" si="3"/>
        <v>3450</v>
      </c>
      <c r="F21" s="336">
        <f t="shared" si="3"/>
        <v>1750</v>
      </c>
      <c r="G21" s="336">
        <f t="shared" si="3"/>
        <v>7200</v>
      </c>
      <c r="H21" s="336">
        <f t="shared" si="3"/>
        <v>150</v>
      </c>
      <c r="I21" s="336">
        <f t="shared" si="3"/>
        <v>90</v>
      </c>
      <c r="J21" s="336">
        <f t="shared" si="3"/>
        <v>100</v>
      </c>
      <c r="K21" s="336">
        <f t="shared" si="3"/>
        <v>190</v>
      </c>
      <c r="L21" s="336">
        <f t="shared" si="3"/>
        <v>2600</v>
      </c>
      <c r="M21" s="336">
        <f t="shared" si="3"/>
        <v>2640</v>
      </c>
      <c r="N21" s="336">
        <f t="shared" si="3"/>
        <v>3900</v>
      </c>
      <c r="O21" s="336">
        <f t="shared" si="3"/>
        <v>0</v>
      </c>
      <c r="P21" s="336">
        <f t="shared" si="3"/>
        <v>1500</v>
      </c>
      <c r="Q21" s="336">
        <f t="shared" si="3"/>
        <v>1070</v>
      </c>
      <c r="R21" s="336">
        <v>394</v>
      </c>
      <c r="S21" s="336">
        <f t="shared" si="3"/>
        <v>260</v>
      </c>
      <c r="T21" s="336">
        <f t="shared" si="3"/>
        <v>8815</v>
      </c>
      <c r="U21" s="336">
        <f t="shared" si="0"/>
        <v>35139</v>
      </c>
    </row>
    <row r="22" spans="1:21" s="340" customFormat="1" ht="18">
      <c r="A22" s="316" t="s">
        <v>398</v>
      </c>
      <c r="B22" s="337" t="s">
        <v>399</v>
      </c>
      <c r="C22" s="333">
        <v>50</v>
      </c>
      <c r="D22" s="338"/>
      <c r="E22" s="338"/>
      <c r="F22" s="338"/>
      <c r="G22" s="338"/>
      <c r="H22" s="338"/>
      <c r="I22" s="338"/>
      <c r="J22" s="338"/>
      <c r="K22" s="338"/>
      <c r="L22" s="338"/>
      <c r="M22" s="338"/>
      <c r="N22" s="338"/>
      <c r="O22" s="338"/>
      <c r="P22" s="338"/>
      <c r="Q22" s="338"/>
      <c r="R22" s="338"/>
      <c r="S22" s="338"/>
      <c r="T22" s="333">
        <v>100</v>
      </c>
      <c r="U22" s="336">
        <f t="shared" si="0"/>
        <v>150</v>
      </c>
    </row>
    <row r="23" spans="1:21" s="340" customFormat="1" ht="18">
      <c r="A23" s="316" t="s">
        <v>400</v>
      </c>
      <c r="B23" s="337" t="s">
        <v>401</v>
      </c>
      <c r="C23" s="337"/>
      <c r="D23" s="334"/>
      <c r="E23" s="334"/>
      <c r="F23" s="334"/>
      <c r="G23" s="334"/>
      <c r="H23" s="334"/>
      <c r="I23" s="334"/>
      <c r="J23" s="334"/>
      <c r="K23" s="334"/>
      <c r="L23" s="334"/>
      <c r="M23" s="334"/>
      <c r="N23" s="334"/>
      <c r="O23" s="334"/>
      <c r="P23" s="334">
        <v>800</v>
      </c>
      <c r="Q23" s="334"/>
      <c r="R23" s="334"/>
      <c r="S23" s="334"/>
      <c r="T23" s="336"/>
      <c r="U23" s="336">
        <f t="shared" si="0"/>
        <v>800</v>
      </c>
    </row>
    <row r="24" spans="1:21" s="340" customFormat="1" ht="18">
      <c r="A24" s="392" t="s">
        <v>402</v>
      </c>
      <c r="B24" s="335" t="s">
        <v>403</v>
      </c>
      <c r="C24" s="336">
        <f>SUM(C22:C23)</f>
        <v>50</v>
      </c>
      <c r="D24" s="336">
        <f aca="true" t="shared" si="4" ref="D24:T24">SUM(D22:D23)</f>
        <v>0</v>
      </c>
      <c r="E24" s="336">
        <f t="shared" si="4"/>
        <v>0</v>
      </c>
      <c r="F24" s="336">
        <f t="shared" si="4"/>
        <v>0</v>
      </c>
      <c r="G24" s="336">
        <f t="shared" si="4"/>
        <v>0</v>
      </c>
      <c r="H24" s="336">
        <f t="shared" si="4"/>
        <v>0</v>
      </c>
      <c r="I24" s="336">
        <f t="shared" si="4"/>
        <v>0</v>
      </c>
      <c r="J24" s="336">
        <f t="shared" si="4"/>
        <v>0</v>
      </c>
      <c r="K24" s="336">
        <f t="shared" si="4"/>
        <v>0</v>
      </c>
      <c r="L24" s="336">
        <f t="shared" si="4"/>
        <v>0</v>
      </c>
      <c r="M24" s="336">
        <f t="shared" si="4"/>
        <v>0</v>
      </c>
      <c r="N24" s="336">
        <f t="shared" si="4"/>
        <v>0</v>
      </c>
      <c r="O24" s="336">
        <f t="shared" si="4"/>
        <v>0</v>
      </c>
      <c r="P24" s="336">
        <f t="shared" si="4"/>
        <v>800</v>
      </c>
      <c r="Q24" s="336">
        <f t="shared" si="4"/>
        <v>0</v>
      </c>
      <c r="R24" s="336">
        <v>0</v>
      </c>
      <c r="S24" s="336">
        <f t="shared" si="4"/>
        <v>0</v>
      </c>
      <c r="T24" s="336">
        <f t="shared" si="4"/>
        <v>100</v>
      </c>
      <c r="U24" s="336">
        <f t="shared" si="0"/>
        <v>950</v>
      </c>
    </row>
    <row r="25" spans="1:21" s="340" customFormat="1" ht="18">
      <c r="A25" s="316" t="s">
        <v>404</v>
      </c>
      <c r="B25" s="337" t="s">
        <v>405</v>
      </c>
      <c r="C25" s="333">
        <v>3400</v>
      </c>
      <c r="D25" s="333">
        <v>15</v>
      </c>
      <c r="E25" s="333">
        <v>935</v>
      </c>
      <c r="F25" s="333">
        <v>620</v>
      </c>
      <c r="G25" s="333">
        <v>2160</v>
      </c>
      <c r="H25" s="333">
        <v>40</v>
      </c>
      <c r="I25" s="333">
        <v>105</v>
      </c>
      <c r="J25" s="333">
        <v>650</v>
      </c>
      <c r="K25" s="333">
        <v>50</v>
      </c>
      <c r="L25" s="333">
        <v>1460</v>
      </c>
      <c r="M25" s="333"/>
      <c r="N25" s="333">
        <v>1050</v>
      </c>
      <c r="O25" s="333">
        <v>40</v>
      </c>
      <c r="P25" s="333">
        <v>676</v>
      </c>
      <c r="Q25" s="333">
        <v>155</v>
      </c>
      <c r="R25" s="333">
        <v>106</v>
      </c>
      <c r="S25" s="333">
        <v>70</v>
      </c>
      <c r="T25" s="333">
        <v>4200</v>
      </c>
      <c r="U25" s="336">
        <f t="shared" si="0"/>
        <v>15732</v>
      </c>
    </row>
    <row r="26" spans="1:21" s="340" customFormat="1" ht="18">
      <c r="A26" s="316" t="s">
        <v>406</v>
      </c>
      <c r="B26" s="337" t="s">
        <v>407</v>
      </c>
      <c r="C26" s="333"/>
      <c r="D26" s="338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3">
        <v>2000</v>
      </c>
      <c r="U26" s="336">
        <f t="shared" si="0"/>
        <v>2000</v>
      </c>
    </row>
    <row r="27" spans="1:21" s="340" customFormat="1" ht="18">
      <c r="A27" s="316" t="s">
        <v>408</v>
      </c>
      <c r="B27" s="337" t="s">
        <v>409</v>
      </c>
      <c r="C27" s="333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3">
        <v>50</v>
      </c>
      <c r="U27" s="336">
        <f t="shared" si="0"/>
        <v>50</v>
      </c>
    </row>
    <row r="28" spans="1:21" s="340" customFormat="1" ht="18">
      <c r="A28" s="316" t="s">
        <v>410</v>
      </c>
      <c r="B28" s="337" t="s">
        <v>411</v>
      </c>
      <c r="C28" s="333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>
        <v>2000</v>
      </c>
      <c r="P28" s="337"/>
      <c r="Q28" s="337"/>
      <c r="R28" s="337"/>
      <c r="S28" s="337"/>
      <c r="T28" s="333">
        <v>700</v>
      </c>
      <c r="U28" s="336">
        <f t="shared" si="0"/>
        <v>2700</v>
      </c>
    </row>
    <row r="29" spans="1:21" s="340" customFormat="1" ht="18">
      <c r="A29" s="392" t="s">
        <v>412</v>
      </c>
      <c r="B29" s="335" t="s">
        <v>413</v>
      </c>
      <c r="C29" s="336">
        <f>SUM(C25:C28)</f>
        <v>3400</v>
      </c>
      <c r="D29" s="336">
        <f aca="true" t="shared" si="5" ref="D29:T29">SUM(D25:D28)</f>
        <v>15</v>
      </c>
      <c r="E29" s="336">
        <f t="shared" si="5"/>
        <v>935</v>
      </c>
      <c r="F29" s="336">
        <f t="shared" si="5"/>
        <v>620</v>
      </c>
      <c r="G29" s="336">
        <f t="shared" si="5"/>
        <v>2160</v>
      </c>
      <c r="H29" s="336">
        <f t="shared" si="5"/>
        <v>40</v>
      </c>
      <c r="I29" s="336">
        <f t="shared" si="5"/>
        <v>105</v>
      </c>
      <c r="J29" s="336">
        <f t="shared" si="5"/>
        <v>650</v>
      </c>
      <c r="K29" s="336">
        <f t="shared" si="5"/>
        <v>50</v>
      </c>
      <c r="L29" s="336">
        <f t="shared" si="5"/>
        <v>1460</v>
      </c>
      <c r="M29" s="336">
        <f t="shared" si="5"/>
        <v>0</v>
      </c>
      <c r="N29" s="336">
        <f t="shared" si="5"/>
        <v>1050</v>
      </c>
      <c r="O29" s="336">
        <f t="shared" si="5"/>
        <v>2040</v>
      </c>
      <c r="P29" s="336">
        <f t="shared" si="5"/>
        <v>676</v>
      </c>
      <c r="Q29" s="336">
        <f t="shared" si="5"/>
        <v>155</v>
      </c>
      <c r="R29" s="336">
        <v>106</v>
      </c>
      <c r="S29" s="336">
        <f t="shared" si="5"/>
        <v>70</v>
      </c>
      <c r="T29" s="336">
        <f t="shared" si="5"/>
        <v>6950</v>
      </c>
      <c r="U29" s="336">
        <f t="shared" si="0"/>
        <v>20482</v>
      </c>
    </row>
    <row r="30" spans="1:21" ht="13.5" thickBot="1">
      <c r="A30" s="393" t="s">
        <v>414</v>
      </c>
      <c r="B30" s="335" t="s">
        <v>49</v>
      </c>
      <c r="C30" s="336">
        <f>(C10+C13+C21+C24+C29)</f>
        <v>17625</v>
      </c>
      <c r="D30" s="336">
        <f aca="true" t="shared" si="6" ref="D30:T30">(D10+D13+D21+D24+D29)</f>
        <v>65</v>
      </c>
      <c r="E30" s="336">
        <f t="shared" si="6"/>
        <v>5005</v>
      </c>
      <c r="F30" s="336">
        <f t="shared" si="6"/>
        <v>2910</v>
      </c>
      <c r="G30" s="336">
        <f t="shared" si="6"/>
        <v>10160</v>
      </c>
      <c r="H30" s="336">
        <f t="shared" si="6"/>
        <v>190</v>
      </c>
      <c r="I30" s="336">
        <f t="shared" si="6"/>
        <v>495</v>
      </c>
      <c r="J30" s="336">
        <f t="shared" si="6"/>
        <v>3050</v>
      </c>
      <c r="K30" s="336">
        <f t="shared" si="6"/>
        <v>240</v>
      </c>
      <c r="L30" s="336">
        <f t="shared" si="6"/>
        <v>6860</v>
      </c>
      <c r="M30" s="336">
        <f t="shared" si="6"/>
        <v>2640</v>
      </c>
      <c r="N30" s="336">
        <f t="shared" si="6"/>
        <v>4950</v>
      </c>
      <c r="O30" s="336">
        <f t="shared" si="6"/>
        <v>2265</v>
      </c>
      <c r="P30" s="336">
        <f t="shared" si="6"/>
        <v>3176</v>
      </c>
      <c r="Q30" s="336">
        <f t="shared" si="6"/>
        <v>1225</v>
      </c>
      <c r="R30" s="336">
        <v>500</v>
      </c>
      <c r="S30" s="336">
        <f t="shared" si="6"/>
        <v>380</v>
      </c>
      <c r="T30" s="336">
        <f t="shared" si="6"/>
        <v>22600</v>
      </c>
      <c r="U30" s="336">
        <f>(U10+U13+U21+U24+U29)</f>
        <v>84336</v>
      </c>
    </row>
  </sheetData>
  <sheetProtection/>
  <mergeCells count="20">
    <mergeCell ref="T6:T7"/>
    <mergeCell ref="U6:U7"/>
    <mergeCell ref="L6:L7"/>
    <mergeCell ref="M6:M7"/>
    <mergeCell ref="N6:N7"/>
    <mergeCell ref="O6:O7"/>
    <mergeCell ref="P6:P7"/>
    <mergeCell ref="S6:S7"/>
    <mergeCell ref="Q6:Q7"/>
    <mergeCell ref="R6:R7"/>
    <mergeCell ref="A4:U4"/>
    <mergeCell ref="C6:C7"/>
    <mergeCell ref="D6:D7"/>
    <mergeCell ref="E6:E7"/>
    <mergeCell ref="F6:F7"/>
    <mergeCell ref="G6:G7"/>
    <mergeCell ref="H6:H7"/>
    <mergeCell ref="I6:I7"/>
    <mergeCell ref="J6:J7"/>
    <mergeCell ref="K6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8" r:id="rId1"/>
  <headerFooter>
    <oddHeader>&amp;R3./c. sz. melléklet e Ft-ban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66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9.00390625" style="7" customWidth="1"/>
    <col min="2" max="2" width="49.421875" style="7" customWidth="1"/>
    <col min="3" max="3" width="9.140625" style="7" customWidth="1"/>
    <col min="4" max="4" width="9.57421875" style="7" bestFit="1" customWidth="1"/>
    <col min="5" max="5" width="16.28125" style="7" customWidth="1"/>
    <col min="6" max="16384" width="9.140625" style="7" customWidth="1"/>
  </cols>
  <sheetData>
    <row r="1" spans="1:5" ht="15.75">
      <c r="A1" s="539" t="s">
        <v>117</v>
      </c>
      <c r="B1" s="539"/>
      <c r="C1" s="539"/>
      <c r="D1" s="539"/>
      <c r="E1" s="539"/>
    </row>
    <row r="2" spans="1:5" ht="16.5" thickBot="1">
      <c r="A2" s="539" t="s">
        <v>502</v>
      </c>
      <c r="B2" s="539"/>
      <c r="C2" s="539"/>
      <c r="D2" s="539"/>
      <c r="E2" s="539"/>
    </row>
    <row r="3" spans="1:5" ht="15" customHeight="1">
      <c r="A3" s="586" t="s">
        <v>114</v>
      </c>
      <c r="B3" s="587"/>
      <c r="C3" s="587"/>
      <c r="D3" s="587"/>
      <c r="E3" s="588"/>
    </row>
    <row r="4" spans="1:5" ht="15" customHeight="1">
      <c r="A4" s="513"/>
      <c r="B4" s="514"/>
      <c r="C4" s="514"/>
      <c r="D4" s="515" t="s">
        <v>547</v>
      </c>
      <c r="E4" s="516" t="s">
        <v>538</v>
      </c>
    </row>
    <row r="5" spans="1:5" ht="12.75">
      <c r="A5" s="136" t="s">
        <v>212</v>
      </c>
      <c r="B5" s="134" t="s">
        <v>48</v>
      </c>
      <c r="C5" s="106"/>
      <c r="D5" s="508">
        <v>43944</v>
      </c>
      <c r="E5" s="79">
        <f>('Személyi jutt'!G21)</f>
        <v>44175</v>
      </c>
    </row>
    <row r="6" spans="1:5" ht="12.75">
      <c r="A6" s="136" t="s">
        <v>211</v>
      </c>
      <c r="B6" s="134" t="s">
        <v>213</v>
      </c>
      <c r="C6" s="106"/>
      <c r="D6" s="508">
        <v>9374</v>
      </c>
      <c r="E6" s="79">
        <f>('Személyi jutt'!G26)</f>
        <v>9436</v>
      </c>
    </row>
    <row r="7" spans="1:5" ht="12.75">
      <c r="A7" s="136" t="s">
        <v>214</v>
      </c>
      <c r="B7" s="134" t="s">
        <v>49</v>
      </c>
      <c r="C7" s="106"/>
      <c r="D7" s="508">
        <v>84336</v>
      </c>
      <c r="E7" s="79">
        <f>('Dologi kiad'!H27)</f>
        <v>84336</v>
      </c>
    </row>
    <row r="8" spans="1:5" ht="12.75" customHeight="1">
      <c r="A8" s="136" t="s">
        <v>215</v>
      </c>
      <c r="B8" s="134" t="s">
        <v>216</v>
      </c>
      <c r="C8" s="106"/>
      <c r="D8" s="508">
        <v>8100</v>
      </c>
      <c r="E8" s="79">
        <f>SUM(E9:E12)</f>
        <v>8100</v>
      </c>
    </row>
    <row r="9" spans="1:5" ht="12.75" customHeight="1">
      <c r="A9" s="136" t="s">
        <v>217</v>
      </c>
      <c r="B9" s="221" t="s">
        <v>218</v>
      </c>
      <c r="C9" s="222"/>
      <c r="D9" s="347">
        <v>300</v>
      </c>
      <c r="E9" s="404">
        <v>300</v>
      </c>
    </row>
    <row r="10" spans="1:5" ht="12.75" customHeight="1">
      <c r="A10" s="136" t="s">
        <v>219</v>
      </c>
      <c r="B10" s="221" t="s">
        <v>220</v>
      </c>
      <c r="C10" s="222"/>
      <c r="D10" s="347">
        <v>300</v>
      </c>
      <c r="E10" s="404">
        <v>300</v>
      </c>
    </row>
    <row r="11" spans="1:5" ht="12.75" customHeight="1">
      <c r="A11" s="136" t="s">
        <v>221</v>
      </c>
      <c r="B11" s="221" t="s">
        <v>280</v>
      </c>
      <c r="C11" s="222"/>
      <c r="D11" s="347">
        <v>2000</v>
      </c>
      <c r="E11" s="404">
        <v>2000</v>
      </c>
    </row>
    <row r="12" spans="1:5" ht="14.25" customHeight="1">
      <c r="A12" s="136" t="s">
        <v>223</v>
      </c>
      <c r="B12" s="221" t="s">
        <v>224</v>
      </c>
      <c r="C12" s="77"/>
      <c r="D12" s="509">
        <v>5500</v>
      </c>
      <c r="E12" s="79">
        <v>5500</v>
      </c>
    </row>
    <row r="13" spans="1:5" ht="12.75">
      <c r="A13" s="136" t="s">
        <v>225</v>
      </c>
      <c r="B13" s="134" t="s">
        <v>226</v>
      </c>
      <c r="C13" s="106"/>
      <c r="D13" s="508">
        <v>17596</v>
      </c>
      <c r="E13" s="79">
        <f>(E15+E18+E14)</f>
        <v>20169</v>
      </c>
    </row>
    <row r="14" spans="1:5" ht="12.75">
      <c r="A14" s="136" t="s">
        <v>539</v>
      </c>
      <c r="B14" s="134" t="s">
        <v>546</v>
      </c>
      <c r="C14" s="106"/>
      <c r="D14" s="508">
        <v>0</v>
      </c>
      <c r="E14" s="79">
        <v>1882</v>
      </c>
    </row>
    <row r="15" spans="1:5" ht="12.75">
      <c r="A15" s="136" t="s">
        <v>234</v>
      </c>
      <c r="B15" s="134" t="s">
        <v>232</v>
      </c>
      <c r="C15" s="106"/>
      <c r="D15" s="508">
        <v>3910</v>
      </c>
      <c r="E15" s="79">
        <f>SUM(E16:E17)</f>
        <v>3910</v>
      </c>
    </row>
    <row r="16" spans="1:5" ht="12.75">
      <c r="A16" s="136"/>
      <c r="B16" s="221" t="s">
        <v>300</v>
      </c>
      <c r="C16" s="106"/>
      <c r="D16" s="508">
        <v>3400</v>
      </c>
      <c r="E16" s="79">
        <v>3400</v>
      </c>
    </row>
    <row r="17" spans="1:5" ht="12.75">
      <c r="A17" s="136"/>
      <c r="B17" s="221" t="s">
        <v>418</v>
      </c>
      <c r="C17" s="106"/>
      <c r="D17" s="508">
        <v>510</v>
      </c>
      <c r="E17" s="79">
        <v>510</v>
      </c>
    </row>
    <row r="18" spans="1:5" ht="12.75">
      <c r="A18" s="136" t="s">
        <v>527</v>
      </c>
      <c r="B18" s="134" t="s">
        <v>235</v>
      </c>
      <c r="C18" s="255"/>
      <c r="D18" s="510">
        <v>13686</v>
      </c>
      <c r="E18" s="79">
        <v>14377</v>
      </c>
    </row>
    <row r="19" spans="1:5" ht="12.75">
      <c r="A19" s="136" t="s">
        <v>227</v>
      </c>
      <c r="B19" s="134" t="s">
        <v>51</v>
      </c>
      <c r="C19" s="106"/>
      <c r="D19" s="508">
        <v>2400</v>
      </c>
      <c r="E19" s="79">
        <v>2400</v>
      </c>
    </row>
    <row r="20" spans="1:5" ht="12.75">
      <c r="A20" s="136" t="s">
        <v>228</v>
      </c>
      <c r="B20" s="134" t="s">
        <v>50</v>
      </c>
      <c r="C20" s="106"/>
      <c r="D20" s="508">
        <v>19767</v>
      </c>
      <c r="E20" s="79">
        <v>19767</v>
      </c>
    </row>
    <row r="21" spans="1:5" ht="13.5" customHeight="1">
      <c r="A21" s="136" t="s">
        <v>229</v>
      </c>
      <c r="B21" s="134" t="s">
        <v>230</v>
      </c>
      <c r="C21" s="106"/>
      <c r="D21" s="508">
        <v>2000</v>
      </c>
      <c r="E21" s="79">
        <v>2000</v>
      </c>
    </row>
    <row r="22" spans="1:5" ht="12.75">
      <c r="A22" s="136" t="s">
        <v>231</v>
      </c>
      <c r="B22" s="221" t="s">
        <v>233</v>
      </c>
      <c r="C22" s="39"/>
      <c r="D22" s="511">
        <v>2000</v>
      </c>
      <c r="E22" s="40">
        <v>2000</v>
      </c>
    </row>
    <row r="23" spans="1:5" s="3" customFormat="1" ht="15.75">
      <c r="A23" s="439" t="s">
        <v>518</v>
      </c>
      <c r="B23" s="444" t="s">
        <v>517</v>
      </c>
      <c r="C23" s="445"/>
      <c r="D23" s="512">
        <v>187517</v>
      </c>
      <c r="E23" s="442">
        <f>(E5+E6+E7+E8+E13+E19+E20+E21)</f>
        <v>190383</v>
      </c>
    </row>
    <row r="24" spans="1:5" ht="12.75">
      <c r="A24" s="136" t="s">
        <v>236</v>
      </c>
      <c r="B24" s="134" t="s">
        <v>237</v>
      </c>
      <c r="C24" s="106"/>
      <c r="D24" s="508">
        <v>113942</v>
      </c>
      <c r="E24" s="404">
        <f>SUM(E25:E26)</f>
        <v>113982</v>
      </c>
    </row>
    <row r="25" spans="1:5" ht="12.75">
      <c r="A25" s="437" t="s">
        <v>515</v>
      </c>
      <c r="B25" s="293" t="s">
        <v>516</v>
      </c>
      <c r="C25" s="294"/>
      <c r="D25" s="22">
        <v>5440</v>
      </c>
      <c r="E25" s="10">
        <v>5440</v>
      </c>
    </row>
    <row r="26" spans="1:5" ht="13.5" thickBot="1">
      <c r="A26" s="259" t="s">
        <v>279</v>
      </c>
      <c r="B26" s="293" t="s">
        <v>465</v>
      </c>
      <c r="C26" s="294"/>
      <c r="D26" s="22">
        <v>108502</v>
      </c>
      <c r="E26" s="10">
        <v>108542</v>
      </c>
    </row>
    <row r="27" spans="1:5" ht="14.25" customHeight="1" thickBot="1">
      <c r="A27" s="438" t="s">
        <v>519</v>
      </c>
      <c r="B27" s="135" t="s">
        <v>52</v>
      </c>
      <c r="C27" s="133"/>
      <c r="D27" s="70">
        <v>301459</v>
      </c>
      <c r="E27" s="12">
        <f>SUM(E23:E24)</f>
        <v>304365</v>
      </c>
    </row>
    <row r="28" spans="2:5" ht="12.75">
      <c r="B28" s="1"/>
      <c r="E28" s="2"/>
    </row>
    <row r="29" spans="2:5" ht="13.5" thickBot="1">
      <c r="B29" s="1"/>
      <c r="E29" s="2"/>
    </row>
    <row r="30" spans="1:5" ht="16.5" customHeight="1">
      <c r="A30" s="586" t="s">
        <v>115</v>
      </c>
      <c r="B30" s="587"/>
      <c r="C30" s="587"/>
      <c r="D30" s="587"/>
      <c r="E30" s="588"/>
    </row>
    <row r="31" spans="1:5" ht="12.75">
      <c r="A31" s="136" t="s">
        <v>212</v>
      </c>
      <c r="B31" s="134" t="s">
        <v>48</v>
      </c>
      <c r="C31" s="106"/>
      <c r="D31" s="508">
        <v>28230</v>
      </c>
      <c r="E31" s="79">
        <f>('Személyi jutt'!D21)</f>
        <v>28230</v>
      </c>
    </row>
    <row r="32" spans="1:5" ht="12.75">
      <c r="A32" s="136" t="s">
        <v>211</v>
      </c>
      <c r="B32" s="134" t="s">
        <v>213</v>
      </c>
      <c r="C32" s="106"/>
      <c r="D32" s="508">
        <v>7799</v>
      </c>
      <c r="E32" s="79">
        <f>('Személyi jutt'!D26)</f>
        <v>7799</v>
      </c>
    </row>
    <row r="33" spans="1:5" ht="12.75">
      <c r="A33" s="136" t="s">
        <v>214</v>
      </c>
      <c r="B33" s="134" t="s">
        <v>49</v>
      </c>
      <c r="C33" s="106"/>
      <c r="D33" s="508">
        <v>3393</v>
      </c>
      <c r="E33" s="79">
        <f>('Dologi kiad'!E27)</f>
        <v>3393</v>
      </c>
    </row>
    <row r="34" spans="1:5" ht="13.5" customHeight="1">
      <c r="A34" s="136" t="s">
        <v>215</v>
      </c>
      <c r="B34" s="134" t="s">
        <v>216</v>
      </c>
      <c r="C34" s="106"/>
      <c r="D34" s="508"/>
      <c r="E34" s="79"/>
    </row>
    <row r="35" spans="1:5" ht="12.75">
      <c r="A35" s="136" t="s">
        <v>225</v>
      </c>
      <c r="B35" s="134" t="s">
        <v>226</v>
      </c>
      <c r="C35" s="106"/>
      <c r="D35" s="508"/>
      <c r="E35" s="79"/>
    </row>
    <row r="36" spans="1:5" ht="12.75">
      <c r="A36" s="136" t="s">
        <v>227</v>
      </c>
      <c r="B36" s="134" t="s">
        <v>51</v>
      </c>
      <c r="C36" s="106"/>
      <c r="D36" s="508"/>
      <c r="E36" s="79"/>
    </row>
    <row r="37" spans="1:5" ht="12.75">
      <c r="A37" s="136" t="s">
        <v>228</v>
      </c>
      <c r="B37" s="134" t="s">
        <v>50</v>
      </c>
      <c r="C37" s="106"/>
      <c r="D37" s="508"/>
      <c r="E37" s="79"/>
    </row>
    <row r="38" spans="1:5" ht="12.75">
      <c r="A38" s="136" t="s">
        <v>229</v>
      </c>
      <c r="B38" s="134" t="s">
        <v>230</v>
      </c>
      <c r="C38" s="106"/>
      <c r="D38" s="508"/>
      <c r="E38" s="79"/>
    </row>
    <row r="39" spans="1:5" ht="13.5" thickBot="1">
      <c r="A39" s="136" t="s">
        <v>236</v>
      </c>
      <c r="B39" s="134" t="s">
        <v>237</v>
      </c>
      <c r="C39" s="106"/>
      <c r="D39" s="508"/>
      <c r="E39" s="79"/>
    </row>
    <row r="40" spans="1:5" ht="13.5" thickBot="1">
      <c r="A40" s="137"/>
      <c r="B40" s="135" t="s">
        <v>52</v>
      </c>
      <c r="C40" s="133"/>
      <c r="D40" s="70">
        <v>39422</v>
      </c>
      <c r="E40" s="12">
        <f>SUM(E31:E39)</f>
        <v>39422</v>
      </c>
    </row>
    <row r="42" ht="13.5" thickBot="1"/>
    <row r="43" spans="1:5" ht="12.75">
      <c r="A43" s="586" t="s">
        <v>116</v>
      </c>
      <c r="B43" s="587"/>
      <c r="C43" s="587"/>
      <c r="D43" s="587"/>
      <c r="E43" s="588"/>
    </row>
    <row r="44" spans="1:5" ht="12.75">
      <c r="A44" s="136" t="s">
        <v>212</v>
      </c>
      <c r="B44" s="134" t="s">
        <v>48</v>
      </c>
      <c r="C44" s="106"/>
      <c r="D44" s="508">
        <v>10424</v>
      </c>
      <c r="E44" s="79">
        <f>('Személyi jutt'!E21)</f>
        <v>10678</v>
      </c>
    </row>
    <row r="45" spans="1:5" ht="12.75">
      <c r="A45" s="136" t="s">
        <v>211</v>
      </c>
      <c r="B45" s="134" t="s">
        <v>213</v>
      </c>
      <c r="C45" s="106"/>
      <c r="D45" s="508">
        <v>2820</v>
      </c>
      <c r="E45" s="79">
        <f>('Személyi jutt'!E26)</f>
        <v>2888</v>
      </c>
    </row>
    <row r="46" spans="1:5" ht="12.75">
      <c r="A46" s="136" t="s">
        <v>214</v>
      </c>
      <c r="B46" s="134" t="s">
        <v>49</v>
      </c>
      <c r="C46" s="106"/>
      <c r="D46" s="508">
        <v>2525</v>
      </c>
      <c r="E46" s="79">
        <f>('Dologi kiad'!G27)</f>
        <v>2665</v>
      </c>
    </row>
    <row r="47" spans="1:5" ht="12.75">
      <c r="A47" s="136" t="s">
        <v>215</v>
      </c>
      <c r="B47" s="134" t="s">
        <v>216</v>
      </c>
      <c r="C47" s="106"/>
      <c r="D47" s="508"/>
      <c r="E47" s="79"/>
    </row>
    <row r="48" spans="1:5" ht="12.75">
      <c r="A48" s="136" t="s">
        <v>225</v>
      </c>
      <c r="B48" s="134" t="s">
        <v>226</v>
      </c>
      <c r="C48" s="106"/>
      <c r="D48" s="508"/>
      <c r="E48" s="79"/>
    </row>
    <row r="49" spans="1:5" ht="12.75">
      <c r="A49" s="136" t="s">
        <v>227</v>
      </c>
      <c r="B49" s="134" t="s">
        <v>51</v>
      </c>
      <c r="C49" s="106"/>
      <c r="D49" s="508"/>
      <c r="E49" s="79"/>
    </row>
    <row r="50" spans="1:5" ht="12.75">
      <c r="A50" s="136" t="s">
        <v>228</v>
      </c>
      <c r="B50" s="134" t="s">
        <v>50</v>
      </c>
      <c r="C50" s="106"/>
      <c r="D50" s="508"/>
      <c r="E50" s="79"/>
    </row>
    <row r="51" spans="1:5" ht="12.75">
      <c r="A51" s="136" t="s">
        <v>229</v>
      </c>
      <c r="B51" s="134" t="s">
        <v>230</v>
      </c>
      <c r="C51" s="106"/>
      <c r="D51" s="508"/>
      <c r="E51" s="79"/>
    </row>
    <row r="52" spans="1:5" ht="13.5" thickBot="1">
      <c r="A52" s="136" t="s">
        <v>236</v>
      </c>
      <c r="B52" s="134" t="s">
        <v>237</v>
      </c>
      <c r="C52" s="106"/>
      <c r="D52" s="508"/>
      <c r="E52" s="79"/>
    </row>
    <row r="53" spans="1:5" ht="13.5" thickBot="1">
      <c r="A53" s="137"/>
      <c r="B53" s="135" t="s">
        <v>52</v>
      </c>
      <c r="C53" s="133"/>
      <c r="D53" s="70">
        <v>15769</v>
      </c>
      <c r="E53" s="12">
        <f>SUM(E44:E52)</f>
        <v>16231</v>
      </c>
    </row>
    <row r="55" ht="13.5" thickBot="1"/>
    <row r="56" spans="1:5" ht="12.75">
      <c r="A56" s="586" t="s">
        <v>278</v>
      </c>
      <c r="B56" s="587"/>
      <c r="C56" s="587"/>
      <c r="D56" s="587"/>
      <c r="E56" s="588"/>
    </row>
    <row r="57" spans="1:5" ht="12.75">
      <c r="A57" s="136" t="s">
        <v>212</v>
      </c>
      <c r="B57" s="134" t="s">
        <v>48</v>
      </c>
      <c r="C57" s="106"/>
      <c r="D57" s="508">
        <v>38778</v>
      </c>
      <c r="E57" s="79">
        <f>('Személyi jutt'!F21)</f>
        <v>38790</v>
      </c>
    </row>
    <row r="58" spans="1:5" ht="12.75">
      <c r="A58" s="136" t="s">
        <v>211</v>
      </c>
      <c r="B58" s="134" t="s">
        <v>213</v>
      </c>
      <c r="C58" s="106"/>
      <c r="D58" s="508">
        <v>10416</v>
      </c>
      <c r="E58" s="79">
        <f>('Személyi jutt'!F26)</f>
        <v>10419</v>
      </c>
    </row>
    <row r="59" spans="1:5" ht="12.75">
      <c r="A59" s="136" t="s">
        <v>214</v>
      </c>
      <c r="B59" s="134" t="s">
        <v>49</v>
      </c>
      <c r="C59" s="106"/>
      <c r="D59" s="508">
        <v>4347</v>
      </c>
      <c r="E59" s="79">
        <f>('Dologi kiad'!F27)</f>
        <v>4347</v>
      </c>
    </row>
    <row r="60" spans="1:5" ht="12.75">
      <c r="A60" s="136" t="s">
        <v>215</v>
      </c>
      <c r="B60" s="134" t="s">
        <v>216</v>
      </c>
      <c r="C60" s="106"/>
      <c r="D60" s="508"/>
      <c r="E60" s="79"/>
    </row>
    <row r="61" spans="1:5" ht="12.75">
      <c r="A61" s="136" t="s">
        <v>225</v>
      </c>
      <c r="B61" s="134" t="s">
        <v>226</v>
      </c>
      <c r="C61" s="106"/>
      <c r="D61" s="508"/>
      <c r="E61" s="79"/>
    </row>
    <row r="62" spans="1:5" ht="12.75">
      <c r="A62" s="136" t="s">
        <v>227</v>
      </c>
      <c r="B62" s="134" t="s">
        <v>51</v>
      </c>
      <c r="C62" s="106"/>
      <c r="D62" s="508"/>
      <c r="E62" s="79"/>
    </row>
    <row r="63" spans="1:5" ht="12.75">
      <c r="A63" s="136" t="s">
        <v>228</v>
      </c>
      <c r="B63" s="134" t="s">
        <v>50</v>
      </c>
      <c r="C63" s="106"/>
      <c r="D63" s="508"/>
      <c r="E63" s="79"/>
    </row>
    <row r="64" spans="1:5" ht="12.75">
      <c r="A64" s="136" t="s">
        <v>229</v>
      </c>
      <c r="B64" s="134" t="s">
        <v>230</v>
      </c>
      <c r="C64" s="106"/>
      <c r="D64" s="508"/>
      <c r="E64" s="79"/>
    </row>
    <row r="65" spans="1:5" ht="13.5" thickBot="1">
      <c r="A65" s="136" t="s">
        <v>236</v>
      </c>
      <c r="B65" s="134" t="s">
        <v>237</v>
      </c>
      <c r="C65" s="106"/>
      <c r="D65" s="508"/>
      <c r="E65" s="79"/>
    </row>
    <row r="66" spans="1:5" ht="13.5" thickBot="1">
      <c r="A66" s="137"/>
      <c r="B66" s="135" t="s">
        <v>52</v>
      </c>
      <c r="C66" s="133"/>
      <c r="D66" s="70">
        <v>53541</v>
      </c>
      <c r="E66" s="12">
        <f>SUM(E57:E65)</f>
        <v>53556</v>
      </c>
    </row>
  </sheetData>
  <sheetProtection/>
  <mergeCells count="6">
    <mergeCell ref="A43:E43"/>
    <mergeCell ref="A56:E56"/>
    <mergeCell ref="A30:E30"/>
    <mergeCell ref="A1:E1"/>
    <mergeCell ref="A2:E2"/>
    <mergeCell ref="A3:E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3" r:id="rId1"/>
  <headerFooter alignWithMargins="0">
    <oddHeader>&amp;R4.sz. melléklet
e Ft-ban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64"/>
  <sheetViews>
    <sheetView zoomScalePageLayoutView="90" workbookViewId="0" topLeftCell="A1">
      <selection activeCell="L23" sqref="L23"/>
    </sheetView>
  </sheetViews>
  <sheetFormatPr defaultColWidth="9.140625" defaultRowHeight="12.75"/>
  <cols>
    <col min="1" max="1" width="6.28125" style="7" customWidth="1"/>
    <col min="2" max="2" width="29.140625" style="7" customWidth="1"/>
    <col min="3" max="3" width="6.140625" style="7" customWidth="1"/>
    <col min="4" max="8" width="17.00390625" style="7" customWidth="1"/>
    <col min="9" max="16384" width="9.140625" style="7" customWidth="1"/>
  </cols>
  <sheetData>
    <row r="1" spans="1:8" ht="15.75">
      <c r="A1" s="603" t="s">
        <v>530</v>
      </c>
      <c r="B1" s="604"/>
      <c r="C1" s="604"/>
      <c r="D1" s="604"/>
      <c r="E1" s="604"/>
      <c r="F1" s="604"/>
      <c r="G1" s="604"/>
      <c r="H1" s="604"/>
    </row>
    <row r="2" spans="1:8" ht="16.5" thickBot="1">
      <c r="A2" s="603" t="s">
        <v>132</v>
      </c>
      <c r="B2" s="604"/>
      <c r="C2" s="604"/>
      <c r="D2" s="604"/>
      <c r="E2" s="604"/>
      <c r="F2" s="604"/>
      <c r="G2" s="604"/>
      <c r="H2" s="604"/>
    </row>
    <row r="3" spans="1:8" ht="37.5" customHeight="1" thickBot="1" thickTop="1">
      <c r="A3" s="594" t="s">
        <v>133</v>
      </c>
      <c r="B3" s="153"/>
      <c r="C3" s="594" t="s">
        <v>134</v>
      </c>
      <c r="D3" s="179" t="s">
        <v>48</v>
      </c>
      <c r="E3" s="179" t="s">
        <v>135</v>
      </c>
      <c r="F3" s="179" t="s">
        <v>49</v>
      </c>
      <c r="G3" s="155" t="s">
        <v>514</v>
      </c>
      <c r="H3" s="179" t="s">
        <v>136</v>
      </c>
    </row>
    <row r="4" spans="1:8" ht="11.25" customHeight="1" thickBot="1">
      <c r="A4" s="595"/>
      <c r="B4" s="154" t="s">
        <v>79</v>
      </c>
      <c r="C4" s="595"/>
      <c r="D4" s="596" t="s">
        <v>137</v>
      </c>
      <c r="E4" s="597"/>
      <c r="F4" s="597"/>
      <c r="G4" s="597"/>
      <c r="H4" s="598"/>
    </row>
    <row r="5" spans="1:8" ht="13.5" thickBot="1">
      <c r="A5" s="157"/>
      <c r="B5" s="589" t="s">
        <v>164</v>
      </c>
      <c r="C5" s="590"/>
      <c r="D5" s="591"/>
      <c r="E5" s="158"/>
      <c r="F5" s="158"/>
      <c r="G5" s="158"/>
      <c r="H5" s="158"/>
    </row>
    <row r="6" spans="1:8" ht="18" customHeight="1" thickBot="1">
      <c r="A6" s="157"/>
      <c r="B6" s="592" t="s">
        <v>138</v>
      </c>
      <c r="C6" s="593"/>
      <c r="D6" s="158"/>
      <c r="E6" s="158"/>
      <c r="F6" s="158"/>
      <c r="G6" s="158"/>
      <c r="H6" s="158"/>
    </row>
    <row r="7" spans="1:8" ht="18" customHeight="1" thickBot="1">
      <c r="A7" s="157" t="s">
        <v>11</v>
      </c>
      <c r="B7" s="159" t="s">
        <v>165</v>
      </c>
      <c r="C7" s="160"/>
      <c r="D7" s="158">
        <v>9922</v>
      </c>
      <c r="E7" s="158">
        <v>2622</v>
      </c>
      <c r="F7" s="158">
        <v>0</v>
      </c>
      <c r="G7" s="158"/>
      <c r="H7" s="158">
        <f>SUM(D7:G7)</f>
        <v>12544</v>
      </c>
    </row>
    <row r="8" spans="1:10" ht="18" customHeight="1" thickBot="1">
      <c r="A8" s="157" t="s">
        <v>12</v>
      </c>
      <c r="B8" s="159" t="s">
        <v>288</v>
      </c>
      <c r="C8" s="160"/>
      <c r="D8" s="158">
        <v>8970</v>
      </c>
      <c r="E8" s="158">
        <v>1875</v>
      </c>
      <c r="F8" s="158">
        <v>22600</v>
      </c>
      <c r="G8" s="158"/>
      <c r="H8" s="158">
        <f>SUM(D8:G8)</f>
        <v>33445</v>
      </c>
      <c r="J8" s="181"/>
    </row>
    <row r="9" spans="1:10" ht="18" customHeight="1" thickBot="1">
      <c r="A9" s="157" t="s">
        <v>13</v>
      </c>
      <c r="B9" s="159" t="s">
        <v>139</v>
      </c>
      <c r="C9" s="160"/>
      <c r="D9" s="158">
        <v>6399</v>
      </c>
      <c r="E9" s="158">
        <v>1728</v>
      </c>
      <c r="F9" s="158">
        <v>17625</v>
      </c>
      <c r="G9" s="158"/>
      <c r="H9" s="158">
        <f aca="true" t="shared" si="0" ref="H9:H18">SUM(D9:G9)</f>
        <v>25752</v>
      </c>
      <c r="J9" s="181"/>
    </row>
    <row r="10" spans="1:10" ht="18" customHeight="1" thickBot="1">
      <c r="A10" s="157" t="s">
        <v>14</v>
      </c>
      <c r="B10" s="159" t="s">
        <v>458</v>
      </c>
      <c r="C10" s="160"/>
      <c r="D10" s="158"/>
      <c r="E10" s="158"/>
      <c r="F10" s="158">
        <v>5005</v>
      </c>
      <c r="G10" s="158"/>
      <c r="H10" s="158">
        <f t="shared" si="0"/>
        <v>5005</v>
      </c>
      <c r="J10" s="181"/>
    </row>
    <row r="11" spans="1:10" ht="18" customHeight="1" thickBot="1">
      <c r="A11" s="157" t="s">
        <v>461</v>
      </c>
      <c r="B11" s="159" t="s">
        <v>462</v>
      </c>
      <c r="C11" s="160"/>
      <c r="D11" s="158">
        <v>1428</v>
      </c>
      <c r="E11" s="158">
        <v>246</v>
      </c>
      <c r="F11" s="158">
        <v>2265</v>
      </c>
      <c r="G11" s="158"/>
      <c r="H11" s="158"/>
      <c r="J11" s="181"/>
    </row>
    <row r="12" spans="1:8" ht="18" customHeight="1" thickBot="1">
      <c r="A12" s="157" t="s">
        <v>16</v>
      </c>
      <c r="B12" s="159" t="s">
        <v>459</v>
      </c>
      <c r="C12" s="160"/>
      <c r="D12" s="158"/>
      <c r="E12" s="158"/>
      <c r="F12" s="158">
        <v>10160</v>
      </c>
      <c r="G12" s="158"/>
      <c r="H12" s="158">
        <f t="shared" si="0"/>
        <v>10160</v>
      </c>
    </row>
    <row r="13" spans="1:8" ht="18" customHeight="1" thickBot="1">
      <c r="A13" s="157" t="s">
        <v>17</v>
      </c>
      <c r="B13" s="159" t="s">
        <v>140</v>
      </c>
      <c r="C13" s="160"/>
      <c r="D13" s="158"/>
      <c r="E13" s="158"/>
      <c r="F13" s="158">
        <v>6860</v>
      </c>
      <c r="G13" s="158"/>
      <c r="H13" s="158">
        <f t="shared" si="0"/>
        <v>6860</v>
      </c>
    </row>
    <row r="14" spans="1:8" ht="18" customHeight="1" thickBot="1">
      <c r="A14" s="157" t="s">
        <v>18</v>
      </c>
      <c r="B14" s="159" t="s">
        <v>166</v>
      </c>
      <c r="C14" s="160"/>
      <c r="D14" s="158"/>
      <c r="E14" s="158"/>
      <c r="F14" s="158">
        <v>4950</v>
      </c>
      <c r="G14" s="158"/>
      <c r="H14" s="158">
        <f t="shared" si="0"/>
        <v>4950</v>
      </c>
    </row>
    <row r="15" spans="1:8" ht="18" customHeight="1" thickBot="1">
      <c r="A15" s="157" t="s">
        <v>19</v>
      </c>
      <c r="B15" s="159" t="s">
        <v>145</v>
      </c>
      <c r="C15" s="160"/>
      <c r="D15" s="158">
        <v>3111</v>
      </c>
      <c r="E15" s="158">
        <v>840</v>
      </c>
      <c r="F15" s="158">
        <v>2910</v>
      </c>
      <c r="G15" s="158"/>
      <c r="H15" s="158">
        <f t="shared" si="0"/>
        <v>6861</v>
      </c>
    </row>
    <row r="16" spans="1:8" ht="18" customHeight="1" thickBot="1">
      <c r="A16" s="157" t="s">
        <v>20</v>
      </c>
      <c r="B16" s="159" t="s">
        <v>287</v>
      </c>
      <c r="C16" s="160"/>
      <c r="D16" s="158"/>
      <c r="E16" s="158"/>
      <c r="F16" s="158"/>
      <c r="G16" s="158"/>
      <c r="H16" s="158"/>
    </row>
    <row r="17" spans="1:8" ht="18" customHeight="1" thickBot="1">
      <c r="A17" s="157" t="s">
        <v>21</v>
      </c>
      <c r="B17" s="159" t="s">
        <v>146</v>
      </c>
      <c r="C17" s="160"/>
      <c r="D17" s="158"/>
      <c r="E17" s="158"/>
      <c r="F17" s="158">
        <v>240</v>
      </c>
      <c r="G17" s="158"/>
      <c r="H17" s="158">
        <f t="shared" si="0"/>
        <v>240</v>
      </c>
    </row>
    <row r="18" spans="1:8" ht="18" customHeight="1" thickBot="1">
      <c r="A18" s="157" t="s">
        <v>22</v>
      </c>
      <c r="B18" s="159" t="s">
        <v>162</v>
      </c>
      <c r="C18" s="160"/>
      <c r="D18" s="158"/>
      <c r="E18" s="158"/>
      <c r="F18" s="158"/>
      <c r="G18" s="158">
        <v>8100</v>
      </c>
      <c r="H18" s="158">
        <f t="shared" si="0"/>
        <v>8100</v>
      </c>
    </row>
    <row r="19" spans="1:8" ht="18" customHeight="1" thickBot="1">
      <c r="A19" s="157" t="s">
        <v>23</v>
      </c>
      <c r="B19" s="159" t="s">
        <v>512</v>
      </c>
      <c r="C19" s="160"/>
      <c r="D19" s="158"/>
      <c r="E19" s="158"/>
      <c r="F19" s="158">
        <v>190</v>
      </c>
      <c r="G19" s="158"/>
      <c r="H19" s="158"/>
    </row>
    <row r="20" spans="1:8" ht="18" customHeight="1" thickBot="1">
      <c r="A20" s="157" t="s">
        <v>294</v>
      </c>
      <c r="B20" s="159" t="s">
        <v>295</v>
      </c>
      <c r="C20" s="160"/>
      <c r="D20" s="158"/>
      <c r="E20" s="158"/>
      <c r="F20" s="158"/>
      <c r="G20" s="158">
        <v>1882</v>
      </c>
      <c r="H20" s="158"/>
    </row>
    <row r="21" spans="1:8" ht="15.75" customHeight="1" thickBot="1">
      <c r="A21" s="161" t="s">
        <v>38</v>
      </c>
      <c r="B21" s="162" t="s">
        <v>147</v>
      </c>
      <c r="C21" s="165">
        <f>SUM(C7:C18)</f>
        <v>0</v>
      </c>
      <c r="D21" s="165">
        <f>SUM(D7:D18)</f>
        <v>29830</v>
      </c>
      <c r="E21" s="165">
        <f>SUM(E7:E18)</f>
        <v>7311</v>
      </c>
      <c r="F21" s="165">
        <f>SUM(F7:F20)</f>
        <v>72805</v>
      </c>
      <c r="G21" s="165">
        <f>SUM(G7:G18)</f>
        <v>8100</v>
      </c>
      <c r="H21" s="165">
        <f>SUM(H7:H18)</f>
        <v>113917</v>
      </c>
    </row>
    <row r="22" spans="1:8" ht="18" customHeight="1" thickBot="1">
      <c r="A22" s="157" t="s">
        <v>11</v>
      </c>
      <c r="B22" s="159" t="s">
        <v>464</v>
      </c>
      <c r="C22" s="165"/>
      <c r="D22" s="165"/>
      <c r="E22" s="165"/>
      <c r="F22" s="165"/>
      <c r="G22" s="165">
        <v>3910</v>
      </c>
      <c r="H22" s="158">
        <f>SUM(D22:G22)</f>
        <v>3910</v>
      </c>
    </row>
    <row r="23" spans="1:8" ht="18" customHeight="1" thickBot="1">
      <c r="A23" s="157" t="s">
        <v>12</v>
      </c>
      <c r="B23" s="159" t="s">
        <v>162</v>
      </c>
      <c r="C23" s="165"/>
      <c r="D23" s="165"/>
      <c r="E23" s="165"/>
      <c r="F23" s="165"/>
      <c r="G23" s="165"/>
      <c r="H23" s="158">
        <f>SUM(D23:G23)</f>
        <v>0</v>
      </c>
    </row>
    <row r="24" spans="1:8" ht="18" customHeight="1" thickBot="1">
      <c r="A24" s="157" t="s">
        <v>13</v>
      </c>
      <c r="B24" s="159" t="s">
        <v>289</v>
      </c>
      <c r="C24" s="160"/>
      <c r="D24" s="158"/>
      <c r="E24" s="158"/>
      <c r="F24" s="158">
        <v>1225</v>
      </c>
      <c r="G24" s="158"/>
      <c r="H24" s="158">
        <f>SUM(D24:G24)</f>
        <v>1225</v>
      </c>
    </row>
    <row r="25" spans="1:8" ht="18" customHeight="1" thickBot="1">
      <c r="A25" s="157" t="s">
        <v>14</v>
      </c>
      <c r="B25" s="159" t="s">
        <v>163</v>
      </c>
      <c r="C25" s="160"/>
      <c r="D25" s="158">
        <v>1398</v>
      </c>
      <c r="E25" s="158">
        <v>377</v>
      </c>
      <c r="F25" s="158">
        <v>495</v>
      </c>
      <c r="G25" s="158"/>
      <c r="H25" s="158">
        <f>SUM(D25:G25)</f>
        <v>2270</v>
      </c>
    </row>
    <row r="26" spans="1:8" ht="18" customHeight="1" thickBot="1">
      <c r="A26" s="157" t="s">
        <v>15</v>
      </c>
      <c r="B26" s="159" t="s">
        <v>167</v>
      </c>
      <c r="C26" s="160"/>
      <c r="D26" s="158"/>
      <c r="E26" s="158"/>
      <c r="F26" s="158"/>
      <c r="G26" s="158"/>
      <c r="H26" s="158">
        <f>SUM(D26:G26)</f>
        <v>0</v>
      </c>
    </row>
    <row r="27" spans="1:8" ht="18" customHeight="1" thickBot="1">
      <c r="A27" s="157" t="s">
        <v>16</v>
      </c>
      <c r="B27" s="159" t="s">
        <v>290</v>
      </c>
      <c r="C27" s="160"/>
      <c r="D27" s="158"/>
      <c r="E27" s="158"/>
      <c r="F27" s="158">
        <v>2640</v>
      </c>
      <c r="G27" s="158"/>
      <c r="H27" s="158"/>
    </row>
    <row r="28" spans="1:8" ht="18" customHeight="1" thickBot="1">
      <c r="A28" s="157" t="s">
        <v>17</v>
      </c>
      <c r="B28" s="159" t="s">
        <v>144</v>
      </c>
      <c r="C28" s="160"/>
      <c r="D28" s="158">
        <v>12947</v>
      </c>
      <c r="E28" s="158">
        <v>1748</v>
      </c>
      <c r="F28" s="158">
        <v>65</v>
      </c>
      <c r="G28" s="158"/>
      <c r="H28" s="158"/>
    </row>
    <row r="29" spans="1:8" ht="18" customHeight="1" thickBot="1">
      <c r="A29" s="157" t="s">
        <v>18</v>
      </c>
      <c r="B29" s="159" t="s">
        <v>460</v>
      </c>
      <c r="C29" s="160"/>
      <c r="D29" s="158"/>
      <c r="E29" s="158"/>
      <c r="F29" s="158"/>
      <c r="G29" s="158"/>
      <c r="H29" s="158"/>
    </row>
    <row r="30" spans="1:8" ht="18" customHeight="1" thickBot="1">
      <c r="A30" s="157" t="s">
        <v>19</v>
      </c>
      <c r="B30" s="159" t="s">
        <v>463</v>
      </c>
      <c r="C30" s="160"/>
      <c r="D30" s="158"/>
      <c r="E30" s="158"/>
      <c r="F30" s="158">
        <v>380</v>
      </c>
      <c r="G30" s="158"/>
      <c r="H30" s="158"/>
    </row>
    <row r="31" spans="1:8" ht="18" customHeight="1" thickBot="1">
      <c r="A31" s="157" t="s">
        <v>20</v>
      </c>
      <c r="B31" s="159" t="s">
        <v>436</v>
      </c>
      <c r="C31" s="160"/>
      <c r="D31" s="158"/>
      <c r="E31" s="158"/>
      <c r="F31" s="158">
        <v>3050</v>
      </c>
      <c r="G31" s="158"/>
      <c r="H31" s="158"/>
    </row>
    <row r="32" spans="1:8" ht="18" customHeight="1" thickBot="1">
      <c r="A32" s="157" t="s">
        <v>21</v>
      </c>
      <c r="B32" s="159" t="s">
        <v>456</v>
      </c>
      <c r="C32" s="160"/>
      <c r="D32" s="158"/>
      <c r="E32" s="158"/>
      <c r="F32" s="158">
        <v>3176</v>
      </c>
      <c r="G32" s="158"/>
      <c r="H32" s="158"/>
    </row>
    <row r="33" spans="1:8" ht="18" customHeight="1" thickBot="1">
      <c r="A33" s="157" t="s">
        <v>22</v>
      </c>
      <c r="B33" s="159" t="s">
        <v>513</v>
      </c>
      <c r="C33" s="160"/>
      <c r="D33" s="158"/>
      <c r="E33" s="158"/>
      <c r="F33" s="158">
        <v>500</v>
      </c>
      <c r="G33" s="158"/>
      <c r="H33" s="158"/>
    </row>
    <row r="34" spans="1:8" ht="18" customHeight="1" thickBot="1">
      <c r="A34" s="161" t="s">
        <v>42</v>
      </c>
      <c r="B34" s="162" t="s">
        <v>148</v>
      </c>
      <c r="C34" s="165">
        <f>SUM(C22:C27)</f>
        <v>0</v>
      </c>
      <c r="D34" s="165">
        <f>SUM(D22:D29)</f>
        <v>14345</v>
      </c>
      <c r="E34" s="165">
        <f>SUM(E22:E29)</f>
        <v>2125</v>
      </c>
      <c r="F34" s="165">
        <f>SUM(F22:F33)</f>
        <v>11531</v>
      </c>
      <c r="G34" s="165">
        <f>SUM(G22:G27)</f>
        <v>3910</v>
      </c>
      <c r="H34" s="165">
        <v>17806</v>
      </c>
    </row>
    <row r="35" spans="1:8" ht="15" customHeight="1">
      <c r="A35" s="298" t="s">
        <v>43</v>
      </c>
      <c r="B35" s="299" t="s">
        <v>149</v>
      </c>
      <c r="C35" s="164"/>
      <c r="D35" s="164"/>
      <c r="E35" s="164"/>
      <c r="F35" s="164"/>
      <c r="G35" s="164"/>
      <c r="H35" s="164"/>
    </row>
    <row r="36" spans="1:8" ht="18" customHeight="1" thickBot="1">
      <c r="A36" s="176"/>
      <c r="B36" s="167" t="s">
        <v>293</v>
      </c>
      <c r="C36" s="169">
        <f>C34+C21</f>
        <v>0</v>
      </c>
      <c r="D36" s="171">
        <f>D34+D21</f>
        <v>44175</v>
      </c>
      <c r="E36" s="171">
        <f>E34+E21</f>
        <v>9436</v>
      </c>
      <c r="F36" s="171">
        <f>F34+F21</f>
        <v>84336</v>
      </c>
      <c r="G36" s="171">
        <f>G34+G21+G20</f>
        <v>13892</v>
      </c>
      <c r="H36" s="171">
        <f>SUM(D36:G36)</f>
        <v>151839</v>
      </c>
    </row>
    <row r="37" spans="1:8" ht="17.25" customHeight="1" thickBot="1" thickTop="1">
      <c r="A37" s="157"/>
      <c r="B37" s="589" t="s">
        <v>153</v>
      </c>
      <c r="C37" s="590"/>
      <c r="D37" s="591"/>
      <c r="E37" s="158"/>
      <c r="F37" s="158"/>
      <c r="G37" s="158"/>
      <c r="H37" s="158"/>
    </row>
    <row r="38" spans="1:10" ht="17.25" customHeight="1" thickBot="1">
      <c r="A38" s="161" t="s">
        <v>38</v>
      </c>
      <c r="B38" s="162" t="s">
        <v>138</v>
      </c>
      <c r="C38" s="173"/>
      <c r="D38" s="165">
        <v>28230</v>
      </c>
      <c r="E38" s="165">
        <v>7799</v>
      </c>
      <c r="F38" s="165">
        <v>3393</v>
      </c>
      <c r="G38" s="165"/>
      <c r="H38" s="165">
        <f>SUM(D38:G38)</f>
        <v>39422</v>
      </c>
      <c r="J38" s="189"/>
    </row>
    <row r="39" spans="1:10" ht="17.25" customHeight="1" thickBot="1">
      <c r="A39" s="161" t="s">
        <v>42</v>
      </c>
      <c r="B39" s="300" t="s">
        <v>178</v>
      </c>
      <c r="C39" s="173"/>
      <c r="D39" s="165"/>
      <c r="E39" s="165"/>
      <c r="F39" s="165"/>
      <c r="G39" s="165"/>
      <c r="H39" s="165"/>
      <c r="J39" s="189"/>
    </row>
    <row r="40" spans="1:8" ht="17.25" customHeight="1" thickBot="1">
      <c r="A40" s="161" t="s">
        <v>43</v>
      </c>
      <c r="B40" s="307" t="s">
        <v>291</v>
      </c>
      <c r="C40" s="308"/>
      <c r="D40" s="165"/>
      <c r="E40" s="165"/>
      <c r="F40" s="165"/>
      <c r="G40" s="165"/>
      <c r="H40" s="165">
        <f>SUM(D40:G40)</f>
        <v>0</v>
      </c>
    </row>
    <row r="41" spans="1:8" ht="17.25" customHeight="1" thickBot="1">
      <c r="A41" s="177"/>
      <c r="B41" s="254" t="s">
        <v>292</v>
      </c>
      <c r="C41" s="156"/>
      <c r="D41" s="166">
        <f>SUM(D38:D40)</f>
        <v>28230</v>
      </c>
      <c r="E41" s="166">
        <f>SUM(E38:E40)</f>
        <v>7799</v>
      </c>
      <c r="F41" s="166">
        <f>SUM(F38:F40)</f>
        <v>3393</v>
      </c>
      <c r="G41" s="166">
        <f>SUM(G38:G40)</f>
        <v>0</v>
      </c>
      <c r="H41" s="166">
        <f>SUM(D41:G41)</f>
        <v>39422</v>
      </c>
    </row>
    <row r="42" spans="1:8" ht="16.5" customHeight="1" thickBot="1">
      <c r="A42" s="157"/>
      <c r="B42" s="608" t="s">
        <v>156</v>
      </c>
      <c r="C42" s="609"/>
      <c r="D42" s="610"/>
      <c r="E42" s="158"/>
      <c r="F42" s="158"/>
      <c r="G42" s="158"/>
      <c r="H42" s="158"/>
    </row>
    <row r="43" spans="1:8" ht="13.5" thickBot="1">
      <c r="A43" s="157"/>
      <c r="B43" s="592" t="s">
        <v>138</v>
      </c>
      <c r="C43" s="593"/>
      <c r="D43" s="158"/>
      <c r="E43" s="158"/>
      <c r="F43" s="158"/>
      <c r="G43" s="158"/>
      <c r="H43" s="158"/>
    </row>
    <row r="44" spans="1:8" ht="15.75" customHeight="1" thickBot="1">
      <c r="A44" s="157"/>
      <c r="B44" s="159" t="s">
        <v>150</v>
      </c>
      <c r="C44" s="160">
        <v>14</v>
      </c>
      <c r="D44" s="158">
        <v>32071</v>
      </c>
      <c r="E44" s="158">
        <v>8592</v>
      </c>
      <c r="F44" s="158">
        <v>3912</v>
      </c>
      <c r="G44" s="158"/>
      <c r="H44" s="158">
        <f>SUM(D44:G44)</f>
        <v>44575</v>
      </c>
    </row>
    <row r="45" spans="1:8" ht="18" customHeight="1" thickBot="1">
      <c r="A45" s="161" t="s">
        <v>38</v>
      </c>
      <c r="B45" s="162" t="s">
        <v>147</v>
      </c>
      <c r="C45" s="163">
        <v>14</v>
      </c>
      <c r="D45" s="165">
        <f>SUM(D44)</f>
        <v>32071</v>
      </c>
      <c r="E45" s="165">
        <f>SUM(E44)</f>
        <v>8592</v>
      </c>
      <c r="F45" s="165">
        <f>SUM(F44)</f>
        <v>3912</v>
      </c>
      <c r="G45" s="165">
        <f>SUM(G44)</f>
        <v>0</v>
      </c>
      <c r="H45" s="158">
        <f>SUM(D45:G45)</f>
        <v>44575</v>
      </c>
    </row>
    <row r="46" spans="1:8" ht="18" customHeight="1" thickBot="1">
      <c r="A46" s="161"/>
      <c r="B46" s="162" t="s">
        <v>154</v>
      </c>
      <c r="C46" s="163"/>
      <c r="D46" s="174"/>
      <c r="E46" s="174"/>
      <c r="F46" s="165"/>
      <c r="G46" s="178"/>
      <c r="H46" s="158">
        <f>SUM(D46:G46)</f>
        <v>0</v>
      </c>
    </row>
    <row r="47" spans="1:8" ht="18" customHeight="1" thickBot="1">
      <c r="A47" s="157" t="s">
        <v>11</v>
      </c>
      <c r="B47" s="159" t="s">
        <v>155</v>
      </c>
      <c r="C47" s="163">
        <v>3</v>
      </c>
      <c r="D47" s="165">
        <v>6719</v>
      </c>
      <c r="E47" s="165">
        <v>1827</v>
      </c>
      <c r="F47" s="165">
        <v>435</v>
      </c>
      <c r="G47" s="165"/>
      <c r="H47" s="158">
        <f>SUM(D47:G47)</f>
        <v>8981</v>
      </c>
    </row>
    <row r="48" spans="1:8" ht="18" customHeight="1" thickBot="1">
      <c r="A48" s="161" t="s">
        <v>42</v>
      </c>
      <c r="B48" s="159" t="s">
        <v>148</v>
      </c>
      <c r="C48" s="163">
        <f>C47</f>
        <v>3</v>
      </c>
      <c r="D48" s="165">
        <v>6719</v>
      </c>
      <c r="E48" s="165">
        <v>1827</v>
      </c>
      <c r="F48" s="165">
        <v>435</v>
      </c>
      <c r="G48" s="174"/>
      <c r="H48" s="165">
        <f>SUM(D48:G48)</f>
        <v>8981</v>
      </c>
    </row>
    <row r="49" spans="1:8" ht="18" customHeight="1" thickBot="1">
      <c r="A49" s="161" t="s">
        <v>43</v>
      </c>
      <c r="B49" s="159" t="s">
        <v>291</v>
      </c>
      <c r="C49" s="165"/>
      <c r="D49" s="165">
        <v>0</v>
      </c>
      <c r="E49" s="165">
        <v>0</v>
      </c>
      <c r="F49" s="165">
        <v>0</v>
      </c>
      <c r="G49" s="174">
        <v>0</v>
      </c>
      <c r="H49" s="165">
        <v>0</v>
      </c>
    </row>
    <row r="50" spans="1:8" ht="18" customHeight="1" thickBot="1">
      <c r="A50" s="177"/>
      <c r="B50" s="175" t="s">
        <v>151</v>
      </c>
      <c r="C50" s="156">
        <f aca="true" t="shared" si="1" ref="C50:H50">SUM(C48+C45)</f>
        <v>17</v>
      </c>
      <c r="D50" s="166">
        <f>SUM(D48+D45)</f>
        <v>38790</v>
      </c>
      <c r="E50" s="166">
        <f t="shared" si="1"/>
        <v>10419</v>
      </c>
      <c r="F50" s="166">
        <f t="shared" si="1"/>
        <v>4347</v>
      </c>
      <c r="G50" s="166">
        <f t="shared" si="1"/>
        <v>0</v>
      </c>
      <c r="H50" s="166">
        <f t="shared" si="1"/>
        <v>53556</v>
      </c>
    </row>
    <row r="51" spans="1:8" ht="18" customHeight="1" thickBot="1">
      <c r="A51" s="177"/>
      <c r="B51" s="175"/>
      <c r="C51" s="156"/>
      <c r="D51" s="166"/>
      <c r="E51" s="166"/>
      <c r="F51" s="166"/>
      <c r="G51" s="166"/>
      <c r="H51" s="166"/>
    </row>
    <row r="52" spans="1:8" ht="18" customHeight="1" thickBot="1">
      <c r="A52" s="177"/>
      <c r="B52" s="605" t="s">
        <v>161</v>
      </c>
      <c r="C52" s="606"/>
      <c r="D52" s="607"/>
      <c r="E52" s="166"/>
      <c r="F52" s="166"/>
      <c r="G52" s="166"/>
      <c r="H52" s="166"/>
    </row>
    <row r="53" spans="1:8" ht="18" customHeight="1" thickBot="1">
      <c r="A53" s="161" t="s">
        <v>38</v>
      </c>
      <c r="B53" s="180" t="s">
        <v>160</v>
      </c>
      <c r="C53" s="301"/>
      <c r="D53" s="302"/>
      <c r="E53" s="166"/>
      <c r="F53" s="166"/>
      <c r="G53" s="166"/>
      <c r="H53" s="166"/>
    </row>
    <row r="54" spans="1:8" ht="17.25" customHeight="1" thickBot="1">
      <c r="A54" s="157" t="s">
        <v>11</v>
      </c>
      <c r="B54" s="159" t="s">
        <v>141</v>
      </c>
      <c r="C54" s="160">
        <v>2</v>
      </c>
      <c r="D54" s="158">
        <v>1912</v>
      </c>
      <c r="E54" s="158">
        <v>516</v>
      </c>
      <c r="F54" s="158">
        <v>1370</v>
      </c>
      <c r="G54" s="158"/>
      <c r="H54" s="158">
        <f aca="true" t="shared" si="2" ref="H54:H59">SUM(D54:G54)</f>
        <v>3798</v>
      </c>
    </row>
    <row r="55" spans="1:8" ht="17.25" customHeight="1" thickBot="1">
      <c r="A55" s="157" t="s">
        <v>12</v>
      </c>
      <c r="B55" s="159" t="s">
        <v>142</v>
      </c>
      <c r="C55" s="160">
        <v>1</v>
      </c>
      <c r="D55" s="158"/>
      <c r="E55" s="158"/>
      <c r="F55" s="158">
        <v>50</v>
      </c>
      <c r="G55" s="158"/>
      <c r="H55" s="158">
        <f t="shared" si="2"/>
        <v>50</v>
      </c>
    </row>
    <row r="56" spans="1:8" ht="17.25" customHeight="1" thickBot="1">
      <c r="A56" s="157" t="s">
        <v>13</v>
      </c>
      <c r="B56" s="159" t="s">
        <v>143</v>
      </c>
      <c r="C56" s="160">
        <v>1</v>
      </c>
      <c r="D56" s="158">
        <v>1609</v>
      </c>
      <c r="E56" s="158">
        <v>434</v>
      </c>
      <c r="F56" s="158">
        <v>100</v>
      </c>
      <c r="G56" s="158"/>
      <c r="H56" s="158">
        <f t="shared" si="2"/>
        <v>2143</v>
      </c>
    </row>
    <row r="57" spans="1:8" ht="17.25" customHeight="1" thickBot="1">
      <c r="A57" s="157" t="s">
        <v>14</v>
      </c>
      <c r="B57" s="159" t="s">
        <v>157</v>
      </c>
      <c r="C57" s="160">
        <v>1</v>
      </c>
      <c r="D57" s="158">
        <v>3045</v>
      </c>
      <c r="E57" s="158">
        <v>822</v>
      </c>
      <c r="F57" s="158">
        <v>805</v>
      </c>
      <c r="G57" s="166"/>
      <c r="H57" s="158">
        <f t="shared" si="2"/>
        <v>4672</v>
      </c>
    </row>
    <row r="58" spans="1:8" ht="17.25" customHeight="1" thickBot="1">
      <c r="A58" s="157" t="s">
        <v>15</v>
      </c>
      <c r="B58" s="159" t="s">
        <v>158</v>
      </c>
      <c r="C58" s="160">
        <v>1</v>
      </c>
      <c r="D58" s="158">
        <v>1858</v>
      </c>
      <c r="E58" s="158">
        <v>502</v>
      </c>
      <c r="F58" s="158">
        <v>100</v>
      </c>
      <c r="G58" s="166"/>
      <c r="H58" s="158">
        <f t="shared" si="2"/>
        <v>2460</v>
      </c>
    </row>
    <row r="59" spans="1:8" ht="17.25" customHeight="1" thickBot="1">
      <c r="A59" s="157" t="s">
        <v>16</v>
      </c>
      <c r="B59" s="159" t="s">
        <v>159</v>
      </c>
      <c r="C59" s="160">
        <v>1</v>
      </c>
      <c r="D59" s="158">
        <v>2254</v>
      </c>
      <c r="E59" s="158">
        <v>614</v>
      </c>
      <c r="F59" s="158">
        <v>240</v>
      </c>
      <c r="G59" s="166"/>
      <c r="H59" s="158">
        <f t="shared" si="2"/>
        <v>3108</v>
      </c>
    </row>
    <row r="60" spans="1:10" ht="15.75" customHeight="1" thickBot="1">
      <c r="A60" s="157"/>
      <c r="B60" s="162" t="s">
        <v>160</v>
      </c>
      <c r="C60" s="160">
        <f aca="true" t="shared" si="3" ref="C60:H60">SUM(C54:C59)</f>
        <v>7</v>
      </c>
      <c r="D60" s="166">
        <f t="shared" si="3"/>
        <v>10678</v>
      </c>
      <c r="E60" s="166">
        <f t="shared" si="3"/>
        <v>2888</v>
      </c>
      <c r="F60" s="166">
        <f t="shared" si="3"/>
        <v>2665</v>
      </c>
      <c r="G60" s="166">
        <f t="shared" si="3"/>
        <v>0</v>
      </c>
      <c r="H60" s="166">
        <f t="shared" si="3"/>
        <v>16231</v>
      </c>
      <c r="J60" s="219"/>
    </row>
    <row r="61" spans="1:8" ht="15.75" customHeight="1" thickBot="1">
      <c r="A61" s="183"/>
      <c r="B61" s="186" t="s">
        <v>168</v>
      </c>
      <c r="C61" s="187">
        <f aca="true" t="shared" si="4" ref="C61:H61">C60</f>
        <v>7</v>
      </c>
      <c r="D61" s="185">
        <f t="shared" si="4"/>
        <v>10678</v>
      </c>
      <c r="E61" s="185">
        <f t="shared" si="4"/>
        <v>2888</v>
      </c>
      <c r="F61" s="185">
        <f t="shared" si="4"/>
        <v>2665</v>
      </c>
      <c r="G61" s="185">
        <f t="shared" si="4"/>
        <v>0</v>
      </c>
      <c r="H61" s="188">
        <f t="shared" si="4"/>
        <v>16231</v>
      </c>
    </row>
    <row r="62" spans="1:8" ht="13.5" customHeight="1">
      <c r="A62" s="599"/>
      <c r="B62" s="601" t="s">
        <v>152</v>
      </c>
      <c r="C62" s="168"/>
      <c r="D62" s="170"/>
      <c r="E62" s="170"/>
      <c r="F62" s="170"/>
      <c r="G62" s="170"/>
      <c r="H62" s="170"/>
    </row>
    <row r="63" spans="1:8" ht="24" customHeight="1" thickBot="1">
      <c r="A63" s="600"/>
      <c r="B63" s="602"/>
      <c r="C63" s="166">
        <f>C61+C50+C41+C36</f>
        <v>24</v>
      </c>
      <c r="D63" s="166">
        <f>D61+D50+D41+D36</f>
        <v>121873</v>
      </c>
      <c r="E63" s="166">
        <f>E61+E50+E41+E36</f>
        <v>30542</v>
      </c>
      <c r="F63" s="166">
        <f>F61+F50+F41+F36</f>
        <v>94741</v>
      </c>
      <c r="G63" s="166">
        <f>G61+G50+G41+G36</f>
        <v>13892</v>
      </c>
      <c r="H63" s="166">
        <f>SUM(D63:G63)</f>
        <v>261048</v>
      </c>
    </row>
    <row r="64" ht="15.75">
      <c r="A64" s="152"/>
    </row>
  </sheetData>
  <sheetProtection/>
  <mergeCells count="13">
    <mergeCell ref="A1:H1"/>
    <mergeCell ref="A2:H2"/>
    <mergeCell ref="C3:C4"/>
    <mergeCell ref="B52:D52"/>
    <mergeCell ref="B42:D42"/>
    <mergeCell ref="B43:C43"/>
    <mergeCell ref="B37:D37"/>
    <mergeCell ref="B5:D5"/>
    <mergeCell ref="B6:C6"/>
    <mergeCell ref="A3:A4"/>
    <mergeCell ref="D4:H4"/>
    <mergeCell ref="A62:A63"/>
    <mergeCell ref="B62:B63"/>
  </mergeCells>
  <printOptions/>
  <pageMargins left="0.7086614173228347" right="0.7086614173228347" top="0.5511811023622047" bottom="0.15748031496062992" header="0.11811023622047245" footer="0.11811023622047245"/>
  <pageSetup fitToHeight="2" fitToWidth="1" horizontalDpi="600" verticalDpi="600" orientation="landscape" paperSize="9" r:id="rId1"/>
  <headerFooter>
    <oddHeader>&amp;R4./a szamú melléklet
e Ft-ban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15"/>
  <sheetViews>
    <sheetView zoomScalePageLayoutView="0" workbookViewId="0" topLeftCell="A1">
      <selection activeCell="P22" sqref="P22"/>
    </sheetView>
  </sheetViews>
  <sheetFormatPr defaultColWidth="9.140625" defaultRowHeight="12.75"/>
  <cols>
    <col min="1" max="1" width="21.00390625" style="0" customWidth="1"/>
    <col min="14" max="14" width="10.28125" style="0" customWidth="1"/>
  </cols>
  <sheetData>
    <row r="2" spans="1:14" ht="15.75">
      <c r="A2" s="603" t="s">
        <v>88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</row>
    <row r="3" spans="1:14" ht="15.75">
      <c r="A3" s="603" t="s">
        <v>531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</row>
    <row r="4" ht="15.75">
      <c r="A4" s="53"/>
    </row>
    <row r="5" ht="16.5" thickBot="1">
      <c r="A5" s="54"/>
    </row>
    <row r="6" spans="1:14" ht="16.5" thickBot="1">
      <c r="A6" s="55" t="s">
        <v>79</v>
      </c>
      <c r="B6" s="56" t="s">
        <v>89</v>
      </c>
      <c r="C6" s="56" t="s">
        <v>90</v>
      </c>
      <c r="D6" s="56" t="s">
        <v>91</v>
      </c>
      <c r="E6" s="56" t="s">
        <v>92</v>
      </c>
      <c r="F6" s="56" t="s">
        <v>93</v>
      </c>
      <c r="G6" s="56" t="s">
        <v>94</v>
      </c>
      <c r="H6" s="56" t="s">
        <v>95</v>
      </c>
      <c r="I6" s="56" t="s">
        <v>96</v>
      </c>
      <c r="J6" s="56" t="s">
        <v>97</v>
      </c>
      <c r="K6" s="56" t="s">
        <v>98</v>
      </c>
      <c r="L6" s="56" t="s">
        <v>99</v>
      </c>
      <c r="M6" s="56" t="s">
        <v>100</v>
      </c>
      <c r="N6" s="57" t="s">
        <v>24</v>
      </c>
    </row>
    <row r="7" spans="1:14" ht="39.75" customHeight="1">
      <c r="A7" s="124" t="s">
        <v>419</v>
      </c>
      <c r="B7" s="122">
        <v>16340</v>
      </c>
      <c r="C7" s="122">
        <v>16340</v>
      </c>
      <c r="D7" s="122">
        <v>16340</v>
      </c>
      <c r="E7" s="122">
        <v>13795</v>
      </c>
      <c r="F7" s="122">
        <v>14989</v>
      </c>
      <c r="G7" s="122">
        <v>13795</v>
      </c>
      <c r="H7" s="122">
        <v>13795</v>
      </c>
      <c r="I7" s="122">
        <v>12787</v>
      </c>
      <c r="J7" s="122">
        <v>12787</v>
      </c>
      <c r="K7" s="122">
        <v>13327</v>
      </c>
      <c r="L7" s="122">
        <v>12787</v>
      </c>
      <c r="M7" s="122">
        <v>12787</v>
      </c>
      <c r="N7" s="58">
        <f>SUM(B7:M7)</f>
        <v>169869</v>
      </c>
    </row>
    <row r="8" spans="1:14" ht="35.25" customHeight="1">
      <c r="A8" s="116" t="s">
        <v>420</v>
      </c>
      <c r="B8" s="123"/>
      <c r="C8" s="59"/>
      <c r="D8" s="59"/>
      <c r="E8" s="59"/>
      <c r="F8" s="59"/>
      <c r="G8" s="59"/>
      <c r="H8" s="59"/>
      <c r="I8" s="59"/>
      <c r="J8" s="59"/>
      <c r="K8" s="59"/>
      <c r="L8" s="59"/>
      <c r="M8" s="60"/>
      <c r="N8" s="61">
        <f aca="true" t="shared" si="0" ref="N8:N15">SUM(B8:M8)</f>
        <v>0</v>
      </c>
    </row>
    <row r="9" spans="1:14" ht="35.25" customHeight="1">
      <c r="A9" s="116" t="s">
        <v>80</v>
      </c>
      <c r="B9" s="123">
        <v>1500</v>
      </c>
      <c r="C9" s="59">
        <v>1500</v>
      </c>
      <c r="D9" s="59">
        <v>13000</v>
      </c>
      <c r="E9" s="59">
        <v>7000</v>
      </c>
      <c r="F9" s="59">
        <v>3000</v>
      </c>
      <c r="G9" s="59">
        <v>2000</v>
      </c>
      <c r="H9" s="59">
        <v>1000</v>
      </c>
      <c r="I9" s="59">
        <v>3000</v>
      </c>
      <c r="J9" s="59">
        <v>14000</v>
      </c>
      <c r="K9" s="59">
        <v>5000</v>
      </c>
      <c r="L9" s="59">
        <v>1000</v>
      </c>
      <c r="M9" s="60">
        <v>1000</v>
      </c>
      <c r="N9" s="61">
        <f t="shared" si="0"/>
        <v>53000</v>
      </c>
    </row>
    <row r="10" spans="1:14" ht="35.25" customHeight="1">
      <c r="A10" s="116" t="s">
        <v>39</v>
      </c>
      <c r="B10" s="123">
        <v>1845</v>
      </c>
      <c r="C10" s="123">
        <v>1845</v>
      </c>
      <c r="D10" s="123">
        <v>1845</v>
      </c>
      <c r="E10" s="123">
        <v>1845</v>
      </c>
      <c r="F10" s="123">
        <v>1845</v>
      </c>
      <c r="G10" s="123">
        <v>1845</v>
      </c>
      <c r="H10" s="123">
        <v>1845</v>
      </c>
      <c r="I10" s="123">
        <v>1845</v>
      </c>
      <c r="J10" s="123">
        <v>1845</v>
      </c>
      <c r="K10" s="123">
        <v>1845</v>
      </c>
      <c r="L10" s="123">
        <v>1845</v>
      </c>
      <c r="M10" s="123">
        <v>1855</v>
      </c>
      <c r="N10" s="61">
        <f t="shared" si="0"/>
        <v>22150</v>
      </c>
    </row>
    <row r="11" spans="1:14" ht="35.25" customHeight="1">
      <c r="A11" s="116" t="s">
        <v>421</v>
      </c>
      <c r="B11" s="123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0"/>
      <c r="N11" s="61">
        <f t="shared" si="0"/>
        <v>0</v>
      </c>
    </row>
    <row r="12" spans="1:14" ht="35.25" customHeight="1">
      <c r="A12" s="116" t="s">
        <v>261</v>
      </c>
      <c r="B12" s="123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60"/>
      <c r="N12" s="61">
        <f t="shared" si="0"/>
        <v>0</v>
      </c>
    </row>
    <row r="13" spans="1:14" ht="35.25" customHeight="1">
      <c r="A13" s="116" t="s">
        <v>265</v>
      </c>
      <c r="B13" s="123"/>
      <c r="C13" s="59"/>
      <c r="D13" s="59">
        <v>2447</v>
      </c>
      <c r="E13" s="59">
        <v>5488</v>
      </c>
      <c r="F13" s="59"/>
      <c r="G13" s="59">
        <v>2447</v>
      </c>
      <c r="H13" s="59">
        <v>5488</v>
      </c>
      <c r="I13" s="59"/>
      <c r="J13" s="59"/>
      <c r="K13" s="59"/>
      <c r="L13" s="59"/>
      <c r="M13" s="59"/>
      <c r="N13" s="61">
        <f t="shared" si="0"/>
        <v>15870</v>
      </c>
    </row>
    <row r="14" spans="1:14" ht="35.25" customHeight="1" thickBot="1">
      <c r="A14" s="116" t="s">
        <v>102</v>
      </c>
      <c r="B14" s="123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60"/>
      <c r="N14" s="61">
        <f t="shared" si="0"/>
        <v>0</v>
      </c>
    </row>
    <row r="15" spans="1:14" ht="35.25" customHeight="1" thickBot="1">
      <c r="A15" s="55" t="s">
        <v>1</v>
      </c>
      <c r="B15" s="62">
        <f aca="true" t="shared" si="1" ref="B15:M15">SUM(B7:B14)</f>
        <v>19685</v>
      </c>
      <c r="C15" s="62">
        <f t="shared" si="1"/>
        <v>19685</v>
      </c>
      <c r="D15" s="62">
        <f t="shared" si="1"/>
        <v>33632</v>
      </c>
      <c r="E15" s="62">
        <f t="shared" si="1"/>
        <v>28128</v>
      </c>
      <c r="F15" s="62">
        <f t="shared" si="1"/>
        <v>19834</v>
      </c>
      <c r="G15" s="62">
        <f t="shared" si="1"/>
        <v>20087</v>
      </c>
      <c r="H15" s="62">
        <f t="shared" si="1"/>
        <v>22128</v>
      </c>
      <c r="I15" s="62">
        <f t="shared" si="1"/>
        <v>17632</v>
      </c>
      <c r="J15" s="62">
        <f t="shared" si="1"/>
        <v>28632</v>
      </c>
      <c r="K15" s="62">
        <f t="shared" si="1"/>
        <v>20172</v>
      </c>
      <c r="L15" s="62">
        <f t="shared" si="1"/>
        <v>15632</v>
      </c>
      <c r="M15" s="62">
        <f t="shared" si="1"/>
        <v>15642</v>
      </c>
      <c r="N15" s="63">
        <f t="shared" si="0"/>
        <v>260889</v>
      </c>
    </row>
  </sheetData>
  <sheetProtection/>
  <mergeCells count="2">
    <mergeCell ref="A2:N2"/>
    <mergeCell ref="A3:N3"/>
  </mergeCells>
  <printOptions/>
  <pageMargins left="0.4330708661417323" right="0.1968503937007874" top="0.7480314960629921" bottom="0.4330708661417323" header="0.4724409448818898" footer="0.15748031496062992"/>
  <pageSetup fitToHeight="1" fitToWidth="1" horizontalDpi="600" verticalDpi="600" orientation="landscape" paperSize="9" r:id="rId1"/>
  <headerFooter alignWithMargins="0">
    <oddHeader>&amp;R5.sz. melléklet
e FT-ban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N17"/>
  <sheetViews>
    <sheetView zoomScalePageLayoutView="0" workbookViewId="0" topLeftCell="A1">
      <selection activeCell="H31" sqref="H31"/>
    </sheetView>
  </sheetViews>
  <sheetFormatPr defaultColWidth="9.140625" defaultRowHeight="12.75"/>
  <cols>
    <col min="1" max="1" width="19.8515625" style="0" customWidth="1"/>
    <col min="5" max="5" width="10.00390625" style="0" customWidth="1"/>
    <col min="10" max="10" width="10.421875" style="0" customWidth="1"/>
    <col min="12" max="12" width="9.8515625" style="0" customWidth="1"/>
    <col min="13" max="13" width="10.28125" style="0" customWidth="1"/>
    <col min="14" max="14" width="10.7109375" style="0" customWidth="1"/>
  </cols>
  <sheetData>
    <row r="2" spans="1:14" ht="16.5">
      <c r="A2" s="611" t="s">
        <v>103</v>
      </c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611"/>
      <c r="M2" s="611"/>
      <c r="N2" s="611"/>
    </row>
    <row r="3" spans="1:14" ht="16.5">
      <c r="A3" s="611" t="s">
        <v>532</v>
      </c>
      <c r="B3" s="611"/>
      <c r="C3" s="611"/>
      <c r="D3" s="611"/>
      <c r="E3" s="611"/>
      <c r="F3" s="611"/>
      <c r="G3" s="611"/>
      <c r="H3" s="611"/>
      <c r="I3" s="611"/>
      <c r="J3" s="611"/>
      <c r="K3" s="611"/>
      <c r="L3" s="611"/>
      <c r="M3" s="611"/>
      <c r="N3" s="611"/>
    </row>
    <row r="4" ht="16.5">
      <c r="A4" s="65"/>
    </row>
    <row r="5" ht="16.5">
      <c r="A5" s="64"/>
    </row>
    <row r="6" ht="17.25" thickBot="1">
      <c r="A6" s="66"/>
    </row>
    <row r="7" spans="1:14" ht="17.25" thickBot="1">
      <c r="A7" s="110" t="s">
        <v>79</v>
      </c>
      <c r="B7" s="112" t="s">
        <v>89</v>
      </c>
      <c r="C7" s="112" t="s">
        <v>90</v>
      </c>
      <c r="D7" s="112" t="s">
        <v>91</v>
      </c>
      <c r="E7" s="112" t="s">
        <v>92</v>
      </c>
      <c r="F7" s="112" t="s">
        <v>93</v>
      </c>
      <c r="G7" s="112" t="s">
        <v>94</v>
      </c>
      <c r="H7" s="112" t="s">
        <v>95</v>
      </c>
      <c r="I7" s="112" t="s">
        <v>96</v>
      </c>
      <c r="J7" s="112" t="s">
        <v>97</v>
      </c>
      <c r="K7" s="112" t="s">
        <v>98</v>
      </c>
      <c r="L7" s="112" t="s">
        <v>99</v>
      </c>
      <c r="M7" s="117" t="s">
        <v>100</v>
      </c>
      <c r="N7" s="119" t="s">
        <v>24</v>
      </c>
    </row>
    <row r="8" spans="1:14" ht="16.5">
      <c r="A8" s="115" t="s">
        <v>104</v>
      </c>
      <c r="B8" s="113">
        <v>12023</v>
      </c>
      <c r="C8" s="113">
        <v>12023</v>
      </c>
      <c r="D8" s="113">
        <v>12023</v>
      </c>
      <c r="E8" s="111">
        <v>9478</v>
      </c>
      <c r="F8" s="111">
        <v>9478</v>
      </c>
      <c r="G8" s="111">
        <v>9478</v>
      </c>
      <c r="H8" s="111">
        <v>9478</v>
      </c>
      <c r="I8" s="111">
        <v>9478</v>
      </c>
      <c r="J8" s="111">
        <v>9478</v>
      </c>
      <c r="K8" s="111">
        <v>9478</v>
      </c>
      <c r="L8" s="111">
        <v>9478</v>
      </c>
      <c r="M8" s="111">
        <v>9483</v>
      </c>
      <c r="N8" s="120">
        <f>SUM(B8:M8)</f>
        <v>121376</v>
      </c>
    </row>
    <row r="9" spans="1:14" ht="16.5">
      <c r="A9" s="116" t="s">
        <v>422</v>
      </c>
      <c r="B9" s="114">
        <v>2776</v>
      </c>
      <c r="C9" s="114">
        <v>2776</v>
      </c>
      <c r="D9" s="114">
        <v>2776</v>
      </c>
      <c r="E9" s="114">
        <v>2453</v>
      </c>
      <c r="F9" s="114">
        <v>2453</v>
      </c>
      <c r="G9" s="114">
        <v>2453</v>
      </c>
      <c r="H9" s="114">
        <v>2453</v>
      </c>
      <c r="I9" s="114">
        <v>2453</v>
      </c>
      <c r="J9" s="114">
        <v>2453</v>
      </c>
      <c r="K9" s="114">
        <v>2453</v>
      </c>
      <c r="L9" s="114">
        <v>2453</v>
      </c>
      <c r="M9" s="114">
        <v>2457</v>
      </c>
      <c r="N9" s="121">
        <f aca="true" t="shared" si="0" ref="N9:N14">SUM(B9:M9)</f>
        <v>30409</v>
      </c>
    </row>
    <row r="10" spans="1:14" ht="16.5">
      <c r="A10" s="116" t="s">
        <v>49</v>
      </c>
      <c r="B10" s="114">
        <v>7149</v>
      </c>
      <c r="C10" s="114">
        <v>7883</v>
      </c>
      <c r="D10" s="114">
        <v>7883</v>
      </c>
      <c r="E10" s="114">
        <v>8383</v>
      </c>
      <c r="F10" s="114">
        <v>7883</v>
      </c>
      <c r="G10" s="114">
        <v>7883</v>
      </c>
      <c r="H10" s="114">
        <v>8000</v>
      </c>
      <c r="I10" s="114">
        <v>8000</v>
      </c>
      <c r="J10" s="114">
        <v>7883</v>
      </c>
      <c r="K10" s="114">
        <v>7883</v>
      </c>
      <c r="L10" s="114">
        <v>7883</v>
      </c>
      <c r="M10" s="114">
        <v>7888</v>
      </c>
      <c r="N10" s="121">
        <f t="shared" si="0"/>
        <v>94601</v>
      </c>
    </row>
    <row r="11" spans="1:14" ht="31.5">
      <c r="A11" s="116" t="s">
        <v>216</v>
      </c>
      <c r="B11" s="114">
        <v>675</v>
      </c>
      <c r="C11" s="114">
        <v>675</v>
      </c>
      <c r="D11" s="114">
        <v>675</v>
      </c>
      <c r="E11" s="114">
        <v>675</v>
      </c>
      <c r="F11" s="114">
        <v>675</v>
      </c>
      <c r="G11" s="114">
        <v>675</v>
      </c>
      <c r="H11" s="114">
        <v>675</v>
      </c>
      <c r="I11" s="114">
        <v>675</v>
      </c>
      <c r="J11" s="114">
        <v>675</v>
      </c>
      <c r="K11" s="114">
        <v>675</v>
      </c>
      <c r="L11" s="114">
        <v>675</v>
      </c>
      <c r="M11" s="114">
        <v>675</v>
      </c>
      <c r="N11" s="121">
        <f t="shared" si="0"/>
        <v>8100</v>
      </c>
    </row>
    <row r="12" spans="1:14" ht="31.5">
      <c r="A12" s="116" t="s">
        <v>226</v>
      </c>
      <c r="B12" s="114">
        <v>70</v>
      </c>
      <c r="C12" s="67">
        <v>40</v>
      </c>
      <c r="D12" s="67">
        <v>40</v>
      </c>
      <c r="E12" s="67">
        <v>890</v>
      </c>
      <c r="F12" s="67">
        <v>40</v>
      </c>
      <c r="G12" s="67">
        <v>890</v>
      </c>
      <c r="H12" s="67">
        <v>40</v>
      </c>
      <c r="I12" s="67">
        <v>890</v>
      </c>
      <c r="J12" s="67">
        <v>40</v>
      </c>
      <c r="K12" s="67">
        <v>40</v>
      </c>
      <c r="L12" s="67">
        <v>890</v>
      </c>
      <c r="M12" s="67">
        <v>40</v>
      </c>
      <c r="N12" s="121">
        <f t="shared" si="0"/>
        <v>3910</v>
      </c>
    </row>
    <row r="13" spans="1:14" ht="16.5">
      <c r="A13" s="116" t="s">
        <v>46</v>
      </c>
      <c r="B13" s="114"/>
      <c r="C13" s="67"/>
      <c r="D13" s="67">
        <v>400</v>
      </c>
      <c r="E13" s="67">
        <v>1000</v>
      </c>
      <c r="F13" s="67">
        <v>1000</v>
      </c>
      <c r="G13" s="67"/>
      <c r="H13" s="67"/>
      <c r="I13" s="67"/>
      <c r="J13" s="67"/>
      <c r="K13" s="67"/>
      <c r="L13" s="67"/>
      <c r="M13" s="118"/>
      <c r="N13" s="121">
        <f t="shared" si="0"/>
        <v>2400</v>
      </c>
    </row>
    <row r="14" spans="1:14" ht="16.5">
      <c r="A14" s="116" t="s">
        <v>50</v>
      </c>
      <c r="B14" s="114"/>
      <c r="C14" s="67"/>
      <c r="D14" s="67"/>
      <c r="E14" s="67">
        <v>6117</v>
      </c>
      <c r="F14" s="67">
        <v>6825</v>
      </c>
      <c r="G14" s="67">
        <v>6825</v>
      </c>
      <c r="H14" s="67"/>
      <c r="I14" s="67"/>
      <c r="J14" s="67"/>
      <c r="K14" s="67"/>
      <c r="L14" s="67"/>
      <c r="M14" s="118"/>
      <c r="N14" s="121">
        <f t="shared" si="0"/>
        <v>19767</v>
      </c>
    </row>
    <row r="15" spans="1:14" ht="31.5">
      <c r="A15" s="116" t="s">
        <v>230</v>
      </c>
      <c r="B15" s="114"/>
      <c r="C15" s="67">
        <v>200</v>
      </c>
      <c r="D15" s="67">
        <v>200</v>
      </c>
      <c r="E15" s="67">
        <v>200</v>
      </c>
      <c r="F15" s="67">
        <v>400</v>
      </c>
      <c r="G15" s="67">
        <v>200</v>
      </c>
      <c r="H15" s="67">
        <v>400</v>
      </c>
      <c r="I15" s="67">
        <v>200</v>
      </c>
      <c r="J15" s="67">
        <v>200</v>
      </c>
      <c r="K15" s="67"/>
      <c r="L15" s="67"/>
      <c r="M15" s="118"/>
      <c r="N15" s="121">
        <f>SUM(B15:M15)</f>
        <v>2000</v>
      </c>
    </row>
    <row r="16" spans="1:14" ht="17.25" thickBot="1">
      <c r="A16" s="467" t="s">
        <v>533</v>
      </c>
      <c r="B16" s="469"/>
      <c r="C16" s="470"/>
      <c r="D16" s="470"/>
      <c r="E16" s="470"/>
      <c r="F16" s="470"/>
      <c r="G16" s="470"/>
      <c r="H16" s="470"/>
      <c r="I16" s="470"/>
      <c r="J16" s="470"/>
      <c r="K16" s="470"/>
      <c r="L16" s="470"/>
      <c r="M16" s="471"/>
      <c r="N16" s="468">
        <v>13686</v>
      </c>
    </row>
    <row r="17" spans="1:14" ht="17.25" thickBot="1">
      <c r="A17" s="68" t="s">
        <v>1</v>
      </c>
      <c r="B17" s="69">
        <f aca="true" t="shared" si="1" ref="B17:M17">SUM(B8:B15)</f>
        <v>22693</v>
      </c>
      <c r="C17" s="69">
        <f t="shared" si="1"/>
        <v>23597</v>
      </c>
      <c r="D17" s="69">
        <f t="shared" si="1"/>
        <v>23997</v>
      </c>
      <c r="E17" s="69">
        <f t="shared" si="1"/>
        <v>29196</v>
      </c>
      <c r="F17" s="69">
        <f t="shared" si="1"/>
        <v>28754</v>
      </c>
      <c r="G17" s="69">
        <f t="shared" si="1"/>
        <v>28404</v>
      </c>
      <c r="H17" s="69">
        <f t="shared" si="1"/>
        <v>21046</v>
      </c>
      <c r="I17" s="69">
        <f t="shared" si="1"/>
        <v>21696</v>
      </c>
      <c r="J17" s="69">
        <f t="shared" si="1"/>
        <v>20729</v>
      </c>
      <c r="K17" s="69">
        <f t="shared" si="1"/>
        <v>20529</v>
      </c>
      <c r="L17" s="69">
        <f t="shared" si="1"/>
        <v>21379</v>
      </c>
      <c r="M17" s="69">
        <f t="shared" si="1"/>
        <v>20543</v>
      </c>
      <c r="N17" s="69">
        <f>SUM(N8:N16)</f>
        <v>296249</v>
      </c>
    </row>
  </sheetData>
  <sheetProtection/>
  <mergeCells count="2">
    <mergeCell ref="A2:N2"/>
    <mergeCell ref="A3:N3"/>
  </mergeCells>
  <printOptions/>
  <pageMargins left="0.35433070866141736" right="0.1968503937007874" top="0.984251968503937" bottom="0.984251968503937" header="0.5118110236220472" footer="0.5118110236220472"/>
  <pageSetup fitToHeight="1" fitToWidth="1" horizontalDpi="600" verticalDpi="600" orientation="landscape" paperSize="9" scale="99" r:id="rId1"/>
  <headerFooter alignWithMargins="0">
    <oddHeader>&amp;R6.sz . melléklet
e Ft-  ban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I17"/>
  <sheetViews>
    <sheetView tabSelected="1" workbookViewId="0" topLeftCell="A1">
      <selection activeCell="L11" sqref="L11"/>
    </sheetView>
  </sheetViews>
  <sheetFormatPr defaultColWidth="9.140625" defaultRowHeight="12.75"/>
  <cols>
    <col min="2" max="2" width="31.8515625" style="0" customWidth="1"/>
    <col min="3" max="3" width="13.7109375" style="0" customWidth="1"/>
    <col min="4" max="4" width="14.00390625" style="0" customWidth="1"/>
    <col min="5" max="5" width="11.57421875" style="0" customWidth="1"/>
    <col min="6" max="6" width="30.8515625" style="0" customWidth="1"/>
    <col min="7" max="7" width="14.421875" style="0" customWidth="1"/>
    <col min="8" max="8" width="14.00390625" style="0" customWidth="1"/>
    <col min="9" max="9" width="11.57421875" style="0" customWidth="1"/>
  </cols>
  <sheetData>
    <row r="2" spans="2:9" ht="15.75">
      <c r="B2" s="603" t="s">
        <v>534</v>
      </c>
      <c r="C2" s="603"/>
      <c r="D2" s="603"/>
      <c r="E2" s="603"/>
      <c r="F2" s="603"/>
      <c r="G2" s="603"/>
      <c r="H2" s="603"/>
      <c r="I2" s="603"/>
    </row>
    <row r="3" ht="13.5" thickBot="1"/>
    <row r="4" spans="2:9" ht="21.75" customHeight="1" thickBot="1">
      <c r="B4" s="612" t="s">
        <v>105</v>
      </c>
      <c r="C4" s="613"/>
      <c r="D4" s="613"/>
      <c r="E4" s="614"/>
      <c r="F4" s="615" t="s">
        <v>106</v>
      </c>
      <c r="G4" s="616"/>
      <c r="H4" s="616"/>
      <c r="I4" s="617"/>
    </row>
    <row r="5" spans="2:9" ht="45" customHeight="1" thickBot="1">
      <c r="B5" s="81" t="s">
        <v>107</v>
      </c>
      <c r="C5" s="87" t="s">
        <v>108</v>
      </c>
      <c r="D5" s="82" t="s">
        <v>109</v>
      </c>
      <c r="E5" s="83" t="s">
        <v>24</v>
      </c>
      <c r="F5" s="97" t="s">
        <v>107</v>
      </c>
      <c r="G5" s="99" t="s">
        <v>110</v>
      </c>
      <c r="H5" s="99" t="s">
        <v>111</v>
      </c>
      <c r="I5" s="102" t="s">
        <v>24</v>
      </c>
    </row>
    <row r="6" spans="2:9" ht="35.25" customHeight="1">
      <c r="B6" s="92" t="s">
        <v>281</v>
      </c>
      <c r="C6" s="88">
        <v>171807</v>
      </c>
      <c r="D6" s="76"/>
      <c r="E6" s="84">
        <f>SUM(C6:D6)</f>
        <v>171807</v>
      </c>
      <c r="F6" s="92" t="s">
        <v>104</v>
      </c>
      <c r="G6" s="98">
        <v>121873</v>
      </c>
      <c r="H6" s="100"/>
      <c r="I6" s="101">
        <f aca="true" t="shared" si="0" ref="I6:I14">SUM(G6:H6)</f>
        <v>121873</v>
      </c>
    </row>
    <row r="7" spans="2:9" ht="35.25" customHeight="1">
      <c r="B7" s="93" t="s">
        <v>80</v>
      </c>
      <c r="C7" s="89">
        <v>53000</v>
      </c>
      <c r="D7" s="77"/>
      <c r="E7" s="85">
        <f aca="true" t="shared" si="1" ref="E7:E17">SUM(C7:D7)</f>
        <v>53000</v>
      </c>
      <c r="F7" s="93" t="s">
        <v>424</v>
      </c>
      <c r="G7" s="89">
        <v>30542</v>
      </c>
      <c r="H7" s="77"/>
      <c r="I7" s="79">
        <f t="shared" si="0"/>
        <v>30542</v>
      </c>
    </row>
    <row r="8" spans="2:9" ht="35.25" customHeight="1">
      <c r="B8" s="93" t="s">
        <v>39</v>
      </c>
      <c r="C8" s="89">
        <v>23555</v>
      </c>
      <c r="D8" s="77"/>
      <c r="E8" s="85">
        <f t="shared" si="1"/>
        <v>23555</v>
      </c>
      <c r="F8" s="93" t="s">
        <v>49</v>
      </c>
      <c r="G8" s="89">
        <v>94741</v>
      </c>
      <c r="H8" s="77"/>
      <c r="I8" s="79">
        <f t="shared" si="0"/>
        <v>94741</v>
      </c>
    </row>
    <row r="9" spans="2:9" ht="35.25" customHeight="1">
      <c r="B9" s="93" t="s">
        <v>257</v>
      </c>
      <c r="C9" s="89"/>
      <c r="D9" s="77"/>
      <c r="E9" s="85">
        <f t="shared" si="1"/>
        <v>0</v>
      </c>
      <c r="F9" s="95" t="s">
        <v>216</v>
      </c>
      <c r="G9" s="89">
        <v>8100</v>
      </c>
      <c r="H9" s="39"/>
      <c r="I9" s="79">
        <f t="shared" si="0"/>
        <v>8100</v>
      </c>
    </row>
    <row r="10" spans="2:9" ht="35.25" customHeight="1">
      <c r="B10" s="93" t="s">
        <v>423</v>
      </c>
      <c r="C10" s="89"/>
      <c r="D10" s="77">
        <v>15870</v>
      </c>
      <c r="E10" s="85">
        <f t="shared" si="1"/>
        <v>15870</v>
      </c>
      <c r="F10" s="96" t="s">
        <v>226</v>
      </c>
      <c r="G10" s="90">
        <v>5792</v>
      </c>
      <c r="I10" s="79">
        <f t="shared" si="0"/>
        <v>5792</v>
      </c>
    </row>
    <row r="11" spans="2:9" ht="35.25" customHeight="1">
      <c r="B11" s="93"/>
      <c r="C11" s="90"/>
      <c r="D11" s="77"/>
      <c r="E11" s="85">
        <f t="shared" si="1"/>
        <v>0</v>
      </c>
      <c r="F11" s="93" t="s">
        <v>283</v>
      </c>
      <c r="G11" s="89">
        <v>14377</v>
      </c>
      <c r="H11" s="77"/>
      <c r="I11" s="79">
        <f t="shared" si="0"/>
        <v>14377</v>
      </c>
    </row>
    <row r="12" spans="2:9" ht="35.25" customHeight="1">
      <c r="B12" s="93"/>
      <c r="C12" s="89"/>
      <c r="D12" s="77"/>
      <c r="E12" s="85"/>
      <c r="F12" s="93" t="s">
        <v>46</v>
      </c>
      <c r="G12" s="90"/>
      <c r="H12" s="39">
        <v>2400</v>
      </c>
      <c r="I12" s="79">
        <f t="shared" si="0"/>
        <v>2400</v>
      </c>
    </row>
    <row r="13" spans="2:9" ht="35.25" customHeight="1">
      <c r="B13" s="93"/>
      <c r="C13" s="89"/>
      <c r="D13" s="39"/>
      <c r="E13" s="85"/>
      <c r="F13" s="93" t="s">
        <v>50</v>
      </c>
      <c r="G13" s="90"/>
      <c r="H13" s="39">
        <v>19767</v>
      </c>
      <c r="I13" s="79">
        <f t="shared" si="0"/>
        <v>19767</v>
      </c>
    </row>
    <row r="14" spans="2:9" ht="35.25" customHeight="1">
      <c r="B14" s="93"/>
      <c r="C14" s="90"/>
      <c r="D14" s="39"/>
      <c r="E14" s="85"/>
      <c r="F14" s="93" t="s">
        <v>230</v>
      </c>
      <c r="G14" s="90"/>
      <c r="H14" s="77">
        <v>2000</v>
      </c>
      <c r="I14" s="79">
        <f t="shared" si="0"/>
        <v>2000</v>
      </c>
    </row>
    <row r="15" spans="2:9" ht="35.25" customHeight="1">
      <c r="B15" s="93"/>
      <c r="C15" s="90"/>
      <c r="D15" s="39"/>
      <c r="E15" s="85"/>
      <c r="F15" s="93"/>
      <c r="G15" s="90"/>
      <c r="H15" s="39"/>
      <c r="I15" s="79"/>
    </row>
    <row r="16" spans="2:9" ht="35.25" customHeight="1" thickBot="1">
      <c r="B16" s="94" t="s">
        <v>282</v>
      </c>
      <c r="C16" s="91">
        <v>40800</v>
      </c>
      <c r="D16" s="78"/>
      <c r="E16" s="86">
        <f t="shared" si="1"/>
        <v>40800</v>
      </c>
      <c r="F16" s="472" t="s">
        <v>237</v>
      </c>
      <c r="G16" s="103">
        <v>5440</v>
      </c>
      <c r="H16" s="104"/>
      <c r="I16" s="80">
        <v>5440</v>
      </c>
    </row>
    <row r="17" spans="2:9" ht="35.25" customHeight="1" thickBot="1">
      <c r="B17" s="109" t="s">
        <v>112</v>
      </c>
      <c r="C17" s="105">
        <f>SUM(C6:C16)</f>
        <v>289162</v>
      </c>
      <c r="D17" s="105">
        <f>SUM(D6:D16)</f>
        <v>15870</v>
      </c>
      <c r="E17" s="75">
        <f t="shared" si="1"/>
        <v>305032</v>
      </c>
      <c r="F17" s="27" t="s">
        <v>113</v>
      </c>
      <c r="G17" s="12">
        <f>SUM(G6:G16)</f>
        <v>280865</v>
      </c>
      <c r="H17" s="12">
        <f>SUM(H6:H16)</f>
        <v>24167</v>
      </c>
      <c r="I17" s="71">
        <f>SUM(I6:I16)</f>
        <v>305032</v>
      </c>
    </row>
  </sheetData>
  <sheetProtection/>
  <mergeCells count="3">
    <mergeCell ref="B2:I2"/>
    <mergeCell ref="B4:E4"/>
    <mergeCell ref="F4:I4"/>
  </mergeCells>
  <printOptions/>
  <pageMargins left="0.35433070866141736" right="0.1968503937007874" top="0.6299212598425197" bottom="0.35433070866141736" header="0.2362204724409449" footer="0.15748031496062992"/>
  <pageSetup fitToHeight="1" fitToWidth="1" horizontalDpi="600" verticalDpi="600" orientation="landscape" paperSize="9" scale="95" r:id="rId1"/>
  <headerFooter alignWithMargins="0">
    <oddHeader>&amp;R7. sz melléklet
e Ft- ban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7030A0"/>
  </sheetPr>
  <dimension ref="A2:D13"/>
  <sheetViews>
    <sheetView view="pageLayout" workbookViewId="0" topLeftCell="A1">
      <selection activeCell="A3" sqref="A3"/>
    </sheetView>
  </sheetViews>
  <sheetFormatPr defaultColWidth="9.140625" defaultRowHeight="12.75"/>
  <cols>
    <col min="1" max="1" width="4.00390625" style="0" customWidth="1"/>
    <col min="2" max="2" width="49.28125" style="0" customWidth="1"/>
  </cols>
  <sheetData>
    <row r="2" spans="1:4" ht="37.5" customHeight="1">
      <c r="A2" s="618" t="s">
        <v>535</v>
      </c>
      <c r="B2" s="618"/>
      <c r="C2" s="618"/>
      <c r="D2" s="618"/>
    </row>
    <row r="5" ht="15.75">
      <c r="A5" s="3" t="s">
        <v>118</v>
      </c>
    </row>
    <row r="7" spans="1:4" ht="12.75">
      <c r="A7" t="s">
        <v>119</v>
      </c>
      <c r="B7" t="s">
        <v>120</v>
      </c>
      <c r="D7">
        <v>0</v>
      </c>
    </row>
    <row r="9" ht="15.75">
      <c r="A9" s="3" t="s">
        <v>121</v>
      </c>
    </row>
    <row r="11" spans="1:2" ht="25.5">
      <c r="A11" t="s">
        <v>119</v>
      </c>
      <c r="B11" s="5" t="s">
        <v>122</v>
      </c>
    </row>
    <row r="13" spans="1:4" ht="15.75">
      <c r="A13" s="3" t="s">
        <v>123</v>
      </c>
      <c r="D13" s="4">
        <f>SUM(D7:D12)</f>
        <v>0</v>
      </c>
    </row>
  </sheetData>
  <sheetProtection/>
  <mergeCells count="1">
    <mergeCell ref="A2:D2"/>
  </mergeCells>
  <printOptions/>
  <pageMargins left="1.07" right="0.75" top="1" bottom="1" header="0.5" footer="0.5"/>
  <pageSetup horizontalDpi="600" verticalDpi="600" orientation="portrait" paperSize="9" r:id="rId1"/>
  <headerFooter alignWithMargins="0">
    <oddHeader>&amp;R8.sz. melléklet
e Ft -ban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7030A0"/>
  </sheetPr>
  <dimension ref="C3:H18"/>
  <sheetViews>
    <sheetView view="pageLayout" workbookViewId="0" topLeftCell="A1">
      <selection activeCell="C4" sqref="C4"/>
    </sheetView>
  </sheetViews>
  <sheetFormatPr defaultColWidth="9.140625" defaultRowHeight="12.75"/>
  <cols>
    <col min="3" max="3" width="6.28125" style="0" customWidth="1"/>
    <col min="4" max="4" width="23.7109375" style="0" customWidth="1"/>
  </cols>
  <sheetData>
    <row r="2" ht="6.75" customHeight="1"/>
    <row r="3" spans="3:7" ht="69" customHeight="1">
      <c r="C3" s="625" t="s">
        <v>536</v>
      </c>
      <c r="D3" s="626"/>
      <c r="E3" s="626"/>
      <c r="F3" s="626"/>
      <c r="G3" s="626"/>
    </row>
    <row r="4" ht="13.5" thickBot="1"/>
    <row r="5" spans="3:8" ht="13.5" thickBot="1">
      <c r="C5" s="622" t="s">
        <v>125</v>
      </c>
      <c r="D5" s="619" t="s">
        <v>128</v>
      </c>
      <c r="E5" s="397">
        <v>2016</v>
      </c>
      <c r="F5" s="397">
        <v>2017</v>
      </c>
      <c r="G5" s="419">
        <v>2018</v>
      </c>
      <c r="H5" s="418">
        <v>2019</v>
      </c>
    </row>
    <row r="6" spans="3:8" ht="13.5" thickBot="1">
      <c r="C6" s="623"/>
      <c r="D6" s="620"/>
      <c r="E6" s="395"/>
      <c r="F6" s="395"/>
      <c r="G6" s="396"/>
      <c r="H6" s="418"/>
    </row>
    <row r="7" spans="3:8" ht="13.5" thickBot="1">
      <c r="C7" s="624"/>
      <c r="D7" s="621"/>
      <c r="E7" s="138"/>
      <c r="F7" s="138"/>
      <c r="G7" s="139"/>
      <c r="H7" s="309"/>
    </row>
    <row r="8" spans="3:8" ht="12.75">
      <c r="C8" s="140">
        <v>1</v>
      </c>
      <c r="D8" s="141" t="s">
        <v>126</v>
      </c>
      <c r="E8" s="141">
        <v>970000</v>
      </c>
      <c r="F8" s="141">
        <v>155000</v>
      </c>
      <c r="G8" s="142">
        <v>90000</v>
      </c>
      <c r="H8" s="142">
        <v>0</v>
      </c>
    </row>
    <row r="9" spans="3:8" ht="12.75">
      <c r="C9" s="143">
        <v>2</v>
      </c>
      <c r="D9" s="74"/>
      <c r="E9" s="74"/>
      <c r="F9" s="74"/>
      <c r="G9" s="107"/>
      <c r="H9" s="107"/>
    </row>
    <row r="10" spans="3:8" ht="12.75">
      <c r="C10" s="143">
        <v>3</v>
      </c>
      <c r="D10" s="74"/>
      <c r="E10" s="74"/>
      <c r="F10" s="74"/>
      <c r="G10" s="107"/>
      <c r="H10" s="107"/>
    </row>
    <row r="11" spans="3:8" ht="12.75">
      <c r="C11" s="143">
        <v>4</v>
      </c>
      <c r="D11" s="74"/>
      <c r="E11" s="74"/>
      <c r="F11" s="74"/>
      <c r="G11" s="107"/>
      <c r="H11" s="107"/>
    </row>
    <row r="12" spans="3:8" ht="12.75">
      <c r="C12" s="143">
        <v>5</v>
      </c>
      <c r="D12" s="74"/>
      <c r="E12" s="74"/>
      <c r="F12" s="74"/>
      <c r="G12" s="107"/>
      <c r="H12" s="107"/>
    </row>
    <row r="13" spans="3:8" ht="12.75">
      <c r="C13" s="143">
        <v>6</v>
      </c>
      <c r="D13" s="74"/>
      <c r="E13" s="74"/>
      <c r="F13" s="74"/>
      <c r="G13" s="107"/>
      <c r="H13" s="107"/>
    </row>
    <row r="14" spans="3:8" ht="12.75">
      <c r="C14" s="143">
        <v>7</v>
      </c>
      <c r="D14" s="74"/>
      <c r="E14" s="74"/>
      <c r="F14" s="74"/>
      <c r="G14" s="107"/>
      <c r="H14" s="107"/>
    </row>
    <row r="15" spans="3:8" ht="12.75">
      <c r="C15" s="143">
        <v>8</v>
      </c>
      <c r="D15" s="74"/>
      <c r="E15" s="74"/>
      <c r="F15" s="74"/>
      <c r="G15" s="107"/>
      <c r="H15" s="107"/>
    </row>
    <row r="16" spans="3:8" ht="12.75">
      <c r="C16" s="143">
        <v>9</v>
      </c>
      <c r="D16" s="74"/>
      <c r="E16" s="74"/>
      <c r="F16" s="74"/>
      <c r="G16" s="107"/>
      <c r="H16" s="107"/>
    </row>
    <row r="17" spans="3:8" ht="13.5" thickBot="1">
      <c r="C17" s="144">
        <v>10</v>
      </c>
      <c r="D17" s="108"/>
      <c r="E17" s="108"/>
      <c r="F17" s="108"/>
      <c r="G17" s="145"/>
      <c r="H17" s="139"/>
    </row>
    <row r="18" spans="3:8" ht="16.5" customHeight="1" thickBot="1">
      <c r="C18" s="146">
        <v>11</v>
      </c>
      <c r="D18" s="147" t="s">
        <v>127</v>
      </c>
      <c r="E18" s="147">
        <f>SUM(E8:E17)</f>
        <v>970000</v>
      </c>
      <c r="F18" s="147">
        <f>SUM(F8:F17)</f>
        <v>155000</v>
      </c>
      <c r="G18" s="147">
        <f>SUM(G8:G17)</f>
        <v>90000</v>
      </c>
      <c r="H18" s="147">
        <f>SUM(H8:H17)</f>
        <v>0</v>
      </c>
    </row>
  </sheetData>
  <sheetProtection/>
  <mergeCells count="3">
    <mergeCell ref="D5:D7"/>
    <mergeCell ref="C5:C7"/>
    <mergeCell ref="C3:G3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&amp;R9.sz. melléklet
Ft- ban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3:G23"/>
  <sheetViews>
    <sheetView workbookViewId="0" topLeftCell="A1">
      <selection activeCell="J12" sqref="J12"/>
    </sheetView>
  </sheetViews>
  <sheetFormatPr defaultColWidth="9.140625" defaultRowHeight="12.75"/>
  <cols>
    <col min="1" max="1" width="6.00390625" style="0" customWidth="1"/>
    <col min="2" max="2" width="40.57421875" style="0" customWidth="1"/>
    <col min="3" max="3" width="10.28125" style="0" customWidth="1"/>
    <col min="4" max="4" width="10.7109375" style="0" customWidth="1"/>
    <col min="5" max="5" width="10.140625" style="0" customWidth="1"/>
    <col min="6" max="6" width="9.7109375" style="0" customWidth="1"/>
    <col min="7" max="7" width="11.00390625" style="0" customWidth="1"/>
  </cols>
  <sheetData>
    <row r="3" spans="1:7" ht="12.75">
      <c r="A3" s="630" t="s">
        <v>505</v>
      </c>
      <c r="B3" s="630"/>
      <c r="C3" s="630"/>
      <c r="D3" s="630"/>
      <c r="E3" s="630"/>
      <c r="F3" s="630"/>
      <c r="G3" s="630"/>
    </row>
    <row r="5" ht="13.5" thickBot="1"/>
    <row r="6" spans="2:7" ht="34.5" customHeight="1" thickBot="1">
      <c r="B6" s="27" t="s">
        <v>79</v>
      </c>
      <c r="C6" s="627" t="s">
        <v>124</v>
      </c>
      <c r="D6" s="628"/>
      <c r="E6" s="628"/>
      <c r="F6" s="628"/>
      <c r="G6" s="629"/>
    </row>
    <row r="7" spans="2:7" ht="17.25" customHeight="1" thickBot="1">
      <c r="B7" s="26"/>
      <c r="C7" s="8"/>
      <c r="D7" s="9"/>
      <c r="E7" s="9"/>
      <c r="F7" s="9"/>
      <c r="G7" s="28"/>
    </row>
    <row r="8" spans="2:7" ht="17.25" customHeight="1">
      <c r="B8" s="29"/>
      <c r="C8" s="30">
        <v>2016</v>
      </c>
      <c r="D8" s="31">
        <v>2017</v>
      </c>
      <c r="E8" s="31">
        <v>2018</v>
      </c>
      <c r="F8" s="32">
        <v>2019</v>
      </c>
      <c r="G8" s="33" t="s">
        <v>24</v>
      </c>
    </row>
    <row r="9" spans="2:7" ht="17.25" customHeight="1">
      <c r="B9" s="29" t="s">
        <v>41</v>
      </c>
      <c r="C9" s="36">
        <v>45000</v>
      </c>
      <c r="D9" s="38">
        <v>45000</v>
      </c>
      <c r="E9" s="38">
        <v>45000</v>
      </c>
      <c r="F9" s="38">
        <v>45000</v>
      </c>
      <c r="G9" s="40">
        <f>SUM(C9:F9)</f>
        <v>180000</v>
      </c>
    </row>
    <row r="10" spans="2:7" ht="17.25" customHeight="1">
      <c r="B10" s="29" t="s">
        <v>284</v>
      </c>
      <c r="C10" s="36">
        <v>22150</v>
      </c>
      <c r="D10" s="38">
        <v>20000</v>
      </c>
      <c r="E10" s="38">
        <v>20000</v>
      </c>
      <c r="F10" s="38">
        <v>20000</v>
      </c>
      <c r="G10" s="40">
        <f>SUM(C10:F10)</f>
        <v>82150</v>
      </c>
    </row>
    <row r="11" spans="2:7" ht="17.25" customHeight="1">
      <c r="B11" s="34" t="s">
        <v>285</v>
      </c>
      <c r="C11" s="41"/>
      <c r="D11" s="42"/>
      <c r="E11" s="42"/>
      <c r="F11" s="42"/>
      <c r="G11" s="44"/>
    </row>
    <row r="12" spans="2:7" ht="17.25" customHeight="1" thickBot="1">
      <c r="B12" s="8" t="s">
        <v>286</v>
      </c>
      <c r="C12" s="295">
        <v>1000</v>
      </c>
      <c r="D12" s="296">
        <v>1000</v>
      </c>
      <c r="E12" s="296">
        <v>1000</v>
      </c>
      <c r="F12" s="296">
        <v>1000</v>
      </c>
      <c r="G12" s="297">
        <f>SUM(C12:F12)</f>
        <v>4000</v>
      </c>
    </row>
    <row r="13" spans="2:7" ht="17.25" customHeight="1" thickBot="1">
      <c r="B13" s="24" t="s">
        <v>81</v>
      </c>
      <c r="C13" s="37">
        <f>SUM(C9:C12)</f>
        <v>68150</v>
      </c>
      <c r="D13" s="37">
        <f>SUM(D9:D11)</f>
        <v>65000</v>
      </c>
      <c r="E13" s="37">
        <f>SUM(E9:E11)</f>
        <v>65000</v>
      </c>
      <c r="F13" s="37">
        <f>SUM(F9:F11)</f>
        <v>65000</v>
      </c>
      <c r="G13" s="12">
        <f>SUM(G9:G12)</f>
        <v>266150</v>
      </c>
    </row>
    <row r="14" spans="2:7" ht="17.25" customHeight="1">
      <c r="B14" s="35" t="s">
        <v>82</v>
      </c>
      <c r="C14" s="45"/>
      <c r="D14" s="46"/>
      <c r="E14" s="46"/>
      <c r="F14" s="47"/>
      <c r="G14" s="48">
        <f aca="true" t="shared" si="0" ref="G14:G22">SUM(C14:F14)</f>
        <v>0</v>
      </c>
    </row>
    <row r="15" spans="2:7" ht="17.25" customHeight="1">
      <c r="B15" s="29" t="s">
        <v>83</v>
      </c>
      <c r="C15" s="36"/>
      <c r="D15" s="38"/>
      <c r="E15" s="38"/>
      <c r="F15" s="39"/>
      <c r="G15" s="40">
        <f t="shared" si="0"/>
        <v>0</v>
      </c>
    </row>
    <row r="16" spans="2:7" ht="17.25" customHeight="1">
      <c r="B16" s="29" t="s">
        <v>84</v>
      </c>
      <c r="C16" s="36"/>
      <c r="D16" s="38"/>
      <c r="E16" s="38"/>
      <c r="F16" s="39"/>
      <c r="G16" s="40">
        <f t="shared" si="0"/>
        <v>0</v>
      </c>
    </row>
    <row r="17" spans="2:7" ht="17.25" customHeight="1" thickBot="1">
      <c r="B17" s="34" t="s">
        <v>85</v>
      </c>
      <c r="C17" s="41"/>
      <c r="D17" s="42"/>
      <c r="E17" s="42"/>
      <c r="F17" s="43"/>
      <c r="G17" s="44">
        <f t="shared" si="0"/>
        <v>0</v>
      </c>
    </row>
    <row r="18" spans="2:7" ht="17.25" customHeight="1" thickBot="1">
      <c r="B18" s="24" t="s">
        <v>86</v>
      </c>
      <c r="C18" s="37">
        <v>0</v>
      </c>
      <c r="D18" s="21">
        <f>SUM(D14:D17)</f>
        <v>0</v>
      </c>
      <c r="E18" s="21">
        <f>SUM(E14:E17)</f>
        <v>0</v>
      </c>
      <c r="F18" s="21">
        <f>SUM(F14:F17)</f>
        <v>0</v>
      </c>
      <c r="G18" s="52">
        <f t="shared" si="0"/>
        <v>0</v>
      </c>
    </row>
    <row r="19" spans="2:7" ht="17.25" customHeight="1">
      <c r="B19" s="35" t="s">
        <v>82</v>
      </c>
      <c r="C19" s="45"/>
      <c r="D19" s="46"/>
      <c r="E19" s="46"/>
      <c r="F19" s="47"/>
      <c r="G19" s="48">
        <f t="shared" si="0"/>
        <v>0</v>
      </c>
    </row>
    <row r="20" spans="2:7" ht="17.25" customHeight="1">
      <c r="B20" s="29" t="s">
        <v>83</v>
      </c>
      <c r="C20" s="36"/>
      <c r="D20" s="38"/>
      <c r="E20" s="38"/>
      <c r="F20" s="39"/>
      <c r="G20" s="40">
        <f t="shared" si="0"/>
        <v>0</v>
      </c>
    </row>
    <row r="21" spans="2:7" ht="17.25" customHeight="1">
      <c r="B21" s="29" t="s">
        <v>84</v>
      </c>
      <c r="C21" s="36"/>
      <c r="D21" s="38"/>
      <c r="E21" s="38"/>
      <c r="F21" s="39"/>
      <c r="G21" s="40">
        <f t="shared" si="0"/>
        <v>0</v>
      </c>
    </row>
    <row r="22" spans="2:7" ht="17.25" customHeight="1" thickBot="1">
      <c r="B22" s="29" t="s">
        <v>85</v>
      </c>
      <c r="C22" s="49"/>
      <c r="D22" s="50"/>
      <c r="E22" s="50"/>
      <c r="F22" s="51"/>
      <c r="G22" s="44">
        <f t="shared" si="0"/>
        <v>0</v>
      </c>
    </row>
    <row r="23" spans="2:7" ht="17.25" customHeight="1" thickBot="1">
      <c r="B23" s="25" t="s">
        <v>87</v>
      </c>
      <c r="C23" s="12">
        <f>SUM(C19:C22)</f>
        <v>0</v>
      </c>
      <c r="D23" s="12">
        <f>SUM(D19:D22)</f>
        <v>0</v>
      </c>
      <c r="E23" s="12">
        <f>SUM(E19:E22)</f>
        <v>0</v>
      </c>
      <c r="F23" s="12">
        <f>SUM(F19:F22)</f>
        <v>0</v>
      </c>
      <c r="G23" s="12">
        <f>SUM(G19:G22)</f>
        <v>0</v>
      </c>
    </row>
  </sheetData>
  <sheetProtection/>
  <mergeCells count="2">
    <mergeCell ref="C6:G6"/>
    <mergeCell ref="A3:G3"/>
  </mergeCells>
  <printOptions/>
  <pageMargins left="0.35433070866141736" right="0.35433070866141736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&amp;R10. számú melléklet
e Ft-ban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7030A0"/>
  </sheetPr>
  <dimension ref="A2:B17"/>
  <sheetViews>
    <sheetView view="pageLayout" workbookViewId="0" topLeftCell="A1">
      <selection activeCell="A21" sqref="A21"/>
    </sheetView>
  </sheetViews>
  <sheetFormatPr defaultColWidth="9.140625" defaultRowHeight="12.75"/>
  <cols>
    <col min="1" max="1" width="42.57421875" style="0" customWidth="1"/>
    <col min="2" max="2" width="16.7109375" style="0" customWidth="1"/>
  </cols>
  <sheetData>
    <row r="2" spans="1:2" ht="15.75">
      <c r="A2" s="539" t="s">
        <v>63</v>
      </c>
      <c r="B2" s="539"/>
    </row>
    <row r="3" spans="1:2" ht="15.75">
      <c r="A3" s="539" t="s">
        <v>502</v>
      </c>
      <c r="B3" s="539"/>
    </row>
    <row r="4" spans="1:2" ht="16.5" thickBot="1">
      <c r="A4" s="6"/>
      <c r="B4" s="6"/>
    </row>
    <row r="5" spans="1:2" ht="13.5" thickBot="1">
      <c r="A5" s="18"/>
      <c r="B5" s="73" t="s">
        <v>64</v>
      </c>
    </row>
    <row r="6" spans="1:2" ht="15">
      <c r="A6" s="13" t="s">
        <v>65</v>
      </c>
      <c r="B6" s="14">
        <v>50</v>
      </c>
    </row>
    <row r="7" spans="1:2" ht="15">
      <c r="A7" s="15" t="s">
        <v>66</v>
      </c>
      <c r="B7" s="14">
        <v>800</v>
      </c>
    </row>
    <row r="8" spans="1:2" ht="15">
      <c r="A8" s="15" t="s">
        <v>67</v>
      </c>
      <c r="B8" s="14">
        <v>250</v>
      </c>
    </row>
    <row r="9" spans="1:2" ht="15">
      <c r="A9" s="15" t="s">
        <v>68</v>
      </c>
      <c r="B9" s="14">
        <v>1000</v>
      </c>
    </row>
    <row r="10" spans="1:2" ht="15">
      <c r="A10" s="15" t="s">
        <v>69</v>
      </c>
      <c r="B10" s="14">
        <v>300</v>
      </c>
    </row>
    <row r="11" spans="1:2" ht="15">
      <c r="A11" s="15" t="s">
        <v>70</v>
      </c>
      <c r="B11" s="14">
        <v>200</v>
      </c>
    </row>
    <row r="12" spans="1:2" ht="15">
      <c r="A12" s="19" t="s">
        <v>71</v>
      </c>
      <c r="B12" s="14">
        <v>100</v>
      </c>
    </row>
    <row r="13" spans="1:2" ht="15">
      <c r="A13" s="15" t="s">
        <v>72</v>
      </c>
      <c r="B13" s="14">
        <v>50</v>
      </c>
    </row>
    <row r="14" spans="1:2" ht="15">
      <c r="A14" s="15" t="s">
        <v>73</v>
      </c>
      <c r="B14" s="14">
        <v>100</v>
      </c>
    </row>
    <row r="15" spans="1:2" ht="15">
      <c r="A15" s="15" t="s">
        <v>74</v>
      </c>
      <c r="B15" s="16">
        <v>150</v>
      </c>
    </row>
    <row r="16" spans="1:2" ht="15.75" thickBot="1">
      <c r="A16" s="20" t="s">
        <v>75</v>
      </c>
      <c r="B16" s="72">
        <v>400</v>
      </c>
    </row>
    <row r="17" spans="1:2" ht="16.5" thickBot="1">
      <c r="A17" s="17" t="s">
        <v>1</v>
      </c>
      <c r="B17" s="12">
        <f>SUM(B6:B16)</f>
        <v>3400</v>
      </c>
    </row>
  </sheetData>
  <sheetProtection/>
  <mergeCells count="2"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&amp;R11.számú melléklet
e Ft-ban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D56"/>
  <sheetViews>
    <sheetView workbookViewId="0" topLeftCell="A28">
      <selection activeCell="C3" sqref="C3"/>
    </sheetView>
  </sheetViews>
  <sheetFormatPr defaultColWidth="9.140625" defaultRowHeight="12.75"/>
  <cols>
    <col min="1" max="1" width="78.00390625" style="223" customWidth="1"/>
    <col min="2" max="3" width="11.00390625" style="223" customWidth="1"/>
    <col min="4" max="16384" width="9.140625" style="223" customWidth="1"/>
  </cols>
  <sheetData>
    <row r="1" ht="15" customHeight="1">
      <c r="A1" s="224" t="s">
        <v>509</v>
      </c>
    </row>
    <row r="2" spans="1:3" ht="15" customHeight="1">
      <c r="A2" s="223" t="s">
        <v>25</v>
      </c>
      <c r="B2" s="223">
        <v>2016</v>
      </c>
      <c r="C2" s="223" t="s">
        <v>544</v>
      </c>
    </row>
    <row r="3" spans="1:3" ht="15" customHeight="1">
      <c r="A3" s="228" t="s">
        <v>26</v>
      </c>
      <c r="B3" s="427">
        <v>54955162</v>
      </c>
      <c r="C3" s="427">
        <v>55113150</v>
      </c>
    </row>
    <row r="4" ht="15" customHeight="1">
      <c r="A4" s="313" t="s">
        <v>27</v>
      </c>
    </row>
    <row r="5" spans="1:3" ht="15" customHeight="1">
      <c r="A5" s="313" t="s">
        <v>192</v>
      </c>
      <c r="B5" s="223">
        <v>37372800</v>
      </c>
      <c r="C5" s="223">
        <v>37372800</v>
      </c>
    </row>
    <row r="6" spans="1:3" ht="15" customHeight="1">
      <c r="A6" s="313" t="s">
        <v>193</v>
      </c>
      <c r="B6" s="228">
        <v>37372800</v>
      </c>
      <c r="C6" s="228">
        <v>37372800</v>
      </c>
    </row>
    <row r="7" spans="1:3" ht="15" customHeight="1">
      <c r="A7" s="313" t="s">
        <v>28</v>
      </c>
      <c r="B7" s="223">
        <v>15124200</v>
      </c>
      <c r="C7" s="223">
        <v>15124200</v>
      </c>
    </row>
    <row r="8" spans="1:3" ht="15" customHeight="1">
      <c r="A8" s="313" t="s">
        <v>194</v>
      </c>
      <c r="B8" s="228">
        <v>15124200</v>
      </c>
      <c r="C8" s="228">
        <v>15124200</v>
      </c>
    </row>
    <row r="9" spans="1:3" ht="15" customHeight="1">
      <c r="A9" s="313" t="s">
        <v>195</v>
      </c>
      <c r="B9" s="223">
        <v>4179020</v>
      </c>
      <c r="C9" s="223">
        <v>4179020</v>
      </c>
    </row>
    <row r="10" spans="1:3" ht="15" customHeight="1">
      <c r="A10" s="313" t="s">
        <v>196</v>
      </c>
      <c r="B10" s="223">
        <v>6144000</v>
      </c>
      <c r="C10" s="223">
        <v>6144000</v>
      </c>
    </row>
    <row r="11" spans="1:3" ht="15" customHeight="1">
      <c r="A11" s="313" t="s">
        <v>319</v>
      </c>
      <c r="B11" s="223">
        <v>547200</v>
      </c>
      <c r="C11" s="223">
        <v>547200</v>
      </c>
    </row>
    <row r="12" spans="1:3" ht="15" customHeight="1">
      <c r="A12" s="313" t="s">
        <v>197</v>
      </c>
      <c r="B12" s="223">
        <v>4253980</v>
      </c>
      <c r="C12" s="223">
        <v>4253980</v>
      </c>
    </row>
    <row r="13" spans="1:3" ht="15" customHeight="1">
      <c r="A13" s="313" t="s">
        <v>198</v>
      </c>
      <c r="B13" s="223">
        <v>8245800</v>
      </c>
      <c r="C13" s="223">
        <v>8245800</v>
      </c>
    </row>
    <row r="14" spans="1:3" ht="15" customHeight="1">
      <c r="A14" s="313" t="s">
        <v>199</v>
      </c>
      <c r="B14" s="228">
        <v>2394412</v>
      </c>
      <c r="C14" s="228">
        <v>2394412</v>
      </c>
    </row>
    <row r="15" spans="1:3" ht="15" customHeight="1">
      <c r="A15" s="313" t="s">
        <v>318</v>
      </c>
      <c r="B15" s="228">
        <v>63750</v>
      </c>
      <c r="C15" s="228">
        <v>63750</v>
      </c>
    </row>
    <row r="16" spans="1:3" ht="15" customHeight="1">
      <c r="A16" s="313" t="s">
        <v>543</v>
      </c>
      <c r="B16" s="228"/>
      <c r="C16" s="228">
        <v>157988</v>
      </c>
    </row>
    <row r="17" spans="1:3" ht="15" customHeight="1">
      <c r="A17" s="312" t="s">
        <v>29</v>
      </c>
      <c r="B17" s="428">
        <f>(B18+B24+B29)</f>
        <v>47665701</v>
      </c>
      <c r="C17" s="428">
        <f>(C18+C24+C29)</f>
        <v>47665701</v>
      </c>
    </row>
    <row r="18" spans="1:3" ht="15" customHeight="1">
      <c r="A18" s="314" t="s">
        <v>210</v>
      </c>
      <c r="B18" s="223">
        <f>SUM(B19:B23)</f>
        <v>40045700</v>
      </c>
      <c r="C18" s="223">
        <f>SUM(C19:C23)</f>
        <v>40045700</v>
      </c>
    </row>
    <row r="19" spans="1:3" ht="15" customHeight="1">
      <c r="A19" s="313" t="s">
        <v>30</v>
      </c>
      <c r="B19" s="223">
        <v>22401600</v>
      </c>
      <c r="C19" s="223">
        <v>22401600</v>
      </c>
    </row>
    <row r="20" spans="1:3" ht="15" customHeight="1">
      <c r="A20" s="313" t="s">
        <v>317</v>
      </c>
      <c r="B20" s="223">
        <v>4800000</v>
      </c>
      <c r="C20" s="223">
        <v>4800000</v>
      </c>
    </row>
    <row r="21" spans="1:3" ht="15" customHeight="1">
      <c r="A21" s="313" t="s">
        <v>31</v>
      </c>
      <c r="B21" s="223">
        <v>10195600</v>
      </c>
      <c r="C21" s="223">
        <v>10195600</v>
      </c>
    </row>
    <row r="22" spans="1:3" ht="15" customHeight="1">
      <c r="A22" s="313" t="s">
        <v>200</v>
      </c>
      <c r="B22" s="223">
        <v>248500</v>
      </c>
      <c r="C22" s="223">
        <v>248500</v>
      </c>
    </row>
    <row r="23" spans="1:3" ht="15" customHeight="1">
      <c r="A23" s="313" t="s">
        <v>32</v>
      </c>
      <c r="B23" s="223">
        <v>2400000</v>
      </c>
      <c r="C23" s="223">
        <v>2400000</v>
      </c>
    </row>
    <row r="24" spans="1:3" ht="15" customHeight="1">
      <c r="A24" s="313" t="s">
        <v>201</v>
      </c>
      <c r="B24" s="228">
        <f>SUM(B25:B28)</f>
        <v>6320001</v>
      </c>
      <c r="C24" s="228">
        <f>SUM(C25:C28)</f>
        <v>6320001</v>
      </c>
    </row>
    <row r="25" spans="1:3" ht="15" customHeight="1">
      <c r="A25" s="313" t="s">
        <v>202</v>
      </c>
      <c r="B25" s="223">
        <v>106667</v>
      </c>
      <c r="C25" s="223">
        <v>106667</v>
      </c>
    </row>
    <row r="26" spans="1:3" ht="15" customHeight="1">
      <c r="A26" s="313" t="s">
        <v>203</v>
      </c>
      <c r="B26" s="223">
        <v>4266667</v>
      </c>
      <c r="C26" s="223">
        <v>4266667</v>
      </c>
    </row>
    <row r="27" spans="1:3" ht="15" customHeight="1">
      <c r="A27" s="223" t="s">
        <v>204</v>
      </c>
      <c r="B27" s="223">
        <v>26667</v>
      </c>
      <c r="C27" s="223">
        <v>26667</v>
      </c>
    </row>
    <row r="28" spans="1:3" ht="15" customHeight="1">
      <c r="A28" s="313" t="s">
        <v>205</v>
      </c>
      <c r="B28" s="223">
        <v>1920000</v>
      </c>
      <c r="C28" s="223">
        <v>1920000</v>
      </c>
    </row>
    <row r="29" spans="1:3" s="228" customFormat="1" ht="15" customHeight="1">
      <c r="A29" s="312" t="s">
        <v>467</v>
      </c>
      <c r="B29" s="228">
        <v>1300000</v>
      </c>
      <c r="C29" s="228">
        <v>1300000</v>
      </c>
    </row>
    <row r="30" ht="15" customHeight="1">
      <c r="A30" s="313"/>
    </row>
    <row r="31" spans="1:3" ht="15" customHeight="1">
      <c r="A31" s="312" t="s">
        <v>33</v>
      </c>
      <c r="B31" s="429">
        <f>SUM(B32:B43)</f>
        <v>42397229</v>
      </c>
      <c r="C31" s="429">
        <f>SUM(C32:C45)</f>
        <v>44178023</v>
      </c>
    </row>
    <row r="32" spans="1:3" ht="15" customHeight="1">
      <c r="A32" s="223" t="s">
        <v>316</v>
      </c>
      <c r="B32" s="311">
        <v>20123751</v>
      </c>
      <c r="C32" s="311">
        <v>20123751</v>
      </c>
    </row>
    <row r="33" spans="1:3" ht="15" customHeight="1">
      <c r="A33" s="223" t="s">
        <v>315</v>
      </c>
      <c r="B33" s="525">
        <v>3000000</v>
      </c>
      <c r="C33" s="525">
        <v>3000000</v>
      </c>
    </row>
    <row r="34" spans="1:3" ht="15" customHeight="1">
      <c r="A34" s="223" t="s">
        <v>314</v>
      </c>
      <c r="B34" s="525"/>
      <c r="C34" s="525"/>
    </row>
    <row r="35" spans="1:3" ht="15" customHeight="1">
      <c r="A35" s="223" t="s">
        <v>34</v>
      </c>
      <c r="B35" s="223">
        <v>2214400</v>
      </c>
      <c r="C35" s="223">
        <v>2214400</v>
      </c>
    </row>
    <row r="36" spans="1:3" ht="15" customHeight="1">
      <c r="A36" s="223" t="s">
        <v>35</v>
      </c>
      <c r="B36" s="223">
        <v>1160000</v>
      </c>
      <c r="C36" s="223">
        <v>1160000</v>
      </c>
    </row>
    <row r="37" spans="1:3" ht="15" customHeight="1">
      <c r="A37" s="223" t="s">
        <v>36</v>
      </c>
      <c r="B37" s="229">
        <v>1199000</v>
      </c>
      <c r="C37" s="229">
        <v>1199000</v>
      </c>
    </row>
    <row r="38" spans="1:3" ht="15" customHeight="1">
      <c r="A38" s="223" t="s">
        <v>206</v>
      </c>
      <c r="B38" s="311">
        <v>3952800</v>
      </c>
      <c r="C38" s="311">
        <v>3952800</v>
      </c>
    </row>
    <row r="39" spans="1:3" ht="15" customHeight="1">
      <c r="A39" s="223" t="s">
        <v>207</v>
      </c>
      <c r="B39" s="311"/>
      <c r="C39" s="311"/>
    </row>
    <row r="40" ht="15" customHeight="1">
      <c r="A40" s="223" t="s">
        <v>208</v>
      </c>
    </row>
    <row r="41" spans="1:3" ht="15" customHeight="1">
      <c r="A41" s="223" t="s">
        <v>209</v>
      </c>
      <c r="B41" s="223">
        <v>8829120</v>
      </c>
      <c r="C41" s="223">
        <v>8829120</v>
      </c>
    </row>
    <row r="42" spans="1:3" ht="15" customHeight="1">
      <c r="A42" s="223" t="s">
        <v>313</v>
      </c>
      <c r="B42" s="223">
        <v>1698138</v>
      </c>
      <c r="C42" s="223">
        <v>1698138</v>
      </c>
    </row>
    <row r="43" spans="1:3" ht="15" customHeight="1">
      <c r="A43" s="223" t="s">
        <v>468</v>
      </c>
      <c r="B43" s="223">
        <v>220020</v>
      </c>
      <c r="C43" s="223">
        <v>220020</v>
      </c>
    </row>
    <row r="44" spans="1:3" ht="15" customHeight="1">
      <c r="A44" s="223" t="s">
        <v>541</v>
      </c>
      <c r="C44" s="228">
        <v>1508760</v>
      </c>
    </row>
    <row r="45" spans="1:3" ht="15" customHeight="1">
      <c r="A45" s="223" t="s">
        <v>542</v>
      </c>
      <c r="C45" s="228">
        <v>272034</v>
      </c>
    </row>
    <row r="46" spans="1:4" ht="15" customHeight="1">
      <c r="A46" s="228" t="s">
        <v>76</v>
      </c>
      <c r="B46" s="230">
        <f>(B3+B17+B31)</f>
        <v>145018092</v>
      </c>
      <c r="C46" s="230">
        <f>(C3+C17+C31)</f>
        <v>146956874</v>
      </c>
      <c r="D46" s="230"/>
    </row>
    <row r="47" ht="15" customHeight="1">
      <c r="A47" s="228"/>
    </row>
    <row r="48" spans="1:3" ht="15" customHeight="1">
      <c r="A48" s="228" t="s">
        <v>77</v>
      </c>
      <c r="B48" s="311">
        <v>3481560</v>
      </c>
      <c r="C48" s="311">
        <v>3481560</v>
      </c>
    </row>
    <row r="49" spans="1:3" ht="15" customHeight="1">
      <c r="A49" s="228" t="s">
        <v>78</v>
      </c>
      <c r="B49" s="229">
        <f>SUM(B46:B48)</f>
        <v>148499652</v>
      </c>
      <c r="C49" s="229">
        <f>SUM(C46:C48)</f>
        <v>150438434</v>
      </c>
    </row>
    <row r="50" ht="15" customHeight="1"/>
    <row r="51" spans="1:3" ht="15" customHeight="1">
      <c r="A51" s="228"/>
      <c r="B51" s="229"/>
      <c r="C51" s="229"/>
    </row>
    <row r="52" spans="1:3" s="225" customFormat="1" ht="15" customHeight="1">
      <c r="A52" s="225" t="s">
        <v>427</v>
      </c>
      <c r="B52" s="225">
        <v>14695102</v>
      </c>
      <c r="C52" s="225">
        <v>14695102</v>
      </c>
    </row>
    <row r="53" spans="1:3" s="225" customFormat="1" ht="15" customHeight="1">
      <c r="A53" s="225" t="s">
        <v>428</v>
      </c>
      <c r="B53" s="225">
        <v>4945200</v>
      </c>
      <c r="C53" s="225">
        <v>4945200</v>
      </c>
    </row>
    <row r="54" spans="1:3" ht="15" customHeight="1">
      <c r="A54" s="223" t="s">
        <v>454</v>
      </c>
      <c r="B54" s="223">
        <v>1080000</v>
      </c>
      <c r="C54" s="223">
        <v>1080000</v>
      </c>
    </row>
    <row r="55" spans="1:3" ht="15" customHeight="1">
      <c r="A55" s="223" t="s">
        <v>470</v>
      </c>
      <c r="B55" s="223">
        <v>649000</v>
      </c>
      <c r="C55" s="223">
        <v>649000</v>
      </c>
    </row>
    <row r="56" spans="1:3" s="228" customFormat="1" ht="12.75">
      <c r="A56" s="228" t="s">
        <v>469</v>
      </c>
      <c r="B56" s="228">
        <f>SUM(B52:B55)</f>
        <v>21369302</v>
      </c>
      <c r="C56" s="228">
        <f>SUM(C52:C55)</f>
        <v>21369302</v>
      </c>
    </row>
  </sheetData>
  <sheetProtection/>
  <mergeCells count="2">
    <mergeCell ref="B33:B34"/>
    <mergeCell ref="C33:C3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  <headerFooter>
    <oddHeader>&amp;R1./a sz. melléklet
 e Ft-ban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C1:I12"/>
  <sheetViews>
    <sheetView zoomScalePageLayoutView="0" workbookViewId="0" topLeftCell="A1">
      <selection activeCell="I5" sqref="I5"/>
    </sheetView>
  </sheetViews>
  <sheetFormatPr defaultColWidth="9.140625" defaultRowHeight="12.75"/>
  <cols>
    <col min="2" max="2" width="5.57421875" style="0" customWidth="1"/>
    <col min="3" max="3" width="4.8515625" style="0" customWidth="1"/>
    <col min="4" max="4" width="4.421875" style="0" customWidth="1"/>
  </cols>
  <sheetData>
    <row r="1" spans="3:8" ht="15">
      <c r="C1" s="532" t="s">
        <v>481</v>
      </c>
      <c r="D1" s="532"/>
      <c r="E1" s="532"/>
      <c r="F1" s="532"/>
      <c r="G1" s="532"/>
      <c r="H1" s="474"/>
    </row>
    <row r="2" spans="3:8" ht="15">
      <c r="C2" s="532" t="s">
        <v>335</v>
      </c>
      <c r="D2" s="532"/>
      <c r="E2" s="532"/>
      <c r="F2" s="532"/>
      <c r="G2" s="532"/>
      <c r="H2" s="474"/>
    </row>
    <row r="3" ht="13.5" thickBot="1"/>
    <row r="4" spans="3:9" ht="13.5" thickBot="1">
      <c r="C4" s="137"/>
      <c r="D4" s="526"/>
      <c r="E4" s="527"/>
      <c r="F4" s="527"/>
      <c r="G4" s="528"/>
      <c r="H4" s="438" t="s">
        <v>545</v>
      </c>
      <c r="I4" s="438" t="s">
        <v>538</v>
      </c>
    </row>
    <row r="5" spans="3:9" ht="12.75">
      <c r="C5" s="315" t="s">
        <v>320</v>
      </c>
      <c r="D5" s="533" t="s">
        <v>321</v>
      </c>
      <c r="E5" s="534"/>
      <c r="F5" s="534"/>
      <c r="G5" s="535"/>
      <c r="H5" s="475">
        <v>200</v>
      </c>
      <c r="I5" s="132">
        <v>1500</v>
      </c>
    </row>
    <row r="6" spans="3:9" ht="12.75">
      <c r="C6" s="316" t="s">
        <v>322</v>
      </c>
      <c r="D6" s="529" t="s">
        <v>323</v>
      </c>
      <c r="E6" s="530"/>
      <c r="F6" s="530"/>
      <c r="G6" s="531"/>
      <c r="H6" s="476">
        <v>5000</v>
      </c>
      <c r="I6" s="14">
        <v>5000</v>
      </c>
    </row>
    <row r="7" spans="3:9" ht="12.75">
      <c r="C7" s="316" t="s">
        <v>324</v>
      </c>
      <c r="D7" s="529" t="s">
        <v>325</v>
      </c>
      <c r="E7" s="530"/>
      <c r="F7" s="530"/>
      <c r="G7" s="531"/>
      <c r="H7" s="476">
        <v>2000</v>
      </c>
      <c r="I7" s="14">
        <v>2000</v>
      </c>
    </row>
    <row r="8" spans="3:9" ht="12.75">
      <c r="C8" s="316" t="s">
        <v>326</v>
      </c>
      <c r="D8" s="529" t="s">
        <v>327</v>
      </c>
      <c r="E8" s="530"/>
      <c r="F8" s="530"/>
      <c r="G8" s="531"/>
      <c r="H8" s="476">
        <v>10000</v>
      </c>
      <c r="I8" s="14">
        <v>10000</v>
      </c>
    </row>
    <row r="9" spans="3:9" ht="12.75">
      <c r="C9" s="316" t="s">
        <v>328</v>
      </c>
      <c r="D9" s="529" t="s">
        <v>329</v>
      </c>
      <c r="E9" s="530"/>
      <c r="F9" s="530"/>
      <c r="G9" s="531"/>
      <c r="H9" s="476">
        <v>4875</v>
      </c>
      <c r="I9" s="14">
        <v>4875</v>
      </c>
    </row>
    <row r="10" spans="3:9" ht="12.75">
      <c r="C10" s="316" t="s">
        <v>331</v>
      </c>
      <c r="D10" s="529" t="s">
        <v>332</v>
      </c>
      <c r="E10" s="530"/>
      <c r="F10" s="530"/>
      <c r="G10" s="531"/>
      <c r="H10" s="476">
        <v>25</v>
      </c>
      <c r="I10" s="14">
        <v>25</v>
      </c>
    </row>
    <row r="11" spans="3:9" ht="12.75">
      <c r="C11" s="316" t="s">
        <v>330</v>
      </c>
      <c r="D11" s="529" t="s">
        <v>333</v>
      </c>
      <c r="E11" s="530"/>
      <c r="F11" s="530"/>
      <c r="G11" s="531"/>
      <c r="H11" s="476">
        <v>50</v>
      </c>
      <c r="I11" s="14">
        <v>155</v>
      </c>
    </row>
    <row r="12" spans="3:9" s="1" customFormat="1" ht="13.5" thickBot="1">
      <c r="C12" s="317" t="s">
        <v>334</v>
      </c>
      <c r="D12" s="318" t="s">
        <v>296</v>
      </c>
      <c r="E12" s="318"/>
      <c r="F12" s="318"/>
      <c r="G12" s="319"/>
      <c r="H12" s="477">
        <f>SUM(H5:H11)</f>
        <v>22150</v>
      </c>
      <c r="I12" s="25">
        <f>SUM(I5:I11)</f>
        <v>23555</v>
      </c>
    </row>
  </sheetData>
  <sheetProtection/>
  <mergeCells count="10">
    <mergeCell ref="D4:G4"/>
    <mergeCell ref="D9:G9"/>
    <mergeCell ref="D11:G11"/>
    <mergeCell ref="D10:G10"/>
    <mergeCell ref="C1:G1"/>
    <mergeCell ref="C2:G2"/>
    <mergeCell ref="D5:G5"/>
    <mergeCell ref="D6:G6"/>
    <mergeCell ref="D7:G7"/>
    <mergeCell ref="D8:G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&amp;R1./b. sz. melléklet
e Ft-ban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P34"/>
  <sheetViews>
    <sheetView view="pageLayout" workbookViewId="0" topLeftCell="A1">
      <selection activeCell="G32" sqref="G32"/>
    </sheetView>
  </sheetViews>
  <sheetFormatPr defaultColWidth="9.140625" defaultRowHeight="12.75"/>
  <sheetData>
    <row r="1" spans="8:10" ht="15.75">
      <c r="H1" s="539" t="s">
        <v>480</v>
      </c>
      <c r="I1" s="539"/>
      <c r="J1" s="539"/>
    </row>
    <row r="2" ht="13.5" thickBot="1"/>
    <row r="3" spans="2:16" ht="16.5" thickBot="1">
      <c r="B3" s="536" t="s">
        <v>61</v>
      </c>
      <c r="C3" s="537"/>
      <c r="D3" s="537"/>
      <c r="E3" s="537"/>
      <c r="F3" s="537"/>
      <c r="G3" s="537"/>
      <c r="H3" s="538"/>
      <c r="I3" s="223"/>
      <c r="J3" s="536" t="s">
        <v>55</v>
      </c>
      <c r="K3" s="537"/>
      <c r="L3" s="537"/>
      <c r="M3" s="537"/>
      <c r="N3" s="537"/>
      <c r="O3" s="537"/>
      <c r="P3" s="538"/>
    </row>
    <row r="4" spans="2:16" ht="15.75">
      <c r="B4" s="430"/>
      <c r="C4" s="430"/>
      <c r="D4" s="430"/>
      <c r="E4" s="430"/>
      <c r="F4" s="430"/>
      <c r="G4" s="430"/>
      <c r="H4" s="430"/>
      <c r="I4" s="223"/>
      <c r="J4" s="430"/>
      <c r="K4" s="430"/>
      <c r="L4" s="430"/>
      <c r="M4" s="430"/>
      <c r="N4" s="430"/>
      <c r="O4" s="430"/>
      <c r="P4" s="430"/>
    </row>
    <row r="5" spans="2:16" ht="12.75">
      <c r="B5" s="225" t="s">
        <v>471</v>
      </c>
      <c r="C5" s="225"/>
      <c r="D5" s="225"/>
      <c r="E5" s="227"/>
      <c r="F5" s="225"/>
      <c r="G5" s="225"/>
      <c r="H5" s="227"/>
      <c r="I5" s="223"/>
      <c r="J5" s="225" t="s">
        <v>471</v>
      </c>
      <c r="K5" s="225"/>
      <c r="L5" s="225"/>
      <c r="M5" s="227"/>
      <c r="N5" s="225"/>
      <c r="O5" s="225"/>
      <c r="P5" s="227"/>
    </row>
    <row r="6" spans="2:16" ht="12.75">
      <c r="B6" s="225" t="s">
        <v>472</v>
      </c>
      <c r="C6" s="225"/>
      <c r="D6" s="225"/>
      <c r="E6" s="227"/>
      <c r="F6" s="225"/>
      <c r="G6" s="225"/>
      <c r="H6" s="227">
        <v>10976</v>
      </c>
      <c r="I6" s="223"/>
      <c r="J6" s="225" t="s">
        <v>472</v>
      </c>
      <c r="K6" s="225"/>
      <c r="L6" s="225"/>
      <c r="M6" s="227"/>
      <c r="N6" s="225"/>
      <c r="O6" s="225" t="s">
        <v>476</v>
      </c>
      <c r="P6" s="227">
        <v>10748</v>
      </c>
    </row>
    <row r="7" spans="2:16" ht="12.75">
      <c r="B7" s="225"/>
      <c r="C7" s="225"/>
      <c r="D7" s="225"/>
      <c r="E7" s="227"/>
      <c r="F7" s="225"/>
      <c r="G7" s="225"/>
      <c r="H7" s="227"/>
      <c r="I7" s="223"/>
      <c r="J7" s="225"/>
      <c r="K7" s="225"/>
      <c r="L7" s="225"/>
      <c r="M7" s="227"/>
      <c r="N7" s="225"/>
      <c r="O7" s="225" t="s">
        <v>477</v>
      </c>
      <c r="P7" s="227">
        <v>2902</v>
      </c>
    </row>
    <row r="8" spans="2:16" ht="12.75">
      <c r="B8" s="225"/>
      <c r="C8" s="225"/>
      <c r="D8" s="225"/>
      <c r="E8" s="227"/>
      <c r="F8" s="225"/>
      <c r="G8" s="225"/>
      <c r="H8" s="227"/>
      <c r="I8" s="223"/>
      <c r="J8" s="225"/>
      <c r="K8" s="225"/>
      <c r="L8" s="225"/>
      <c r="M8" s="227"/>
      <c r="N8" s="225"/>
      <c r="O8" s="225"/>
      <c r="P8" s="227"/>
    </row>
    <row r="9" spans="2:16" ht="12.75">
      <c r="B9" s="225" t="s">
        <v>473</v>
      </c>
      <c r="C9" s="225"/>
      <c r="D9" s="225"/>
      <c r="E9" s="227"/>
      <c r="F9" s="225"/>
      <c r="G9" s="225"/>
      <c r="H9" s="227">
        <v>4894</v>
      </c>
      <c r="I9" s="223"/>
      <c r="J9" s="225" t="s">
        <v>474</v>
      </c>
      <c r="K9" s="225"/>
      <c r="L9" s="225"/>
      <c r="M9" s="227"/>
      <c r="N9" s="225"/>
      <c r="O9" s="225" t="s">
        <v>475</v>
      </c>
      <c r="P9" s="227">
        <v>4817</v>
      </c>
    </row>
    <row r="10" spans="2:16" ht="12.75">
      <c r="B10" s="223"/>
      <c r="C10" s="223"/>
      <c r="D10" s="223"/>
      <c r="E10" s="230"/>
      <c r="F10" s="230"/>
      <c r="G10" s="223"/>
      <c r="H10" s="223"/>
      <c r="I10" s="223"/>
      <c r="J10" s="223"/>
      <c r="K10" s="223"/>
      <c r="L10" s="223"/>
      <c r="M10" s="230"/>
      <c r="N10" s="230"/>
      <c r="O10" s="223" t="s">
        <v>477</v>
      </c>
      <c r="P10" s="225">
        <v>1300</v>
      </c>
    </row>
    <row r="11" spans="2:16" ht="12.75">
      <c r="B11" s="223"/>
      <c r="C11" s="223"/>
      <c r="D11" s="223"/>
      <c r="E11" s="230"/>
      <c r="F11" s="230"/>
      <c r="G11" s="223"/>
      <c r="H11" s="223"/>
      <c r="I11" s="223"/>
      <c r="J11" s="223"/>
      <c r="K11" s="223"/>
      <c r="L11" s="223"/>
      <c r="M11" s="230"/>
      <c r="N11" s="230"/>
      <c r="O11" s="223"/>
      <c r="P11" s="225"/>
    </row>
    <row r="12" spans="2:16" s="1" customFormat="1" ht="12.75">
      <c r="B12" s="228"/>
      <c r="C12" s="228" t="s">
        <v>1</v>
      </c>
      <c r="D12" s="228"/>
      <c r="E12" s="229"/>
      <c r="F12" s="229"/>
      <c r="G12" s="228"/>
      <c r="H12" s="229">
        <f>SUM(H6:H9)</f>
        <v>15870</v>
      </c>
      <c r="I12" s="228"/>
      <c r="J12" s="228"/>
      <c r="K12" s="228" t="s">
        <v>1</v>
      </c>
      <c r="L12" s="228"/>
      <c r="M12" s="229"/>
      <c r="N12" s="229"/>
      <c r="O12" s="228"/>
      <c r="P12" s="229">
        <f>SUM(P6:P10)</f>
        <v>19767</v>
      </c>
    </row>
    <row r="13" spans="2:16" s="1" customFormat="1" ht="12.75">
      <c r="B13" s="228"/>
      <c r="C13" s="228" t="s">
        <v>537</v>
      </c>
      <c r="D13" s="228"/>
      <c r="E13" s="229"/>
      <c r="F13" s="229"/>
      <c r="G13" s="228"/>
      <c r="H13" s="228">
        <v>0</v>
      </c>
      <c r="I13" s="228"/>
      <c r="J13" s="228"/>
      <c r="K13" s="228"/>
      <c r="L13" s="228"/>
      <c r="M13" s="229"/>
      <c r="N13" s="229"/>
      <c r="O13" s="228"/>
      <c r="P13" s="228"/>
    </row>
    <row r="14" spans="2:16" ht="13.5" thickBot="1">
      <c r="B14" s="223"/>
      <c r="C14" s="223"/>
      <c r="D14" s="223"/>
      <c r="E14" s="230"/>
      <c r="F14" s="230"/>
      <c r="G14" s="223"/>
      <c r="H14" s="223"/>
      <c r="I14" s="223"/>
      <c r="J14" s="223"/>
      <c r="K14" s="223"/>
      <c r="L14" s="223"/>
      <c r="M14" s="230"/>
      <c r="N14" s="230"/>
      <c r="O14" s="223"/>
      <c r="P14" s="225"/>
    </row>
    <row r="15" spans="2:16" ht="16.5" thickBot="1">
      <c r="B15" s="536" t="s">
        <v>62</v>
      </c>
      <c r="C15" s="537"/>
      <c r="D15" s="537"/>
      <c r="E15" s="537"/>
      <c r="F15" s="537"/>
      <c r="G15" s="537"/>
      <c r="H15" s="538"/>
      <c r="I15" s="223"/>
      <c r="J15" s="536" t="s">
        <v>57</v>
      </c>
      <c r="K15" s="537"/>
      <c r="L15" s="537"/>
      <c r="M15" s="537"/>
      <c r="N15" s="537"/>
      <c r="O15" s="537"/>
      <c r="P15" s="538"/>
    </row>
    <row r="17" spans="2:16" ht="12.75">
      <c r="B17" s="225"/>
      <c r="C17" s="225"/>
      <c r="D17" s="225"/>
      <c r="E17" s="227"/>
      <c r="F17" s="225"/>
      <c r="G17" s="225"/>
      <c r="H17" s="227"/>
      <c r="I17" s="223"/>
      <c r="J17" s="225" t="s">
        <v>500</v>
      </c>
      <c r="K17" s="225"/>
      <c r="L17" s="225"/>
      <c r="M17" s="227"/>
      <c r="N17" s="225"/>
      <c r="O17" s="225"/>
      <c r="P17" s="227">
        <v>400</v>
      </c>
    </row>
    <row r="18" spans="2:16" ht="12.75">
      <c r="B18" s="225"/>
      <c r="C18" s="225"/>
      <c r="D18" s="225"/>
      <c r="E18" s="227"/>
      <c r="F18" s="225"/>
      <c r="G18" s="225"/>
      <c r="H18" s="227"/>
      <c r="I18" s="223"/>
      <c r="J18" s="225" t="s">
        <v>506</v>
      </c>
      <c r="K18" s="225"/>
      <c r="L18" s="225"/>
      <c r="M18" s="227"/>
      <c r="N18" s="225"/>
      <c r="O18" s="225"/>
      <c r="P18" s="227">
        <v>2000</v>
      </c>
    </row>
    <row r="19" spans="2:16" ht="12.75">
      <c r="B19" s="223"/>
      <c r="C19" s="223" t="s">
        <v>24</v>
      </c>
      <c r="D19" s="228"/>
      <c r="E19" s="229"/>
      <c r="F19" s="226"/>
      <c r="G19" s="231"/>
      <c r="H19" s="229">
        <v>0</v>
      </c>
      <c r="I19" s="223"/>
      <c r="J19" s="223"/>
      <c r="K19" s="223"/>
      <c r="L19" s="228" t="s">
        <v>56</v>
      </c>
      <c r="M19" s="229"/>
      <c r="N19" s="229"/>
      <c r="O19" s="231"/>
      <c r="P19" s="229">
        <v>2400</v>
      </c>
    </row>
    <row r="20" spans="3:8" s="1" customFormat="1" ht="12.75">
      <c r="C20" s="1" t="s">
        <v>537</v>
      </c>
      <c r="H20" s="1">
        <v>0</v>
      </c>
    </row>
    <row r="22" spans="2:10" s="3" customFormat="1" ht="15.75">
      <c r="B22" s="3" t="s">
        <v>416</v>
      </c>
      <c r="J22" s="3" t="s">
        <v>416</v>
      </c>
    </row>
    <row r="23" spans="10:16" s="3" customFormat="1" ht="15.75">
      <c r="J23" s="7" t="s">
        <v>507</v>
      </c>
      <c r="P23" s="7">
        <v>1575</v>
      </c>
    </row>
    <row r="24" spans="10:16" s="3" customFormat="1" ht="15.75">
      <c r="J24" s="7" t="s">
        <v>501</v>
      </c>
      <c r="P24" s="7">
        <v>315</v>
      </c>
    </row>
    <row r="25" spans="10:16" s="3" customFormat="1" ht="15.75">
      <c r="J25" s="7" t="s">
        <v>508</v>
      </c>
      <c r="P25" s="7">
        <v>510</v>
      </c>
    </row>
    <row r="26" spans="10:16" ht="12.75">
      <c r="J26" s="7" t="s">
        <v>478</v>
      </c>
      <c r="P26">
        <v>15565</v>
      </c>
    </row>
    <row r="27" spans="1:16" ht="12.75">
      <c r="A27" s="7"/>
      <c r="B27" s="7" t="s">
        <v>417</v>
      </c>
      <c r="H27">
        <v>15870</v>
      </c>
      <c r="J27" s="7" t="s">
        <v>479</v>
      </c>
      <c r="P27">
        <v>4202</v>
      </c>
    </row>
    <row r="28" spans="2:16" s="1" customFormat="1" ht="12.75">
      <c r="B28" s="1" t="s">
        <v>24</v>
      </c>
      <c r="H28" s="1">
        <f>SUM(H27:H27)</f>
        <v>15870</v>
      </c>
      <c r="J28" s="1" t="s">
        <v>24</v>
      </c>
      <c r="P28" s="1">
        <f>SUM(P23:Q27)</f>
        <v>22167</v>
      </c>
    </row>
    <row r="34" ht="12.75">
      <c r="J34" s="7"/>
    </row>
  </sheetData>
  <sheetProtection/>
  <mergeCells count="5">
    <mergeCell ref="B3:H3"/>
    <mergeCell ref="J3:P3"/>
    <mergeCell ref="B15:H15"/>
    <mergeCell ref="J15:P15"/>
    <mergeCell ref="H1:J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  <headerFooter>
    <oddHeader>&amp;R1./c. sz. melléklet e Ft-ban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70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4.8515625" style="0" customWidth="1"/>
    <col min="2" max="2" width="4.7109375" style="0" customWidth="1"/>
    <col min="3" max="3" width="4.8515625" style="0" customWidth="1"/>
    <col min="4" max="4" width="30.421875" style="0" customWidth="1"/>
    <col min="5" max="5" width="15.8515625" style="0" customWidth="1"/>
    <col min="6" max="6" width="10.00390625" style="0" customWidth="1"/>
    <col min="7" max="7" width="9.140625" style="1" customWidth="1"/>
  </cols>
  <sheetData>
    <row r="1" spans="4:6" ht="15.75">
      <c r="D1" s="539" t="s">
        <v>129</v>
      </c>
      <c r="E1" s="544"/>
      <c r="F1" s="544"/>
    </row>
    <row r="2" spans="4:6" ht="16.5" thickBot="1">
      <c r="D2" s="545" t="s">
        <v>502</v>
      </c>
      <c r="E2" s="545"/>
      <c r="F2" s="545"/>
    </row>
    <row r="3" spans="1:8" ht="14.25" thickBot="1" thickTop="1">
      <c r="A3" s="540" t="s">
        <v>114</v>
      </c>
      <c r="B3" s="541"/>
      <c r="C3" s="541"/>
      <c r="D3" s="541"/>
      <c r="E3" s="541"/>
      <c r="F3" s="541"/>
      <c r="G3" s="406" t="s">
        <v>545</v>
      </c>
      <c r="H3" s="406" t="s">
        <v>538</v>
      </c>
    </row>
    <row r="4" spans="1:8" ht="13.5" thickBot="1">
      <c r="A4" s="286" t="s">
        <v>238</v>
      </c>
      <c r="B4" s="11" t="s">
        <v>239</v>
      </c>
      <c r="C4" s="264"/>
      <c r="D4" s="263"/>
      <c r="E4" s="264"/>
      <c r="F4" s="398"/>
      <c r="G4" s="407">
        <f>SUM(G5:G6)</f>
        <v>169854</v>
      </c>
      <c r="H4" s="407">
        <f>SUM(H5:H6)</f>
        <v>171792</v>
      </c>
    </row>
    <row r="5" spans="1:8" ht="12.75">
      <c r="A5" s="287"/>
      <c r="B5" s="220" t="s">
        <v>240</v>
      </c>
      <c r="C5" s="220" t="s">
        <v>241</v>
      </c>
      <c r="D5" s="234"/>
      <c r="E5" s="220"/>
      <c r="F5" s="399"/>
      <c r="G5" s="407">
        <v>148500</v>
      </c>
      <c r="H5" s="407">
        <v>150438</v>
      </c>
    </row>
    <row r="6" spans="1:8" ht="13.5" thickBot="1">
      <c r="A6" s="287"/>
      <c r="B6" s="220" t="s">
        <v>451</v>
      </c>
      <c r="C6" s="220" t="s">
        <v>452</v>
      </c>
      <c r="D6" s="234"/>
      <c r="E6" s="220"/>
      <c r="F6" s="399"/>
      <c r="G6" s="407">
        <v>21354</v>
      </c>
      <c r="H6" s="407">
        <v>21354</v>
      </c>
    </row>
    <row r="7" spans="1:8" ht="13.5" thickBot="1">
      <c r="A7" s="286" t="s">
        <v>242</v>
      </c>
      <c r="B7" s="11" t="s">
        <v>243</v>
      </c>
      <c r="C7" s="11"/>
      <c r="D7" s="274"/>
      <c r="E7" s="11"/>
      <c r="F7" s="400"/>
      <c r="G7" s="407">
        <v>0</v>
      </c>
      <c r="H7" s="407">
        <v>0</v>
      </c>
    </row>
    <row r="8" spans="1:8" ht="13.5" thickBot="1">
      <c r="A8" s="288"/>
      <c r="B8" s="264" t="s">
        <v>266</v>
      </c>
      <c r="C8" s="264" t="s">
        <v>267</v>
      </c>
      <c r="D8" s="263"/>
      <c r="E8" s="264"/>
      <c r="F8" s="398"/>
      <c r="G8" s="407">
        <v>0</v>
      </c>
      <c r="H8" s="407">
        <v>0</v>
      </c>
    </row>
    <row r="9" spans="1:8" ht="13.5" thickBot="1">
      <c r="A9" s="286" t="s">
        <v>244</v>
      </c>
      <c r="B9" s="11" t="s">
        <v>80</v>
      </c>
      <c r="C9" s="11"/>
      <c r="D9" s="274"/>
      <c r="E9" s="11"/>
      <c r="F9" s="400"/>
      <c r="G9" s="407">
        <v>53000</v>
      </c>
      <c r="H9" s="407">
        <v>53000</v>
      </c>
    </row>
    <row r="10" spans="1:8" ht="12.75">
      <c r="A10" s="289"/>
      <c r="B10" s="220" t="s">
        <v>245</v>
      </c>
      <c r="C10" s="220" t="s">
        <v>246</v>
      </c>
      <c r="D10" s="234"/>
      <c r="E10" s="220"/>
      <c r="F10" s="399"/>
      <c r="G10" s="407"/>
      <c r="H10" s="407"/>
    </row>
    <row r="11" spans="1:8" ht="12.75">
      <c r="A11" s="289"/>
      <c r="B11" s="220"/>
      <c r="C11" s="220" t="s">
        <v>247</v>
      </c>
      <c r="D11" s="234" t="s">
        <v>248</v>
      </c>
      <c r="E11" s="220"/>
      <c r="F11" s="399"/>
      <c r="G11" s="407">
        <v>45000</v>
      </c>
      <c r="H11" s="407">
        <v>45000</v>
      </c>
    </row>
    <row r="12" spans="1:8" ht="12.75">
      <c r="A12" s="289"/>
      <c r="B12" s="220"/>
      <c r="C12" s="220" t="s">
        <v>249</v>
      </c>
      <c r="D12" s="234" t="s">
        <v>250</v>
      </c>
      <c r="E12" s="220"/>
      <c r="F12" s="399"/>
      <c r="G12" s="407">
        <v>7000</v>
      </c>
      <c r="H12" s="407">
        <v>7000</v>
      </c>
    </row>
    <row r="13" spans="1:8" ht="12.75">
      <c r="A13" s="289"/>
      <c r="B13" s="220"/>
      <c r="C13" s="220" t="s">
        <v>251</v>
      </c>
      <c r="D13" s="234" t="s">
        <v>252</v>
      </c>
      <c r="E13" s="220"/>
      <c r="F13" s="399"/>
      <c r="G13" s="407"/>
      <c r="H13" s="407"/>
    </row>
    <row r="14" spans="1:8" ht="13.5" thickBot="1">
      <c r="A14" s="289"/>
      <c r="B14" s="220" t="s">
        <v>253</v>
      </c>
      <c r="C14" s="220" t="s">
        <v>254</v>
      </c>
      <c r="D14" s="234"/>
      <c r="E14" s="220"/>
      <c r="F14" s="399"/>
      <c r="G14" s="407">
        <v>1000</v>
      </c>
      <c r="H14" s="407">
        <v>1000</v>
      </c>
    </row>
    <row r="15" spans="1:8" ht="13.5" thickBot="1">
      <c r="A15" s="286" t="s">
        <v>255</v>
      </c>
      <c r="B15" s="11" t="s">
        <v>39</v>
      </c>
      <c r="C15" s="264"/>
      <c r="D15" s="263"/>
      <c r="E15" s="264"/>
      <c r="F15" s="398"/>
      <c r="G15" s="407">
        <v>22150</v>
      </c>
      <c r="H15" s="407">
        <v>23555</v>
      </c>
    </row>
    <row r="16" spans="1:8" ht="13.5" thickBot="1">
      <c r="A16" s="286" t="s">
        <v>256</v>
      </c>
      <c r="B16" s="11" t="s">
        <v>257</v>
      </c>
      <c r="C16" s="11"/>
      <c r="D16" s="274"/>
      <c r="E16" s="11"/>
      <c r="F16" s="400"/>
      <c r="G16" s="407"/>
      <c r="H16" s="407"/>
    </row>
    <row r="17" spans="1:8" ht="13.5" thickBot="1">
      <c r="A17" s="289"/>
      <c r="B17" s="236" t="s">
        <v>258</v>
      </c>
      <c r="C17" s="220" t="s">
        <v>259</v>
      </c>
      <c r="D17" s="234"/>
      <c r="E17" s="220"/>
      <c r="F17" s="399"/>
      <c r="G17" s="407"/>
      <c r="H17" s="407"/>
    </row>
    <row r="18" spans="1:8" ht="13.5" thickBot="1">
      <c r="A18" s="286" t="s">
        <v>260</v>
      </c>
      <c r="B18" s="275" t="s">
        <v>261</v>
      </c>
      <c r="C18" s="264"/>
      <c r="D18" s="263"/>
      <c r="E18" s="264"/>
      <c r="F18" s="398"/>
      <c r="G18" s="407"/>
      <c r="H18" s="407"/>
    </row>
    <row r="19" spans="1:8" ht="13.5" thickBot="1">
      <c r="A19" s="290"/>
      <c r="B19" s="236" t="s">
        <v>262</v>
      </c>
      <c r="C19" s="220" t="s">
        <v>263</v>
      </c>
      <c r="D19" s="261"/>
      <c r="E19" s="220"/>
      <c r="F19" s="399"/>
      <c r="G19" s="407"/>
      <c r="H19" s="407"/>
    </row>
    <row r="20" spans="1:8" ht="13.5" thickBot="1">
      <c r="A20" s="286" t="s">
        <v>264</v>
      </c>
      <c r="B20" s="11" t="s">
        <v>265</v>
      </c>
      <c r="C20" s="264"/>
      <c r="D20" s="263"/>
      <c r="E20" s="264"/>
      <c r="F20" s="398"/>
      <c r="G20" s="407">
        <v>15870</v>
      </c>
      <c r="H20" s="407">
        <v>15870</v>
      </c>
    </row>
    <row r="21" spans="1:8" ht="13.5" thickBot="1">
      <c r="A21" s="291"/>
      <c r="B21" s="238" t="s">
        <v>268</v>
      </c>
      <c r="C21" s="238" t="s">
        <v>269</v>
      </c>
      <c r="D21" s="277"/>
      <c r="E21" s="238"/>
      <c r="F21" s="401"/>
      <c r="G21" s="407">
        <v>15870</v>
      </c>
      <c r="H21" s="407">
        <v>15870</v>
      </c>
    </row>
    <row r="22" spans="1:8" ht="14.25" thickBot="1" thickTop="1">
      <c r="A22" s="278" t="s">
        <v>274</v>
      </c>
      <c r="B22" s="279" t="s">
        <v>275</v>
      </c>
      <c r="C22" s="279"/>
      <c r="D22" s="280"/>
      <c r="E22" s="279"/>
      <c r="F22" s="402"/>
      <c r="G22" s="407">
        <f>(G4+G7+G9+G15+G20)</f>
        <v>260874</v>
      </c>
      <c r="H22" s="407">
        <f>(H4+H7+H9+H15+H20)</f>
        <v>264217</v>
      </c>
    </row>
    <row r="23" spans="1:8" ht="14.25" thickBot="1" thickTop="1">
      <c r="A23" s="292" t="s">
        <v>270</v>
      </c>
      <c r="B23" s="23" t="s">
        <v>271</v>
      </c>
      <c r="C23" s="23"/>
      <c r="D23" s="261"/>
      <c r="E23" s="252"/>
      <c r="F23" s="403"/>
      <c r="G23" s="407">
        <v>40585</v>
      </c>
      <c r="H23" s="407">
        <v>40585</v>
      </c>
    </row>
    <row r="24" spans="1:8" ht="12.75">
      <c r="A24" s="291"/>
      <c r="B24" s="238" t="s">
        <v>272</v>
      </c>
      <c r="C24" s="238" t="s">
        <v>273</v>
      </c>
      <c r="D24" s="277"/>
      <c r="E24" s="238"/>
      <c r="F24" s="401"/>
      <c r="G24" s="407">
        <v>35145</v>
      </c>
      <c r="H24" s="407">
        <v>35145</v>
      </c>
    </row>
    <row r="25" spans="1:8" ht="13.5" thickBot="1">
      <c r="A25" s="289"/>
      <c r="B25" s="220"/>
      <c r="C25" s="220"/>
      <c r="D25" s="220"/>
      <c r="E25" s="220"/>
      <c r="F25" s="399"/>
      <c r="G25" s="446">
        <v>5440</v>
      </c>
      <c r="H25" s="446">
        <v>5440</v>
      </c>
    </row>
    <row r="26" spans="1:8" ht="14.25" thickBot="1" thickTop="1">
      <c r="A26" s="282" t="s">
        <v>45</v>
      </c>
      <c r="B26" s="283"/>
      <c r="C26" s="283"/>
      <c r="D26" s="283"/>
      <c r="E26" s="284"/>
      <c r="F26" s="402"/>
      <c r="G26" s="408">
        <f>(G22+G23)</f>
        <v>301459</v>
      </c>
      <c r="H26" s="408">
        <f>(H22+H23)</f>
        <v>304802</v>
      </c>
    </row>
    <row r="27" spans="1:6" ht="13.5" thickTop="1">
      <c r="A27" s="285"/>
      <c r="B27" s="220"/>
      <c r="C27" s="220"/>
      <c r="D27" s="220"/>
      <c r="E27" s="285"/>
      <c r="F27" s="22"/>
    </row>
    <row r="28" spans="1:6" ht="16.5" thickBot="1">
      <c r="A28" s="273"/>
      <c r="B28" s="9"/>
      <c r="C28" s="9"/>
      <c r="D28" s="9"/>
      <c r="E28" s="273"/>
      <c r="F28" s="256"/>
    </row>
    <row r="29" spans="1:8" ht="14.25" thickBot="1" thickTop="1">
      <c r="A29" s="542" t="s">
        <v>115</v>
      </c>
      <c r="B29" s="543"/>
      <c r="C29" s="543"/>
      <c r="D29" s="543"/>
      <c r="E29" s="543"/>
      <c r="F29" s="543"/>
      <c r="G29" s="406"/>
      <c r="H29" s="406"/>
    </row>
    <row r="30" spans="1:8" ht="13.5" thickBot="1">
      <c r="A30" s="27" t="s">
        <v>238</v>
      </c>
      <c r="B30" s="11" t="s">
        <v>239</v>
      </c>
      <c r="C30" s="264"/>
      <c r="D30" s="263"/>
      <c r="E30" s="264"/>
      <c r="F30" s="264"/>
      <c r="G30" s="407"/>
      <c r="H30" s="407"/>
    </row>
    <row r="31" spans="1:8" ht="13.5" thickBot="1">
      <c r="A31" s="27" t="s">
        <v>242</v>
      </c>
      <c r="B31" s="11" t="s">
        <v>243</v>
      </c>
      <c r="C31" s="11"/>
      <c r="D31" s="274"/>
      <c r="E31" s="11"/>
      <c r="F31" s="11"/>
      <c r="G31" s="407"/>
      <c r="H31" s="407"/>
    </row>
    <row r="32" spans="1:8" ht="13.5" thickBot="1">
      <c r="A32" s="27" t="s">
        <v>244</v>
      </c>
      <c r="B32" s="11" t="s">
        <v>80</v>
      </c>
      <c r="C32" s="11"/>
      <c r="D32" s="274"/>
      <c r="E32" s="11"/>
      <c r="F32" s="11"/>
      <c r="G32" s="407"/>
      <c r="H32" s="407"/>
    </row>
    <row r="33" spans="1:8" ht="16.5" customHeight="1" thickBot="1">
      <c r="A33" s="27" t="s">
        <v>255</v>
      </c>
      <c r="B33" s="11" t="s">
        <v>39</v>
      </c>
      <c r="C33" s="264"/>
      <c r="D33" s="263"/>
      <c r="E33" s="264"/>
      <c r="F33" s="264"/>
      <c r="G33" s="407"/>
      <c r="H33" s="407"/>
    </row>
    <row r="34" spans="1:8" ht="13.5" thickBot="1">
      <c r="A34" s="27" t="s">
        <v>256</v>
      </c>
      <c r="B34" s="11" t="s">
        <v>257</v>
      </c>
      <c r="C34" s="11"/>
      <c r="D34" s="274"/>
      <c r="E34" s="11"/>
      <c r="F34" s="11"/>
      <c r="G34" s="407"/>
      <c r="H34" s="407"/>
    </row>
    <row r="35" spans="1:8" ht="13.5" thickBot="1">
      <c r="A35" s="27" t="s">
        <v>260</v>
      </c>
      <c r="B35" s="275" t="s">
        <v>261</v>
      </c>
      <c r="C35" s="264"/>
      <c r="D35" s="263"/>
      <c r="E35" s="264"/>
      <c r="F35" s="264"/>
      <c r="G35" s="407"/>
      <c r="H35" s="407"/>
    </row>
    <row r="36" spans="1:8" ht="13.5" thickBot="1">
      <c r="A36" s="27" t="s">
        <v>264</v>
      </c>
      <c r="B36" s="11" t="s">
        <v>265</v>
      </c>
      <c r="C36" s="264"/>
      <c r="D36" s="263"/>
      <c r="E36" s="264"/>
      <c r="F36" s="264"/>
      <c r="G36" s="407"/>
      <c r="H36" s="407"/>
    </row>
    <row r="37" spans="1:8" ht="14.25" thickBot="1" thickTop="1">
      <c r="A37" s="278" t="s">
        <v>274</v>
      </c>
      <c r="B37" s="279" t="s">
        <v>275</v>
      </c>
      <c r="C37" s="279"/>
      <c r="D37" s="280"/>
      <c r="E37" s="279"/>
      <c r="F37" s="279"/>
      <c r="G37" s="407"/>
      <c r="H37" s="407"/>
    </row>
    <row r="38" spans="1:8" ht="14.25" thickBot="1" thickTop="1">
      <c r="A38" s="281" t="s">
        <v>270</v>
      </c>
      <c r="B38" s="23" t="s">
        <v>271</v>
      </c>
      <c r="C38" s="23"/>
      <c r="D38" s="261"/>
      <c r="E38" s="252"/>
      <c r="F38" s="252"/>
      <c r="G38" s="407"/>
      <c r="H38" s="407"/>
    </row>
    <row r="39" spans="1:8" s="7" customFormat="1" ht="13.5" thickBot="1">
      <c r="A39" s="271"/>
      <c r="B39" s="220" t="s">
        <v>450</v>
      </c>
      <c r="C39" s="220"/>
      <c r="D39" s="234"/>
      <c r="E39" s="220"/>
      <c r="F39" s="220"/>
      <c r="G39" s="407">
        <v>214</v>
      </c>
      <c r="H39" s="407">
        <v>214</v>
      </c>
    </row>
    <row r="40" spans="1:8" ht="13.5" thickBot="1">
      <c r="A40" s="276"/>
      <c r="B40" s="238" t="s">
        <v>276</v>
      </c>
      <c r="C40" s="238" t="s">
        <v>277</v>
      </c>
      <c r="D40" s="277"/>
      <c r="E40" s="238"/>
      <c r="F40" s="238"/>
      <c r="G40" s="407">
        <v>39208</v>
      </c>
      <c r="H40" s="407">
        <v>39208</v>
      </c>
    </row>
    <row r="41" spans="1:8" ht="14.25" thickBot="1" thickTop="1">
      <c r="A41" s="282" t="s">
        <v>45</v>
      </c>
      <c r="B41" s="283"/>
      <c r="C41" s="283"/>
      <c r="D41" s="283"/>
      <c r="E41" s="284"/>
      <c r="F41" s="279"/>
      <c r="G41" s="408">
        <f>SUM(G39:G40)</f>
        <v>39422</v>
      </c>
      <c r="H41" s="408">
        <f>SUM(H39:H40)</f>
        <v>39422</v>
      </c>
    </row>
    <row r="42" spans="1:6" ht="13.5" thickTop="1">
      <c r="A42" s="285"/>
      <c r="B42" s="220"/>
      <c r="C42" s="220"/>
      <c r="D42" s="220"/>
      <c r="E42" s="285"/>
      <c r="F42" s="22"/>
    </row>
    <row r="43" ht="13.5" thickBot="1"/>
    <row r="44" spans="1:8" ht="14.25" thickBot="1" thickTop="1">
      <c r="A44" s="542" t="s">
        <v>116</v>
      </c>
      <c r="B44" s="543"/>
      <c r="C44" s="543"/>
      <c r="D44" s="543"/>
      <c r="E44" s="543"/>
      <c r="F44" s="543"/>
      <c r="G44" s="406"/>
      <c r="H44" s="406"/>
    </row>
    <row r="45" spans="1:8" ht="13.5" thickBot="1">
      <c r="A45" s="27" t="s">
        <v>238</v>
      </c>
      <c r="B45" s="11" t="s">
        <v>239</v>
      </c>
      <c r="C45" s="264"/>
      <c r="D45" s="263"/>
      <c r="E45" s="264"/>
      <c r="F45" s="264"/>
      <c r="G45" s="407">
        <v>15</v>
      </c>
      <c r="H45" s="407">
        <v>15</v>
      </c>
    </row>
    <row r="46" spans="1:8" ht="13.5" thickBot="1">
      <c r="A46" s="27" t="s">
        <v>242</v>
      </c>
      <c r="B46" s="11" t="s">
        <v>243</v>
      </c>
      <c r="C46" s="11"/>
      <c r="D46" s="274"/>
      <c r="E46" s="11"/>
      <c r="F46" s="11"/>
      <c r="G46" s="407"/>
      <c r="H46" s="407"/>
    </row>
    <row r="47" spans="1:8" ht="13.5" thickBot="1">
      <c r="A47" s="27" t="s">
        <v>244</v>
      </c>
      <c r="B47" s="11" t="s">
        <v>80</v>
      </c>
      <c r="C47" s="11"/>
      <c r="D47" s="274"/>
      <c r="E47" s="11"/>
      <c r="F47" s="11"/>
      <c r="G47" s="407"/>
      <c r="H47" s="407"/>
    </row>
    <row r="48" spans="1:8" ht="13.5" thickBot="1">
      <c r="A48" s="27" t="s">
        <v>255</v>
      </c>
      <c r="B48" s="11" t="s">
        <v>39</v>
      </c>
      <c r="C48" s="264"/>
      <c r="D48" s="263"/>
      <c r="E48" s="264"/>
      <c r="F48" s="264"/>
      <c r="G48" s="407"/>
      <c r="H48" s="407"/>
    </row>
    <row r="49" spans="1:8" ht="13.5" thickBot="1">
      <c r="A49" s="27" t="s">
        <v>256</v>
      </c>
      <c r="B49" s="11" t="s">
        <v>257</v>
      </c>
      <c r="C49" s="11"/>
      <c r="D49" s="274"/>
      <c r="E49" s="11"/>
      <c r="F49" s="11"/>
      <c r="G49" s="407"/>
      <c r="H49" s="407"/>
    </row>
    <row r="50" spans="1:8" ht="13.5" thickBot="1">
      <c r="A50" s="27" t="s">
        <v>260</v>
      </c>
      <c r="B50" s="275" t="s">
        <v>261</v>
      </c>
      <c r="C50" s="264"/>
      <c r="D50" s="263"/>
      <c r="E50" s="264"/>
      <c r="F50" s="264"/>
      <c r="G50" s="407"/>
      <c r="H50" s="407"/>
    </row>
    <row r="51" spans="1:8" ht="13.5" thickBot="1">
      <c r="A51" s="27" t="s">
        <v>264</v>
      </c>
      <c r="B51" s="11" t="s">
        <v>265</v>
      </c>
      <c r="C51" s="264"/>
      <c r="D51" s="263"/>
      <c r="E51" s="264"/>
      <c r="F51" s="264"/>
      <c r="G51" s="407"/>
      <c r="H51" s="407"/>
    </row>
    <row r="52" spans="1:8" ht="14.25" thickBot="1" thickTop="1">
      <c r="A52" s="278" t="s">
        <v>274</v>
      </c>
      <c r="B52" s="279" t="s">
        <v>275</v>
      </c>
      <c r="C52" s="279"/>
      <c r="D52" s="280"/>
      <c r="E52" s="279"/>
      <c r="F52" s="279"/>
      <c r="G52" s="407"/>
      <c r="H52" s="407"/>
    </row>
    <row r="53" spans="1:8" ht="14.25" thickBot="1" thickTop="1">
      <c r="A53" s="281" t="s">
        <v>270</v>
      </c>
      <c r="B53" s="23" t="s">
        <v>271</v>
      </c>
      <c r="C53" s="23"/>
      <c r="D53" s="261"/>
      <c r="E53" s="252"/>
      <c r="F53" s="252"/>
      <c r="G53" s="407"/>
      <c r="H53" s="407"/>
    </row>
    <row r="54" spans="1:8" s="7" customFormat="1" ht="13.5" thickBot="1">
      <c r="A54" s="271"/>
      <c r="B54" s="220" t="s">
        <v>450</v>
      </c>
      <c r="C54" s="220"/>
      <c r="D54" s="234"/>
      <c r="E54" s="220"/>
      <c r="F54" s="220"/>
      <c r="G54" s="407"/>
      <c r="H54" s="407"/>
    </row>
    <row r="55" spans="1:8" ht="13.5" thickBot="1">
      <c r="A55" s="276"/>
      <c r="B55" s="238" t="s">
        <v>276</v>
      </c>
      <c r="C55" s="238" t="s">
        <v>277</v>
      </c>
      <c r="D55" s="277"/>
      <c r="E55" s="238"/>
      <c r="F55" s="238"/>
      <c r="G55" s="407">
        <v>15754</v>
      </c>
      <c r="H55" s="407">
        <v>15794</v>
      </c>
    </row>
    <row r="56" spans="1:8" ht="14.25" thickBot="1" thickTop="1">
      <c r="A56" s="282" t="s">
        <v>45</v>
      </c>
      <c r="B56" s="283"/>
      <c r="C56" s="283"/>
      <c r="D56" s="283"/>
      <c r="E56" s="284"/>
      <c r="F56" s="279"/>
      <c r="G56" s="408">
        <f>SUM(G45:G55)</f>
        <v>15769</v>
      </c>
      <c r="H56" s="408">
        <f>SUM(H45:H55)</f>
        <v>15809</v>
      </c>
    </row>
    <row r="57" ht="14.25" thickBot="1" thickTop="1"/>
    <row r="58" spans="1:8" ht="14.25" thickBot="1" thickTop="1">
      <c r="A58" s="542" t="s">
        <v>278</v>
      </c>
      <c r="B58" s="543"/>
      <c r="C58" s="543"/>
      <c r="D58" s="543"/>
      <c r="E58" s="543"/>
      <c r="F58" s="543"/>
      <c r="G58" s="406"/>
      <c r="H58" s="406"/>
    </row>
    <row r="59" spans="1:8" ht="13.5" thickBot="1">
      <c r="A59" s="27" t="s">
        <v>238</v>
      </c>
      <c r="B59" s="11" t="s">
        <v>239</v>
      </c>
      <c r="C59" s="264"/>
      <c r="D59" s="263"/>
      <c r="E59" s="264"/>
      <c r="F59" s="264"/>
      <c r="G59" s="407"/>
      <c r="H59" s="407"/>
    </row>
    <row r="60" spans="1:8" ht="13.5" thickBot="1">
      <c r="A60" s="27" t="s">
        <v>242</v>
      </c>
      <c r="B60" s="11" t="s">
        <v>243</v>
      </c>
      <c r="C60" s="11"/>
      <c r="D60" s="274"/>
      <c r="E60" s="11"/>
      <c r="F60" s="11"/>
      <c r="G60" s="407"/>
      <c r="H60" s="407"/>
    </row>
    <row r="61" spans="1:8" ht="13.5" thickBot="1">
      <c r="A61" s="27" t="s">
        <v>244</v>
      </c>
      <c r="B61" s="11" t="s">
        <v>80</v>
      </c>
      <c r="C61" s="11"/>
      <c r="D61" s="274"/>
      <c r="E61" s="11"/>
      <c r="F61" s="11"/>
      <c r="G61" s="407"/>
      <c r="H61" s="407"/>
    </row>
    <row r="62" spans="1:8" ht="13.5" thickBot="1">
      <c r="A62" s="27" t="s">
        <v>255</v>
      </c>
      <c r="B62" s="11" t="s">
        <v>39</v>
      </c>
      <c r="C62" s="264"/>
      <c r="D62" s="263"/>
      <c r="E62" s="264"/>
      <c r="F62" s="264"/>
      <c r="G62" s="407"/>
      <c r="H62" s="407"/>
    </row>
    <row r="63" spans="1:8" ht="13.5" thickBot="1">
      <c r="A63" s="27" t="s">
        <v>256</v>
      </c>
      <c r="B63" s="11" t="s">
        <v>257</v>
      </c>
      <c r="C63" s="11"/>
      <c r="D63" s="274"/>
      <c r="E63" s="11"/>
      <c r="F63" s="11"/>
      <c r="G63" s="407"/>
      <c r="H63" s="407"/>
    </row>
    <row r="64" spans="1:8" ht="13.5" thickBot="1">
      <c r="A64" s="27" t="s">
        <v>260</v>
      </c>
      <c r="B64" s="275" t="s">
        <v>261</v>
      </c>
      <c r="C64" s="264"/>
      <c r="D64" s="263"/>
      <c r="E64" s="264"/>
      <c r="F64" s="264"/>
      <c r="G64" s="407"/>
      <c r="H64" s="407"/>
    </row>
    <row r="65" spans="1:8" ht="13.5" thickBot="1">
      <c r="A65" s="27" t="s">
        <v>264</v>
      </c>
      <c r="B65" s="11" t="s">
        <v>265</v>
      </c>
      <c r="C65" s="264"/>
      <c r="D65" s="263"/>
      <c r="E65" s="264"/>
      <c r="F65" s="264"/>
      <c r="G65" s="407"/>
      <c r="H65" s="407"/>
    </row>
    <row r="66" spans="1:8" ht="14.25" thickBot="1" thickTop="1">
      <c r="A66" s="278" t="s">
        <v>274</v>
      </c>
      <c r="B66" s="279" t="s">
        <v>275</v>
      </c>
      <c r="C66" s="279"/>
      <c r="D66" s="280"/>
      <c r="E66" s="279"/>
      <c r="F66" s="279"/>
      <c r="G66" s="407"/>
      <c r="H66" s="407"/>
    </row>
    <row r="67" spans="1:8" ht="14.25" thickBot="1" thickTop="1">
      <c r="A67" s="281" t="s">
        <v>270</v>
      </c>
      <c r="B67" s="23" t="s">
        <v>271</v>
      </c>
      <c r="C67" s="23"/>
      <c r="D67" s="261"/>
      <c r="E67" s="252"/>
      <c r="F67" s="252"/>
      <c r="G67" s="407"/>
      <c r="H67" s="407"/>
    </row>
    <row r="68" spans="1:8" s="7" customFormat="1" ht="13.5" thickBot="1">
      <c r="A68" s="271"/>
      <c r="B68" s="220" t="s">
        <v>450</v>
      </c>
      <c r="C68" s="220"/>
      <c r="D68" s="234"/>
      <c r="E68" s="220"/>
      <c r="F68" s="220"/>
      <c r="G68" s="407">
        <v>1</v>
      </c>
      <c r="H68" s="407">
        <v>1</v>
      </c>
    </row>
    <row r="69" spans="1:8" ht="13.5" thickBot="1">
      <c r="A69" s="276"/>
      <c r="B69" s="238" t="s">
        <v>276</v>
      </c>
      <c r="C69" s="238" t="s">
        <v>277</v>
      </c>
      <c r="D69" s="277"/>
      <c r="E69" s="238"/>
      <c r="F69" s="238"/>
      <c r="G69" s="407">
        <v>53540</v>
      </c>
      <c r="H69" s="407">
        <v>53540</v>
      </c>
    </row>
    <row r="70" spans="1:8" ht="14.25" thickBot="1" thickTop="1">
      <c r="A70" s="282" t="s">
        <v>45</v>
      </c>
      <c r="B70" s="283"/>
      <c r="C70" s="283"/>
      <c r="D70" s="283"/>
      <c r="E70" s="284"/>
      <c r="F70" s="279"/>
      <c r="G70" s="408">
        <f>SUM(G68:G69)</f>
        <v>53541</v>
      </c>
      <c r="H70" s="408">
        <f>SUM(H68:H69)</f>
        <v>53541</v>
      </c>
    </row>
    <row r="71" ht="13.5" thickTop="1"/>
  </sheetData>
  <sheetProtection/>
  <mergeCells count="6">
    <mergeCell ref="A3:F3"/>
    <mergeCell ref="A29:F29"/>
    <mergeCell ref="A44:F44"/>
    <mergeCell ref="A58:F58"/>
    <mergeCell ref="D1:F1"/>
    <mergeCell ref="D2:F2"/>
  </mergeCells>
  <printOptions/>
  <pageMargins left="0.7480314960629921" right="0.4724409448818898" top="0.5118110236220472" bottom="0.2755905511811024" header="0.15748031496062992" footer="0.15748031496062992"/>
  <pageSetup fitToHeight="1" fitToWidth="1" horizontalDpi="600" verticalDpi="600" orientation="portrait" paperSize="9" scale="83" r:id="rId1"/>
  <headerFooter alignWithMargins="0">
    <oddHeader>&amp;R2.sz. melléklet
e Ft-ban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51"/>
  <sheetViews>
    <sheetView view="pageLayout" workbookViewId="0" topLeftCell="A28">
      <selection activeCell="B52" sqref="B52"/>
    </sheetView>
  </sheetViews>
  <sheetFormatPr defaultColWidth="9.140625" defaultRowHeight="12.75"/>
  <cols>
    <col min="1" max="1" width="5.57421875" style="7" customWidth="1"/>
    <col min="2" max="2" width="30.421875" style="7" customWidth="1"/>
    <col min="3" max="3" width="21.421875" style="7" customWidth="1"/>
    <col min="4" max="4" width="20.8515625" style="7" customWidth="1"/>
    <col min="5" max="5" width="21.8515625" style="7" customWidth="1"/>
    <col min="6" max="6" width="21.140625" style="7" customWidth="1"/>
    <col min="7" max="16384" width="9.140625" style="7" customWidth="1"/>
  </cols>
  <sheetData>
    <row r="1" spans="1:6" ht="37.5" customHeight="1">
      <c r="A1" s="555" t="s">
        <v>510</v>
      </c>
      <c r="B1" s="555"/>
      <c r="C1" s="555"/>
      <c r="D1" s="555"/>
      <c r="E1" s="555"/>
      <c r="F1" s="555"/>
    </row>
    <row r="2" ht="16.5" thickBot="1">
      <c r="A2" s="151"/>
    </row>
    <row r="3" spans="1:6" ht="26.25" customHeight="1" thickTop="1">
      <c r="A3" s="556"/>
      <c r="B3" s="190"/>
      <c r="C3" s="559" t="s">
        <v>40</v>
      </c>
      <c r="D3" s="193" t="s">
        <v>170</v>
      </c>
      <c r="E3" s="303" t="s">
        <v>172</v>
      </c>
      <c r="F3" s="192" t="s">
        <v>10</v>
      </c>
    </row>
    <row r="4" spans="1:6" ht="26.25" thickBot="1">
      <c r="A4" s="557"/>
      <c r="B4" s="191" t="s">
        <v>169</v>
      </c>
      <c r="C4" s="560"/>
      <c r="D4" s="194" t="s">
        <v>171</v>
      </c>
      <c r="E4" s="209" t="s">
        <v>181</v>
      </c>
      <c r="F4" s="160" t="s">
        <v>455</v>
      </c>
    </row>
    <row r="5" spans="1:6" ht="13.5" thickBot="1">
      <c r="A5" s="558"/>
      <c r="B5" s="304"/>
      <c r="C5" s="561" t="s">
        <v>175</v>
      </c>
      <c r="D5" s="562"/>
      <c r="E5" s="562"/>
      <c r="F5" s="563"/>
    </row>
    <row r="6" spans="1:6" ht="16.5" thickBot="1">
      <c r="A6" s="196"/>
      <c r="B6" s="564" t="s">
        <v>176</v>
      </c>
      <c r="C6" s="565"/>
      <c r="D6" s="565"/>
      <c r="E6" s="158"/>
      <c r="F6" s="158"/>
    </row>
    <row r="7" spans="1:6" ht="16.5" thickBot="1">
      <c r="A7" s="196"/>
      <c r="B7" s="553" t="s">
        <v>138</v>
      </c>
      <c r="C7" s="554"/>
      <c r="D7" s="213"/>
      <c r="E7" s="213"/>
      <c r="F7" s="158"/>
    </row>
    <row r="8" spans="1:6" ht="18" customHeight="1" thickBot="1">
      <c r="A8" s="196" t="s">
        <v>11</v>
      </c>
      <c r="B8" s="197" t="s">
        <v>453</v>
      </c>
      <c r="C8" s="158">
        <v>10830</v>
      </c>
      <c r="D8" s="213"/>
      <c r="E8" s="212"/>
      <c r="F8" s="158">
        <f>SUM(C8:E8)</f>
        <v>10830</v>
      </c>
    </row>
    <row r="9" spans="1:6" ht="16.5" thickBot="1">
      <c r="A9" s="196" t="s">
        <v>12</v>
      </c>
      <c r="B9" s="197" t="s">
        <v>165</v>
      </c>
      <c r="C9" s="158"/>
      <c r="D9" s="213"/>
      <c r="E9" s="212"/>
      <c r="F9" s="158">
        <f>SUM(C9:E9)</f>
        <v>0</v>
      </c>
    </row>
    <row r="10" spans="1:6" ht="16.5" thickBot="1">
      <c r="A10" s="196" t="s">
        <v>15</v>
      </c>
      <c r="B10" s="197" t="s">
        <v>187</v>
      </c>
      <c r="C10" s="158">
        <v>25</v>
      </c>
      <c r="D10" s="213"/>
      <c r="E10" s="212"/>
      <c r="F10" s="158">
        <f>SUM(C10:E10)</f>
        <v>25</v>
      </c>
    </row>
    <row r="11" spans="1:6" ht="16.5" thickBot="1">
      <c r="A11" s="196" t="s">
        <v>16</v>
      </c>
      <c r="B11" s="197" t="s">
        <v>298</v>
      </c>
      <c r="C11" s="158">
        <v>12700</v>
      </c>
      <c r="D11" s="213"/>
      <c r="E11" s="212"/>
      <c r="F11" s="158">
        <f>SUM(C11:E11)</f>
        <v>12700</v>
      </c>
    </row>
    <row r="12" spans="1:6" ht="16.5" thickBot="1">
      <c r="A12" s="196" t="s">
        <v>16</v>
      </c>
      <c r="B12" s="197" t="s">
        <v>41</v>
      </c>
      <c r="C12" s="158"/>
      <c r="D12" s="214">
        <v>45000</v>
      </c>
      <c r="E12" s="212"/>
      <c r="F12" s="158">
        <f aca="true" t="shared" si="0" ref="F12:F20">SUM(C12:E12)</f>
        <v>45000</v>
      </c>
    </row>
    <row r="13" spans="1:6" ht="16.5" thickBot="1">
      <c r="A13" s="196" t="s">
        <v>17</v>
      </c>
      <c r="B13" s="197" t="s">
        <v>101</v>
      </c>
      <c r="C13" s="158"/>
      <c r="D13" s="214">
        <v>7000</v>
      </c>
      <c r="E13" s="212"/>
      <c r="F13" s="158">
        <f t="shared" si="0"/>
        <v>7000</v>
      </c>
    </row>
    <row r="14" spans="1:6" ht="15.75" customHeight="1" thickBot="1">
      <c r="A14" s="196" t="s">
        <v>18</v>
      </c>
      <c r="B14" s="197" t="s">
        <v>254</v>
      </c>
      <c r="C14" s="158"/>
      <c r="D14" s="214">
        <v>1000</v>
      </c>
      <c r="E14" s="212"/>
      <c r="F14" s="158">
        <f t="shared" si="0"/>
        <v>1000</v>
      </c>
    </row>
    <row r="15" spans="1:6" ht="17.25" customHeight="1" thickBot="1">
      <c r="A15" s="196" t="s">
        <v>19</v>
      </c>
      <c r="B15" s="197" t="s">
        <v>177</v>
      </c>
      <c r="C15" s="158"/>
      <c r="D15" s="214"/>
      <c r="E15" s="212">
        <v>150438</v>
      </c>
      <c r="F15" s="158">
        <f t="shared" si="0"/>
        <v>150438</v>
      </c>
    </row>
    <row r="16" spans="1:6" ht="16.5" customHeight="1" thickBot="1">
      <c r="A16" s="196" t="s">
        <v>20</v>
      </c>
      <c r="B16" s="197" t="s">
        <v>144</v>
      </c>
      <c r="C16" s="158"/>
      <c r="D16" s="214"/>
      <c r="E16" s="212">
        <v>14695</v>
      </c>
      <c r="F16" s="158">
        <f t="shared" si="0"/>
        <v>14695</v>
      </c>
    </row>
    <row r="17" spans="1:6" ht="16.5" customHeight="1" thickBot="1">
      <c r="A17" s="196" t="s">
        <v>21</v>
      </c>
      <c r="B17" s="197" t="s">
        <v>186</v>
      </c>
      <c r="C17" s="158"/>
      <c r="D17" s="212"/>
      <c r="E17" s="212">
        <v>4945</v>
      </c>
      <c r="F17" s="158">
        <f t="shared" si="0"/>
        <v>4945</v>
      </c>
    </row>
    <row r="18" spans="1:6" ht="16.5" customHeight="1" thickBot="1">
      <c r="A18" s="196" t="s">
        <v>22</v>
      </c>
      <c r="B18" s="197" t="s">
        <v>297</v>
      </c>
      <c r="C18" s="158"/>
      <c r="D18" s="212"/>
      <c r="E18" s="212"/>
      <c r="F18" s="158">
        <f t="shared" si="0"/>
        <v>0</v>
      </c>
    </row>
    <row r="19" spans="1:6" ht="16.5" customHeight="1" thickBot="1">
      <c r="A19" s="196" t="s">
        <v>23</v>
      </c>
      <c r="B19" s="197" t="s">
        <v>456</v>
      </c>
      <c r="C19" s="158"/>
      <c r="D19" s="212"/>
      <c r="E19" s="212">
        <v>634</v>
      </c>
      <c r="F19" s="158">
        <f t="shared" si="0"/>
        <v>634</v>
      </c>
    </row>
    <row r="20" spans="1:6" ht="20.25" customHeight="1" thickBot="1">
      <c r="A20" s="199" t="s">
        <v>11</v>
      </c>
      <c r="B20" s="182" t="s">
        <v>147</v>
      </c>
      <c r="C20" s="165">
        <f>SUM(C8:C18)</f>
        <v>23555</v>
      </c>
      <c r="D20" s="215">
        <f>SUM(D8:D18)</f>
        <v>53000</v>
      </c>
      <c r="E20" s="172">
        <f>SUM(E8:E19)</f>
        <v>170712</v>
      </c>
      <c r="F20" s="165">
        <f t="shared" si="0"/>
        <v>247267</v>
      </c>
    </row>
    <row r="21" spans="1:6" ht="15.75" customHeight="1" thickBot="1">
      <c r="A21" s="196"/>
      <c r="B21" s="553" t="s">
        <v>178</v>
      </c>
      <c r="C21" s="554"/>
      <c r="D21" s="213"/>
      <c r="E21" s="212"/>
      <c r="F21" s="158"/>
    </row>
    <row r="22" spans="1:6" ht="16.5" thickBot="1">
      <c r="A22" s="196" t="s">
        <v>11</v>
      </c>
      <c r="B22" s="197" t="s">
        <v>179</v>
      </c>
      <c r="C22" s="158"/>
      <c r="D22" s="213"/>
      <c r="E22" s="212">
        <v>1080</v>
      </c>
      <c r="F22" s="158">
        <f>SUM(C22:E22)</f>
        <v>1080</v>
      </c>
    </row>
    <row r="23" spans="1:6" ht="13.5" thickBot="1">
      <c r="A23" s="199" t="s">
        <v>42</v>
      </c>
      <c r="B23" s="182" t="s">
        <v>148</v>
      </c>
      <c r="C23" s="165"/>
      <c r="D23" s="172"/>
      <c r="E23" s="172"/>
      <c r="F23" s="165">
        <f>SUM(F22:F22)</f>
        <v>1080</v>
      </c>
    </row>
    <row r="24" spans="1:6" ht="16.5" thickBot="1">
      <c r="A24" s="196"/>
      <c r="B24" s="197"/>
      <c r="C24" s="158"/>
      <c r="D24" s="213"/>
      <c r="E24" s="212"/>
      <c r="F24" s="158"/>
    </row>
    <row r="25" spans="1:6" s="1" customFormat="1" ht="28.5" customHeight="1" thickBot="1">
      <c r="A25" s="409" t="s">
        <v>38</v>
      </c>
      <c r="B25" s="394" t="s">
        <v>457</v>
      </c>
      <c r="C25" s="166">
        <f>C23+C20</f>
        <v>23555</v>
      </c>
      <c r="D25" s="166">
        <f>D23+D20</f>
        <v>53000</v>
      </c>
      <c r="E25" s="166">
        <f>(E20+E22)</f>
        <v>171792</v>
      </c>
      <c r="F25" s="166">
        <f>SUM(C25:E25)</f>
        <v>248347</v>
      </c>
    </row>
    <row r="26" spans="1:6" ht="15">
      <c r="A26" s="202"/>
      <c r="B26" s="202"/>
      <c r="C26" s="202"/>
      <c r="D26" s="202"/>
      <c r="E26" s="202"/>
      <c r="F26" s="202"/>
    </row>
    <row r="27" ht="20.25" customHeight="1" thickBot="1">
      <c r="A27" s="151"/>
    </row>
    <row r="28" spans="1:6" ht="26.25" customHeight="1" thickTop="1">
      <c r="A28" s="556"/>
      <c r="B28" s="190"/>
      <c r="C28" s="559" t="s">
        <v>40</v>
      </c>
      <c r="D28" s="193" t="s">
        <v>170</v>
      </c>
      <c r="E28" s="208" t="s">
        <v>172</v>
      </c>
      <c r="F28" s="192" t="s">
        <v>10</v>
      </c>
    </row>
    <row r="29" spans="1:6" ht="24.75" customHeight="1" thickBot="1">
      <c r="A29" s="557"/>
      <c r="B29" s="191" t="s">
        <v>169</v>
      </c>
      <c r="C29" s="560"/>
      <c r="D29" s="194" t="s">
        <v>171</v>
      </c>
      <c r="E29" s="207" t="s">
        <v>173</v>
      </c>
      <c r="F29" s="160" t="s">
        <v>174</v>
      </c>
    </row>
    <row r="30" spans="1:6" ht="13.5" customHeight="1" thickBot="1">
      <c r="A30" s="558"/>
      <c r="B30" s="304"/>
      <c r="C30" s="203" t="s">
        <v>175</v>
      </c>
      <c r="D30" s="195"/>
      <c r="E30" s="195"/>
      <c r="F30" s="184"/>
    </row>
    <row r="31" spans="1:6" ht="16.5" thickBot="1">
      <c r="A31" s="196"/>
      <c r="B31" s="564" t="s">
        <v>153</v>
      </c>
      <c r="C31" s="565"/>
      <c r="D31" s="565"/>
      <c r="E31" s="158"/>
      <c r="F31" s="158"/>
    </row>
    <row r="32" spans="1:6" ht="16.5" thickBot="1">
      <c r="A32" s="196"/>
      <c r="B32" s="548" t="s">
        <v>138</v>
      </c>
      <c r="C32" s="549"/>
      <c r="D32" s="204"/>
      <c r="E32" s="158"/>
      <c r="F32" s="158"/>
    </row>
    <row r="33" spans="1:6" ht="12.75">
      <c r="A33" s="198"/>
      <c r="B33" s="200"/>
      <c r="C33" s="566"/>
      <c r="D33" s="210"/>
      <c r="E33" s="566"/>
      <c r="F33" s="164"/>
    </row>
    <row r="34" spans="1:6" ht="13.5" thickBot="1">
      <c r="A34" s="199" t="s">
        <v>11</v>
      </c>
      <c r="B34" s="182" t="s">
        <v>180</v>
      </c>
      <c r="C34" s="567"/>
      <c r="D34" s="211"/>
      <c r="E34" s="567"/>
      <c r="F34" s="165"/>
    </row>
    <row r="35" spans="1:6" ht="16.5" thickBot="1">
      <c r="A35" s="196"/>
      <c r="B35" s="205" t="s">
        <v>181</v>
      </c>
      <c r="C35" s="206"/>
      <c r="D35" s="216">
        <v>0</v>
      </c>
      <c r="E35" s="206">
        <v>39422</v>
      </c>
      <c r="F35" s="206">
        <f>SUM(D35:E35)</f>
        <v>39422</v>
      </c>
    </row>
    <row r="36" spans="1:6" s="1" customFormat="1" ht="28.5" customHeight="1" thickBot="1" thickTop="1">
      <c r="A36" s="410" t="s">
        <v>42</v>
      </c>
      <c r="B36" s="413" t="s">
        <v>182</v>
      </c>
      <c r="C36" s="415">
        <v>0</v>
      </c>
      <c r="D36" s="417">
        <v>0</v>
      </c>
      <c r="E36" s="414">
        <f>SUM(E35)</f>
        <v>39422</v>
      </c>
      <c r="F36" s="416">
        <f>SUM(F35)</f>
        <v>39422</v>
      </c>
    </row>
    <row r="37" spans="1:6" ht="25.5" customHeight="1" thickBot="1" thickTop="1">
      <c r="A37" s="196"/>
      <c r="B37" s="546" t="s">
        <v>188</v>
      </c>
      <c r="C37" s="547"/>
      <c r="D37" s="547"/>
      <c r="E37" s="158"/>
      <c r="F37" s="158"/>
    </row>
    <row r="38" spans="1:6" ht="16.5" thickBot="1">
      <c r="A38" s="196"/>
      <c r="B38" s="548" t="s">
        <v>183</v>
      </c>
      <c r="C38" s="549"/>
      <c r="D38" s="213"/>
      <c r="E38" s="158"/>
      <c r="F38" s="158"/>
    </row>
    <row r="39" spans="1:6" ht="16.5" thickBot="1">
      <c r="A39" s="196"/>
      <c r="B39" s="197" t="s">
        <v>184</v>
      </c>
      <c r="C39" s="158">
        <v>0</v>
      </c>
      <c r="D39" s="213">
        <v>0</v>
      </c>
      <c r="E39" s="158">
        <v>0</v>
      </c>
      <c r="F39" s="158">
        <v>0</v>
      </c>
    </row>
    <row r="40" spans="1:6" ht="13.5" thickBot="1">
      <c r="A40" s="199" t="s">
        <v>11</v>
      </c>
      <c r="B40" s="182" t="s">
        <v>147</v>
      </c>
      <c r="C40" s="165">
        <v>0</v>
      </c>
      <c r="D40" s="172">
        <v>0</v>
      </c>
      <c r="E40" s="165">
        <v>0</v>
      </c>
      <c r="F40" s="165">
        <v>0</v>
      </c>
    </row>
    <row r="41" spans="1:6" ht="16.5" thickBot="1">
      <c r="A41" s="196"/>
      <c r="B41" s="205" t="s">
        <v>181</v>
      </c>
      <c r="C41" s="206">
        <v>0</v>
      </c>
      <c r="D41" s="217">
        <v>0</v>
      </c>
      <c r="E41" s="206">
        <v>53541</v>
      </c>
      <c r="F41" s="206">
        <f>SUM(C41:E41)</f>
        <v>53541</v>
      </c>
    </row>
    <row r="42" spans="1:6" s="1" customFormat="1" ht="18" customHeight="1" thickBot="1" thickTop="1">
      <c r="A42" s="411" t="s">
        <v>43</v>
      </c>
      <c r="B42" s="413" t="s">
        <v>185</v>
      </c>
      <c r="C42" s="414">
        <v>0</v>
      </c>
      <c r="D42" s="415">
        <v>0</v>
      </c>
      <c r="E42" s="414">
        <f>SUM(E39:E41)</f>
        <v>53541</v>
      </c>
      <c r="F42" s="416">
        <f>SUM(C42:E42)</f>
        <v>53541</v>
      </c>
    </row>
    <row r="43" spans="1:6" ht="26.25" customHeight="1" thickBot="1">
      <c r="A43" s="196"/>
      <c r="B43" s="550" t="s">
        <v>189</v>
      </c>
      <c r="C43" s="551"/>
      <c r="D43" s="551"/>
      <c r="E43" s="552"/>
      <c r="F43" s="158"/>
    </row>
    <row r="44" spans="1:6" ht="16.5" thickBot="1">
      <c r="A44" s="196"/>
      <c r="B44" s="548" t="s">
        <v>183</v>
      </c>
      <c r="C44" s="549"/>
      <c r="D44" s="213"/>
      <c r="E44" s="158"/>
      <c r="F44" s="158"/>
    </row>
    <row r="45" spans="1:6" ht="20.25" customHeight="1" thickBot="1">
      <c r="A45" s="199" t="s">
        <v>11</v>
      </c>
      <c r="B45" s="182" t="s">
        <v>147</v>
      </c>
      <c r="C45" s="165">
        <v>0</v>
      </c>
      <c r="D45" s="172">
        <v>0</v>
      </c>
      <c r="E45" s="165">
        <v>0</v>
      </c>
      <c r="F45" s="165">
        <v>0</v>
      </c>
    </row>
    <row r="46" spans="1:6" ht="20.25" customHeight="1" thickBot="1">
      <c r="A46" s="199"/>
      <c r="B46" s="200" t="s">
        <v>511</v>
      </c>
      <c r="C46" s="164"/>
      <c r="D46" s="436"/>
      <c r="E46" s="164">
        <v>15</v>
      </c>
      <c r="F46" s="164">
        <f>SUM(E46)</f>
        <v>15</v>
      </c>
    </row>
    <row r="47" spans="1:6" ht="20.25" customHeight="1" thickBot="1">
      <c r="A47" s="196"/>
      <c r="B47" s="205" t="s">
        <v>181</v>
      </c>
      <c r="C47" s="206"/>
      <c r="D47" s="217">
        <v>0</v>
      </c>
      <c r="E47" s="206">
        <v>15794</v>
      </c>
      <c r="F47" s="164">
        <f>SUM(E47)</f>
        <v>15794</v>
      </c>
    </row>
    <row r="48" spans="1:6" s="1" customFormat="1" ht="27" thickBot="1" thickTop="1">
      <c r="A48" s="412" t="s">
        <v>44</v>
      </c>
      <c r="B48" s="413" t="s">
        <v>190</v>
      </c>
      <c r="C48" s="414"/>
      <c r="D48" s="415"/>
      <c r="E48" s="414">
        <f>SUM(E46:E47)</f>
        <v>15809</v>
      </c>
      <c r="F48" s="164">
        <f>SUM(E48)</f>
        <v>15809</v>
      </c>
    </row>
    <row r="49" spans="1:6" ht="13.5" customHeight="1" hidden="1" thickBot="1">
      <c r="A49" s="201"/>
      <c r="B49" s="305"/>
      <c r="C49" s="306">
        <v>64150</v>
      </c>
      <c r="D49" s="305">
        <v>220360</v>
      </c>
      <c r="E49" s="306">
        <v>292685</v>
      </c>
      <c r="F49" s="306">
        <v>577195</v>
      </c>
    </row>
    <row r="50" spans="1:6" ht="15.75" thickTop="1">
      <c r="A50" s="218"/>
      <c r="B50" s="218"/>
      <c r="C50" s="218"/>
      <c r="D50" s="218"/>
      <c r="E50" s="218"/>
      <c r="F50" s="218"/>
    </row>
    <row r="51" ht="15.75">
      <c r="A51" s="152"/>
    </row>
  </sheetData>
  <sheetProtection/>
  <mergeCells count="17">
    <mergeCell ref="E33:E34"/>
    <mergeCell ref="B7:C7"/>
    <mergeCell ref="A28:A30"/>
    <mergeCell ref="C28:C29"/>
    <mergeCell ref="B31:D31"/>
    <mergeCell ref="B32:C32"/>
    <mergeCell ref="C33:C34"/>
    <mergeCell ref="B37:D37"/>
    <mergeCell ref="B38:C38"/>
    <mergeCell ref="B43:E43"/>
    <mergeCell ref="B44:C44"/>
    <mergeCell ref="B21:C21"/>
    <mergeCell ref="A1:F1"/>
    <mergeCell ref="A3:A5"/>
    <mergeCell ref="C3:C4"/>
    <mergeCell ref="C5:F5"/>
    <mergeCell ref="B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r:id="rId1"/>
  <headerFooter>
    <oddHeader>&amp;R2./a . számú melléklet
e Ft-ban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E36"/>
  <sheetViews>
    <sheetView zoomScalePageLayoutView="0" workbookViewId="0" topLeftCell="A1">
      <selection activeCell="I16" sqref="I16"/>
    </sheetView>
  </sheetViews>
  <sheetFormatPr defaultColWidth="9.140625" defaultRowHeight="12.75"/>
  <cols>
    <col min="1" max="1" width="10.140625" style="0" customWidth="1"/>
    <col min="2" max="2" width="54.8515625" style="0" customWidth="1"/>
    <col min="4" max="4" width="10.421875" style="0" bestFit="1" customWidth="1"/>
    <col min="5" max="5" width="11.28125" style="0" customWidth="1"/>
  </cols>
  <sheetData>
    <row r="1" spans="1:5" ht="15.75">
      <c r="A1" s="568" t="s">
        <v>47</v>
      </c>
      <c r="B1" s="569"/>
      <c r="C1" s="569"/>
      <c r="D1" s="569"/>
      <c r="E1" s="570"/>
    </row>
    <row r="2" spans="1:5" ht="16.5" thickBot="1">
      <c r="A2" s="571" t="s">
        <v>502</v>
      </c>
      <c r="B2" s="572"/>
      <c r="C2" s="572"/>
      <c r="D2" s="572"/>
      <c r="E2" s="573"/>
    </row>
    <row r="3" spans="1:5" ht="15.75" thickBot="1">
      <c r="A3" s="457"/>
      <c r="B3" s="458"/>
      <c r="C3" s="459"/>
      <c r="D3" s="490"/>
      <c r="E3" s="129"/>
    </row>
    <row r="4" spans="1:5" ht="15.75">
      <c r="A4" s="439" t="s">
        <v>212</v>
      </c>
      <c r="B4" s="444" t="s">
        <v>48</v>
      </c>
      <c r="C4" s="460"/>
      <c r="D4" s="461">
        <v>121376</v>
      </c>
      <c r="E4" s="461">
        <f>('Személyi jutt'!H21)</f>
        <v>121873</v>
      </c>
    </row>
    <row r="5" spans="1:5" ht="15.75">
      <c r="A5" s="439" t="s">
        <v>211</v>
      </c>
      <c r="B5" s="444" t="s">
        <v>213</v>
      </c>
      <c r="C5" s="460"/>
      <c r="D5" s="442">
        <v>30409</v>
      </c>
      <c r="E5" s="442">
        <f>('Személyi jutt'!H26)</f>
        <v>30542</v>
      </c>
    </row>
    <row r="6" spans="1:5" ht="15.75">
      <c r="A6" s="439" t="s">
        <v>214</v>
      </c>
      <c r="B6" s="444" t="s">
        <v>49</v>
      </c>
      <c r="C6" s="460"/>
      <c r="D6" s="442">
        <v>94601</v>
      </c>
      <c r="E6" s="442">
        <f>('Dologi kiad'!I27)</f>
        <v>94741</v>
      </c>
    </row>
    <row r="7" spans="1:5" ht="12.75" customHeight="1">
      <c r="A7" s="439" t="s">
        <v>215</v>
      </c>
      <c r="B7" s="444" t="s">
        <v>216</v>
      </c>
      <c r="C7" s="460"/>
      <c r="D7" s="442">
        <f>(D8+D9+D10+D11)</f>
        <v>8100</v>
      </c>
      <c r="E7" s="442">
        <f>(E8+E9+E10+E11)</f>
        <v>8100</v>
      </c>
    </row>
    <row r="8" spans="1:5" ht="12.75" customHeight="1">
      <c r="A8" s="439" t="s">
        <v>217</v>
      </c>
      <c r="B8" s="444" t="s">
        <v>218</v>
      </c>
      <c r="C8" s="460"/>
      <c r="D8" s="442">
        <v>300</v>
      </c>
      <c r="E8" s="442">
        <v>300</v>
      </c>
    </row>
    <row r="9" spans="1:5" ht="12.75" customHeight="1">
      <c r="A9" s="439" t="s">
        <v>219</v>
      </c>
      <c r="B9" s="444" t="s">
        <v>220</v>
      </c>
      <c r="C9" s="460"/>
      <c r="D9" s="442">
        <v>300</v>
      </c>
      <c r="E9" s="442">
        <v>300</v>
      </c>
    </row>
    <row r="10" spans="1:5" ht="12.75" customHeight="1">
      <c r="A10" s="439" t="s">
        <v>221</v>
      </c>
      <c r="B10" s="440" t="s">
        <v>222</v>
      </c>
      <c r="C10" s="462"/>
      <c r="D10" s="442">
        <v>2000</v>
      </c>
      <c r="E10" s="442">
        <v>2000</v>
      </c>
    </row>
    <row r="11" spans="1:5" s="1" customFormat="1" ht="12.75" customHeight="1">
      <c r="A11" s="439" t="s">
        <v>223</v>
      </c>
      <c r="B11" s="444" t="s">
        <v>224</v>
      </c>
      <c r="C11" s="460"/>
      <c r="D11" s="442">
        <f>SUM(D12:D14)</f>
        <v>5500</v>
      </c>
      <c r="E11" s="442">
        <f>SUM(E12:E14)</f>
        <v>5500</v>
      </c>
    </row>
    <row r="12" spans="1:5" ht="15.75">
      <c r="A12" s="439"/>
      <c r="B12" s="440" t="s">
        <v>447</v>
      </c>
      <c r="C12" s="462"/>
      <c r="D12" s="443">
        <v>1500</v>
      </c>
      <c r="E12" s="443">
        <v>1500</v>
      </c>
    </row>
    <row r="13" spans="1:5" ht="15.75">
      <c r="A13" s="439"/>
      <c r="B13" s="440" t="s">
        <v>448</v>
      </c>
      <c r="C13" s="462"/>
      <c r="D13" s="443">
        <v>2000</v>
      </c>
      <c r="E13" s="443">
        <v>2000</v>
      </c>
    </row>
    <row r="14" spans="1:5" ht="15.75">
      <c r="A14" s="439"/>
      <c r="B14" s="440" t="s">
        <v>299</v>
      </c>
      <c r="C14" s="462"/>
      <c r="D14" s="443">
        <v>2000</v>
      </c>
      <c r="E14" s="443">
        <v>2000</v>
      </c>
    </row>
    <row r="15" spans="1:5" ht="15.75">
      <c r="A15" s="439" t="s">
        <v>225</v>
      </c>
      <c r="B15" s="444" t="s">
        <v>226</v>
      </c>
      <c r="C15" s="258"/>
      <c r="D15" s="442">
        <f>(D16+D19)</f>
        <v>510</v>
      </c>
      <c r="E15" s="442">
        <f>(E17+E20+E16)</f>
        <v>20169</v>
      </c>
    </row>
    <row r="16" spans="1:5" ht="15.75">
      <c r="A16" s="439" t="s">
        <v>539</v>
      </c>
      <c r="B16" s="444" t="s">
        <v>540</v>
      </c>
      <c r="C16" s="258"/>
      <c r="D16" s="442">
        <v>0</v>
      </c>
      <c r="E16" s="442">
        <v>1882</v>
      </c>
    </row>
    <row r="17" spans="1:5" ht="15.75">
      <c r="A17" s="439" t="s">
        <v>234</v>
      </c>
      <c r="B17" s="444" t="s">
        <v>232</v>
      </c>
      <c r="C17" s="460"/>
      <c r="D17" s="443">
        <v>3910</v>
      </c>
      <c r="E17" s="442">
        <f>SUM(E18:E19)</f>
        <v>3910</v>
      </c>
    </row>
    <row r="18" spans="1:5" ht="15.75">
      <c r="A18" s="439"/>
      <c r="B18" s="440" t="s">
        <v>300</v>
      </c>
      <c r="C18" s="462"/>
      <c r="D18" s="443">
        <v>3400</v>
      </c>
      <c r="E18" s="443">
        <v>3400</v>
      </c>
    </row>
    <row r="19" spans="1:5" ht="15.75">
      <c r="A19" s="439"/>
      <c r="B19" s="440" t="s">
        <v>301</v>
      </c>
      <c r="C19" s="441"/>
      <c r="D19" s="442">
        <v>510</v>
      </c>
      <c r="E19" s="443">
        <v>510</v>
      </c>
    </row>
    <row r="20" spans="1:5" s="1" customFormat="1" ht="15.75">
      <c r="A20" s="439" t="s">
        <v>527</v>
      </c>
      <c r="B20" s="444" t="s">
        <v>235</v>
      </c>
      <c r="C20" s="445"/>
      <c r="D20" s="442">
        <v>13686</v>
      </c>
      <c r="E20" s="442">
        <v>14377</v>
      </c>
    </row>
    <row r="21" spans="1:5" ht="15.75">
      <c r="A21" s="439" t="s">
        <v>227</v>
      </c>
      <c r="B21" s="444" t="s">
        <v>46</v>
      </c>
      <c r="C21" s="460"/>
      <c r="D21" s="442">
        <v>2400</v>
      </c>
      <c r="E21" s="442">
        <f>('Beruh,felúj'!P19)</f>
        <v>2400</v>
      </c>
    </row>
    <row r="22" spans="1:5" ht="15.75">
      <c r="A22" s="439" t="s">
        <v>446</v>
      </c>
      <c r="B22" s="440" t="s">
        <v>302</v>
      </c>
      <c r="C22" s="460"/>
      <c r="D22" s="442">
        <v>1575</v>
      </c>
      <c r="E22" s="442">
        <f>('Beruh,felúj'!P23)</f>
        <v>1575</v>
      </c>
    </row>
    <row r="23" spans="1:5" ht="15.75">
      <c r="A23" s="439" t="s">
        <v>303</v>
      </c>
      <c r="B23" s="440" t="s">
        <v>304</v>
      </c>
      <c r="C23" s="460"/>
      <c r="D23" s="442">
        <v>315</v>
      </c>
      <c r="E23" s="442">
        <f>('Beruh,felúj'!P24)</f>
        <v>315</v>
      </c>
    </row>
    <row r="24" spans="1:5" ht="15.75">
      <c r="A24" s="439" t="s">
        <v>305</v>
      </c>
      <c r="B24" s="440" t="s">
        <v>306</v>
      </c>
      <c r="C24" s="460"/>
      <c r="D24" s="442">
        <v>510</v>
      </c>
      <c r="E24" s="442">
        <f>('Beruh,felúj'!P25)</f>
        <v>510</v>
      </c>
    </row>
    <row r="25" spans="1:5" ht="15.75">
      <c r="A25" s="439" t="s">
        <v>228</v>
      </c>
      <c r="B25" s="444" t="s">
        <v>50</v>
      </c>
      <c r="C25" s="460"/>
      <c r="D25" s="442">
        <v>19767</v>
      </c>
      <c r="E25" s="442">
        <f>SUM(E26:E28)</f>
        <v>19767</v>
      </c>
    </row>
    <row r="26" spans="1:5" ht="15.75">
      <c r="A26" s="439" t="s">
        <v>307</v>
      </c>
      <c r="B26" s="440" t="s">
        <v>308</v>
      </c>
      <c r="C26" s="460"/>
      <c r="D26" s="442">
        <v>15565</v>
      </c>
      <c r="E26" s="442">
        <v>15565</v>
      </c>
    </row>
    <row r="27" spans="1:5" ht="15.75">
      <c r="A27" s="439" t="s">
        <v>310</v>
      </c>
      <c r="B27" s="440" t="s">
        <v>309</v>
      </c>
      <c r="C27" s="460"/>
      <c r="D27" s="442">
        <v>0</v>
      </c>
      <c r="E27" s="442"/>
    </row>
    <row r="28" spans="1:5" ht="15.75">
      <c r="A28" s="439" t="s">
        <v>311</v>
      </c>
      <c r="B28" s="440" t="s">
        <v>312</v>
      </c>
      <c r="C28" s="460"/>
      <c r="D28" s="442">
        <v>4202</v>
      </c>
      <c r="E28" s="442">
        <v>4202</v>
      </c>
    </row>
    <row r="29" spans="1:5" ht="15.75">
      <c r="A29" s="439" t="s">
        <v>229</v>
      </c>
      <c r="B29" s="440" t="s">
        <v>230</v>
      </c>
      <c r="C29" s="460"/>
      <c r="D29" s="443">
        <v>2000</v>
      </c>
      <c r="E29" s="442">
        <v>2000</v>
      </c>
    </row>
    <row r="30" spans="1:5" ht="15.75">
      <c r="A30" s="439" t="s">
        <v>231</v>
      </c>
      <c r="B30" s="440" t="s">
        <v>233</v>
      </c>
      <c r="C30" s="441"/>
      <c r="D30" s="442">
        <v>2000</v>
      </c>
      <c r="E30" s="443">
        <v>2000</v>
      </c>
    </row>
    <row r="31" spans="1:5" s="3" customFormat="1" ht="15.75">
      <c r="A31" s="439" t="s">
        <v>518</v>
      </c>
      <c r="B31" s="444" t="s">
        <v>523</v>
      </c>
      <c r="C31" s="445"/>
      <c r="D31" s="442">
        <v>296249</v>
      </c>
      <c r="E31" s="442">
        <f>(E4+E5+E6+E7+E15+E21+E25+E29)</f>
        <v>299592</v>
      </c>
    </row>
    <row r="32" spans="1:5" ht="15.75">
      <c r="A32" s="439" t="s">
        <v>236</v>
      </c>
      <c r="B32" s="444" t="s">
        <v>237</v>
      </c>
      <c r="C32" s="460"/>
      <c r="D32" s="453">
        <v>5440</v>
      </c>
      <c r="E32" s="442">
        <v>5440</v>
      </c>
    </row>
    <row r="33" spans="1:5" ht="15.75">
      <c r="A33" s="463" t="s">
        <v>515</v>
      </c>
      <c r="B33" s="464" t="s">
        <v>516</v>
      </c>
      <c r="C33" s="452"/>
      <c r="D33" s="455">
        <v>5440</v>
      </c>
      <c r="E33" s="453">
        <v>5440</v>
      </c>
    </row>
    <row r="34" spans="1:5" s="456" customFormat="1" ht="16.5" thickBot="1">
      <c r="A34" s="574" t="s">
        <v>525</v>
      </c>
      <c r="B34" s="575"/>
      <c r="C34" s="454"/>
      <c r="D34" s="453">
        <v>301689</v>
      </c>
      <c r="E34" s="455">
        <f>(E31+E32)</f>
        <v>305032</v>
      </c>
    </row>
    <row r="35" spans="1:5" ht="16.5" thickBot="1">
      <c r="A35" s="463" t="s">
        <v>520</v>
      </c>
      <c r="B35" s="464" t="s">
        <v>465</v>
      </c>
      <c r="C35" s="452"/>
      <c r="D35" s="126">
        <v>108502</v>
      </c>
      <c r="E35" s="453">
        <v>108542</v>
      </c>
    </row>
    <row r="36" spans="1:5" s="258" customFormat="1" ht="19.5" customHeight="1" thickBot="1">
      <c r="A36" s="127"/>
      <c r="B36" s="465" t="s">
        <v>52</v>
      </c>
      <c r="C36" s="466"/>
      <c r="D36" s="128">
        <v>410191</v>
      </c>
      <c r="E36" s="126">
        <f>SUM(E34:E35)</f>
        <v>413574</v>
      </c>
    </row>
  </sheetData>
  <sheetProtection/>
  <mergeCells count="3">
    <mergeCell ref="A1:E1"/>
    <mergeCell ref="A2:E2"/>
    <mergeCell ref="A34:B3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1"/>
  <headerFooter alignWithMargins="0">
    <oddHeader>&amp;R3.sz. melléklet
e Ft- ban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H32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9.140625" style="7" customWidth="1"/>
    <col min="2" max="2" width="6.8515625" style="7" customWidth="1"/>
    <col min="3" max="3" width="67.421875" style="7" customWidth="1"/>
    <col min="4" max="4" width="14.140625" style="7" customWidth="1"/>
    <col min="5" max="5" width="10.8515625" style="7" customWidth="1"/>
    <col min="6" max="6" width="11.8515625" style="7" customWidth="1"/>
    <col min="7" max="7" width="11.28125" style="7" customWidth="1"/>
    <col min="8" max="8" width="13.00390625" style="7" customWidth="1"/>
    <col min="9" max="16384" width="9.140625" style="7" customWidth="1"/>
  </cols>
  <sheetData>
    <row r="1" ht="13.5" thickBot="1"/>
    <row r="2" spans="2:8" ht="24.75" customHeight="1" thickBot="1">
      <c r="B2" s="232"/>
      <c r="C2" s="576" t="s">
        <v>499</v>
      </c>
      <c r="D2" s="576"/>
      <c r="E2" s="576"/>
      <c r="F2" s="576"/>
      <c r="G2" s="576"/>
      <c r="H2" s="577"/>
    </row>
    <row r="3" spans="2:8" ht="19.5" customHeight="1">
      <c r="B3" s="348"/>
      <c r="C3" s="349"/>
      <c r="D3" s="315" t="s">
        <v>58</v>
      </c>
      <c r="E3" s="376" t="s">
        <v>59</v>
      </c>
      <c r="F3" s="376" t="s">
        <v>7</v>
      </c>
      <c r="G3" s="377" t="s">
        <v>10</v>
      </c>
      <c r="H3" s="33" t="s">
        <v>24</v>
      </c>
    </row>
    <row r="4" spans="2:8" ht="12.75">
      <c r="B4" s="344" t="s">
        <v>336</v>
      </c>
      <c r="C4" s="345" t="s">
        <v>337</v>
      </c>
      <c r="D4" s="378">
        <v>26382</v>
      </c>
      <c r="E4" s="379">
        <v>9958</v>
      </c>
      <c r="F4" s="379">
        <v>36311</v>
      </c>
      <c r="G4" s="380">
        <v>29992</v>
      </c>
      <c r="H4" s="101">
        <f aca="true" t="shared" si="0" ref="H4:H26">SUM(D4:G4)</f>
        <v>102643</v>
      </c>
    </row>
    <row r="5" spans="2:8" ht="12.75">
      <c r="B5" s="344" t="s">
        <v>336</v>
      </c>
      <c r="C5" s="345" t="s">
        <v>498</v>
      </c>
      <c r="D5" s="378">
        <v>95</v>
      </c>
      <c r="E5" s="379">
        <v>532</v>
      </c>
      <c r="F5" s="379">
        <v>94</v>
      </c>
      <c r="G5" s="380">
        <v>69</v>
      </c>
      <c r="H5" s="101"/>
    </row>
    <row r="6" spans="2:8" ht="12.75">
      <c r="B6" s="346" t="s">
        <v>339</v>
      </c>
      <c r="C6" s="347" t="s">
        <v>338</v>
      </c>
      <c r="D6" s="378">
        <v>200</v>
      </c>
      <c r="E6" s="379">
        <v>40</v>
      </c>
      <c r="F6" s="379"/>
      <c r="G6" s="380">
        <v>1200</v>
      </c>
      <c r="H6" s="79">
        <f t="shared" si="0"/>
        <v>1440</v>
      </c>
    </row>
    <row r="7" spans="2:8" ht="12.75">
      <c r="B7" s="346" t="s">
        <v>340</v>
      </c>
      <c r="C7" s="347" t="s">
        <v>341</v>
      </c>
      <c r="D7" s="378"/>
      <c r="E7" s="379"/>
      <c r="F7" s="379"/>
      <c r="G7" s="380"/>
      <c r="H7" s="79">
        <f t="shared" si="0"/>
        <v>0</v>
      </c>
    </row>
    <row r="8" spans="2:8" ht="12.75">
      <c r="B8" s="346" t="s">
        <v>342</v>
      </c>
      <c r="C8" s="347" t="s">
        <v>343</v>
      </c>
      <c r="D8" s="378"/>
      <c r="E8" s="379"/>
      <c r="F8" s="379"/>
      <c r="G8" s="380"/>
      <c r="H8" s="79">
        <f t="shared" si="0"/>
        <v>0</v>
      </c>
    </row>
    <row r="9" spans="2:8" ht="12.75">
      <c r="B9" s="346" t="s">
        <v>344</v>
      </c>
      <c r="C9" s="347" t="s">
        <v>345</v>
      </c>
      <c r="D9" s="378"/>
      <c r="E9" s="379"/>
      <c r="F9" s="379"/>
      <c r="G9" s="380"/>
      <c r="H9" s="79">
        <f t="shared" si="0"/>
        <v>0</v>
      </c>
    </row>
    <row r="10" spans="2:8" ht="12.75">
      <c r="B10" s="346" t="s">
        <v>346</v>
      </c>
      <c r="C10" s="347" t="s">
        <v>53</v>
      </c>
      <c r="D10" s="378"/>
      <c r="E10" s="379"/>
      <c r="F10" s="379">
        <v>2135</v>
      </c>
      <c r="G10" s="380">
        <v>231</v>
      </c>
      <c r="H10" s="79">
        <f t="shared" si="0"/>
        <v>2366</v>
      </c>
    </row>
    <row r="11" spans="2:8" ht="12.75">
      <c r="B11" s="346" t="s">
        <v>347</v>
      </c>
      <c r="C11" s="347" t="s">
        <v>348</v>
      </c>
      <c r="D11" s="378">
        <v>1233</v>
      </c>
      <c r="E11" s="379">
        <v>48</v>
      </c>
      <c r="F11" s="379"/>
      <c r="G11" s="473"/>
      <c r="H11" s="79">
        <f t="shared" si="0"/>
        <v>1281</v>
      </c>
    </row>
    <row r="12" spans="2:8" ht="12.75">
      <c r="B12" s="346" t="s">
        <v>349</v>
      </c>
      <c r="C12" s="347" t="s">
        <v>350</v>
      </c>
      <c r="D12" s="378"/>
      <c r="E12" s="379"/>
      <c r="F12" s="379">
        <v>32</v>
      </c>
      <c r="G12" s="380">
        <v>250</v>
      </c>
      <c r="H12" s="79">
        <f t="shared" si="0"/>
        <v>282</v>
      </c>
    </row>
    <row r="13" spans="2:8" ht="12.75">
      <c r="B13" s="346" t="s">
        <v>351</v>
      </c>
      <c r="C13" s="347" t="s">
        <v>352</v>
      </c>
      <c r="D13" s="378"/>
      <c r="E13" s="379"/>
      <c r="F13" s="379">
        <v>218</v>
      </c>
      <c r="G13" s="380">
        <v>50</v>
      </c>
      <c r="H13" s="79">
        <f t="shared" si="0"/>
        <v>268</v>
      </c>
    </row>
    <row r="14" spans="2:8" ht="12.75">
      <c r="B14" s="346" t="s">
        <v>353</v>
      </c>
      <c r="C14" s="350" t="s">
        <v>354</v>
      </c>
      <c r="D14" s="378">
        <v>120</v>
      </c>
      <c r="E14" s="379">
        <v>50</v>
      </c>
      <c r="F14" s="379"/>
      <c r="G14" s="380">
        <v>100</v>
      </c>
      <c r="H14" s="79">
        <f t="shared" si="0"/>
        <v>270</v>
      </c>
    </row>
    <row r="15" spans="2:8" ht="13.5" thickBot="1">
      <c r="B15" s="346" t="s">
        <v>355</v>
      </c>
      <c r="C15" s="350" t="s">
        <v>356</v>
      </c>
      <c r="D15" s="381"/>
      <c r="E15" s="382">
        <v>50</v>
      </c>
      <c r="F15" s="382"/>
      <c r="G15" s="383">
        <v>200</v>
      </c>
      <c r="H15" s="79">
        <f t="shared" si="0"/>
        <v>250</v>
      </c>
    </row>
    <row r="16" spans="2:8" s="1" customFormat="1" ht="13.5" thickBot="1">
      <c r="B16" s="351" t="s">
        <v>358</v>
      </c>
      <c r="C16" s="352" t="s">
        <v>357</v>
      </c>
      <c r="D16" s="37">
        <f>SUM(D4:D15)</f>
        <v>28030</v>
      </c>
      <c r="E16" s="21">
        <f>SUM(E4:E15)</f>
        <v>10678</v>
      </c>
      <c r="F16" s="21">
        <f>SUM(F4:F15)</f>
        <v>38790</v>
      </c>
      <c r="G16" s="371">
        <f>SUM(G4:G15)</f>
        <v>32092</v>
      </c>
      <c r="H16" s="79">
        <f t="shared" si="0"/>
        <v>109590</v>
      </c>
    </row>
    <row r="17" spans="2:8" ht="12.75">
      <c r="B17" s="346" t="s">
        <v>359</v>
      </c>
      <c r="C17" s="350" t="s">
        <v>360</v>
      </c>
      <c r="D17" s="384"/>
      <c r="E17" s="385"/>
      <c r="F17" s="385"/>
      <c r="G17" s="386">
        <v>10122</v>
      </c>
      <c r="H17" s="79">
        <f t="shared" si="0"/>
        <v>10122</v>
      </c>
    </row>
    <row r="18" spans="2:8" ht="12.75">
      <c r="B18" s="346" t="s">
        <v>361</v>
      </c>
      <c r="C18" s="350" t="s">
        <v>362</v>
      </c>
      <c r="D18" s="378"/>
      <c r="E18" s="379"/>
      <c r="F18" s="379"/>
      <c r="G18" s="380">
        <v>641</v>
      </c>
      <c r="H18" s="79">
        <f t="shared" si="0"/>
        <v>641</v>
      </c>
    </row>
    <row r="19" spans="2:8" ht="13.5" thickBot="1">
      <c r="B19" s="346" t="s">
        <v>363</v>
      </c>
      <c r="C19" s="353" t="s">
        <v>364</v>
      </c>
      <c r="D19" s="381">
        <v>200</v>
      </c>
      <c r="E19" s="382"/>
      <c r="F19" s="382"/>
      <c r="G19" s="383">
        <v>1320</v>
      </c>
      <c r="H19" s="79">
        <f t="shared" si="0"/>
        <v>1520</v>
      </c>
    </row>
    <row r="20" spans="2:8" s="1" customFormat="1" ht="13.5" thickBot="1">
      <c r="B20" s="320" t="s">
        <v>365</v>
      </c>
      <c r="C20" s="321" t="s">
        <v>366</v>
      </c>
      <c r="D20" s="37">
        <f>SUM(D17:D19)</f>
        <v>200</v>
      </c>
      <c r="E20" s="21">
        <f>SUM(E17:E19)</f>
        <v>0</v>
      </c>
      <c r="F20" s="21">
        <f>SUM(F17:F19)</f>
        <v>0</v>
      </c>
      <c r="G20" s="371">
        <f>SUM(G17:G19)</f>
        <v>12083</v>
      </c>
      <c r="H20" s="80">
        <f t="shared" si="0"/>
        <v>12283</v>
      </c>
    </row>
    <row r="21" spans="2:8" s="3" customFormat="1" ht="16.5" thickBot="1">
      <c r="B21" s="310" t="s">
        <v>367</v>
      </c>
      <c r="C21" s="322" t="s">
        <v>54</v>
      </c>
      <c r="D21" s="372">
        <f>(D16+D20)</f>
        <v>28230</v>
      </c>
      <c r="E21" s="373">
        <f>(E16+E20)</f>
        <v>10678</v>
      </c>
      <c r="F21" s="374">
        <f>(F16+F20)</f>
        <v>38790</v>
      </c>
      <c r="G21" s="375">
        <f>(G16+G20)</f>
        <v>44175</v>
      </c>
      <c r="H21" s="12">
        <f t="shared" si="0"/>
        <v>121873</v>
      </c>
    </row>
    <row r="22" spans="2:8" ht="12.75">
      <c r="B22" s="354" t="s">
        <v>370</v>
      </c>
      <c r="C22" s="355" t="s">
        <v>60</v>
      </c>
      <c r="D22" s="365">
        <v>7149</v>
      </c>
      <c r="E22" s="357">
        <v>2843</v>
      </c>
      <c r="F22" s="366">
        <v>10405</v>
      </c>
      <c r="G22" s="358">
        <v>9401</v>
      </c>
      <c r="H22" s="356">
        <f t="shared" si="0"/>
        <v>29798</v>
      </c>
    </row>
    <row r="23" spans="2:8" ht="12.75">
      <c r="B23" s="359" t="s">
        <v>371</v>
      </c>
      <c r="C23" s="360" t="s">
        <v>191</v>
      </c>
      <c r="D23" s="367">
        <v>650</v>
      </c>
      <c r="E23" s="361">
        <v>45</v>
      </c>
      <c r="F23" s="368">
        <v>14</v>
      </c>
      <c r="G23" s="362">
        <v>35</v>
      </c>
      <c r="H23" s="79">
        <f t="shared" si="0"/>
        <v>744</v>
      </c>
    </row>
    <row r="24" spans="2:8" ht="12.75">
      <c r="B24" s="359" t="s">
        <v>372</v>
      </c>
      <c r="C24" s="360" t="s">
        <v>373</v>
      </c>
      <c r="D24" s="367"/>
      <c r="E24" s="361"/>
      <c r="F24" s="368"/>
      <c r="G24" s="362"/>
      <c r="H24" s="79">
        <f t="shared" si="0"/>
        <v>0</v>
      </c>
    </row>
    <row r="25" spans="2:8" ht="13.5" thickBot="1">
      <c r="B25" s="325" t="s">
        <v>374</v>
      </c>
      <c r="C25" s="326" t="s">
        <v>375</v>
      </c>
      <c r="D25" s="369"/>
      <c r="E25" s="323"/>
      <c r="F25" s="370"/>
      <c r="G25" s="324"/>
      <c r="H25" s="10">
        <f t="shared" si="0"/>
        <v>0</v>
      </c>
    </row>
    <row r="26" spans="2:8" ht="13.5" thickBot="1">
      <c r="B26" s="232" t="s">
        <v>368</v>
      </c>
      <c r="C26" s="11" t="s">
        <v>369</v>
      </c>
      <c r="D26" s="363">
        <f>SUM(D22:D25)</f>
        <v>7799</v>
      </c>
      <c r="E26" s="235">
        <f>SUM(E22:E25)</f>
        <v>2888</v>
      </c>
      <c r="F26" s="364">
        <f>SUM(F22:F25)</f>
        <v>10419</v>
      </c>
      <c r="G26" s="371">
        <f>SUM(G22:G25)</f>
        <v>9436</v>
      </c>
      <c r="H26" s="12">
        <f t="shared" si="0"/>
        <v>30542</v>
      </c>
    </row>
    <row r="27" ht="12.75">
      <c r="C27" s="236"/>
    </row>
    <row r="28" spans="4:8" ht="12.75">
      <c r="D28" s="1"/>
      <c r="E28" s="1"/>
      <c r="F28" s="1"/>
      <c r="G28" s="2"/>
      <c r="H28" s="1"/>
    </row>
    <row r="29" ht="12.75">
      <c r="D29" s="1"/>
    </row>
    <row r="30" spans="3:8" ht="12.75">
      <c r="C30" s="1" t="s">
        <v>130</v>
      </c>
      <c r="D30" s="1">
        <v>10</v>
      </c>
      <c r="E30" s="1">
        <v>5</v>
      </c>
      <c r="F30" s="1">
        <v>14</v>
      </c>
      <c r="G30" s="1">
        <v>11</v>
      </c>
      <c r="H30" s="1">
        <f>SUM(D30:G30)</f>
        <v>40</v>
      </c>
    </row>
    <row r="31" spans="3:8" ht="12.75">
      <c r="C31" s="1" t="s">
        <v>131</v>
      </c>
      <c r="D31" s="7">
        <v>0</v>
      </c>
      <c r="E31" s="7">
        <v>0</v>
      </c>
      <c r="G31" s="7">
        <v>13.6</v>
      </c>
      <c r="H31" s="1">
        <f>SUM(D31:G31)</f>
        <v>13.6</v>
      </c>
    </row>
    <row r="32" spans="3:8" s="1" customFormat="1" ht="12.75">
      <c r="C32" s="1" t="s">
        <v>445</v>
      </c>
      <c r="D32" s="1">
        <v>0</v>
      </c>
      <c r="E32" s="1">
        <v>0</v>
      </c>
      <c r="G32" s="1">
        <v>0</v>
      </c>
      <c r="H32" s="1">
        <v>0</v>
      </c>
    </row>
  </sheetData>
  <sheetProtection/>
  <mergeCells count="1">
    <mergeCell ref="C2:H2"/>
  </mergeCells>
  <printOptions gridLines="1"/>
  <pageMargins left="0.7480314960629921" right="0.6299212598425197" top="0.984251968503937" bottom="0.984251968503937" header="0.5118110236220472" footer="0.5118110236220472"/>
  <pageSetup fitToHeight="1" fitToWidth="1" horizontalDpi="600" verticalDpi="600" orientation="landscape" paperSize="9" scale="92" r:id="rId1"/>
  <headerFooter alignWithMargins="0">
    <oddHeader>&amp;R3./a. sz. melléklet
e Ft-ban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B2:I27"/>
  <sheetViews>
    <sheetView zoomScalePageLayoutView="0" workbookViewId="0" topLeftCell="A1">
      <selection activeCell="G34" sqref="G34"/>
    </sheetView>
  </sheetViews>
  <sheetFormatPr defaultColWidth="9.140625" defaultRowHeight="12.75"/>
  <cols>
    <col min="1" max="1" width="9.140625" style="7" customWidth="1"/>
    <col min="2" max="2" width="5.8515625" style="7" customWidth="1"/>
    <col min="3" max="3" width="29.28125" style="7" customWidth="1"/>
    <col min="4" max="4" width="9.140625" style="7" customWidth="1"/>
    <col min="5" max="6" width="12.140625" style="7" customWidth="1"/>
    <col min="7" max="7" width="12.140625" style="253" customWidth="1"/>
    <col min="8" max="8" width="12.140625" style="7" customWidth="1"/>
    <col min="9" max="9" width="14.28125" style="1" customWidth="1"/>
    <col min="10" max="16384" width="9.140625" style="7" customWidth="1"/>
  </cols>
  <sheetData>
    <row r="1" ht="13.5" thickBot="1"/>
    <row r="2" spans="2:9" ht="16.5" thickBot="1">
      <c r="B2" s="578" t="s">
        <v>528</v>
      </c>
      <c r="C2" s="579"/>
      <c r="D2" s="579"/>
      <c r="E2" s="579"/>
      <c r="F2" s="579"/>
      <c r="G2" s="579"/>
      <c r="H2" s="579"/>
      <c r="I2" s="580"/>
    </row>
    <row r="3" spans="2:9" ht="13.5" thickBot="1">
      <c r="B3" s="237"/>
      <c r="C3" s="238"/>
      <c r="D3" s="238"/>
      <c r="E3" s="239" t="s">
        <v>6</v>
      </c>
      <c r="F3" s="239" t="s">
        <v>7</v>
      </c>
      <c r="G3" s="240" t="s">
        <v>8</v>
      </c>
      <c r="H3" s="239" t="s">
        <v>9</v>
      </c>
      <c r="I3" s="148" t="s">
        <v>24</v>
      </c>
    </row>
    <row r="4" spans="2:9" ht="13.5" thickBot="1">
      <c r="B4" s="233"/>
      <c r="C4" s="220"/>
      <c r="D4" s="220"/>
      <c r="E4" s="241" t="s">
        <v>415</v>
      </c>
      <c r="F4" s="242" t="s">
        <v>415</v>
      </c>
      <c r="G4" s="242" t="s">
        <v>415</v>
      </c>
      <c r="H4" s="243" t="s">
        <v>415</v>
      </c>
      <c r="I4" s="149" t="s">
        <v>415</v>
      </c>
    </row>
    <row r="5" spans="2:9" ht="12.75">
      <c r="B5" s="233" t="s">
        <v>376</v>
      </c>
      <c r="C5" s="220" t="s">
        <v>377</v>
      </c>
      <c r="D5" s="220"/>
      <c r="E5" s="244">
        <v>300</v>
      </c>
      <c r="F5" s="248">
        <v>400</v>
      </c>
      <c r="G5" s="248">
        <v>250</v>
      </c>
      <c r="H5" s="250">
        <f>('Dol. önk rész'!U8)</f>
        <v>60</v>
      </c>
      <c r="I5" s="150">
        <f>H5+G5+F5+E5</f>
        <v>1010</v>
      </c>
    </row>
    <row r="6" spans="2:9" ht="12.75">
      <c r="B6" s="233" t="s">
        <v>378</v>
      </c>
      <c r="C6" s="220" t="s">
        <v>379</v>
      </c>
      <c r="D6" s="220"/>
      <c r="E6" s="247">
        <v>450</v>
      </c>
      <c r="F6" s="248">
        <v>600</v>
      </c>
      <c r="G6" s="248">
        <v>380</v>
      </c>
      <c r="H6" s="250">
        <f>('Dol. önk rész'!U9)</f>
        <v>26360</v>
      </c>
      <c r="I6" s="150">
        <f aca="true" t="shared" si="0" ref="I6:I27">H6+G6+F6+E6</f>
        <v>27790</v>
      </c>
    </row>
    <row r="7" spans="2:9" s="1" customFormat="1" ht="12.75">
      <c r="B7" s="320" t="s">
        <v>380</v>
      </c>
      <c r="C7" s="22" t="s">
        <v>0</v>
      </c>
      <c r="D7" s="22"/>
      <c r="E7" s="251">
        <f>SUM(E5:E6)</f>
        <v>750</v>
      </c>
      <c r="F7" s="246">
        <f>SUM(F5:F6)</f>
        <v>1000</v>
      </c>
      <c r="G7" s="245">
        <f>SUM(G5:G6)</f>
        <v>630</v>
      </c>
      <c r="H7" s="250">
        <f>('Dol. önk rész'!U10)</f>
        <v>26420</v>
      </c>
      <c r="I7" s="150">
        <f t="shared" si="0"/>
        <v>28800</v>
      </c>
    </row>
    <row r="8" spans="2:9" ht="12.75">
      <c r="B8" s="233" t="s">
        <v>381</v>
      </c>
      <c r="C8" s="236" t="s">
        <v>425</v>
      </c>
      <c r="D8" s="220"/>
      <c r="E8" s="247">
        <v>150</v>
      </c>
      <c r="F8" s="248">
        <v>120</v>
      </c>
      <c r="G8" s="248">
        <v>0</v>
      </c>
      <c r="H8" s="250">
        <f>('Dol. önk rész'!U11)</f>
        <v>845</v>
      </c>
      <c r="I8" s="150">
        <f t="shared" si="0"/>
        <v>1115</v>
      </c>
    </row>
    <row r="9" spans="2:9" ht="12.75">
      <c r="B9" s="233" t="s">
        <v>382</v>
      </c>
      <c r="C9" s="236" t="s">
        <v>3</v>
      </c>
      <c r="D9" s="220"/>
      <c r="E9" s="247">
        <v>300</v>
      </c>
      <c r="F9" s="249">
        <v>0</v>
      </c>
      <c r="G9" s="248">
        <v>250</v>
      </c>
      <c r="H9" s="250">
        <f>('Dol. önk rész'!U12)</f>
        <v>500</v>
      </c>
      <c r="I9" s="150">
        <f t="shared" si="0"/>
        <v>1050</v>
      </c>
    </row>
    <row r="10" spans="2:9" s="1" customFormat="1" ht="12.75">
      <c r="B10" s="320" t="s">
        <v>383</v>
      </c>
      <c r="C10" s="321" t="s">
        <v>2</v>
      </c>
      <c r="D10" s="22"/>
      <c r="E10" s="327">
        <f>SUM(E8:E9)</f>
        <v>450</v>
      </c>
      <c r="F10" s="246">
        <f>SUM(F8:F9)</f>
        <v>120</v>
      </c>
      <c r="G10" s="246">
        <f>SUM(G8:G9)</f>
        <v>250</v>
      </c>
      <c r="H10" s="250">
        <f>('Dol. önk rész'!U13)</f>
        <v>1345</v>
      </c>
      <c r="I10" s="150">
        <f t="shared" si="0"/>
        <v>2165</v>
      </c>
    </row>
    <row r="11" spans="2:9" ht="12.75">
      <c r="B11" s="233" t="s">
        <v>384</v>
      </c>
      <c r="C11" s="236" t="s">
        <v>385</v>
      </c>
      <c r="D11" s="220"/>
      <c r="E11" s="247">
        <v>400</v>
      </c>
      <c r="F11" s="248">
        <v>950</v>
      </c>
      <c r="G11" s="248">
        <v>800</v>
      </c>
      <c r="H11" s="250">
        <f>('Dol. önk rész'!U14)</f>
        <v>12380</v>
      </c>
      <c r="I11" s="150">
        <f t="shared" si="0"/>
        <v>14530</v>
      </c>
    </row>
    <row r="12" spans="2:9" ht="12.75">
      <c r="B12" s="233" t="s">
        <v>386</v>
      </c>
      <c r="C12" s="236" t="s">
        <v>4</v>
      </c>
      <c r="D12" s="220"/>
      <c r="E12" s="244">
        <v>50</v>
      </c>
      <c r="F12" s="248"/>
      <c r="G12" s="248"/>
      <c r="H12" s="250">
        <f>('Dol. önk rész'!U15)</f>
        <v>165</v>
      </c>
      <c r="I12" s="150">
        <f t="shared" si="0"/>
        <v>215</v>
      </c>
    </row>
    <row r="13" spans="2:9" ht="12.75">
      <c r="B13" s="233" t="s">
        <v>387</v>
      </c>
      <c r="C13" s="236" t="s">
        <v>5</v>
      </c>
      <c r="D13" s="220"/>
      <c r="E13" s="244"/>
      <c r="F13" s="248"/>
      <c r="G13" s="248"/>
      <c r="H13" s="250">
        <f>('Dol. önk rész'!U16)</f>
        <v>50</v>
      </c>
      <c r="I13" s="150">
        <f t="shared" si="0"/>
        <v>50</v>
      </c>
    </row>
    <row r="14" spans="2:9" ht="12.75">
      <c r="B14" s="233" t="s">
        <v>388</v>
      </c>
      <c r="C14" s="236" t="s">
        <v>390</v>
      </c>
      <c r="D14" s="220"/>
      <c r="E14" s="244">
        <v>200</v>
      </c>
      <c r="F14" s="248">
        <v>850</v>
      </c>
      <c r="G14" s="248">
        <v>50</v>
      </c>
      <c r="H14" s="250">
        <f>('Dol. önk rész'!U17)</f>
        <v>5710</v>
      </c>
      <c r="I14" s="150">
        <f t="shared" si="0"/>
        <v>6810</v>
      </c>
    </row>
    <row r="15" spans="2:9" ht="12.75">
      <c r="B15" s="233" t="s">
        <v>389</v>
      </c>
      <c r="C15" s="236" t="s">
        <v>391</v>
      </c>
      <c r="D15" s="220"/>
      <c r="E15" s="247"/>
      <c r="F15" s="248"/>
      <c r="G15" s="248"/>
      <c r="H15" s="250">
        <f>('Dol. önk rész'!U18)</f>
        <v>2200</v>
      </c>
      <c r="I15" s="150">
        <f t="shared" si="0"/>
        <v>2200</v>
      </c>
    </row>
    <row r="16" spans="2:9" ht="12.75">
      <c r="B16" s="233" t="s">
        <v>392</v>
      </c>
      <c r="C16" s="236" t="s">
        <v>393</v>
      </c>
      <c r="D16" s="220"/>
      <c r="E16" s="244">
        <v>200</v>
      </c>
      <c r="F16" s="248">
        <v>100</v>
      </c>
      <c r="G16" s="248"/>
      <c r="H16" s="250">
        <f>('Dol. önk rész'!U19)</f>
        <v>600</v>
      </c>
      <c r="I16" s="150">
        <f t="shared" si="0"/>
        <v>900</v>
      </c>
    </row>
    <row r="17" spans="2:9" ht="12.75">
      <c r="B17" s="233" t="s">
        <v>394</v>
      </c>
      <c r="C17" s="236" t="s">
        <v>395</v>
      </c>
      <c r="D17" s="220"/>
      <c r="E17" s="247">
        <v>300</v>
      </c>
      <c r="F17" s="248">
        <v>385</v>
      </c>
      <c r="G17" s="248">
        <v>250</v>
      </c>
      <c r="H17" s="250">
        <f>('Dol. önk rész'!U20)</f>
        <v>14034</v>
      </c>
      <c r="I17" s="150">
        <f t="shared" si="0"/>
        <v>14969</v>
      </c>
    </row>
    <row r="18" spans="2:9" s="1" customFormat="1" ht="12.75">
      <c r="B18" s="320" t="s">
        <v>396</v>
      </c>
      <c r="C18" s="321" t="s">
        <v>397</v>
      </c>
      <c r="D18" s="22"/>
      <c r="E18" s="251">
        <f>SUM(E11:E17)</f>
        <v>1150</v>
      </c>
      <c r="F18" s="246">
        <f>SUM(F11:F17)</f>
        <v>2285</v>
      </c>
      <c r="G18" s="246">
        <f>SUM(G11:G17)</f>
        <v>1100</v>
      </c>
      <c r="H18" s="250">
        <f>('Dol. önk rész'!U21)</f>
        <v>35139</v>
      </c>
      <c r="I18" s="150">
        <f t="shared" si="0"/>
        <v>39674</v>
      </c>
    </row>
    <row r="19" spans="2:9" ht="12.75">
      <c r="B19" s="233" t="s">
        <v>398</v>
      </c>
      <c r="C19" s="236" t="s">
        <v>399</v>
      </c>
      <c r="D19" s="220"/>
      <c r="E19" s="244">
        <v>300</v>
      </c>
      <c r="F19" s="248">
        <v>45</v>
      </c>
      <c r="G19" s="248">
        <v>150</v>
      </c>
      <c r="H19" s="250">
        <f>('Dol. önk rész'!U22)</f>
        <v>150</v>
      </c>
      <c r="I19" s="150">
        <f t="shared" si="0"/>
        <v>645</v>
      </c>
    </row>
    <row r="20" spans="2:9" ht="12.75">
      <c r="B20" s="233" t="s">
        <v>400</v>
      </c>
      <c r="C20" s="236" t="s">
        <v>401</v>
      </c>
      <c r="D20" s="220"/>
      <c r="E20" s="247"/>
      <c r="F20" s="248"/>
      <c r="G20" s="248"/>
      <c r="H20" s="250">
        <f>('Dol. önk rész'!U23)</f>
        <v>800</v>
      </c>
      <c r="I20" s="150">
        <f t="shared" si="0"/>
        <v>800</v>
      </c>
    </row>
    <row r="21" spans="2:9" s="1" customFormat="1" ht="12.75">
      <c r="B21" s="320" t="s">
        <v>402</v>
      </c>
      <c r="C21" s="321" t="s">
        <v>403</v>
      </c>
      <c r="D21" s="22"/>
      <c r="E21" s="251">
        <f>SUM(E19:E20)</f>
        <v>300</v>
      </c>
      <c r="F21" s="245">
        <f>SUM(F19:F20)</f>
        <v>45</v>
      </c>
      <c r="G21" s="245">
        <f>SUM(G19:G20)</f>
        <v>150</v>
      </c>
      <c r="H21" s="250">
        <f>('Dol. önk rész'!U24)</f>
        <v>950</v>
      </c>
      <c r="I21" s="150">
        <f t="shared" si="0"/>
        <v>1445</v>
      </c>
    </row>
    <row r="22" spans="2:9" ht="12.75">
      <c r="B22" s="233" t="s">
        <v>404</v>
      </c>
      <c r="C22" s="236" t="s">
        <v>405</v>
      </c>
      <c r="D22" s="220"/>
      <c r="E22" s="244">
        <v>608</v>
      </c>
      <c r="F22" s="248">
        <v>882</v>
      </c>
      <c r="G22" s="248">
        <v>535</v>
      </c>
      <c r="H22" s="250">
        <f>('Dol. önk rész'!U25)</f>
        <v>15732</v>
      </c>
      <c r="I22" s="150">
        <f t="shared" si="0"/>
        <v>17757</v>
      </c>
    </row>
    <row r="23" spans="2:9" ht="12.75">
      <c r="B23" s="233" t="s">
        <v>406</v>
      </c>
      <c r="C23" s="236" t="s">
        <v>407</v>
      </c>
      <c r="D23" s="220"/>
      <c r="E23" s="244"/>
      <c r="F23" s="248"/>
      <c r="G23" s="249"/>
      <c r="H23" s="250">
        <f>('Dol. önk rész'!U26)</f>
        <v>2000</v>
      </c>
      <c r="I23" s="150">
        <f t="shared" si="0"/>
        <v>2000</v>
      </c>
    </row>
    <row r="24" spans="2:9" ht="12.75">
      <c r="B24" s="233" t="s">
        <v>408</v>
      </c>
      <c r="C24" s="236" t="s">
        <v>409</v>
      </c>
      <c r="D24" s="220"/>
      <c r="E24" s="244"/>
      <c r="F24" s="249"/>
      <c r="G24" s="249"/>
      <c r="H24" s="250">
        <f>('Dol. önk rész'!U27)</f>
        <v>50</v>
      </c>
      <c r="I24" s="150">
        <f t="shared" si="0"/>
        <v>50</v>
      </c>
    </row>
    <row r="25" spans="2:9" ht="12.75">
      <c r="B25" s="233" t="s">
        <v>410</v>
      </c>
      <c r="C25" s="236" t="s">
        <v>411</v>
      </c>
      <c r="D25" s="220"/>
      <c r="E25" s="244">
        <v>135</v>
      </c>
      <c r="F25" s="249">
        <v>15</v>
      </c>
      <c r="G25" s="249"/>
      <c r="H25" s="250">
        <f>('Dol. önk rész'!U28)</f>
        <v>2700</v>
      </c>
      <c r="I25" s="150">
        <f t="shared" si="0"/>
        <v>2850</v>
      </c>
    </row>
    <row r="26" spans="2:9" s="1" customFormat="1" ht="12.75">
      <c r="B26" s="320" t="s">
        <v>412</v>
      </c>
      <c r="C26" s="321" t="s">
        <v>413</v>
      </c>
      <c r="D26" s="22"/>
      <c r="E26" s="251">
        <f>SUM(E22:E25)</f>
        <v>743</v>
      </c>
      <c r="F26" s="246">
        <f>SUM(F22:F25)</f>
        <v>897</v>
      </c>
      <c r="G26" s="246">
        <f>SUM(G22:G25)</f>
        <v>535</v>
      </c>
      <c r="H26" s="250">
        <f>('Dol. önk rész'!U29)</f>
        <v>20482</v>
      </c>
      <c r="I26" s="150">
        <f t="shared" si="0"/>
        <v>22657</v>
      </c>
    </row>
    <row r="27" spans="2:9" s="3" customFormat="1" ht="16.5" thickBot="1">
      <c r="B27" s="328" t="s">
        <v>414</v>
      </c>
      <c r="C27" s="329" t="s">
        <v>49</v>
      </c>
      <c r="D27" s="268"/>
      <c r="E27" s="330">
        <f>(E7+E10+E18+E21+E26)</f>
        <v>3393</v>
      </c>
      <c r="F27" s="330">
        <f>(F7+F10+F18+F21+F26)</f>
        <v>4347</v>
      </c>
      <c r="G27" s="330">
        <f>(G7+G10+G18+G21+G26)</f>
        <v>2665</v>
      </c>
      <c r="H27" s="435">
        <f>('Dol. önk rész'!U30)</f>
        <v>84336</v>
      </c>
      <c r="I27" s="331">
        <f t="shared" si="0"/>
        <v>94741</v>
      </c>
    </row>
  </sheetData>
  <sheetProtection/>
  <mergeCells count="1">
    <mergeCell ref="B2:I2"/>
  </mergeCells>
  <printOptions gridLines="1"/>
  <pageMargins left="0.4724409448818898" right="0.4330708661417323" top="0.5511811023622047" bottom="0.1968503937007874" header="0.1968503937007874" footer="0.15748031496062992"/>
  <pageSetup fitToHeight="1" fitToWidth="1" horizontalDpi="600" verticalDpi="600" orientation="portrait" paperSize="9" scale="82" r:id="rId1"/>
  <headerFooter alignWithMargins="0">
    <oddHeader>&amp;R3./b. sz. melléklet
e 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office2003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Éva</dc:creator>
  <cp:keywords/>
  <dc:description/>
  <cp:lastModifiedBy>MS-USER</cp:lastModifiedBy>
  <cp:lastPrinted>2016-04-22T07:29:04Z</cp:lastPrinted>
  <dcterms:created xsi:type="dcterms:W3CDTF">2013-01-22T14:12:33Z</dcterms:created>
  <dcterms:modified xsi:type="dcterms:W3CDTF">2016-05-03T10:47:18Z</dcterms:modified>
  <cp:category/>
  <cp:version/>
  <cp:contentType/>
  <cp:contentStatus/>
</cp:coreProperties>
</file>