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Khkút Önkormányzat\2020\4. 2020. 06. 25\2019. évi költségvetés módosítás\"/>
    </mc:Choice>
  </mc:AlternateContent>
  <xr:revisionPtr revIDLastSave="0" documentId="13_ncr:1_{0BF398AE-D7FE-4B2D-BE7C-CF55106B0AFF}" xr6:coauthVersionLast="45" xr6:coauthVersionMax="45" xr10:uidLastSave="{00000000-0000-0000-0000-000000000000}"/>
  <bookViews>
    <workbookView xWindow="-120" yWindow="-120" windowWidth="29040" windowHeight="15840" tabRatio="813" xr2:uid="{00000000-000D-0000-FFFF-FFFF00000000}"/>
  </bookViews>
  <sheets>
    <sheet name="1.sz.mell. Működési mérleg" sheetId="1" r:id="rId1"/>
    <sheet name="2.sz.mell. Felhalm. mérleg" sheetId="2" r:id="rId2"/>
    <sheet name="3.sz.mell. Kiem. előirányz." sheetId="3" r:id="rId3"/>
    <sheet name="4.sz.mell. Köt. és önk. váll. " sheetId="4" r:id="rId4"/>
  </sheets>
  <definedNames>
    <definedName name="_xlnm.Print_Area" localSheetId="0">'1.sz.mell. Működési mérleg'!$A$1:$M$26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2" i="4" l="1"/>
  <c r="L134" i="4" l="1"/>
  <c r="L144" i="4" s="1"/>
  <c r="L121" i="4"/>
  <c r="K121" i="4"/>
  <c r="L107" i="4"/>
  <c r="K94" i="4"/>
  <c r="K93" i="4"/>
  <c r="K92" i="4"/>
  <c r="L91" i="4"/>
  <c r="F138" i="4"/>
  <c r="F137" i="4"/>
  <c r="F136" i="4"/>
  <c r="F135" i="4"/>
  <c r="G134" i="4"/>
  <c r="F123" i="4"/>
  <c r="F122" i="4"/>
  <c r="G121" i="4"/>
  <c r="F111" i="4"/>
  <c r="F110" i="4"/>
  <c r="G107" i="4"/>
  <c r="F106" i="4"/>
  <c r="F105" i="4"/>
  <c r="F104" i="4"/>
  <c r="F103" i="4"/>
  <c r="F102" i="4"/>
  <c r="F101" i="4"/>
  <c r="F96" i="4"/>
  <c r="F95" i="4"/>
  <c r="F94" i="4"/>
  <c r="F93" i="4"/>
  <c r="F92" i="4"/>
  <c r="G91" i="4"/>
  <c r="L124" i="4" l="1"/>
  <c r="G124" i="4"/>
  <c r="G144" i="4"/>
  <c r="L71" i="4"/>
  <c r="L34" i="4"/>
  <c r="K27" i="4"/>
  <c r="K20" i="4"/>
  <c r="K18" i="4"/>
  <c r="K13" i="4"/>
  <c r="K9" i="4"/>
  <c r="K7" i="4"/>
  <c r="L6" i="4"/>
  <c r="L61" i="4" s="1"/>
  <c r="F72" i="4"/>
  <c r="G71" i="4"/>
  <c r="G84" i="4" s="1"/>
  <c r="F48" i="4"/>
  <c r="G45" i="4"/>
  <c r="F34" i="4"/>
  <c r="F33" i="4"/>
  <c r="F32" i="4"/>
  <c r="F31" i="4"/>
  <c r="F30" i="4"/>
  <c r="F29" i="4"/>
  <c r="F28" i="4"/>
  <c r="G27" i="4"/>
  <c r="F26" i="4"/>
  <c r="F25" i="4"/>
  <c r="G20" i="4"/>
  <c r="F18" i="4"/>
  <c r="G13" i="4"/>
  <c r="F10" i="4"/>
  <c r="F9" i="4"/>
  <c r="G6" i="4"/>
  <c r="L84" i="4" l="1"/>
  <c r="L145" i="4"/>
  <c r="G145" i="4"/>
  <c r="G61" i="4"/>
  <c r="M13" i="2"/>
  <c r="M27" i="2" s="1"/>
  <c r="L12" i="2"/>
  <c r="L11" i="2"/>
  <c r="L10" i="2"/>
  <c r="L9" i="2"/>
  <c r="L8" i="2"/>
  <c r="L7" i="2"/>
  <c r="G26" i="2"/>
  <c r="F15" i="2"/>
  <c r="F14" i="2"/>
  <c r="G13" i="2"/>
  <c r="F8" i="2"/>
  <c r="F7" i="2"/>
  <c r="L85" i="4" l="1"/>
  <c r="G85" i="4"/>
  <c r="G27" i="2"/>
  <c r="G143" i="3"/>
  <c r="F135" i="3"/>
  <c r="G133" i="3"/>
  <c r="F121" i="3"/>
  <c r="G120" i="3"/>
  <c r="F110" i="3"/>
  <c r="F109" i="3"/>
  <c r="G106" i="3"/>
  <c r="F105" i="3"/>
  <c r="F100" i="3"/>
  <c r="F95" i="3"/>
  <c r="F94" i="3"/>
  <c r="F93" i="3"/>
  <c r="F92" i="3"/>
  <c r="F91" i="3"/>
  <c r="G90" i="3"/>
  <c r="G83" i="3"/>
  <c r="F71" i="3"/>
  <c r="G70" i="3"/>
  <c r="F55" i="3"/>
  <c r="F50" i="3"/>
  <c r="F47" i="3"/>
  <c r="G44" i="3"/>
  <c r="F43" i="3"/>
  <c r="F42" i="3"/>
  <c r="F41" i="3"/>
  <c r="F40" i="3"/>
  <c r="F39" i="3"/>
  <c r="F38" i="3"/>
  <c r="F37" i="3"/>
  <c r="F36" i="3"/>
  <c r="F35" i="3"/>
  <c r="F34" i="3"/>
  <c r="G33" i="3"/>
  <c r="F32" i="3"/>
  <c r="F31" i="3"/>
  <c r="F30" i="3"/>
  <c r="F29" i="3"/>
  <c r="F28" i="3"/>
  <c r="G27" i="3"/>
  <c r="F25" i="3"/>
  <c r="F24" i="3"/>
  <c r="G19" i="3"/>
  <c r="F17" i="3"/>
  <c r="G12" i="3"/>
  <c r="F11" i="3"/>
  <c r="F10" i="3"/>
  <c r="F9" i="3"/>
  <c r="F8" i="3"/>
  <c r="F6" i="3"/>
  <c r="G5" i="3"/>
  <c r="M23" i="1"/>
  <c r="L21" i="1"/>
  <c r="M14" i="1"/>
  <c r="L13" i="1"/>
  <c r="L12" i="1"/>
  <c r="L11" i="1"/>
  <c r="L10" i="1"/>
  <c r="L9" i="1"/>
  <c r="L8" i="1"/>
  <c r="L7" i="1"/>
  <c r="G23" i="1"/>
  <c r="G14" i="1"/>
  <c r="F16" i="1"/>
  <c r="F15" i="1"/>
  <c r="F13" i="1"/>
  <c r="F10" i="1"/>
  <c r="F8" i="1"/>
  <c r="F7" i="1"/>
  <c r="G152" i="3" l="1"/>
  <c r="M24" i="1"/>
  <c r="G24" i="1"/>
  <c r="G123" i="3"/>
  <c r="G26" i="3"/>
  <c r="J134" i="4"/>
  <c r="J144" i="4" s="1"/>
  <c r="J121" i="4"/>
  <c r="J107" i="4"/>
  <c r="K107" i="4" s="1"/>
  <c r="I121" i="4"/>
  <c r="E121" i="4"/>
  <c r="F121" i="4" s="1"/>
  <c r="E134" i="4"/>
  <c r="E107" i="4"/>
  <c r="F107" i="4" s="1"/>
  <c r="D138" i="4"/>
  <c r="D137" i="4"/>
  <c r="D136" i="4"/>
  <c r="D135" i="4"/>
  <c r="D123" i="4"/>
  <c r="D122" i="4"/>
  <c r="D111" i="4"/>
  <c r="D110" i="4"/>
  <c r="D106" i="4"/>
  <c r="D105" i="4"/>
  <c r="D104" i="4"/>
  <c r="D103" i="4"/>
  <c r="D102" i="4"/>
  <c r="D101" i="4"/>
  <c r="I94" i="4"/>
  <c r="I93" i="4"/>
  <c r="I92" i="4"/>
  <c r="D96" i="4"/>
  <c r="D95" i="4"/>
  <c r="D94" i="4"/>
  <c r="D93" i="4"/>
  <c r="D92" i="4"/>
  <c r="D48" i="4"/>
  <c r="J91" i="4"/>
  <c r="K91" i="4" s="1"/>
  <c r="E91" i="4"/>
  <c r="F91" i="4" s="1"/>
  <c r="E45" i="4"/>
  <c r="D72" i="4"/>
  <c r="E6" i="4"/>
  <c r="F6" i="4" s="1"/>
  <c r="E27" i="4"/>
  <c r="F27" i="4" s="1"/>
  <c r="D33" i="4"/>
  <c r="D32" i="4"/>
  <c r="D31" i="4"/>
  <c r="D30" i="4"/>
  <c r="D29" i="4"/>
  <c r="D26" i="4"/>
  <c r="D25" i="4"/>
  <c r="E20" i="4"/>
  <c r="F20" i="4" s="1"/>
  <c r="E13" i="4"/>
  <c r="F13" i="4" s="1"/>
  <c r="J34" i="4"/>
  <c r="K34" i="4" s="1"/>
  <c r="J71" i="4"/>
  <c r="E71" i="4"/>
  <c r="F71" i="4" s="1"/>
  <c r="I18" i="4"/>
  <c r="I9" i="4"/>
  <c r="I7" i="4"/>
  <c r="D18" i="4"/>
  <c r="D10" i="4"/>
  <c r="D9" i="4"/>
  <c r="J6" i="4"/>
  <c r="K6" i="4" s="1"/>
  <c r="H13" i="4"/>
  <c r="I13" i="4" s="1"/>
  <c r="K14" i="1"/>
  <c r="E14" i="1"/>
  <c r="J12" i="2"/>
  <c r="J11" i="2"/>
  <c r="J10" i="2"/>
  <c r="J9" i="2"/>
  <c r="J8" i="2"/>
  <c r="J7" i="2"/>
  <c r="D15" i="2"/>
  <c r="D14" i="2"/>
  <c r="D7" i="2"/>
  <c r="D8" i="2"/>
  <c r="E26" i="2"/>
  <c r="F26" i="2" s="1"/>
  <c r="E13" i="2"/>
  <c r="K13" i="2"/>
  <c r="K27" i="2" s="1"/>
  <c r="L27" i="2" s="1"/>
  <c r="J21" i="1"/>
  <c r="J13" i="1"/>
  <c r="J12" i="1"/>
  <c r="J11" i="1"/>
  <c r="J10" i="1"/>
  <c r="J9" i="1"/>
  <c r="J8" i="1"/>
  <c r="J7" i="1"/>
  <c r="D16" i="1"/>
  <c r="D15" i="1"/>
  <c r="D13" i="1"/>
  <c r="D10" i="1"/>
  <c r="D7" i="1"/>
  <c r="D8" i="1"/>
  <c r="D135" i="3"/>
  <c r="D121" i="3"/>
  <c r="D110" i="3"/>
  <c r="D109" i="3"/>
  <c r="D105" i="3"/>
  <c r="D100" i="3"/>
  <c r="D95" i="3"/>
  <c r="D94" i="3"/>
  <c r="D93" i="3"/>
  <c r="D92" i="3"/>
  <c r="D91" i="3"/>
  <c r="D71" i="3"/>
  <c r="D47" i="3"/>
  <c r="D43" i="3"/>
  <c r="D42" i="3"/>
  <c r="D41" i="3"/>
  <c r="D40" i="3"/>
  <c r="D39" i="3"/>
  <c r="D38" i="3"/>
  <c r="D37" i="3"/>
  <c r="D36" i="3"/>
  <c r="D35" i="3"/>
  <c r="D34" i="3"/>
  <c r="D32" i="3"/>
  <c r="D31" i="3"/>
  <c r="D30" i="3"/>
  <c r="D29" i="3"/>
  <c r="D28" i="3"/>
  <c r="D25" i="3"/>
  <c r="D24" i="3"/>
  <c r="D17" i="3"/>
  <c r="E144" i="4" l="1"/>
  <c r="F144" i="4" s="1"/>
  <c r="F134" i="4"/>
  <c r="J84" i="4"/>
  <c r="K71" i="4"/>
  <c r="G144" i="3"/>
  <c r="G60" i="3"/>
  <c r="G151" i="3" s="1"/>
  <c r="J61" i="4"/>
  <c r="K61" i="4" s="1"/>
  <c r="J124" i="4"/>
  <c r="K124" i="4" s="1"/>
  <c r="E27" i="2"/>
  <c r="F27" i="2" s="1"/>
  <c r="E124" i="4"/>
  <c r="E84" i="4"/>
  <c r="F84" i="4" s="1"/>
  <c r="E61" i="4"/>
  <c r="F61" i="4" s="1"/>
  <c r="E133" i="3"/>
  <c r="F133" i="3" s="1"/>
  <c r="E120" i="3"/>
  <c r="F120" i="3" s="1"/>
  <c r="E106" i="3"/>
  <c r="F106" i="3" s="1"/>
  <c r="E90" i="3"/>
  <c r="F90" i="3" s="1"/>
  <c r="E44" i="3"/>
  <c r="D55" i="3"/>
  <c r="D50" i="3"/>
  <c r="D11" i="3"/>
  <c r="D10" i="3"/>
  <c r="D9" i="3"/>
  <c r="D8" i="3"/>
  <c r="D6" i="3"/>
  <c r="J145" i="4" l="1"/>
  <c r="K145" i="4" s="1"/>
  <c r="J154" i="4"/>
  <c r="K84" i="4"/>
  <c r="E145" i="4"/>
  <c r="F145" i="4" s="1"/>
  <c r="F124" i="4"/>
  <c r="D44" i="3"/>
  <c r="F44" i="3"/>
  <c r="G84" i="3"/>
  <c r="J85" i="4"/>
  <c r="K85" i="4" s="1"/>
  <c r="J153" i="4"/>
  <c r="E154" i="4"/>
  <c r="E153" i="4"/>
  <c r="E85" i="4"/>
  <c r="F85" i="4" s="1"/>
  <c r="E143" i="3"/>
  <c r="F143" i="3" s="1"/>
  <c r="E123" i="3"/>
  <c r="F123" i="3" s="1"/>
  <c r="E70" i="3"/>
  <c r="F70" i="3" s="1"/>
  <c r="E33" i="3"/>
  <c r="F33" i="3" s="1"/>
  <c r="E27" i="3"/>
  <c r="F27" i="3" s="1"/>
  <c r="E19" i="3"/>
  <c r="F19" i="3" s="1"/>
  <c r="E12" i="3"/>
  <c r="F12" i="3" s="1"/>
  <c r="E5" i="3"/>
  <c r="F5" i="3" s="1"/>
  <c r="K23" i="1"/>
  <c r="L23" i="1" s="1"/>
  <c r="E23" i="1"/>
  <c r="F23" i="1" s="1"/>
  <c r="E24" i="1" l="1"/>
  <c r="F24" i="1" s="1"/>
  <c r="K24" i="1"/>
  <c r="L24" i="1" s="1"/>
  <c r="E26" i="3"/>
  <c r="F26" i="3" s="1"/>
  <c r="E144" i="3"/>
  <c r="F144" i="3" s="1"/>
  <c r="E83" i="3"/>
  <c r="F83" i="3" s="1"/>
  <c r="F152" i="3" s="1"/>
  <c r="C19" i="3"/>
  <c r="D19" i="3" s="1"/>
  <c r="E60" i="3" l="1"/>
  <c r="F60" i="3" s="1"/>
  <c r="F151" i="3" s="1"/>
  <c r="E152" i="3"/>
  <c r="E84" i="3"/>
  <c r="F84" i="3" s="1"/>
  <c r="E151" i="3" l="1"/>
  <c r="M139" i="4" l="1"/>
  <c r="H139" i="4"/>
  <c r="C139" i="4"/>
  <c r="M134" i="4"/>
  <c r="H134" i="4"/>
  <c r="C134" i="4"/>
  <c r="D134" i="4" s="1"/>
  <c r="M129" i="4"/>
  <c r="H129" i="4"/>
  <c r="C129" i="4"/>
  <c r="M125" i="4"/>
  <c r="H125" i="4"/>
  <c r="C125" i="4"/>
  <c r="M121" i="4"/>
  <c r="H121" i="4"/>
  <c r="C121" i="4"/>
  <c r="D121" i="4" s="1"/>
  <c r="M107" i="4"/>
  <c r="H107" i="4"/>
  <c r="I107" i="4" s="1"/>
  <c r="C107" i="4"/>
  <c r="D107" i="4" s="1"/>
  <c r="M91" i="4"/>
  <c r="H91" i="4"/>
  <c r="C91" i="4"/>
  <c r="D91" i="4" s="1"/>
  <c r="M78" i="4"/>
  <c r="H78" i="4"/>
  <c r="C78" i="4"/>
  <c r="M74" i="4"/>
  <c r="H74" i="4"/>
  <c r="C74" i="4"/>
  <c r="M71" i="4"/>
  <c r="H71" i="4"/>
  <c r="I71" i="4" s="1"/>
  <c r="C71" i="4"/>
  <c r="D71" i="4" s="1"/>
  <c r="M66" i="4"/>
  <c r="H66" i="4"/>
  <c r="C66" i="4"/>
  <c r="M62" i="4"/>
  <c r="H62" i="4"/>
  <c r="C62" i="4"/>
  <c r="M56" i="4"/>
  <c r="H56" i="4"/>
  <c r="C56" i="4"/>
  <c r="M51" i="4"/>
  <c r="H51" i="4"/>
  <c r="C51" i="4"/>
  <c r="M45" i="4"/>
  <c r="H45" i="4"/>
  <c r="C45" i="4"/>
  <c r="M34" i="4"/>
  <c r="H34" i="4"/>
  <c r="I34" i="4" s="1"/>
  <c r="C34" i="4"/>
  <c r="D34" i="4" s="1"/>
  <c r="C28" i="4"/>
  <c r="M27" i="4"/>
  <c r="H27" i="4"/>
  <c r="I27" i="4" s="1"/>
  <c r="M20" i="4"/>
  <c r="H20" i="4"/>
  <c r="I20" i="4" s="1"/>
  <c r="C20" i="4"/>
  <c r="D20" i="4" s="1"/>
  <c r="M13" i="4"/>
  <c r="C13" i="4"/>
  <c r="D13" i="4" s="1"/>
  <c r="M6" i="4"/>
  <c r="H6" i="4"/>
  <c r="I6" i="4" s="1"/>
  <c r="C6" i="4"/>
  <c r="D6" i="4" s="1"/>
  <c r="M84" i="4" l="1"/>
  <c r="M124" i="4"/>
  <c r="H144" i="4"/>
  <c r="H145" i="4" s="1"/>
  <c r="I145" i="4" s="1"/>
  <c r="C27" i="4"/>
  <c r="D27" i="4" s="1"/>
  <c r="D28" i="4"/>
  <c r="H124" i="4"/>
  <c r="I124" i="4" s="1"/>
  <c r="I91" i="4"/>
  <c r="M61" i="4"/>
  <c r="M85" i="4" s="1"/>
  <c r="M144" i="4"/>
  <c r="M154" i="4" s="1"/>
  <c r="H61" i="4"/>
  <c r="I61" i="4" s="1"/>
  <c r="C144" i="4"/>
  <c r="D144" i="4" s="1"/>
  <c r="H84" i="4"/>
  <c r="C124" i="4"/>
  <c r="C84" i="4"/>
  <c r="C133" i="3"/>
  <c r="C120" i="3"/>
  <c r="D120" i="3" s="1"/>
  <c r="C106" i="3"/>
  <c r="D106" i="3" s="1"/>
  <c r="C90" i="3"/>
  <c r="D90" i="3" s="1"/>
  <c r="C70" i="3"/>
  <c r="C33" i="3"/>
  <c r="D33" i="3" s="1"/>
  <c r="C27" i="3"/>
  <c r="D27" i="3" s="1"/>
  <c r="C12" i="3"/>
  <c r="D12" i="3" s="1"/>
  <c r="C5" i="3"/>
  <c r="D5" i="3" s="1"/>
  <c r="I26" i="2"/>
  <c r="C26" i="2"/>
  <c r="D26" i="2" s="1"/>
  <c r="I13" i="2"/>
  <c r="C13" i="2"/>
  <c r="I23" i="1"/>
  <c r="J23" i="1" s="1"/>
  <c r="C20" i="1"/>
  <c r="C23" i="1" s="1"/>
  <c r="D23" i="1" s="1"/>
  <c r="I14" i="1"/>
  <c r="C14" i="1"/>
  <c r="H153" i="4" l="1"/>
  <c r="M153" i="4"/>
  <c r="C61" i="4"/>
  <c r="D61" i="4" s="1"/>
  <c r="C26" i="3"/>
  <c r="D26" i="3" s="1"/>
  <c r="C143" i="3"/>
  <c r="D143" i="3" s="1"/>
  <c r="D133" i="3"/>
  <c r="I153" i="4"/>
  <c r="C154" i="4"/>
  <c r="D84" i="4"/>
  <c r="D154" i="4" s="1"/>
  <c r="H154" i="4"/>
  <c r="I84" i="4"/>
  <c r="I154" i="4" s="1"/>
  <c r="C83" i="3"/>
  <c r="D70" i="3"/>
  <c r="C145" i="4"/>
  <c r="D145" i="4" s="1"/>
  <c r="D124" i="4"/>
  <c r="M145" i="4"/>
  <c r="C60" i="3"/>
  <c r="D60" i="3" s="1"/>
  <c r="I27" i="2"/>
  <c r="J27" i="2" s="1"/>
  <c r="H85" i="4"/>
  <c r="I85" i="4" s="1"/>
  <c r="C123" i="3"/>
  <c r="C27" i="2"/>
  <c r="D27" i="2" s="1"/>
  <c r="I24" i="1"/>
  <c r="J24" i="1" s="1"/>
  <c r="C85" i="4"/>
  <c r="D85" i="4" s="1"/>
  <c r="C153" i="4"/>
  <c r="C24" i="1"/>
  <c r="D24" i="1" s="1"/>
  <c r="D153" i="4" l="1"/>
  <c r="C152" i="3"/>
  <c r="D83" i="3"/>
  <c r="D152" i="3" s="1"/>
  <c r="C144" i="3"/>
  <c r="D144" i="3" s="1"/>
  <c r="D123" i="3"/>
  <c r="D151" i="3" s="1"/>
  <c r="C84" i="3"/>
  <c r="D84" i="3" s="1"/>
  <c r="C151" i="3"/>
</calcChain>
</file>

<file path=xl/sharedStrings.xml><?xml version="1.0" encoding="utf-8"?>
<sst xmlns="http://schemas.openxmlformats.org/spreadsheetml/2006/main" count="780" uniqueCount="342">
  <si>
    <t>I. Működési célú bevételek és kiadások mérlege</t>
  </si>
  <si>
    <t>Keszőhidegkút Község Önkormányzata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</si>
  <si>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</si>
  <si>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</si>
  <si>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</si>
  <si>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</si>
  <si>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</si>
  <si>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</si>
  <si>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</si>
  <si>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</si>
  <si>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</si>
  <si>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</si>
  <si>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</si>
  <si>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</si>
  <si>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</si>
  <si>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</si>
  <si>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</si>
  <si>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</si>
  <si>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</si>
  <si>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</si>
  <si>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</si>
  <si>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</si>
  <si>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</si>
  <si>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Tartalékok+ pályázati önrész</t>
  </si>
  <si>
    <t>7.</t>
  </si>
  <si>
    <t>Egyéb működési bevételek</t>
  </si>
  <si>
    <t>8.</t>
  </si>
  <si>
    <t>Költségvetési bevételek összesen (1.+2.+4.+5.+7.)</t>
  </si>
  <si>
    <t>Költségvetési kiadások összesen (1.+...+7.)</t>
  </si>
  <si>
    <t>9.</t>
  </si>
  <si>
    <t>Hiány belső finanszírozásának bevételei (10.+…+13. )</t>
  </si>
  <si>
    <t>Értékpapír vásárlása, visszavásárlása</t>
  </si>
  <si>
    <t>10.</t>
  </si>
  <si>
    <t xml:space="preserve">   Költségvetési maradvány igénybevétele </t>
  </si>
  <si>
    <t>Likviditási célú hitelek törlesztése</t>
  </si>
  <si>
    <t>11.</t>
  </si>
  <si>
    <t xml:space="preserve">   Vállalkozási maradvány igénybevétele </t>
  </si>
  <si>
    <t>Rövid lejáratú hitelek törlesztése</t>
  </si>
  <si>
    <t>12.</t>
  </si>
  <si>
    <t xml:space="preserve">   Betét visszavonásából származó bevétel </t>
  </si>
  <si>
    <t>Hosszú lejáratú hitelek törlesztése</t>
  </si>
  <si>
    <t>13.</t>
  </si>
  <si>
    <t xml:space="preserve">   Egyéb belső finanszírozási bevételek</t>
  </si>
  <si>
    <t>Kölcsön törlesztése</t>
  </si>
  <si>
    <t>14.</t>
  </si>
  <si>
    <t xml:space="preserve">Hiány külső finanszírozásának bevételei (15.+16.) </t>
  </si>
  <si>
    <t>Forgatási célú belföldi, külföldi értékpapírok vásárlása</t>
  </si>
  <si>
    <t>15.</t>
  </si>
  <si>
    <t xml:space="preserve">   Likviditási célú hitelek, kölcsönök felvétele</t>
  </si>
  <si>
    <t>ÁHB megelőlegezések visszafizetése</t>
  </si>
  <si>
    <t>16.</t>
  </si>
  <si>
    <t xml:space="preserve">   Értékpapírok bevételei</t>
  </si>
  <si>
    <t>Központi,irányítószervi támogatások folyósítása</t>
  </si>
  <si>
    <t>17.</t>
  </si>
  <si>
    <t>Működési célú finanszírozási bevételek összesen (9.+14.)</t>
  </si>
  <si>
    <t>Működési célú finanszírozási kiadások összesen (9.+...+14.)</t>
  </si>
  <si>
    <t>18.</t>
  </si>
  <si>
    <t>BEVÉTEL ÖSSZESEN (8.+17.)</t>
  </si>
  <si>
    <t>KIADÁSOK ÖSSZESEN (8.+17.)</t>
  </si>
  <si>
    <t>19.</t>
  </si>
  <si>
    <t>Költségvetési hiány:</t>
  </si>
  <si>
    <t>Költségvetési többlet:</t>
  </si>
  <si>
    <t>20.</t>
  </si>
  <si>
    <t>Tárgyévi  hiány:</t>
  </si>
  <si>
    <t>Tárgyévi  többlet:</t>
  </si>
  <si>
    <t>Forintban!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</si>
  <si>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</si>
  <si>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</si>
  <si>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</si>
  <si>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</si>
  <si>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</si>
  <si>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</si>
  <si>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</si>
  <si>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</si>
  <si>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</si>
  <si>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</si>
  <si>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</si>
  <si>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Tartalékok</t>
  </si>
  <si>
    <t>Költségvetési bevételek összesen: (1.+3.+4.+6.)</t>
  </si>
  <si>
    <t>Költségvetési kiadások összesen: (1.+3.+5.+6.)</t>
  </si>
  <si>
    <t>Hiány belső finanszírozás bevételei ( 9.+…+13.)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</si>
  <si>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</si>
  <si>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</si>
  <si>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</si>
  <si>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</si>
  <si>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</si>
  <si>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</si>
  <si>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</si>
  <si>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(15.+…+19.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</si>
  <si>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</si>
  <si>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</si>
  <si>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</si>
  <si>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</si>
  <si>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</si>
  <si>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</si>
  <si>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</si>
  <si>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(8.+14.)</t>
  </si>
  <si>
    <t>Felhalmozási célú finanszírozási kiadások összesen (8.+…+19.)</t>
  </si>
  <si>
    <t>21.</t>
  </si>
  <si>
    <t>BEVÉTEL ÖSSZESEN (7.+20.)</t>
  </si>
  <si>
    <t>KIADÁSOK ÖSSZESEN (7.+20.)</t>
  </si>
  <si>
    <t>22.</t>
  </si>
  <si>
    <t>23.</t>
  </si>
  <si>
    <t>2. sz. melléklet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</si>
  <si>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</si>
  <si>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</si>
  <si>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</si>
  <si>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</si>
  <si>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</si>
  <si>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</si>
  <si>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</si>
  <si>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</si>
  <si>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</si>
  <si>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</si>
  <si>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</si>
  <si>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</si>
  <si>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</si>
  <si>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</si>
  <si>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</si>
  <si>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</si>
  <si>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</si>
  <si>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</si>
  <si>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</si>
  <si>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</si>
  <si>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</si>
  <si>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</si>
  <si>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</si>
  <si>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</si>
  <si>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</si>
  <si>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</si>
  <si>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</si>
  <si>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</si>
  <si>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</si>
  <si>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</si>
  <si>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</si>
  <si>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</si>
  <si>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</si>
  <si>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</si>
  <si>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</si>
  <si>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</si>
  <si>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</si>
  <si>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</si>
  <si>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</si>
  <si>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</si>
  <si>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</si>
  <si>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</si>
  <si>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</si>
  <si>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</si>
  <si>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</si>
  <si>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</si>
  <si>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</si>
  <si>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</si>
  <si>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</si>
  <si>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</si>
  <si>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</si>
  <si>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</si>
  <si>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</si>
  <si>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</si>
  <si>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</si>
  <si>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</si>
  <si>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</si>
  <si>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</si>
  <si>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</si>
  <si>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</si>
  <si>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</si>
  <si>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</si>
  <si>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</si>
  <si>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</si>
  <si>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</si>
  <si>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</si>
  <si>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</si>
  <si>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</si>
  <si>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</si>
  <si>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</si>
  <si>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</si>
  <si>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</si>
  <si>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</si>
  <si>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</si>
  <si>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</si>
  <si>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</si>
  <si>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</si>
  <si>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</si>
  <si>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</si>
  <si>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</si>
  <si>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</si>
  <si>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</si>
  <si>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</si>
  <si>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</si>
  <si>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</si>
  <si>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</si>
  <si>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</si>
  <si>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</si>
  <si>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</si>
  <si>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</si>
  <si>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</si>
  <si>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</si>
  <si>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</si>
  <si>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</si>
  <si>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</si>
  <si>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</si>
  <si>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</si>
  <si>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</si>
  <si>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</si>
  <si>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</si>
  <si>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</si>
  <si>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</si>
  <si>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</si>
  <si>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</si>
  <si>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</si>
  <si>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(1.+…+8.)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</si>
  <si>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</si>
  <si>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</si>
  <si>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</si>
  <si>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</si>
  <si>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</si>
  <si>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</si>
  <si>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</si>
  <si>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</si>
  <si>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</si>
  <si>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</si>
  <si>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</si>
  <si>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</si>
  <si>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</si>
  <si>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</si>
  <si>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</si>
  <si>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</si>
  <si>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</si>
  <si>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</si>
  <si>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</si>
  <si>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</si>
  <si>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</si>
  <si>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</si>
  <si>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</si>
  <si>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</si>
  <si>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</si>
  <si>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</si>
  <si>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</si>
  <si>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</si>
  <si>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</si>
  <si>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</si>
  <si>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</si>
  <si>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</si>
  <si>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</si>
  <si>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</si>
  <si>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</si>
  <si>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</si>
  <si>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</si>
  <si>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</si>
  <si>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</si>
  <si>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</si>
  <si>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</si>
  <si>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>Kiadási jogcímek</t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</si>
  <si>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</si>
  <si>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</si>
  <si>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</si>
  <si>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</si>
  <si>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</si>
  <si>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</si>
  <si>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</si>
  <si>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</si>
  <si>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</si>
  <si>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</si>
  <si>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</si>
  <si>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</si>
  <si>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</si>
  <si>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</si>
  <si>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</si>
  <si>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</si>
  <si>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</si>
  <si>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</si>
  <si>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</si>
  <si>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</si>
  <si>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</si>
  <si>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</si>
  <si>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</si>
  <si>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</si>
  <si>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</si>
  <si>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</si>
  <si>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</si>
  <si>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</si>
  <si>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</si>
  <si>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</si>
  <si>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</si>
  <si>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</si>
  <si>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</si>
  <si>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</si>
  <si>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</si>
  <si>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</si>
  <si>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</si>
  <si>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</si>
  <si>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</si>
  <si>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</si>
  <si>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</si>
  <si>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</si>
  <si>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</si>
  <si>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</si>
  <si>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</si>
  <si>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</si>
  <si>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</si>
  <si>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</si>
  <si>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</si>
  <si>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</si>
  <si>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</si>
  <si>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</si>
  <si>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</si>
  <si>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</si>
  <si>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Központi, irányítószervi támogatások folyósítása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</si>
  <si>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</si>
  <si>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</si>
  <si>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</si>
  <si>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</si>
  <si>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</si>
  <si>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</si>
  <si>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(4.+9.)</t>
  </si>
  <si>
    <t>Éves engedélyezett létszám előirányzat ( fő )</t>
  </si>
  <si>
    <t>Közfoglalkoztatottak létszáma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</si>
  <si>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</si>
  <si>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</si>
  <si>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</si>
  <si>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2019. évi előirányzat</t>
  </si>
  <si>
    <t>Kötelező feladatok bevétele, kiadása</t>
  </si>
  <si>
    <t>Önként vállalt feladatok bevétele, kiadása</t>
  </si>
  <si>
    <t>Államigazgatási feladatok bevétele, kiadása</t>
  </si>
  <si>
    <t>Sorszám</t>
  </si>
  <si>
    <t>Előirányzat-csoport, kiemelt előirányzat megnevezése</t>
  </si>
  <si>
    <t>Rövid lejáratú  hitelek, kölcsönök felvétele</t>
  </si>
  <si>
    <r>
      <t xml:space="preserve">   Működési költségvetés kiadásai </t>
    </r>
    <r>
      <rPr>
        <sz val="11"/>
        <rFont val="Times New Roman"/>
        <family val="1"/>
        <charset val="238"/>
      </rPr>
      <t>(1.1.+…+1.5.)</t>
    </r>
  </si>
  <si>
    <r>
      <t xml:space="preserve">   Felhalmozási költségvetés kiadásai </t>
    </r>
    <r>
      <rPr>
        <sz val="11"/>
        <rFont val="Times New Roman"/>
        <family val="1"/>
        <charset val="238"/>
      </rPr>
      <t>(2.1.+2.3.+2.5.)</t>
    </r>
  </si>
  <si>
    <t>2.5.-ből   - Garancia- és kezességvállalásból kifizetés ÁH-n belülre</t>
  </si>
  <si>
    <t xml:space="preserve">Pénzeszközök betétként elhelyezése </t>
  </si>
  <si>
    <t>Módosítás I.</t>
  </si>
  <si>
    <t>Módosított ei. 09.16.</t>
  </si>
  <si>
    <t>Módosított ei.09.16.</t>
  </si>
  <si>
    <t>II. Felhalmozási célú bevételek és kiadások mérlege</t>
  </si>
  <si>
    <t>Módosított ei. 12.31.</t>
  </si>
  <si>
    <t>Módosítás II.</t>
  </si>
  <si>
    <t>Módosítás II:</t>
  </si>
  <si>
    <t>Módosított ei.12.31.</t>
  </si>
  <si>
    <t xml:space="preserve">1. sz. melléklet </t>
  </si>
  <si>
    <r>
      <t xml:space="preserve">   Működési költségvetés kiadásai </t>
    </r>
    <r>
      <rPr>
        <sz val="12"/>
        <rFont val="Times New Roman"/>
        <family val="1"/>
        <charset val="238"/>
      </rPr>
      <t>(1.1.+…+1.5.)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</si>
  <si>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</si>
  <si>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Feladat megnevezése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</si>
</sst>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36">
    <xf numFmtId="0" fontId="0" fillId="0" borderId="0" xfId="0"/>
    <xf numFmtId="164" fontId="0" fillId="0" borderId="0" xfId="0" applyNumberFormat="1" applyAlignment="1">
      <alignment vertical="center" wrapText="1"/>
    </xf>
    <xf numFmtId="164" fontId="2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164" fontId="7" fillId="0" borderId="0" xfId="0" quotePrefix="1" applyNumberFormat="1" applyFont="1" applyAlignment="1">
      <alignment horizontal="right" vertical="center" wrapText="1" indent="1"/>
    </xf>
    <xf numFmtId="49" fontId="15" fillId="0" borderId="0" xfId="1" applyNumberFormat="1" applyFont="1" applyAlignment="1">
      <alignment horizontal="center" vertical="center"/>
    </xf>
    <xf numFmtId="0" fontId="15" fillId="0" borderId="0" xfId="1" applyFont="1"/>
    <xf numFmtId="0" fontId="15" fillId="0" borderId="0" xfId="1" applyFont="1" applyAlignment="1">
      <alignment horizontal="right" vertical="center"/>
    </xf>
    <xf numFmtId="0" fontId="16" fillId="0" borderId="0" xfId="1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 indent="1"/>
    </xf>
    <xf numFmtId="164" fontId="16" fillId="0" borderId="0" xfId="1" applyNumberFormat="1" applyFont="1" applyAlignment="1">
      <alignment horizontal="right" vertical="center" wrapText="1"/>
    </xf>
    <xf numFmtId="0" fontId="17" fillId="0" borderId="0" xfId="0" applyFont="1" applyAlignment="1">
      <alignment horizontal="right" vertical="center"/>
    </xf>
    <xf numFmtId="164" fontId="16" fillId="0" borderId="0" xfId="0" quotePrefix="1" applyNumberFormat="1" applyFont="1" applyAlignment="1">
      <alignment horizontal="right" vertical="center" wrapText="1"/>
    </xf>
    <xf numFmtId="0" fontId="16" fillId="0" borderId="0" xfId="1" applyFont="1" applyAlignment="1">
      <alignment horizontal="center"/>
    </xf>
    <xf numFmtId="0" fontId="6" fillId="0" borderId="0" xfId="0" applyFont="1"/>
    <xf numFmtId="0" fontId="16" fillId="0" borderId="0" xfId="1" applyFont="1" applyAlignment="1">
      <alignment horizontal="center"/>
    </xf>
    <xf numFmtId="0" fontId="17" fillId="0" borderId="0" xfId="0" applyFont="1" applyBorder="1" applyAlignment="1">
      <alignment horizontal="right" vertical="center"/>
    </xf>
    <xf numFmtId="0" fontId="16" fillId="0" borderId="0" xfId="1" applyFont="1" applyBorder="1" applyAlignment="1">
      <alignment horizontal="center" vertical="center" wrapText="1"/>
    </xf>
    <xf numFmtId="164" fontId="16" fillId="0" borderId="0" xfId="1" applyNumberFormat="1" applyFont="1" applyBorder="1" applyAlignment="1">
      <alignment horizontal="right" vertical="center" wrapText="1"/>
    </xf>
    <xf numFmtId="164" fontId="15" fillId="0" borderId="0" xfId="1" applyNumberFormat="1" applyFont="1" applyBorder="1" applyAlignment="1" applyProtection="1">
      <alignment horizontal="right" vertical="center" wrapText="1"/>
      <protection locked="0"/>
    </xf>
    <xf numFmtId="164" fontId="15" fillId="0" borderId="0" xfId="1" applyNumberFormat="1" applyFont="1" applyBorder="1" applyAlignment="1">
      <alignment horizontal="right" vertical="center" wrapText="1"/>
    </xf>
    <xf numFmtId="164" fontId="16" fillId="0" borderId="0" xfId="1" applyNumberFormat="1" applyFont="1" applyBorder="1" applyAlignment="1" applyProtection="1">
      <alignment horizontal="right" vertical="center" wrapText="1"/>
      <protection locked="0"/>
    </xf>
    <xf numFmtId="164" fontId="16" fillId="0" borderId="0" xfId="0" applyNumberFormat="1" applyFont="1" applyBorder="1" applyAlignment="1">
      <alignment horizontal="right" vertical="center" wrapText="1"/>
    </xf>
    <xf numFmtId="164" fontId="16" fillId="0" borderId="0" xfId="0" quotePrefix="1" applyNumberFormat="1" applyFont="1" applyBorder="1" applyAlignment="1">
      <alignment horizontal="right" vertical="center" wrapText="1"/>
    </xf>
    <xf numFmtId="0" fontId="16" fillId="0" borderId="0" xfId="1" applyFont="1" applyBorder="1" applyAlignment="1">
      <alignment horizontal="right"/>
    </xf>
    <xf numFmtId="164" fontId="16" fillId="0" borderId="0" xfId="1" applyNumberFormat="1" applyFont="1" applyBorder="1" applyAlignment="1">
      <alignment horizontal="right" vertical="center" wrapText="1" indent="1"/>
    </xf>
    <xf numFmtId="0" fontId="16" fillId="0" borderId="0" xfId="1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right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" xfId="0" applyNumberFormat="1" applyFont="1" applyBorder="1" applyAlignment="1">
      <alignment horizontal="right" vertical="center" wrapText="1" indent="1"/>
    </xf>
    <xf numFmtId="164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 wrapText="1" indent="1"/>
    </xf>
    <xf numFmtId="164" fontId="9" fillId="0" borderId="1" xfId="0" applyNumberFormat="1" applyFont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Alignment="1">
      <alignment textRotation="180" wrapText="1"/>
    </xf>
    <xf numFmtId="164" fontId="10" fillId="0" borderId="1" xfId="0" applyNumberFormat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164" fontId="6" fillId="0" borderId="1" xfId="0" applyNumberFormat="1" applyFont="1" applyBorder="1" applyAlignment="1">
      <alignment horizontal="left" vertical="center" wrapText="1"/>
    </xf>
    <xf numFmtId="164" fontId="10" fillId="0" borderId="1" xfId="0" applyNumberFormat="1" applyFont="1" applyBorder="1" applyAlignment="1" applyProtection="1">
      <alignment horizontal="left" vertical="center" wrapText="1"/>
      <protection locked="0"/>
    </xf>
    <xf numFmtId="164" fontId="11" fillId="0" borderId="1" xfId="0" applyNumberFormat="1" applyFon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 applyProtection="1">
      <alignment horizontal="right" vertical="center" wrapText="1" indent="1"/>
      <protection locked="0"/>
    </xf>
    <xf numFmtId="164" fontId="4" fillId="0" borderId="1" xfId="0" applyNumberFormat="1" applyFont="1" applyBorder="1" applyAlignment="1">
      <alignment horizontal="right" vertical="center" wrapText="1" indent="1"/>
    </xf>
    <xf numFmtId="164" fontId="0" fillId="0" borderId="1" xfId="0" applyNumberForma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 indent="1"/>
    </xf>
    <xf numFmtId="164" fontId="4" fillId="0" borderId="1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 wrapText="1" indent="1"/>
    </xf>
    <xf numFmtId="164" fontId="7" fillId="0" borderId="1" xfId="0" quotePrefix="1" applyNumberFormat="1" applyFont="1" applyBorder="1" applyAlignment="1">
      <alignment horizontal="right" vertical="center" wrapText="1" indent="1"/>
    </xf>
    <xf numFmtId="49" fontId="7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49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 applyProtection="1">
      <alignment horizontal="right" vertical="center" wrapText="1"/>
      <protection locked="0"/>
    </xf>
    <xf numFmtId="49" fontId="14" fillId="0" borderId="1" xfId="1" applyNumberFormat="1" applyFont="1" applyBorder="1" applyAlignment="1">
      <alignment horizontal="center" vertical="center" wrapText="1"/>
    </xf>
    <xf numFmtId="164" fontId="14" fillId="0" borderId="1" xfId="1" applyNumberFormat="1" applyFont="1" applyBorder="1" applyAlignment="1" applyProtection="1">
      <alignment horizontal="right" vertical="center" wrapText="1"/>
      <protection locked="0"/>
    </xf>
    <xf numFmtId="164" fontId="14" fillId="0" borderId="1" xfId="1" applyNumberFormat="1" applyFont="1" applyBorder="1" applyAlignment="1">
      <alignment horizontal="right" vertical="center" wrapText="1"/>
    </xf>
    <xf numFmtId="164" fontId="7" fillId="0" borderId="0" xfId="1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/>
    </xf>
    <xf numFmtId="0" fontId="7" fillId="0" borderId="1" xfId="1" applyFont="1" applyBorder="1" applyAlignment="1">
      <alignment vertical="center" wrapText="1"/>
    </xf>
    <xf numFmtId="164" fontId="7" fillId="0" borderId="1" xfId="1" applyNumberFormat="1" applyFont="1" applyBorder="1" applyAlignment="1">
      <alignment horizontal="right" vertical="center" wrapText="1" indent="1"/>
    </xf>
    <xf numFmtId="0" fontId="14" fillId="0" borderId="1" xfId="1" applyFont="1" applyBorder="1" applyAlignment="1">
      <alignment horizontal="left" vertical="center" wrapText="1"/>
    </xf>
    <xf numFmtId="164" fontId="14" fillId="0" borderId="1" xfId="1" applyNumberFormat="1" applyFont="1" applyBorder="1" applyAlignment="1" applyProtection="1">
      <alignment horizontal="right" vertical="center" wrapText="1" indent="1"/>
      <protection locked="0"/>
    </xf>
    <xf numFmtId="0" fontId="14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center"/>
    </xf>
    <xf numFmtId="49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4" fontId="9" fillId="0" borderId="1" xfId="1" applyNumberFormat="1" applyFont="1" applyBorder="1" applyAlignment="1">
      <alignment horizontal="right" vertical="center" wrapText="1" indent="1"/>
    </xf>
    <xf numFmtId="49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wrapText="1"/>
    </xf>
    <xf numFmtId="0" fontId="14" fillId="0" borderId="0" xfId="1" applyFont="1" applyAlignment="1">
      <alignment horizontal="right" vertical="center" indent="1"/>
    </xf>
    <xf numFmtId="0" fontId="6" fillId="0" borderId="0" xfId="0" applyFont="1" applyAlignment="1">
      <alignment wrapText="1"/>
    </xf>
    <xf numFmtId="49" fontId="16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 indent="1"/>
    </xf>
    <xf numFmtId="164" fontId="16" fillId="0" borderId="1" xfId="1" applyNumberFormat="1" applyFont="1" applyBorder="1" applyAlignment="1">
      <alignment horizontal="right" vertical="center" wrapText="1"/>
    </xf>
    <xf numFmtId="164" fontId="16" fillId="0" borderId="1" xfId="1" applyNumberFormat="1" applyFont="1" applyBorder="1" applyAlignment="1" applyProtection="1">
      <alignment horizontal="right" vertical="center" wrapText="1"/>
      <protection locked="0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 indent="1"/>
    </xf>
    <xf numFmtId="164" fontId="15" fillId="0" borderId="1" xfId="1" applyNumberFormat="1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>
      <alignment horizontal="left" vertical="center" wrapText="1" indent="1"/>
    </xf>
    <xf numFmtId="164" fontId="15" fillId="0" borderId="1" xfId="1" applyNumberFormat="1" applyFont="1" applyBorder="1" applyAlignment="1">
      <alignment horizontal="righ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vertical="center" wrapText="1"/>
    </xf>
    <xf numFmtId="0" fontId="15" fillId="0" borderId="1" xfId="1" applyFont="1" applyBorder="1" applyAlignment="1">
      <alignment horizontal="left" vertical="center" wrapText="1" indent="1"/>
    </xf>
    <xf numFmtId="0" fontId="15" fillId="0" borderId="1" xfId="1" applyFont="1" applyBorder="1" applyAlignment="1">
      <alignment horizontal="left" indent="6"/>
    </xf>
    <xf numFmtId="0" fontId="15" fillId="0" borderId="1" xfId="1" applyFont="1" applyBorder="1" applyAlignment="1">
      <alignment horizontal="left" vertical="center" wrapText="1" indent="6"/>
    </xf>
    <xf numFmtId="164" fontId="16" fillId="0" borderId="1" xfId="0" applyNumberFormat="1" applyFont="1" applyBorder="1" applyAlignment="1">
      <alignment horizontal="right" vertical="center" wrapText="1"/>
    </xf>
    <xf numFmtId="164" fontId="16" fillId="0" borderId="1" xfId="0" quotePrefix="1" applyNumberFormat="1" applyFont="1" applyBorder="1" applyAlignment="1">
      <alignment horizontal="right" vertical="center" wrapText="1"/>
    </xf>
    <xf numFmtId="164" fontId="16" fillId="0" borderId="1" xfId="1" applyNumberFormat="1" applyFont="1" applyBorder="1" applyAlignment="1">
      <alignment horizontal="right" vertical="center" wrapText="1" indent="1"/>
    </xf>
    <xf numFmtId="0" fontId="16" fillId="0" borderId="1" xfId="1" applyFont="1" applyBorder="1" applyAlignment="1">
      <alignment horizontal="right"/>
    </xf>
    <xf numFmtId="0" fontId="12" fillId="0" borderId="0" xfId="0" applyFont="1" applyAlignment="1">
      <alignment horizontal="right" vertical="center"/>
    </xf>
    <xf numFmtId="164" fontId="7" fillId="0" borderId="0" xfId="0" applyNumberFormat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/>
    </xf>
    <xf numFmtId="164" fontId="20" fillId="0" borderId="0" xfId="1" applyNumberFormat="1" applyFont="1" applyBorder="1" applyAlignment="1">
      <alignment horizontal="left" vertical="center"/>
    </xf>
    <xf numFmtId="164" fontId="20" fillId="0" borderId="0" xfId="1" applyNumberFormat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16" fillId="0" borderId="0" xfId="1" applyFont="1" applyAlignment="1">
      <alignment horizontal="center" vertical="center" wrapText="1"/>
    </xf>
    <xf numFmtId="49" fontId="16" fillId="0" borderId="0" xfId="1" applyNumberFormat="1" applyFont="1" applyAlignment="1">
      <alignment horizontal="left" vertical="center" wrapText="1"/>
    </xf>
    <xf numFmtId="164" fontId="16" fillId="0" borderId="0" xfId="1" applyNumberFormat="1" applyFont="1" applyAlignment="1">
      <alignment horizontal="center" vertical="center"/>
    </xf>
    <xf numFmtId="164" fontId="17" fillId="0" borderId="0" xfId="1" applyNumberFormat="1" applyFont="1" applyBorder="1" applyAlignment="1">
      <alignment horizontal="left" vertical="center"/>
    </xf>
    <xf numFmtId="164" fontId="17" fillId="0" borderId="0" xfId="1" applyNumberFormat="1" applyFont="1" applyAlignment="1">
      <alignment horizontal="left"/>
    </xf>
    <xf numFmtId="0" fontId="16" fillId="0" borderId="1" xfId="1" applyFont="1" applyBorder="1" applyAlignment="1">
      <alignment horizontal="left"/>
    </xf>
    <xf numFmtId="0" fontId="16" fillId="0" borderId="0" xfId="1" applyFont="1" applyAlignment="1">
      <alignment horizontal="center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Light16"/>
  <colors>
    <mruColors>
      <color rgb="FFAA4D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6"/>
  <sheetViews>
    <sheetView tabSelected="1" view="pageBreakPreview" zoomScale="60" zoomScaleNormal="100" workbookViewId="0">
      <selection activeCell="A2" sqref="A2:M2"/>
    </sheetView>
  </sheetViews>
  <sheetFormatPr defaultRowHeight="15" x14ac:dyDescent="0.25"/>
  <cols>
    <col min="1" max="1" width="6.7109375" customWidth="1"/>
    <col min="2" max="2" width="40.7109375" style="44" customWidth="1"/>
    <col min="3" max="3" width="13.5703125" customWidth="1"/>
    <col min="4" max="4" width="11.140625" bestFit="1" customWidth="1"/>
    <col min="5" max="5" width="13.5703125" customWidth="1"/>
    <col min="6" max="6" width="11.85546875" bestFit="1" customWidth="1"/>
    <col min="7" max="7" width="13.5703125" customWidth="1"/>
    <col min="8" max="8" width="40.42578125" style="44" customWidth="1"/>
    <col min="9" max="9" width="13.28515625" customWidth="1"/>
    <col min="10" max="10" width="11.140625" bestFit="1" customWidth="1"/>
    <col min="11" max="11" width="13.28515625" customWidth="1"/>
    <col min="12" max="12" width="12" bestFit="1" customWidth="1"/>
    <col min="13" max="13" width="13.42578125" customWidth="1"/>
  </cols>
  <sheetData>
    <row r="1" spans="1:13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7"/>
      <c r="M1" s="30" t="s">
        <v>338</v>
      </c>
    </row>
    <row r="2" spans="1:13" ht="24" customHeight="1" x14ac:dyDescent="0.25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3" ht="27" customHeight="1" x14ac:dyDescent="0.25">
      <c r="A3" s="115" t="s">
        <v>1</v>
      </c>
      <c r="B3" s="115"/>
      <c r="C3" s="3"/>
      <c r="D3" s="3"/>
      <c r="E3" s="3"/>
      <c r="F3" s="3"/>
      <c r="G3" s="3"/>
      <c r="H3" s="3"/>
      <c r="I3" s="17"/>
      <c r="J3" s="4"/>
      <c r="K3" s="4"/>
      <c r="L3" s="40"/>
      <c r="M3" s="31" t="s">
        <v>65</v>
      </c>
    </row>
    <row r="4" spans="1:13" x14ac:dyDescent="0.25">
      <c r="A4" s="116" t="s">
        <v>2</v>
      </c>
      <c r="B4" s="117" t="s">
        <v>3</v>
      </c>
      <c r="C4" s="118"/>
      <c r="D4" s="118"/>
      <c r="E4" s="118"/>
      <c r="F4" s="118"/>
      <c r="G4" s="119"/>
      <c r="H4" s="117" t="s">
        <v>4</v>
      </c>
      <c r="I4" s="118"/>
      <c r="J4" s="118"/>
      <c r="K4" s="118"/>
      <c r="L4" s="118"/>
      <c r="M4" s="119"/>
    </row>
    <row r="5" spans="1:13" ht="25.5" x14ac:dyDescent="0.25">
      <c r="A5" s="116"/>
      <c r="B5" s="32" t="s">
        <v>5</v>
      </c>
      <c r="C5" s="32" t="s">
        <v>319</v>
      </c>
      <c r="D5" s="32" t="s">
        <v>330</v>
      </c>
      <c r="E5" s="32" t="s">
        <v>331</v>
      </c>
      <c r="F5" s="32" t="s">
        <v>335</v>
      </c>
      <c r="G5" s="32" t="s">
        <v>334</v>
      </c>
      <c r="H5" s="32" t="s">
        <v>5</v>
      </c>
      <c r="I5" s="32" t="s">
        <v>319</v>
      </c>
      <c r="J5" s="32" t="s">
        <v>330</v>
      </c>
      <c r="K5" s="32" t="s">
        <v>331</v>
      </c>
      <c r="L5" s="32" t="s">
        <v>336</v>
      </c>
      <c r="M5" s="32" t="s">
        <v>334</v>
      </c>
    </row>
    <row r="6" spans="1:13" x14ac:dyDescent="0.25">
      <c r="A6" s="32">
        <v>1</v>
      </c>
      <c r="B6" s="32">
        <v>2</v>
      </c>
      <c r="C6" s="32" t="s">
        <v>6</v>
      </c>
      <c r="D6" s="32" t="s">
        <v>7</v>
      </c>
      <c r="E6" s="32" t="s">
        <v>8</v>
      </c>
      <c r="F6" s="32" t="s">
        <v>21</v>
      </c>
      <c r="G6" s="32" t="s">
        <v>24</v>
      </c>
      <c r="H6" s="32" t="s">
        <v>26</v>
      </c>
      <c r="I6" s="32" t="s">
        <v>29</v>
      </c>
      <c r="J6" s="32" t="s">
        <v>32</v>
      </c>
      <c r="K6" s="32" t="s">
        <v>35</v>
      </c>
      <c r="L6" s="32" t="s">
        <v>38</v>
      </c>
      <c r="M6" s="32" t="s">
        <v>41</v>
      </c>
    </row>
    <row r="7" spans="1:13" x14ac:dyDescent="0.25">
      <c r="A7" s="34" t="s">
        <v>9</v>
      </c>
      <c r="B7" s="41" t="s">
        <v>10</v>
      </c>
      <c r="C7" s="35">
        <v>18563330</v>
      </c>
      <c r="D7" s="35">
        <f>SUM(E7-C7)</f>
        <v>1211024</v>
      </c>
      <c r="E7" s="35">
        <v>19774354</v>
      </c>
      <c r="F7" s="35">
        <f>SUM(G7-E7)</f>
        <v>44060</v>
      </c>
      <c r="G7" s="35">
        <v>19818414</v>
      </c>
      <c r="H7" s="41" t="s">
        <v>11</v>
      </c>
      <c r="I7" s="35">
        <v>9810586</v>
      </c>
      <c r="J7" s="35">
        <f t="shared" ref="J7:J13" si="0">SUM(K7-I7)</f>
        <v>11014083</v>
      </c>
      <c r="K7" s="35">
        <v>20824669</v>
      </c>
      <c r="L7" s="35">
        <f t="shared" ref="L7:L13" si="1">SUM(M7-K7)</f>
        <v>2934735</v>
      </c>
      <c r="M7" s="35">
        <v>23759404</v>
      </c>
    </row>
    <row r="8" spans="1:13" ht="25.5" x14ac:dyDescent="0.25">
      <c r="A8" s="34" t="s">
        <v>12</v>
      </c>
      <c r="B8" s="41" t="s">
        <v>13</v>
      </c>
      <c r="C8" s="35">
        <v>2703508</v>
      </c>
      <c r="D8" s="35">
        <f>SUM(E8-C8)</f>
        <v>17356279</v>
      </c>
      <c r="E8" s="35">
        <v>20059787</v>
      </c>
      <c r="F8" s="35">
        <f>SUM(G8-E8)</f>
        <v>2491508</v>
      </c>
      <c r="G8" s="35">
        <v>22551295</v>
      </c>
      <c r="H8" s="41" t="s">
        <v>14</v>
      </c>
      <c r="I8" s="35">
        <v>1638345</v>
      </c>
      <c r="J8" s="35">
        <f t="shared" si="0"/>
        <v>1172841</v>
      </c>
      <c r="K8" s="35">
        <v>2811186</v>
      </c>
      <c r="L8" s="35">
        <f t="shared" si="1"/>
        <v>220580</v>
      </c>
      <c r="M8" s="35">
        <v>3031766</v>
      </c>
    </row>
    <row r="9" spans="1:13" x14ac:dyDescent="0.25">
      <c r="A9" s="34" t="s">
        <v>6</v>
      </c>
      <c r="B9" s="41" t="s">
        <v>15</v>
      </c>
      <c r="C9" s="35"/>
      <c r="D9" s="35"/>
      <c r="E9" s="35"/>
      <c r="F9" s="35"/>
      <c r="G9" s="35"/>
      <c r="H9" s="41" t="s">
        <v>16</v>
      </c>
      <c r="I9" s="35">
        <v>11771378</v>
      </c>
      <c r="J9" s="35">
        <f t="shared" si="0"/>
        <v>4646928</v>
      </c>
      <c r="K9" s="35">
        <v>16418306</v>
      </c>
      <c r="L9" s="35">
        <f t="shared" si="1"/>
        <v>770900</v>
      </c>
      <c r="M9" s="35">
        <v>17189206</v>
      </c>
    </row>
    <row r="10" spans="1:13" x14ac:dyDescent="0.25">
      <c r="A10" s="34" t="s">
        <v>7</v>
      </c>
      <c r="B10" s="41" t="s">
        <v>17</v>
      </c>
      <c r="C10" s="35">
        <v>2810418</v>
      </c>
      <c r="D10" s="35">
        <f>SUM(E10-C10)</f>
        <v>0</v>
      </c>
      <c r="E10" s="35">
        <v>2810418</v>
      </c>
      <c r="F10" s="35">
        <f>SUM(G10-E10)</f>
        <v>0</v>
      </c>
      <c r="G10" s="35">
        <v>2810418</v>
      </c>
      <c r="H10" s="41" t="s">
        <v>18</v>
      </c>
      <c r="I10" s="35">
        <v>2703000</v>
      </c>
      <c r="J10" s="35">
        <f t="shared" si="0"/>
        <v>85710</v>
      </c>
      <c r="K10" s="35">
        <v>2788710</v>
      </c>
      <c r="L10" s="35">
        <f t="shared" si="1"/>
        <v>-30210</v>
      </c>
      <c r="M10" s="35">
        <v>2758500</v>
      </c>
    </row>
    <row r="11" spans="1:13" x14ac:dyDescent="0.25">
      <c r="A11" s="34" t="s">
        <v>8</v>
      </c>
      <c r="B11" s="41" t="s">
        <v>19</v>
      </c>
      <c r="C11" s="35"/>
      <c r="D11" s="35"/>
      <c r="E11" s="35"/>
      <c r="F11" s="35"/>
      <c r="G11" s="35"/>
      <c r="H11" s="41" t="s">
        <v>20</v>
      </c>
      <c r="I11" s="35">
        <v>878254</v>
      </c>
      <c r="J11" s="35">
        <f t="shared" si="0"/>
        <v>0</v>
      </c>
      <c r="K11" s="35">
        <v>878254</v>
      </c>
      <c r="L11" s="35">
        <f t="shared" si="1"/>
        <v>60210</v>
      </c>
      <c r="M11" s="35">
        <v>938464</v>
      </c>
    </row>
    <row r="12" spans="1:13" x14ac:dyDescent="0.25">
      <c r="A12" s="34" t="s">
        <v>21</v>
      </c>
      <c r="B12" s="41" t="s">
        <v>22</v>
      </c>
      <c r="C12" s="35"/>
      <c r="D12" s="35"/>
      <c r="E12" s="35"/>
      <c r="F12" s="35"/>
      <c r="G12" s="35"/>
      <c r="H12" s="45" t="s">
        <v>23</v>
      </c>
      <c r="I12" s="35">
        <v>4552161</v>
      </c>
      <c r="J12" s="35">
        <f t="shared" si="0"/>
        <v>-1189210</v>
      </c>
      <c r="K12" s="35">
        <v>3362951</v>
      </c>
      <c r="L12" s="35">
        <f t="shared" si="1"/>
        <v>-2545325</v>
      </c>
      <c r="M12" s="35">
        <v>817626</v>
      </c>
    </row>
    <row r="13" spans="1:13" x14ac:dyDescent="0.25">
      <c r="A13" s="34" t="s">
        <v>24</v>
      </c>
      <c r="B13" s="41" t="s">
        <v>25</v>
      </c>
      <c r="C13" s="35">
        <v>161600</v>
      </c>
      <c r="D13" s="35">
        <f>SUM(E13-C13)</f>
        <v>0</v>
      </c>
      <c r="E13" s="35">
        <v>161600</v>
      </c>
      <c r="F13" s="35">
        <f>SUM(G13-E13)</f>
        <v>0</v>
      </c>
      <c r="G13" s="35">
        <v>161600</v>
      </c>
      <c r="H13" s="46"/>
      <c r="I13" s="35"/>
      <c r="J13" s="35">
        <f t="shared" si="0"/>
        <v>0</v>
      </c>
      <c r="K13" s="35"/>
      <c r="L13" s="35">
        <f t="shared" si="1"/>
        <v>0</v>
      </c>
      <c r="M13" s="35"/>
    </row>
    <row r="14" spans="1:13" x14ac:dyDescent="0.25">
      <c r="A14" s="32" t="s">
        <v>26</v>
      </c>
      <c r="B14" s="42" t="s">
        <v>27</v>
      </c>
      <c r="C14" s="36">
        <f>SUM(C7+C8+C10+C11+C13)</f>
        <v>24238856</v>
      </c>
      <c r="D14" s="36"/>
      <c r="E14" s="36">
        <f>SUM(E7+E8+E10+E11+E13)</f>
        <v>42806159</v>
      </c>
      <c r="F14" s="36"/>
      <c r="G14" s="36">
        <f>SUM(G7+G8+G10+G11+G13)</f>
        <v>45341727</v>
      </c>
      <c r="H14" s="42" t="s">
        <v>28</v>
      </c>
      <c r="I14" s="36">
        <f>SUM(I7:I13)</f>
        <v>31353724</v>
      </c>
      <c r="J14" s="36"/>
      <c r="K14" s="36">
        <f>SUM(K7:K13)</f>
        <v>47084076</v>
      </c>
      <c r="L14" s="36"/>
      <c r="M14" s="36">
        <f>SUM(M7:M13)</f>
        <v>48494966</v>
      </c>
    </row>
    <row r="15" spans="1:13" ht="25.5" x14ac:dyDescent="0.25">
      <c r="A15" s="37" t="s">
        <v>29</v>
      </c>
      <c r="B15" s="43" t="s">
        <v>30</v>
      </c>
      <c r="C15" s="38">
        <v>7857402</v>
      </c>
      <c r="D15" s="35">
        <f t="shared" ref="D15:F16" si="2">SUM(E15-C15)</f>
        <v>-2836951</v>
      </c>
      <c r="E15" s="38">
        <v>5020451</v>
      </c>
      <c r="F15" s="35">
        <f t="shared" si="2"/>
        <v>-70140</v>
      </c>
      <c r="G15" s="38">
        <v>4950311</v>
      </c>
      <c r="H15" s="41" t="s">
        <v>31</v>
      </c>
      <c r="I15" s="35"/>
      <c r="J15" s="38"/>
      <c r="K15" s="38"/>
      <c r="L15" s="38"/>
      <c r="M15" s="38"/>
    </row>
    <row r="16" spans="1:13" x14ac:dyDescent="0.25">
      <c r="A16" s="37" t="s">
        <v>32</v>
      </c>
      <c r="B16" s="41" t="s">
        <v>33</v>
      </c>
      <c r="C16" s="35">
        <v>7857402</v>
      </c>
      <c r="D16" s="35">
        <f t="shared" si="2"/>
        <v>-2836951</v>
      </c>
      <c r="E16" s="35">
        <v>5020451</v>
      </c>
      <c r="F16" s="35">
        <f t="shared" si="2"/>
        <v>-70140</v>
      </c>
      <c r="G16" s="35">
        <v>4950311</v>
      </c>
      <c r="H16" s="41" t="s">
        <v>34</v>
      </c>
      <c r="I16" s="35"/>
      <c r="J16" s="35"/>
      <c r="K16" s="35"/>
      <c r="L16" s="35"/>
      <c r="M16" s="35"/>
    </row>
    <row r="17" spans="1:13" x14ac:dyDescent="0.25">
      <c r="A17" s="37" t="s">
        <v>35</v>
      </c>
      <c r="B17" s="41" t="s">
        <v>36</v>
      </c>
      <c r="C17" s="35"/>
      <c r="D17" s="35"/>
      <c r="E17" s="35"/>
      <c r="F17" s="35"/>
      <c r="G17" s="35"/>
      <c r="H17" s="41" t="s">
        <v>37</v>
      </c>
      <c r="I17" s="35"/>
      <c r="J17" s="35"/>
      <c r="K17" s="35"/>
      <c r="L17" s="35"/>
      <c r="M17" s="35"/>
    </row>
    <row r="18" spans="1:13" x14ac:dyDescent="0.25">
      <c r="A18" s="37" t="s">
        <v>38</v>
      </c>
      <c r="B18" s="41" t="s">
        <v>39</v>
      </c>
      <c r="C18" s="35"/>
      <c r="D18" s="35"/>
      <c r="E18" s="35"/>
      <c r="F18" s="35"/>
      <c r="G18" s="35"/>
      <c r="H18" s="41" t="s">
        <v>40</v>
      </c>
      <c r="I18" s="35"/>
      <c r="J18" s="35"/>
      <c r="K18" s="35"/>
      <c r="L18" s="35"/>
      <c r="M18" s="35"/>
    </row>
    <row r="19" spans="1:13" x14ac:dyDescent="0.25">
      <c r="A19" s="37" t="s">
        <v>41</v>
      </c>
      <c r="B19" s="41" t="s">
        <v>42</v>
      </c>
      <c r="C19" s="35"/>
      <c r="D19" s="35"/>
      <c r="E19" s="35"/>
      <c r="F19" s="35"/>
      <c r="G19" s="35"/>
      <c r="H19" s="41" t="s">
        <v>43</v>
      </c>
      <c r="I19" s="35"/>
      <c r="J19" s="35"/>
      <c r="K19" s="35"/>
      <c r="L19" s="35"/>
      <c r="M19" s="35"/>
    </row>
    <row r="20" spans="1:13" ht="25.5" x14ac:dyDescent="0.25">
      <c r="A20" s="37" t="s">
        <v>44</v>
      </c>
      <c r="B20" s="43" t="s">
        <v>45</v>
      </c>
      <c r="C20" s="38">
        <f>SUM(C21:C22)</f>
        <v>0</v>
      </c>
      <c r="D20" s="38"/>
      <c r="E20" s="38"/>
      <c r="F20" s="38"/>
      <c r="G20" s="38"/>
      <c r="H20" s="41" t="s">
        <v>46</v>
      </c>
      <c r="I20" s="35"/>
      <c r="J20" s="38"/>
      <c r="K20" s="38"/>
      <c r="L20" s="38"/>
      <c r="M20" s="38"/>
    </row>
    <row r="21" spans="1:13" x14ac:dyDescent="0.25">
      <c r="A21" s="37" t="s">
        <v>47</v>
      </c>
      <c r="B21" s="41" t="s">
        <v>48</v>
      </c>
      <c r="C21" s="35"/>
      <c r="D21" s="35"/>
      <c r="E21" s="35"/>
      <c r="F21" s="35"/>
      <c r="G21" s="35"/>
      <c r="H21" s="41" t="s">
        <v>49</v>
      </c>
      <c r="I21" s="35">
        <v>742534</v>
      </c>
      <c r="J21" s="35">
        <f>SUM(K21-I21)</f>
        <v>0</v>
      </c>
      <c r="K21" s="35">
        <v>742534</v>
      </c>
      <c r="L21" s="35">
        <f>SUM(M21-K21)</f>
        <v>1054538</v>
      </c>
      <c r="M21" s="35">
        <v>1797072</v>
      </c>
    </row>
    <row r="22" spans="1:13" x14ac:dyDescent="0.25">
      <c r="A22" s="37" t="s">
        <v>50</v>
      </c>
      <c r="B22" s="41" t="s">
        <v>51</v>
      </c>
      <c r="C22" s="35"/>
      <c r="D22" s="35"/>
      <c r="E22" s="35"/>
      <c r="F22" s="35"/>
      <c r="G22" s="35"/>
      <c r="H22" s="47" t="s">
        <v>52</v>
      </c>
      <c r="I22" s="35"/>
      <c r="J22" s="35"/>
      <c r="K22" s="35"/>
      <c r="L22" s="35"/>
      <c r="M22" s="35"/>
    </row>
    <row r="23" spans="1:13" ht="25.5" x14ac:dyDescent="0.25">
      <c r="A23" s="32" t="s">
        <v>53</v>
      </c>
      <c r="B23" s="42" t="s">
        <v>54</v>
      </c>
      <c r="C23" s="36">
        <f>SUM(C15,C20)</f>
        <v>7857402</v>
      </c>
      <c r="D23" s="39">
        <f>SUM(E23-C23)</f>
        <v>-2836951</v>
      </c>
      <c r="E23" s="36">
        <f>SUM(E15,E20)</f>
        <v>5020451</v>
      </c>
      <c r="F23" s="39">
        <f>SUM(G23-E23)</f>
        <v>-70140</v>
      </c>
      <c r="G23" s="36">
        <f>SUM(G15,G20)</f>
        <v>4950311</v>
      </c>
      <c r="H23" s="42" t="s">
        <v>55</v>
      </c>
      <c r="I23" s="36">
        <f>SUM(I15:I22)</f>
        <v>742534</v>
      </c>
      <c r="J23" s="35">
        <f>SUM(K23-I23)</f>
        <v>0</v>
      </c>
      <c r="K23" s="36">
        <f>SUM(K15:K22)</f>
        <v>742534</v>
      </c>
      <c r="L23" s="35">
        <f>SUM(M23-K23)</f>
        <v>1054538</v>
      </c>
      <c r="M23" s="36">
        <f>SUM(M15:M22)</f>
        <v>1797072</v>
      </c>
    </row>
    <row r="24" spans="1:13" x14ac:dyDescent="0.25">
      <c r="A24" s="32" t="s">
        <v>56</v>
      </c>
      <c r="B24" s="42" t="s">
        <v>57</v>
      </c>
      <c r="C24" s="36">
        <f>SUM(C14,C23)</f>
        <v>32096258</v>
      </c>
      <c r="D24" s="39">
        <f>SUM(E24-C24)</f>
        <v>15730352</v>
      </c>
      <c r="E24" s="36">
        <f>SUM(E14,E23)</f>
        <v>47826610</v>
      </c>
      <c r="F24" s="39">
        <f>SUM(G24-E24)</f>
        <v>2465428</v>
      </c>
      <c r="G24" s="36">
        <f>SUM(G14,G23)</f>
        <v>50292038</v>
      </c>
      <c r="H24" s="42" t="s">
        <v>58</v>
      </c>
      <c r="I24" s="36">
        <f>SUM(I14,I23)</f>
        <v>32096258</v>
      </c>
      <c r="J24" s="39">
        <f>SUM(K24-I24)</f>
        <v>15730352</v>
      </c>
      <c r="K24" s="36">
        <f>SUM(K14,K23)</f>
        <v>47826610</v>
      </c>
      <c r="L24" s="39">
        <f>SUM(M24-K24)</f>
        <v>2465428</v>
      </c>
      <c r="M24" s="36">
        <f>SUM(M14,M23)</f>
        <v>50292038</v>
      </c>
    </row>
    <row r="25" spans="1:13" x14ac:dyDescent="0.25">
      <c r="A25" s="32" t="s">
        <v>59</v>
      </c>
      <c r="B25" s="42" t="s">
        <v>60</v>
      </c>
      <c r="C25" s="36"/>
      <c r="D25" s="36"/>
      <c r="E25" s="36"/>
      <c r="F25" s="36"/>
      <c r="G25" s="36"/>
      <c r="H25" s="42" t="s">
        <v>61</v>
      </c>
      <c r="I25" s="36"/>
      <c r="J25" s="36"/>
      <c r="K25" s="36"/>
      <c r="L25" s="36"/>
      <c r="M25" s="36"/>
    </row>
    <row r="26" spans="1:13" x14ac:dyDescent="0.25">
      <c r="A26" s="32" t="s">
        <v>62</v>
      </c>
      <c r="B26" s="42" t="s">
        <v>63</v>
      </c>
      <c r="C26" s="36"/>
      <c r="D26" s="36"/>
      <c r="E26" s="36"/>
      <c r="F26" s="36"/>
      <c r="G26" s="36"/>
      <c r="H26" s="42" t="s">
        <v>64</v>
      </c>
      <c r="I26" s="36"/>
      <c r="J26" s="36"/>
      <c r="K26" s="36"/>
      <c r="L26" s="36"/>
      <c r="M26" s="36"/>
    </row>
  </sheetData>
  <mergeCells count="6">
    <mergeCell ref="A1:K1"/>
    <mergeCell ref="A3:B3"/>
    <mergeCell ref="A4:A5"/>
    <mergeCell ref="B4:G4"/>
    <mergeCell ref="H4:M4"/>
    <mergeCell ref="A2:M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M29"/>
  <sheetViews>
    <sheetView zoomScale="90" zoomScaleNormal="90" workbookViewId="0">
      <selection activeCell="B7" sqref="B7"/>
    </sheetView>
  </sheetViews>
  <sheetFormatPr defaultRowHeight="15" x14ac:dyDescent="0.25"/>
  <cols>
    <col min="1" max="1" width="6.7109375" customWidth="1"/>
    <col min="2" max="2" width="44.140625" style="44" customWidth="1"/>
    <col min="3" max="3" width="15.140625" customWidth="1"/>
    <col min="4" max="4" width="11.140625" bestFit="1" customWidth="1"/>
    <col min="5" max="5" width="15.140625" customWidth="1"/>
    <col min="6" max="6" width="11.7109375" bestFit="1" customWidth="1"/>
    <col min="7" max="7" width="15.140625" customWidth="1"/>
    <col min="8" max="8" width="46.28515625" style="44" customWidth="1"/>
    <col min="9" max="9" width="12.42578125" customWidth="1"/>
    <col min="10" max="10" width="11.140625" bestFit="1" customWidth="1"/>
    <col min="11" max="11" width="12.42578125" customWidth="1"/>
    <col min="12" max="12" width="11.7109375" bestFit="1" customWidth="1"/>
    <col min="13" max="13" width="11.7109375" customWidth="1"/>
  </cols>
  <sheetData>
    <row r="1" spans="1:13" x14ac:dyDescent="0.25">
      <c r="A1" s="114" t="s">
        <v>103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ht="30" customHeight="1" x14ac:dyDescent="0.25">
      <c r="A2" s="123" t="s">
        <v>333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15.75" customHeight="1" x14ac:dyDescent="0.25">
      <c r="A3" s="122" t="s">
        <v>1</v>
      </c>
      <c r="B3" s="122"/>
      <c r="C3" s="2"/>
      <c r="D3" s="2"/>
      <c r="E3" s="2"/>
      <c r="F3" s="2"/>
      <c r="G3" s="2"/>
      <c r="H3" s="1"/>
      <c r="J3" s="2"/>
      <c r="M3" s="55" t="s">
        <v>65</v>
      </c>
    </row>
    <row r="4" spans="1:13" ht="15.75" customHeight="1" x14ac:dyDescent="0.25">
      <c r="A4" s="121" t="s">
        <v>2</v>
      </c>
      <c r="B4" s="121" t="s">
        <v>3</v>
      </c>
      <c r="C4" s="121"/>
      <c r="D4" s="121"/>
      <c r="E4" s="121"/>
      <c r="F4" s="48"/>
      <c r="G4" s="48"/>
      <c r="H4" s="121" t="s">
        <v>4</v>
      </c>
      <c r="I4" s="121"/>
      <c r="J4" s="121"/>
      <c r="K4" s="121"/>
      <c r="L4" s="33"/>
      <c r="M4" s="33"/>
    </row>
    <row r="5" spans="1:13" ht="25.5" x14ac:dyDescent="0.25">
      <c r="A5" s="121"/>
      <c r="B5" s="48" t="s">
        <v>5</v>
      </c>
      <c r="C5" s="48" t="s">
        <v>319</v>
      </c>
      <c r="D5" s="48" t="s">
        <v>330</v>
      </c>
      <c r="E5" s="48" t="s">
        <v>331</v>
      </c>
      <c r="F5" s="48" t="s">
        <v>335</v>
      </c>
      <c r="G5" s="48" t="s">
        <v>334</v>
      </c>
      <c r="H5" s="48" t="s">
        <v>5</v>
      </c>
      <c r="I5" s="48" t="s">
        <v>319</v>
      </c>
      <c r="J5" s="48" t="s">
        <v>330</v>
      </c>
      <c r="K5" s="48" t="s">
        <v>331</v>
      </c>
      <c r="L5" s="48" t="s">
        <v>335</v>
      </c>
      <c r="M5" s="48" t="s">
        <v>334</v>
      </c>
    </row>
    <row r="6" spans="1:13" x14ac:dyDescent="0.25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</row>
    <row r="7" spans="1:13" ht="25.5" x14ac:dyDescent="0.25">
      <c r="A7" s="49" t="s">
        <v>9</v>
      </c>
      <c r="B7" s="56" t="s">
        <v>66</v>
      </c>
      <c r="C7" s="50">
        <v>6329761</v>
      </c>
      <c r="D7" s="50">
        <f>E7-C7</f>
        <v>0</v>
      </c>
      <c r="E7" s="50">
        <v>6329761</v>
      </c>
      <c r="F7" s="50">
        <f>G7-E7</f>
        <v>0</v>
      </c>
      <c r="G7" s="50">
        <v>6329761</v>
      </c>
      <c r="H7" s="56" t="s">
        <v>67</v>
      </c>
      <c r="I7" s="50"/>
      <c r="J7" s="50">
        <f t="shared" ref="J7:J12" si="0">K7-I7</f>
        <v>0</v>
      </c>
      <c r="K7" s="50"/>
      <c r="L7" s="50">
        <f t="shared" ref="L7:L12" si="1">M7-K7</f>
        <v>15100010</v>
      </c>
      <c r="M7" s="50">
        <v>15100010</v>
      </c>
    </row>
    <row r="8" spans="1:13" x14ac:dyDescent="0.25">
      <c r="A8" s="49" t="s">
        <v>12</v>
      </c>
      <c r="B8" s="56" t="s">
        <v>68</v>
      </c>
      <c r="C8" s="50">
        <v>6329761</v>
      </c>
      <c r="D8" s="50">
        <f>E8-C8</f>
        <v>0</v>
      </c>
      <c r="E8" s="50">
        <v>6329761</v>
      </c>
      <c r="F8" s="50">
        <f>G8-E8</f>
        <v>0</v>
      </c>
      <c r="G8" s="50">
        <v>6329761</v>
      </c>
      <c r="H8" s="56" t="s">
        <v>69</v>
      </c>
      <c r="I8" s="50"/>
      <c r="J8" s="50">
        <f t="shared" si="0"/>
        <v>0</v>
      </c>
      <c r="K8" s="50"/>
      <c r="L8" s="50">
        <f t="shared" si="1"/>
        <v>11191240</v>
      </c>
      <c r="M8" s="50">
        <v>11191240</v>
      </c>
    </row>
    <row r="9" spans="1:13" x14ac:dyDescent="0.25">
      <c r="A9" s="49" t="s">
        <v>6</v>
      </c>
      <c r="B9" s="56" t="s">
        <v>70</v>
      </c>
      <c r="C9" s="50"/>
      <c r="D9" s="50"/>
      <c r="E9" s="50"/>
      <c r="F9" s="50"/>
      <c r="G9" s="50"/>
      <c r="H9" s="56" t="s">
        <v>71</v>
      </c>
      <c r="I9" s="50">
        <v>10325100</v>
      </c>
      <c r="J9" s="50">
        <f t="shared" si="0"/>
        <v>7142791</v>
      </c>
      <c r="K9" s="50">
        <v>17467891</v>
      </c>
      <c r="L9" s="50">
        <f t="shared" si="1"/>
        <v>-15029870</v>
      </c>
      <c r="M9" s="50">
        <v>2438021</v>
      </c>
    </row>
    <row r="10" spans="1:13" x14ac:dyDescent="0.25">
      <c r="A10" s="49" t="s">
        <v>7</v>
      </c>
      <c r="B10" s="56" t="s">
        <v>72</v>
      </c>
      <c r="C10" s="50"/>
      <c r="D10" s="50"/>
      <c r="E10" s="50"/>
      <c r="F10" s="50"/>
      <c r="G10" s="50"/>
      <c r="H10" s="56" t="s">
        <v>73</v>
      </c>
      <c r="I10" s="50">
        <v>6329761</v>
      </c>
      <c r="J10" s="50">
        <f t="shared" si="0"/>
        <v>0</v>
      </c>
      <c r="K10" s="50">
        <v>6329761</v>
      </c>
      <c r="L10" s="50">
        <f t="shared" si="1"/>
        <v>-6329761</v>
      </c>
      <c r="M10" s="50"/>
    </row>
    <row r="11" spans="1:13" x14ac:dyDescent="0.25">
      <c r="A11" s="49" t="s">
        <v>8</v>
      </c>
      <c r="B11" s="56" t="s">
        <v>74</v>
      </c>
      <c r="C11" s="50"/>
      <c r="D11" s="50"/>
      <c r="E11" s="50"/>
      <c r="F11" s="50"/>
      <c r="G11" s="50"/>
      <c r="H11" s="56" t="s">
        <v>75</v>
      </c>
      <c r="I11" s="50"/>
      <c r="J11" s="50">
        <f t="shared" si="0"/>
        <v>0</v>
      </c>
      <c r="K11" s="50"/>
      <c r="L11" s="50">
        <f t="shared" si="1"/>
        <v>0</v>
      </c>
      <c r="M11" s="50"/>
    </row>
    <row r="12" spans="1:13" x14ac:dyDescent="0.25">
      <c r="A12" s="49" t="s">
        <v>21</v>
      </c>
      <c r="B12" s="56" t="s">
        <v>76</v>
      </c>
      <c r="C12" s="50"/>
      <c r="D12" s="50"/>
      <c r="E12" s="50">
        <v>2700000</v>
      </c>
      <c r="F12" s="50"/>
      <c r="G12" s="50">
        <v>2700000</v>
      </c>
      <c r="H12" s="57" t="s">
        <v>77</v>
      </c>
      <c r="I12" s="50"/>
      <c r="J12" s="50">
        <f t="shared" si="0"/>
        <v>0</v>
      </c>
      <c r="K12" s="50"/>
      <c r="L12" s="50">
        <f t="shared" si="1"/>
        <v>0</v>
      </c>
      <c r="M12" s="50"/>
    </row>
    <row r="13" spans="1:13" x14ac:dyDescent="0.25">
      <c r="A13" s="48" t="s">
        <v>24</v>
      </c>
      <c r="B13" s="58" t="s">
        <v>78</v>
      </c>
      <c r="C13" s="51">
        <f>SUM(C7,C9,C10,C12)</f>
        <v>6329761</v>
      </c>
      <c r="D13" s="51"/>
      <c r="E13" s="51">
        <f>SUM(E7,E9,E10,E12)</f>
        <v>9029761</v>
      </c>
      <c r="F13" s="51"/>
      <c r="G13" s="51">
        <f>SUM(G7,G9,G10,G12)</f>
        <v>9029761</v>
      </c>
      <c r="H13" s="58" t="s">
        <v>79</v>
      </c>
      <c r="I13" s="51">
        <f>SUM(I7,I9,I11,I12)</f>
        <v>10325100</v>
      </c>
      <c r="J13" s="51"/>
      <c r="K13" s="51">
        <f>SUM(K7,K9,K11,K12)</f>
        <v>17467891</v>
      </c>
      <c r="L13" s="51"/>
      <c r="M13" s="51">
        <f>SUM(M7,M9,M11,M12)</f>
        <v>17538031</v>
      </c>
    </row>
    <row r="14" spans="1:13" x14ac:dyDescent="0.25">
      <c r="A14" s="52" t="s">
        <v>26</v>
      </c>
      <c r="B14" s="59" t="s">
        <v>80</v>
      </c>
      <c r="C14" s="53">
        <v>3995339</v>
      </c>
      <c r="D14" s="50">
        <f t="shared" ref="D14:D15" si="2">E14-C14</f>
        <v>4442791</v>
      </c>
      <c r="E14" s="53">
        <v>8438130</v>
      </c>
      <c r="F14" s="50">
        <f t="shared" ref="F14:F15" si="3">G14-E14</f>
        <v>70140</v>
      </c>
      <c r="G14" s="53">
        <v>8508270</v>
      </c>
      <c r="H14" s="56" t="s">
        <v>31</v>
      </c>
      <c r="I14" s="50"/>
      <c r="J14" s="53"/>
      <c r="K14" s="53"/>
      <c r="L14" s="53"/>
      <c r="M14" s="53"/>
    </row>
    <row r="15" spans="1:13" x14ac:dyDescent="0.25">
      <c r="A15" s="52" t="s">
        <v>29</v>
      </c>
      <c r="B15" s="56" t="s">
        <v>81</v>
      </c>
      <c r="C15" s="50">
        <v>3995339</v>
      </c>
      <c r="D15" s="50">
        <f t="shared" si="2"/>
        <v>4442791</v>
      </c>
      <c r="E15" s="50">
        <v>8438130</v>
      </c>
      <c r="F15" s="50">
        <f t="shared" si="3"/>
        <v>70140</v>
      </c>
      <c r="G15" s="50">
        <v>8508270</v>
      </c>
      <c r="H15" s="56" t="s">
        <v>82</v>
      </c>
      <c r="I15" s="50"/>
      <c r="J15" s="50"/>
      <c r="K15" s="50"/>
      <c r="L15" s="50"/>
      <c r="M15" s="50"/>
    </row>
    <row r="16" spans="1:13" x14ac:dyDescent="0.25">
      <c r="A16" s="52" t="s">
        <v>32</v>
      </c>
      <c r="B16" s="56" t="s">
        <v>83</v>
      </c>
      <c r="C16" s="50"/>
      <c r="D16" s="50"/>
      <c r="E16" s="50"/>
      <c r="F16" s="50"/>
      <c r="G16" s="50"/>
      <c r="H16" s="56" t="s">
        <v>37</v>
      </c>
      <c r="I16" s="50"/>
      <c r="J16" s="50"/>
      <c r="K16" s="50"/>
      <c r="L16" s="50"/>
      <c r="M16" s="50"/>
    </row>
    <row r="17" spans="1:13" x14ac:dyDescent="0.25">
      <c r="A17" s="52" t="s">
        <v>35</v>
      </c>
      <c r="B17" s="56" t="s">
        <v>84</v>
      </c>
      <c r="C17" s="50"/>
      <c r="D17" s="50"/>
      <c r="E17" s="50"/>
      <c r="F17" s="50"/>
      <c r="G17" s="50"/>
      <c r="H17" s="56" t="s">
        <v>40</v>
      </c>
      <c r="I17" s="50"/>
      <c r="J17" s="50"/>
      <c r="K17" s="50"/>
      <c r="L17" s="50"/>
      <c r="M17" s="50"/>
    </row>
    <row r="18" spans="1:13" x14ac:dyDescent="0.25">
      <c r="A18" s="52" t="s">
        <v>38</v>
      </c>
      <c r="B18" s="56" t="s">
        <v>85</v>
      </c>
      <c r="C18" s="50"/>
      <c r="D18" s="50"/>
      <c r="E18" s="50"/>
      <c r="F18" s="50"/>
      <c r="G18" s="50"/>
      <c r="H18" s="56" t="s">
        <v>43</v>
      </c>
      <c r="I18" s="50"/>
      <c r="J18" s="50"/>
      <c r="K18" s="50"/>
      <c r="L18" s="50"/>
      <c r="M18" s="50"/>
    </row>
    <row r="19" spans="1:13" x14ac:dyDescent="0.25">
      <c r="A19" s="52" t="s">
        <v>41</v>
      </c>
      <c r="B19" s="56" t="s">
        <v>86</v>
      </c>
      <c r="C19" s="50"/>
      <c r="D19" s="50"/>
      <c r="E19" s="50"/>
      <c r="F19" s="50"/>
      <c r="G19" s="50"/>
      <c r="H19" s="56" t="s">
        <v>87</v>
      </c>
      <c r="I19" s="50"/>
      <c r="J19" s="50"/>
      <c r="K19" s="50"/>
      <c r="L19" s="50"/>
      <c r="M19" s="50"/>
    </row>
    <row r="20" spans="1:13" ht="25.5" x14ac:dyDescent="0.25">
      <c r="A20" s="52" t="s">
        <v>44</v>
      </c>
      <c r="B20" s="59" t="s">
        <v>88</v>
      </c>
      <c r="C20" s="53"/>
      <c r="D20" s="53"/>
      <c r="E20" s="53"/>
      <c r="F20" s="53"/>
      <c r="G20" s="53"/>
      <c r="H20" s="56" t="s">
        <v>89</v>
      </c>
      <c r="I20" s="50"/>
      <c r="J20" s="53"/>
      <c r="K20" s="53"/>
      <c r="L20" s="53"/>
      <c r="M20" s="53"/>
    </row>
    <row r="21" spans="1:13" x14ac:dyDescent="0.25">
      <c r="A21" s="52" t="s">
        <v>47</v>
      </c>
      <c r="B21" s="56" t="s">
        <v>90</v>
      </c>
      <c r="C21" s="50"/>
      <c r="D21" s="50"/>
      <c r="E21" s="50"/>
      <c r="F21" s="50"/>
      <c r="G21" s="50"/>
      <c r="H21" s="56" t="s">
        <v>91</v>
      </c>
      <c r="I21" s="50"/>
      <c r="J21" s="50"/>
      <c r="K21" s="50"/>
      <c r="L21" s="50"/>
      <c r="M21" s="50"/>
    </row>
    <row r="22" spans="1:13" x14ac:dyDescent="0.25">
      <c r="A22" s="52" t="s">
        <v>50</v>
      </c>
      <c r="B22" s="56" t="s">
        <v>92</v>
      </c>
      <c r="C22" s="50"/>
      <c r="D22" s="50"/>
      <c r="E22" s="50"/>
      <c r="F22" s="50"/>
      <c r="G22" s="50"/>
      <c r="H22" s="57"/>
      <c r="I22" s="50"/>
      <c r="J22" s="50"/>
      <c r="K22" s="50"/>
      <c r="L22" s="50"/>
      <c r="M22" s="50"/>
    </row>
    <row r="23" spans="1:13" x14ac:dyDescent="0.25">
      <c r="A23" s="52" t="s">
        <v>53</v>
      </c>
      <c r="B23" s="56" t="s">
        <v>93</v>
      </c>
      <c r="C23" s="50"/>
      <c r="D23" s="50"/>
      <c r="E23" s="50"/>
      <c r="F23" s="50"/>
      <c r="G23" s="50"/>
      <c r="H23" s="57"/>
      <c r="I23" s="50"/>
      <c r="J23" s="50"/>
      <c r="K23" s="50"/>
      <c r="L23" s="50"/>
      <c r="M23" s="50"/>
    </row>
    <row r="24" spans="1:13" x14ac:dyDescent="0.25">
      <c r="A24" s="52" t="s">
        <v>56</v>
      </c>
      <c r="B24" s="56" t="s">
        <v>94</v>
      </c>
      <c r="C24" s="50"/>
      <c r="D24" s="50"/>
      <c r="E24" s="50"/>
      <c r="F24" s="50"/>
      <c r="G24" s="50"/>
      <c r="H24" s="57"/>
      <c r="I24" s="50"/>
      <c r="J24" s="50"/>
      <c r="K24" s="50"/>
      <c r="L24" s="50"/>
      <c r="M24" s="50"/>
    </row>
    <row r="25" spans="1:13" x14ac:dyDescent="0.25">
      <c r="A25" s="52" t="s">
        <v>59</v>
      </c>
      <c r="B25" s="56" t="s">
        <v>95</v>
      </c>
      <c r="C25" s="50"/>
      <c r="D25" s="50"/>
      <c r="E25" s="50"/>
      <c r="F25" s="50"/>
      <c r="G25" s="50"/>
      <c r="H25" s="57"/>
      <c r="I25" s="50"/>
      <c r="J25" s="50"/>
      <c r="K25" s="50"/>
      <c r="L25" s="50"/>
      <c r="M25" s="50"/>
    </row>
    <row r="26" spans="1:13" ht="26.25" customHeight="1" x14ac:dyDescent="0.25">
      <c r="A26" s="48" t="s">
        <v>62</v>
      </c>
      <c r="B26" s="58" t="s">
        <v>96</v>
      </c>
      <c r="C26" s="51">
        <f>SUM(C14,C20)</f>
        <v>3995339</v>
      </c>
      <c r="D26" s="54">
        <f>E26-C26</f>
        <v>4442791</v>
      </c>
      <c r="E26" s="51">
        <f>SUM(E14,E20)</f>
        <v>8438130</v>
      </c>
      <c r="F26" s="54">
        <f>G26-E26</f>
        <v>70140</v>
      </c>
      <c r="G26" s="51">
        <f>SUM(G14,G20)</f>
        <v>8508270</v>
      </c>
      <c r="H26" s="58" t="s">
        <v>97</v>
      </c>
      <c r="I26" s="51">
        <f>SUM(I14:I25)</f>
        <v>0</v>
      </c>
      <c r="J26" s="51"/>
      <c r="K26" s="51"/>
      <c r="L26" s="51"/>
      <c r="M26" s="51"/>
    </row>
    <row r="27" spans="1:13" x14ac:dyDescent="0.25">
      <c r="A27" s="48" t="s">
        <v>98</v>
      </c>
      <c r="B27" s="58" t="s">
        <v>99</v>
      </c>
      <c r="C27" s="51">
        <f>SUM(C13,C26)</f>
        <v>10325100</v>
      </c>
      <c r="D27" s="54">
        <f>E27-C27</f>
        <v>7142791</v>
      </c>
      <c r="E27" s="51">
        <f>SUM(E13,E26)</f>
        <v>17467891</v>
      </c>
      <c r="F27" s="54">
        <f>G27-E27</f>
        <v>70140</v>
      </c>
      <c r="G27" s="51">
        <f>SUM(G13,G26)</f>
        <v>17538031</v>
      </c>
      <c r="H27" s="58" t="s">
        <v>100</v>
      </c>
      <c r="I27" s="51">
        <f>SUM(I13,I26)</f>
        <v>10325100</v>
      </c>
      <c r="J27" s="54">
        <f>K27-I27</f>
        <v>7142791</v>
      </c>
      <c r="K27" s="51">
        <f>SUM(K13,K26)</f>
        <v>17467891</v>
      </c>
      <c r="L27" s="54">
        <f>M27-K27</f>
        <v>70140</v>
      </c>
      <c r="M27" s="51">
        <f>SUM(M13,M26)</f>
        <v>17538031</v>
      </c>
    </row>
    <row r="28" spans="1:13" x14ac:dyDescent="0.25">
      <c r="A28" s="48" t="s">
        <v>101</v>
      </c>
      <c r="B28" s="58" t="s">
        <v>60</v>
      </c>
      <c r="C28" s="51"/>
      <c r="D28" s="51"/>
      <c r="E28" s="51"/>
      <c r="F28" s="51"/>
      <c r="G28" s="51"/>
      <c r="H28" s="58" t="s">
        <v>61</v>
      </c>
      <c r="I28" s="51"/>
      <c r="J28" s="51"/>
      <c r="K28" s="51"/>
      <c r="L28" s="51"/>
      <c r="M28" s="51"/>
    </row>
    <row r="29" spans="1:13" x14ac:dyDescent="0.25">
      <c r="A29" s="48" t="s">
        <v>102</v>
      </c>
      <c r="B29" s="58" t="s">
        <v>63</v>
      </c>
      <c r="C29" s="51"/>
      <c r="D29" s="51"/>
      <c r="E29" s="51"/>
      <c r="F29" s="51"/>
      <c r="G29" s="51"/>
      <c r="H29" s="58" t="s">
        <v>64</v>
      </c>
      <c r="I29" s="51"/>
      <c r="J29" s="51"/>
      <c r="K29" s="51"/>
      <c r="L29" s="51"/>
      <c r="M29" s="51"/>
    </row>
  </sheetData>
  <mergeCells count="6">
    <mergeCell ref="A1:M1"/>
    <mergeCell ref="A4:A5"/>
    <mergeCell ref="A3:B3"/>
    <mergeCell ref="B4:E4"/>
    <mergeCell ref="H4:K4"/>
    <mergeCell ref="A2:M2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G153"/>
  <sheetViews>
    <sheetView view="pageBreakPreview" zoomScale="50" zoomScaleNormal="100" zoomScaleSheetLayoutView="50" workbookViewId="0">
      <selection activeCell="B15" sqref="B1:B1048576"/>
    </sheetView>
  </sheetViews>
  <sheetFormatPr defaultRowHeight="15" x14ac:dyDescent="0.25"/>
  <cols>
    <col min="1" max="1" width="6.140625" style="17" bestFit="1" customWidth="1"/>
    <col min="2" max="2" width="73.85546875" style="93" customWidth="1"/>
    <col min="3" max="3" width="16.5703125" style="17" customWidth="1"/>
    <col min="4" max="4" width="13.28515625" style="17" bestFit="1" customWidth="1"/>
    <col min="5" max="5" width="17.140625" style="17" customWidth="1"/>
    <col min="6" max="6" width="13.5703125" style="17" customWidth="1"/>
    <col min="7" max="7" width="15" style="17" customWidth="1"/>
    <col min="8" max="16384" width="9.140625" style="17"/>
  </cols>
  <sheetData>
    <row r="1" spans="1:7" ht="15.75" x14ac:dyDescent="0.25">
      <c r="A1" s="124" t="s">
        <v>104</v>
      </c>
      <c r="B1" s="124"/>
      <c r="C1" s="124"/>
      <c r="D1" s="124"/>
      <c r="E1" s="124"/>
      <c r="F1" s="124"/>
      <c r="G1" s="124"/>
    </row>
    <row r="2" spans="1:7" x14ac:dyDescent="0.25">
      <c r="A2" s="126"/>
      <c r="B2" s="126"/>
      <c r="D2" s="67"/>
      <c r="G2" s="67" t="s">
        <v>65</v>
      </c>
    </row>
    <row r="3" spans="1:7" ht="31.5" x14ac:dyDescent="0.25">
      <c r="A3" s="68" t="s">
        <v>2</v>
      </c>
      <c r="B3" s="69" t="s">
        <v>105</v>
      </c>
      <c r="C3" s="69" t="s">
        <v>319</v>
      </c>
      <c r="D3" s="69" t="s">
        <v>330</v>
      </c>
      <c r="E3" s="69" t="s">
        <v>331</v>
      </c>
      <c r="F3" s="69" t="s">
        <v>335</v>
      </c>
      <c r="G3" s="69" t="s">
        <v>334</v>
      </c>
    </row>
    <row r="4" spans="1:7" ht="15.75" x14ac:dyDescent="0.25">
      <c r="A4" s="68">
        <v>1</v>
      </c>
      <c r="B4" s="69">
        <v>2</v>
      </c>
      <c r="C4" s="69">
        <v>3</v>
      </c>
      <c r="D4" s="69">
        <v>4</v>
      </c>
      <c r="E4" s="69">
        <v>5</v>
      </c>
      <c r="F4" s="69">
        <v>6</v>
      </c>
      <c r="G4" s="69">
        <v>7</v>
      </c>
    </row>
    <row r="5" spans="1:7" ht="15.75" x14ac:dyDescent="0.25">
      <c r="A5" s="68" t="s">
        <v>9</v>
      </c>
      <c r="B5" s="70" t="s">
        <v>106</v>
      </c>
      <c r="C5" s="71">
        <f>SUM(C6:C11)</f>
        <v>18563330</v>
      </c>
      <c r="D5" s="72">
        <f>SUM(E5-C5)</f>
        <v>1211024</v>
      </c>
      <c r="E5" s="71">
        <f>SUM(E6:E11)</f>
        <v>19774354</v>
      </c>
      <c r="F5" s="72">
        <f>SUM(G5-E5)</f>
        <v>44060</v>
      </c>
      <c r="G5" s="71">
        <f>SUM(G6:G11)</f>
        <v>19818414</v>
      </c>
    </row>
    <row r="6" spans="1:7" ht="15.75" x14ac:dyDescent="0.25">
      <c r="A6" s="73" t="s">
        <v>107</v>
      </c>
      <c r="B6" s="64" t="s">
        <v>108</v>
      </c>
      <c r="C6" s="74">
        <v>10910890</v>
      </c>
      <c r="D6" s="74">
        <f>SUM(E6-C6)</f>
        <v>0</v>
      </c>
      <c r="E6" s="74">
        <v>10910890</v>
      </c>
      <c r="F6" s="74">
        <f>SUM(G6-E6)</f>
        <v>0</v>
      </c>
      <c r="G6" s="74">
        <v>10910890</v>
      </c>
    </row>
    <row r="7" spans="1:7" ht="15.75" x14ac:dyDescent="0.25">
      <c r="A7" s="73" t="s">
        <v>109</v>
      </c>
      <c r="B7" s="64" t="s">
        <v>110</v>
      </c>
      <c r="C7" s="74"/>
      <c r="D7" s="74"/>
      <c r="E7" s="74"/>
      <c r="F7" s="74"/>
      <c r="G7" s="74"/>
    </row>
    <row r="8" spans="1:7" ht="15.75" x14ac:dyDescent="0.25">
      <c r="A8" s="73" t="s">
        <v>111</v>
      </c>
      <c r="B8" s="64" t="s">
        <v>112</v>
      </c>
      <c r="C8" s="74">
        <v>5852440</v>
      </c>
      <c r="D8" s="74">
        <f>SUM(E8-C8)</f>
        <v>1211024</v>
      </c>
      <c r="E8" s="74">
        <v>7063464</v>
      </c>
      <c r="F8" s="74">
        <f>SUM(G8-E8)</f>
        <v>44060</v>
      </c>
      <c r="G8" s="74">
        <v>7107524</v>
      </c>
    </row>
    <row r="9" spans="1:7" ht="15.75" x14ac:dyDescent="0.25">
      <c r="A9" s="73" t="s">
        <v>113</v>
      </c>
      <c r="B9" s="64" t="s">
        <v>114</v>
      </c>
      <c r="C9" s="74">
        <v>1800000</v>
      </c>
      <c r="D9" s="74">
        <f t="shared" ref="D9:D11" si="0">SUM(E9-C9)</f>
        <v>0</v>
      </c>
      <c r="E9" s="74">
        <v>1800000</v>
      </c>
      <c r="F9" s="74">
        <f t="shared" ref="F9:F11" si="1">SUM(G9-E9)</f>
        <v>0</v>
      </c>
      <c r="G9" s="74">
        <v>1800000</v>
      </c>
    </row>
    <row r="10" spans="1:7" ht="15.75" x14ac:dyDescent="0.25">
      <c r="A10" s="73" t="s">
        <v>115</v>
      </c>
      <c r="B10" s="64" t="s">
        <v>116</v>
      </c>
      <c r="C10" s="74"/>
      <c r="D10" s="74">
        <f t="shared" si="0"/>
        <v>0</v>
      </c>
      <c r="E10" s="74"/>
      <c r="F10" s="74">
        <f t="shared" si="1"/>
        <v>0</v>
      </c>
      <c r="G10" s="74"/>
    </row>
    <row r="11" spans="1:7" ht="15.75" x14ac:dyDescent="0.25">
      <c r="A11" s="73" t="s">
        <v>117</v>
      </c>
      <c r="B11" s="64" t="s">
        <v>118</v>
      </c>
      <c r="C11" s="74"/>
      <c r="D11" s="74">
        <f t="shared" si="0"/>
        <v>0</v>
      </c>
      <c r="E11" s="74"/>
      <c r="F11" s="74">
        <f t="shared" si="1"/>
        <v>0</v>
      </c>
      <c r="G11" s="74"/>
    </row>
    <row r="12" spans="1:7" ht="15.75" x14ac:dyDescent="0.25">
      <c r="A12" s="68" t="s">
        <v>12</v>
      </c>
      <c r="B12" s="65" t="s">
        <v>119</v>
      </c>
      <c r="C12" s="71">
        <f>SUM(C13:C17)</f>
        <v>2703508</v>
      </c>
      <c r="D12" s="72">
        <f>SUM(E12-C12)</f>
        <v>17356279</v>
      </c>
      <c r="E12" s="71">
        <f>SUM(E13:E17)</f>
        <v>20059787</v>
      </c>
      <c r="F12" s="72">
        <f>SUM(G12-E12)</f>
        <v>2491508</v>
      </c>
      <c r="G12" s="71">
        <f>SUM(G13:G17)</f>
        <v>22551295</v>
      </c>
    </row>
    <row r="13" spans="1:7" ht="15.75" x14ac:dyDescent="0.25">
      <c r="A13" s="73" t="s">
        <v>120</v>
      </c>
      <c r="B13" s="64" t="s">
        <v>121</v>
      </c>
      <c r="C13" s="74"/>
      <c r="D13" s="74"/>
      <c r="E13" s="74"/>
      <c r="F13" s="74"/>
      <c r="G13" s="74"/>
    </row>
    <row r="14" spans="1:7" ht="15.75" x14ac:dyDescent="0.25">
      <c r="A14" s="73" t="s">
        <v>122</v>
      </c>
      <c r="B14" s="64" t="s">
        <v>123</v>
      </c>
      <c r="C14" s="74"/>
      <c r="D14" s="74"/>
      <c r="E14" s="74"/>
      <c r="F14" s="74"/>
      <c r="G14" s="74"/>
    </row>
    <row r="15" spans="1:7" ht="15.75" x14ac:dyDescent="0.25">
      <c r="A15" s="73" t="s">
        <v>124</v>
      </c>
      <c r="B15" s="64" t="s">
        <v>125</v>
      </c>
      <c r="C15" s="74"/>
      <c r="D15" s="74"/>
      <c r="E15" s="74"/>
      <c r="F15" s="74"/>
      <c r="G15" s="74"/>
    </row>
    <row r="16" spans="1:7" ht="15.75" x14ac:dyDescent="0.25">
      <c r="A16" s="73" t="s">
        <v>126</v>
      </c>
      <c r="B16" s="64" t="s">
        <v>127</v>
      </c>
      <c r="C16" s="74"/>
      <c r="D16" s="74"/>
      <c r="E16" s="74"/>
      <c r="F16" s="74"/>
      <c r="G16" s="74"/>
    </row>
    <row r="17" spans="1:7" ht="15.75" x14ac:dyDescent="0.25">
      <c r="A17" s="73" t="s">
        <v>128</v>
      </c>
      <c r="B17" s="64" t="s">
        <v>129</v>
      </c>
      <c r="C17" s="74">
        <v>2703508</v>
      </c>
      <c r="D17" s="74">
        <f>SUM(E17-C17)</f>
        <v>17356279</v>
      </c>
      <c r="E17" s="74">
        <v>20059787</v>
      </c>
      <c r="F17" s="74">
        <f>SUM(G17-E17)</f>
        <v>2491508</v>
      </c>
      <c r="G17" s="74">
        <v>22551295</v>
      </c>
    </row>
    <row r="18" spans="1:7" ht="15.75" x14ac:dyDescent="0.25">
      <c r="A18" s="73" t="s">
        <v>130</v>
      </c>
      <c r="B18" s="64" t="s">
        <v>131</v>
      </c>
      <c r="C18" s="74"/>
      <c r="D18" s="74"/>
      <c r="E18" s="74"/>
      <c r="F18" s="74"/>
      <c r="G18" s="74"/>
    </row>
    <row r="19" spans="1:7" ht="15.75" x14ac:dyDescent="0.25">
      <c r="A19" s="68" t="s">
        <v>6</v>
      </c>
      <c r="B19" s="70" t="s">
        <v>132</v>
      </c>
      <c r="C19" s="71">
        <f>SUM(C20:C24)</f>
        <v>6329761</v>
      </c>
      <c r="D19" s="72">
        <f>SUM(E19-C19)</f>
        <v>0</v>
      </c>
      <c r="E19" s="71">
        <f>SUM(E20:E24)</f>
        <v>6329761</v>
      </c>
      <c r="F19" s="72">
        <f>SUM(G19-E19)</f>
        <v>0</v>
      </c>
      <c r="G19" s="71">
        <f>SUM(G20:G24)</f>
        <v>6329761</v>
      </c>
    </row>
    <row r="20" spans="1:7" ht="15.75" x14ac:dyDescent="0.25">
      <c r="A20" s="73" t="s">
        <v>133</v>
      </c>
      <c r="B20" s="64" t="s">
        <v>134</v>
      </c>
      <c r="C20" s="74"/>
      <c r="D20" s="74"/>
      <c r="E20" s="74"/>
      <c r="F20" s="74"/>
      <c r="G20" s="74"/>
    </row>
    <row r="21" spans="1:7" ht="15.75" x14ac:dyDescent="0.25">
      <c r="A21" s="73" t="s">
        <v>135</v>
      </c>
      <c r="B21" s="64" t="s">
        <v>136</v>
      </c>
      <c r="C21" s="74"/>
      <c r="D21" s="74"/>
      <c r="E21" s="74"/>
      <c r="F21" s="74"/>
      <c r="G21" s="74"/>
    </row>
    <row r="22" spans="1:7" ht="15.75" x14ac:dyDescent="0.25">
      <c r="A22" s="73" t="s">
        <v>137</v>
      </c>
      <c r="B22" s="64" t="s">
        <v>138</v>
      </c>
      <c r="C22" s="74"/>
      <c r="D22" s="74"/>
      <c r="E22" s="74"/>
      <c r="F22" s="74"/>
      <c r="G22" s="74"/>
    </row>
    <row r="23" spans="1:7" ht="15.75" x14ac:dyDescent="0.25">
      <c r="A23" s="73" t="s">
        <v>139</v>
      </c>
      <c r="B23" s="64" t="s">
        <v>140</v>
      </c>
      <c r="C23" s="74"/>
      <c r="D23" s="74"/>
      <c r="E23" s="74"/>
      <c r="F23" s="74"/>
      <c r="G23" s="74"/>
    </row>
    <row r="24" spans="1:7" ht="15.75" x14ac:dyDescent="0.25">
      <c r="A24" s="73" t="s">
        <v>141</v>
      </c>
      <c r="B24" s="64" t="s">
        <v>142</v>
      </c>
      <c r="C24" s="74">
        <v>6329761</v>
      </c>
      <c r="D24" s="74">
        <f t="shared" ref="D24:D25" si="2">SUM(E24-C24)</f>
        <v>0</v>
      </c>
      <c r="E24" s="74">
        <v>6329761</v>
      </c>
      <c r="F24" s="74">
        <f t="shared" ref="F24:F25" si="3">SUM(G24-E24)</f>
        <v>0</v>
      </c>
      <c r="G24" s="74">
        <v>6329761</v>
      </c>
    </row>
    <row r="25" spans="1:7" ht="15.75" x14ac:dyDescent="0.25">
      <c r="A25" s="73" t="s">
        <v>143</v>
      </c>
      <c r="B25" s="64" t="s">
        <v>144</v>
      </c>
      <c r="C25" s="74">
        <v>6329761</v>
      </c>
      <c r="D25" s="74">
        <f t="shared" si="2"/>
        <v>0</v>
      </c>
      <c r="E25" s="74">
        <v>6329761</v>
      </c>
      <c r="F25" s="74">
        <f t="shared" si="3"/>
        <v>0</v>
      </c>
      <c r="G25" s="74">
        <v>6329761</v>
      </c>
    </row>
    <row r="26" spans="1:7" ht="15.75" x14ac:dyDescent="0.25">
      <c r="A26" s="68" t="s">
        <v>145</v>
      </c>
      <c r="B26" s="70" t="s">
        <v>146</v>
      </c>
      <c r="C26" s="71">
        <f>SUM(C27,C30,C31,C32)</f>
        <v>2810418</v>
      </c>
      <c r="D26" s="72">
        <f>SUM(E26-C26)</f>
        <v>0</v>
      </c>
      <c r="E26" s="71">
        <f>SUM(E27,E30,E31,E32)</f>
        <v>2810418</v>
      </c>
      <c r="F26" s="72">
        <f>SUM(G26-E26)</f>
        <v>0</v>
      </c>
      <c r="G26" s="71">
        <f>SUM(G27,G30,G31,G32)</f>
        <v>2810418</v>
      </c>
    </row>
    <row r="27" spans="1:7" ht="15.75" x14ac:dyDescent="0.25">
      <c r="A27" s="73" t="s">
        <v>147</v>
      </c>
      <c r="B27" s="64" t="s">
        <v>148</v>
      </c>
      <c r="C27" s="75">
        <f>SUM(C28:C29)</f>
        <v>2095418</v>
      </c>
      <c r="D27" s="74">
        <f t="shared" ref="D27:D32" si="4">SUM(E27-C27)</f>
        <v>0</v>
      </c>
      <c r="E27" s="75">
        <f>SUM(E28:E29)</f>
        <v>2095418</v>
      </c>
      <c r="F27" s="74">
        <f t="shared" ref="F27:F32" si="5">SUM(G27-E27)</f>
        <v>0</v>
      </c>
      <c r="G27" s="75">
        <f>SUM(G28:G29)</f>
        <v>2095418</v>
      </c>
    </row>
    <row r="28" spans="1:7" ht="15.75" x14ac:dyDescent="0.25">
      <c r="A28" s="73" t="s">
        <v>149</v>
      </c>
      <c r="B28" s="64" t="s">
        <v>150</v>
      </c>
      <c r="C28" s="74">
        <v>2095418</v>
      </c>
      <c r="D28" s="74">
        <f t="shared" si="4"/>
        <v>0</v>
      </c>
      <c r="E28" s="74">
        <v>2095418</v>
      </c>
      <c r="F28" s="74">
        <f t="shared" si="5"/>
        <v>0</v>
      </c>
      <c r="G28" s="74">
        <v>2095418</v>
      </c>
    </row>
    <row r="29" spans="1:7" ht="15.75" x14ac:dyDescent="0.25">
      <c r="A29" s="73" t="s">
        <v>151</v>
      </c>
      <c r="B29" s="64" t="s">
        <v>152</v>
      </c>
      <c r="C29" s="74"/>
      <c r="D29" s="74">
        <f t="shared" si="4"/>
        <v>0</v>
      </c>
      <c r="E29" s="74"/>
      <c r="F29" s="74">
        <f t="shared" si="5"/>
        <v>0</v>
      </c>
      <c r="G29" s="74"/>
    </row>
    <row r="30" spans="1:7" ht="15.75" x14ac:dyDescent="0.25">
      <c r="A30" s="73" t="s">
        <v>153</v>
      </c>
      <c r="B30" s="64" t="s">
        <v>154</v>
      </c>
      <c r="C30" s="74">
        <v>700000</v>
      </c>
      <c r="D30" s="74">
        <f t="shared" si="4"/>
        <v>0</v>
      </c>
      <c r="E30" s="74">
        <v>700000</v>
      </c>
      <c r="F30" s="74">
        <f t="shared" si="5"/>
        <v>0</v>
      </c>
      <c r="G30" s="74">
        <v>700000</v>
      </c>
    </row>
    <row r="31" spans="1:7" ht="15.75" x14ac:dyDescent="0.25">
      <c r="A31" s="73" t="s">
        <v>155</v>
      </c>
      <c r="B31" s="64" t="s">
        <v>156</v>
      </c>
      <c r="C31" s="74"/>
      <c r="D31" s="74">
        <f t="shared" si="4"/>
        <v>0</v>
      </c>
      <c r="E31" s="74"/>
      <c r="F31" s="74">
        <f t="shared" si="5"/>
        <v>0</v>
      </c>
      <c r="G31" s="74"/>
    </row>
    <row r="32" spans="1:7" ht="15.75" x14ac:dyDescent="0.25">
      <c r="A32" s="73" t="s">
        <v>157</v>
      </c>
      <c r="B32" s="64" t="s">
        <v>158</v>
      </c>
      <c r="C32" s="74">
        <v>15000</v>
      </c>
      <c r="D32" s="74">
        <f t="shared" si="4"/>
        <v>0</v>
      </c>
      <c r="E32" s="74">
        <v>15000</v>
      </c>
      <c r="F32" s="74">
        <f t="shared" si="5"/>
        <v>0</v>
      </c>
      <c r="G32" s="74">
        <v>15000</v>
      </c>
    </row>
    <row r="33" spans="1:7" ht="15.75" x14ac:dyDescent="0.25">
      <c r="A33" s="68" t="s">
        <v>8</v>
      </c>
      <c r="B33" s="70" t="s">
        <v>159</v>
      </c>
      <c r="C33" s="71">
        <f>SUM(C34:C43)</f>
        <v>161600</v>
      </c>
      <c r="D33" s="72">
        <f>SUM(E33-C33)</f>
        <v>0</v>
      </c>
      <c r="E33" s="71">
        <f>SUM(E34:E43)</f>
        <v>161600</v>
      </c>
      <c r="F33" s="72">
        <f>SUM(G33-E33)</f>
        <v>0</v>
      </c>
      <c r="G33" s="71">
        <f>SUM(G34:G43)</f>
        <v>161600</v>
      </c>
    </row>
    <row r="34" spans="1:7" ht="15.75" x14ac:dyDescent="0.25">
      <c r="A34" s="73" t="s">
        <v>160</v>
      </c>
      <c r="B34" s="64" t="s">
        <v>161</v>
      </c>
      <c r="C34" s="74"/>
      <c r="D34" s="74">
        <f t="shared" ref="D34:D43" si="6">SUM(E34-C34)</f>
        <v>0</v>
      </c>
      <c r="E34" s="74"/>
      <c r="F34" s="74">
        <f t="shared" ref="F34:F43" si="7">SUM(G34-E34)</f>
        <v>0</v>
      </c>
      <c r="G34" s="74"/>
    </row>
    <row r="35" spans="1:7" ht="15.75" x14ac:dyDescent="0.25">
      <c r="A35" s="73" t="s">
        <v>162</v>
      </c>
      <c r="B35" s="64" t="s">
        <v>163</v>
      </c>
      <c r="C35" s="74">
        <v>50000</v>
      </c>
      <c r="D35" s="74">
        <f t="shared" si="6"/>
        <v>0</v>
      </c>
      <c r="E35" s="74">
        <v>50000</v>
      </c>
      <c r="F35" s="74">
        <f t="shared" si="7"/>
        <v>0</v>
      </c>
      <c r="G35" s="74">
        <v>50000</v>
      </c>
    </row>
    <row r="36" spans="1:7" ht="15.75" x14ac:dyDescent="0.25">
      <c r="A36" s="73" t="s">
        <v>164</v>
      </c>
      <c r="B36" s="64" t="s">
        <v>165</v>
      </c>
      <c r="C36" s="74"/>
      <c r="D36" s="74">
        <f t="shared" si="6"/>
        <v>0</v>
      </c>
      <c r="E36" s="74"/>
      <c r="F36" s="74">
        <f t="shared" si="7"/>
        <v>0</v>
      </c>
      <c r="G36" s="74"/>
    </row>
    <row r="37" spans="1:7" ht="15.75" x14ac:dyDescent="0.25">
      <c r="A37" s="73" t="s">
        <v>166</v>
      </c>
      <c r="B37" s="64" t="s">
        <v>167</v>
      </c>
      <c r="C37" s="74">
        <v>111600</v>
      </c>
      <c r="D37" s="74">
        <f t="shared" si="6"/>
        <v>0</v>
      </c>
      <c r="E37" s="74">
        <v>111600</v>
      </c>
      <c r="F37" s="74">
        <f t="shared" si="7"/>
        <v>0</v>
      </c>
      <c r="G37" s="74">
        <v>111600</v>
      </c>
    </row>
    <row r="38" spans="1:7" ht="15.75" x14ac:dyDescent="0.25">
      <c r="A38" s="73" t="s">
        <v>168</v>
      </c>
      <c r="B38" s="64" t="s">
        <v>169</v>
      </c>
      <c r="C38" s="74"/>
      <c r="D38" s="74">
        <f t="shared" si="6"/>
        <v>0</v>
      </c>
      <c r="E38" s="74"/>
      <c r="F38" s="74">
        <f t="shared" si="7"/>
        <v>0</v>
      </c>
      <c r="G38" s="74"/>
    </row>
    <row r="39" spans="1:7" ht="15.75" x14ac:dyDescent="0.25">
      <c r="A39" s="73" t="s">
        <v>170</v>
      </c>
      <c r="B39" s="64" t="s">
        <v>171</v>
      </c>
      <c r="C39" s="74"/>
      <c r="D39" s="74">
        <f t="shared" si="6"/>
        <v>0</v>
      </c>
      <c r="E39" s="74"/>
      <c r="F39" s="74">
        <f t="shared" si="7"/>
        <v>0</v>
      </c>
      <c r="G39" s="74"/>
    </row>
    <row r="40" spans="1:7" ht="15.75" x14ac:dyDescent="0.25">
      <c r="A40" s="73" t="s">
        <v>172</v>
      </c>
      <c r="B40" s="64" t="s">
        <v>173</v>
      </c>
      <c r="C40" s="74"/>
      <c r="D40" s="74">
        <f t="shared" si="6"/>
        <v>0</v>
      </c>
      <c r="E40" s="74"/>
      <c r="F40" s="74">
        <f t="shared" si="7"/>
        <v>0</v>
      </c>
      <c r="G40" s="74"/>
    </row>
    <row r="41" spans="1:7" ht="15.75" x14ac:dyDescent="0.25">
      <c r="A41" s="73" t="s">
        <v>174</v>
      </c>
      <c r="B41" s="64" t="s">
        <v>175</v>
      </c>
      <c r="C41" s="74"/>
      <c r="D41" s="74">
        <f t="shared" si="6"/>
        <v>0</v>
      </c>
      <c r="E41" s="74"/>
      <c r="F41" s="74">
        <f t="shared" si="7"/>
        <v>0</v>
      </c>
      <c r="G41" s="74"/>
    </row>
    <row r="42" spans="1:7" ht="15.75" x14ac:dyDescent="0.25">
      <c r="A42" s="73" t="s">
        <v>176</v>
      </c>
      <c r="B42" s="64" t="s">
        <v>177</v>
      </c>
      <c r="C42" s="74"/>
      <c r="D42" s="74">
        <f t="shared" si="6"/>
        <v>0</v>
      </c>
      <c r="E42" s="74"/>
      <c r="F42" s="74">
        <f t="shared" si="7"/>
        <v>0</v>
      </c>
      <c r="G42" s="74"/>
    </row>
    <row r="43" spans="1:7" ht="15.75" x14ac:dyDescent="0.25">
      <c r="A43" s="73" t="s">
        <v>178</v>
      </c>
      <c r="B43" s="64" t="s">
        <v>25</v>
      </c>
      <c r="C43" s="74"/>
      <c r="D43" s="74">
        <f t="shared" si="6"/>
        <v>0</v>
      </c>
      <c r="E43" s="74"/>
      <c r="F43" s="74">
        <f t="shared" si="7"/>
        <v>0</v>
      </c>
      <c r="G43" s="74"/>
    </row>
    <row r="44" spans="1:7" ht="15.75" x14ac:dyDescent="0.25">
      <c r="A44" s="68" t="s">
        <v>21</v>
      </c>
      <c r="B44" s="70" t="s">
        <v>179</v>
      </c>
      <c r="C44" s="71"/>
      <c r="D44" s="72">
        <f>SUM(E44-C44)</f>
        <v>2700000</v>
      </c>
      <c r="E44" s="71">
        <f>SUM(E45:E54)</f>
        <v>2700000</v>
      </c>
      <c r="F44" s="72">
        <f>SUM(G44-E44)</f>
        <v>0</v>
      </c>
      <c r="G44" s="71">
        <f>SUM(G45:G54)</f>
        <v>2700000</v>
      </c>
    </row>
    <row r="45" spans="1:7" ht="15.75" x14ac:dyDescent="0.25">
      <c r="A45" s="73" t="s">
        <v>180</v>
      </c>
      <c r="B45" s="64" t="s">
        <v>181</v>
      </c>
      <c r="C45" s="74"/>
      <c r="D45" s="74"/>
      <c r="E45" s="74"/>
      <c r="F45" s="74"/>
      <c r="G45" s="74"/>
    </row>
    <row r="46" spans="1:7" ht="15.75" x14ac:dyDescent="0.25">
      <c r="A46" s="73" t="s">
        <v>182</v>
      </c>
      <c r="B46" s="64" t="s">
        <v>183</v>
      </c>
      <c r="C46" s="74"/>
      <c r="D46" s="74"/>
      <c r="E46" s="74"/>
      <c r="F46" s="74"/>
      <c r="G46" s="74"/>
    </row>
    <row r="47" spans="1:7" ht="15.75" x14ac:dyDescent="0.25">
      <c r="A47" s="73" t="s">
        <v>184</v>
      </c>
      <c r="B47" s="64" t="s">
        <v>185</v>
      </c>
      <c r="C47" s="74"/>
      <c r="D47" s="74">
        <f>SUM(E47-C47)</f>
        <v>2700000</v>
      </c>
      <c r="E47" s="74">
        <v>2700000</v>
      </c>
      <c r="F47" s="74">
        <f>SUM(G47-E47)</f>
        <v>0</v>
      </c>
      <c r="G47" s="74">
        <v>2700000</v>
      </c>
    </row>
    <row r="48" spans="1:7" ht="15.75" x14ac:dyDescent="0.25">
      <c r="A48" s="73" t="s">
        <v>186</v>
      </c>
      <c r="B48" s="64" t="s">
        <v>187</v>
      </c>
      <c r="C48" s="74"/>
      <c r="D48" s="74"/>
      <c r="E48" s="74"/>
      <c r="F48" s="74"/>
      <c r="G48" s="74"/>
    </row>
    <row r="49" spans="1:7" ht="15.75" x14ac:dyDescent="0.25">
      <c r="A49" s="73" t="s">
        <v>188</v>
      </c>
      <c r="B49" s="64" t="s">
        <v>189</v>
      </c>
      <c r="C49" s="74"/>
      <c r="D49" s="74"/>
      <c r="E49" s="74"/>
      <c r="F49" s="74"/>
      <c r="G49" s="74"/>
    </row>
    <row r="50" spans="1:7" ht="15.75" x14ac:dyDescent="0.25">
      <c r="A50" s="68" t="s">
        <v>190</v>
      </c>
      <c r="B50" s="70" t="s">
        <v>191</v>
      </c>
      <c r="C50" s="71"/>
      <c r="D50" s="72">
        <f>SUM(E50-C50)</f>
        <v>0</v>
      </c>
      <c r="E50" s="71"/>
      <c r="F50" s="72">
        <f>SUM(G50-E50)</f>
        <v>0</v>
      </c>
      <c r="G50" s="71"/>
    </row>
    <row r="51" spans="1:7" ht="15.75" x14ac:dyDescent="0.25">
      <c r="A51" s="73" t="s">
        <v>192</v>
      </c>
      <c r="B51" s="64" t="s">
        <v>193</v>
      </c>
      <c r="C51" s="74"/>
      <c r="D51" s="74"/>
      <c r="E51" s="74"/>
      <c r="F51" s="74"/>
      <c r="G51" s="74"/>
    </row>
    <row r="52" spans="1:7" ht="16.5" customHeight="1" x14ac:dyDescent="0.25">
      <c r="A52" s="73" t="s">
        <v>194</v>
      </c>
      <c r="B52" s="64" t="s">
        <v>195</v>
      </c>
      <c r="C52" s="74"/>
      <c r="D52" s="74"/>
      <c r="E52" s="74"/>
      <c r="F52" s="74"/>
      <c r="G52" s="74"/>
    </row>
    <row r="53" spans="1:7" ht="15.75" x14ac:dyDescent="0.25">
      <c r="A53" s="73" t="s">
        <v>196</v>
      </c>
      <c r="B53" s="64" t="s">
        <v>197</v>
      </c>
      <c r="C53" s="74"/>
      <c r="D53" s="74"/>
      <c r="E53" s="74"/>
      <c r="F53" s="74"/>
      <c r="G53" s="74"/>
    </row>
    <row r="54" spans="1:7" ht="15.75" x14ac:dyDescent="0.25">
      <c r="A54" s="73" t="s">
        <v>198</v>
      </c>
      <c r="B54" s="64" t="s">
        <v>199</v>
      </c>
      <c r="C54" s="74"/>
      <c r="D54" s="74"/>
      <c r="E54" s="74"/>
      <c r="F54" s="74"/>
      <c r="G54" s="74"/>
    </row>
    <row r="55" spans="1:7" ht="15.75" x14ac:dyDescent="0.25">
      <c r="A55" s="68" t="s">
        <v>26</v>
      </c>
      <c r="B55" s="65" t="s">
        <v>200</v>
      </c>
      <c r="C55" s="71"/>
      <c r="D55" s="72">
        <f>SUM(E55-C55)</f>
        <v>0</v>
      </c>
      <c r="E55" s="71"/>
      <c r="F55" s="72">
        <f>SUM(G55-E55)</f>
        <v>0</v>
      </c>
      <c r="G55" s="71"/>
    </row>
    <row r="56" spans="1:7" ht="15.75" x14ac:dyDescent="0.25">
      <c r="A56" s="73" t="s">
        <v>201</v>
      </c>
      <c r="B56" s="64" t="s">
        <v>202</v>
      </c>
      <c r="C56" s="74"/>
      <c r="D56" s="74"/>
      <c r="E56" s="74"/>
      <c r="F56" s="74"/>
      <c r="G56" s="74"/>
    </row>
    <row r="57" spans="1:7" ht="15.75" x14ac:dyDescent="0.25">
      <c r="A57" s="73" t="s">
        <v>203</v>
      </c>
      <c r="B57" s="64" t="s">
        <v>204</v>
      </c>
      <c r="C57" s="74"/>
      <c r="D57" s="74"/>
      <c r="E57" s="74"/>
      <c r="F57" s="74"/>
      <c r="G57" s="74"/>
    </row>
    <row r="58" spans="1:7" ht="15.75" x14ac:dyDescent="0.25">
      <c r="A58" s="73" t="s">
        <v>205</v>
      </c>
      <c r="B58" s="64" t="s">
        <v>206</v>
      </c>
      <c r="C58" s="74"/>
      <c r="D58" s="74"/>
      <c r="E58" s="74"/>
      <c r="F58" s="74"/>
      <c r="G58" s="74"/>
    </row>
    <row r="59" spans="1:7" ht="15.75" x14ac:dyDescent="0.25">
      <c r="A59" s="73" t="s">
        <v>207</v>
      </c>
      <c r="B59" s="64" t="s">
        <v>208</v>
      </c>
      <c r="C59" s="74"/>
      <c r="D59" s="74"/>
      <c r="E59" s="74"/>
      <c r="F59" s="74"/>
      <c r="G59" s="74"/>
    </row>
    <row r="60" spans="1:7" ht="15.75" x14ac:dyDescent="0.25">
      <c r="A60" s="68" t="s">
        <v>29</v>
      </c>
      <c r="B60" s="70" t="s">
        <v>209</v>
      </c>
      <c r="C60" s="71">
        <f>SUM(C5,C12,C19,C26,C33)</f>
        <v>30568617</v>
      </c>
      <c r="D60" s="72">
        <f>SUM(E60-C60)</f>
        <v>21267303</v>
      </c>
      <c r="E60" s="71">
        <f>SUM(E5,E12,E19,E26,E33,E44)</f>
        <v>51835920</v>
      </c>
      <c r="F60" s="72">
        <f>SUM(G60-E60)</f>
        <v>2535568</v>
      </c>
      <c r="G60" s="71">
        <f>SUM(G5,G12,G19,G26,G33,G44)</f>
        <v>54371488</v>
      </c>
    </row>
    <row r="61" spans="1:7" ht="15.75" x14ac:dyDescent="0.25">
      <c r="A61" s="62" t="s">
        <v>32</v>
      </c>
      <c r="B61" s="65" t="s">
        <v>210</v>
      </c>
      <c r="C61" s="71"/>
      <c r="D61" s="71"/>
      <c r="E61" s="71"/>
      <c r="F61" s="71"/>
      <c r="G61" s="71"/>
    </row>
    <row r="62" spans="1:7" ht="15.75" x14ac:dyDescent="0.25">
      <c r="A62" s="73" t="s">
        <v>211</v>
      </c>
      <c r="B62" s="64" t="s">
        <v>212</v>
      </c>
      <c r="C62" s="74"/>
      <c r="D62" s="74"/>
      <c r="E62" s="74"/>
      <c r="F62" s="74"/>
      <c r="G62" s="74"/>
    </row>
    <row r="63" spans="1:7" ht="15.75" x14ac:dyDescent="0.25">
      <c r="A63" s="73" t="s">
        <v>213</v>
      </c>
      <c r="B63" s="64" t="s">
        <v>214</v>
      </c>
      <c r="C63" s="74"/>
      <c r="D63" s="74"/>
      <c r="E63" s="74"/>
      <c r="F63" s="74"/>
      <c r="G63" s="74"/>
    </row>
    <row r="64" spans="1:7" ht="15.75" x14ac:dyDescent="0.25">
      <c r="A64" s="73" t="s">
        <v>215</v>
      </c>
      <c r="B64" s="64" t="s">
        <v>216</v>
      </c>
      <c r="C64" s="74"/>
      <c r="D64" s="74"/>
      <c r="E64" s="74"/>
      <c r="F64" s="74"/>
      <c r="G64" s="74"/>
    </row>
    <row r="65" spans="1:7" ht="15.75" x14ac:dyDescent="0.25">
      <c r="A65" s="62" t="s">
        <v>35</v>
      </c>
      <c r="B65" s="65" t="s">
        <v>217</v>
      </c>
      <c r="C65" s="71"/>
      <c r="D65" s="71"/>
      <c r="E65" s="71"/>
      <c r="F65" s="71"/>
      <c r="G65" s="71"/>
    </row>
    <row r="66" spans="1:7" ht="15.75" x14ac:dyDescent="0.25">
      <c r="A66" s="73" t="s">
        <v>218</v>
      </c>
      <c r="B66" s="64" t="s">
        <v>219</v>
      </c>
      <c r="C66" s="74"/>
      <c r="D66" s="74"/>
      <c r="E66" s="74"/>
      <c r="F66" s="74"/>
      <c r="G66" s="74"/>
    </row>
    <row r="67" spans="1:7" ht="15.75" x14ac:dyDescent="0.25">
      <c r="A67" s="73" t="s">
        <v>220</v>
      </c>
      <c r="B67" s="64" t="s">
        <v>221</v>
      </c>
      <c r="C67" s="74"/>
      <c r="D67" s="74"/>
      <c r="E67" s="74"/>
      <c r="F67" s="74"/>
      <c r="G67" s="74"/>
    </row>
    <row r="68" spans="1:7" ht="15.75" x14ac:dyDescent="0.25">
      <c r="A68" s="73" t="s">
        <v>222</v>
      </c>
      <c r="B68" s="64" t="s">
        <v>223</v>
      </c>
      <c r="C68" s="74"/>
      <c r="D68" s="74"/>
      <c r="E68" s="74"/>
      <c r="F68" s="74"/>
      <c r="G68" s="74"/>
    </row>
    <row r="69" spans="1:7" ht="15.75" x14ac:dyDescent="0.25">
      <c r="A69" s="73" t="s">
        <v>224</v>
      </c>
      <c r="B69" s="64" t="s">
        <v>225</v>
      </c>
      <c r="C69" s="74"/>
      <c r="D69" s="74"/>
      <c r="E69" s="74"/>
      <c r="F69" s="74"/>
      <c r="G69" s="74"/>
    </row>
    <row r="70" spans="1:7" ht="15.75" x14ac:dyDescent="0.25">
      <c r="A70" s="62" t="s">
        <v>38</v>
      </c>
      <c r="B70" s="65" t="s">
        <v>226</v>
      </c>
      <c r="C70" s="71">
        <f>SUM(C71:C72)</f>
        <v>11852741</v>
      </c>
      <c r="D70" s="72">
        <f>SUM(E70-C70)</f>
        <v>1605840</v>
      </c>
      <c r="E70" s="71">
        <f>SUM(E71:E72)</f>
        <v>13458581</v>
      </c>
      <c r="F70" s="72">
        <f>SUM(G70-E70)</f>
        <v>0</v>
      </c>
      <c r="G70" s="71">
        <f>SUM(G71:G72)</f>
        <v>13458581</v>
      </c>
    </row>
    <row r="71" spans="1:7" ht="15.75" x14ac:dyDescent="0.25">
      <c r="A71" s="73" t="s">
        <v>227</v>
      </c>
      <c r="B71" s="64" t="s">
        <v>228</v>
      </c>
      <c r="C71" s="74">
        <v>11852741</v>
      </c>
      <c r="D71" s="74">
        <f>SUM(E71-C71)</f>
        <v>1605840</v>
      </c>
      <c r="E71" s="74">
        <v>13458581</v>
      </c>
      <c r="F71" s="74">
        <f>SUM(G71-E71)</f>
        <v>0</v>
      </c>
      <c r="G71" s="74">
        <v>13458581</v>
      </c>
    </row>
    <row r="72" spans="1:7" ht="15.75" x14ac:dyDescent="0.25">
      <c r="A72" s="73" t="s">
        <v>229</v>
      </c>
      <c r="B72" s="64" t="s">
        <v>230</v>
      </c>
      <c r="C72" s="74"/>
      <c r="D72" s="74"/>
      <c r="E72" s="74"/>
      <c r="F72" s="74"/>
      <c r="G72" s="74"/>
    </row>
    <row r="73" spans="1:7" ht="15.75" x14ac:dyDescent="0.25">
      <c r="A73" s="62" t="s">
        <v>41</v>
      </c>
      <c r="B73" s="65" t="s">
        <v>231</v>
      </c>
      <c r="C73" s="71"/>
      <c r="D73" s="71"/>
      <c r="E73" s="71"/>
      <c r="F73" s="71"/>
      <c r="G73" s="71"/>
    </row>
    <row r="74" spans="1:7" ht="15.75" x14ac:dyDescent="0.25">
      <c r="A74" s="73" t="s">
        <v>232</v>
      </c>
      <c r="B74" s="64" t="s">
        <v>233</v>
      </c>
      <c r="C74" s="74"/>
      <c r="D74" s="74"/>
      <c r="E74" s="74"/>
      <c r="F74" s="74"/>
      <c r="G74" s="74"/>
    </row>
    <row r="75" spans="1:7" ht="15.75" x14ac:dyDescent="0.25">
      <c r="A75" s="73" t="s">
        <v>234</v>
      </c>
      <c r="B75" s="64" t="s">
        <v>235</v>
      </c>
      <c r="C75" s="74"/>
      <c r="D75" s="74"/>
      <c r="E75" s="74"/>
      <c r="F75" s="74"/>
      <c r="G75" s="74"/>
    </row>
    <row r="76" spans="1:7" ht="15.75" x14ac:dyDescent="0.25">
      <c r="A76" s="73" t="s">
        <v>236</v>
      </c>
      <c r="B76" s="64" t="s">
        <v>237</v>
      </c>
      <c r="C76" s="74"/>
      <c r="D76" s="74"/>
      <c r="E76" s="74"/>
      <c r="F76" s="74"/>
      <c r="G76" s="74"/>
    </row>
    <row r="77" spans="1:7" ht="15.75" x14ac:dyDescent="0.25">
      <c r="A77" s="62" t="s">
        <v>44</v>
      </c>
      <c r="B77" s="65" t="s">
        <v>238</v>
      </c>
      <c r="C77" s="71"/>
      <c r="D77" s="71"/>
      <c r="E77" s="71"/>
      <c r="F77" s="71"/>
      <c r="G77" s="71"/>
    </row>
    <row r="78" spans="1:7" ht="15.75" x14ac:dyDescent="0.25">
      <c r="A78" s="63" t="s">
        <v>239</v>
      </c>
      <c r="B78" s="64" t="s">
        <v>240</v>
      </c>
      <c r="C78" s="74"/>
      <c r="D78" s="74"/>
      <c r="E78" s="74"/>
      <c r="F78" s="74"/>
      <c r="G78" s="74"/>
    </row>
    <row r="79" spans="1:7" ht="15.75" x14ac:dyDescent="0.25">
      <c r="A79" s="63" t="s">
        <v>241</v>
      </c>
      <c r="B79" s="64" t="s">
        <v>242</v>
      </c>
      <c r="C79" s="74"/>
      <c r="D79" s="74"/>
      <c r="E79" s="74"/>
      <c r="F79" s="74"/>
      <c r="G79" s="74"/>
    </row>
    <row r="80" spans="1:7" ht="15.75" x14ac:dyDescent="0.25">
      <c r="A80" s="63" t="s">
        <v>243</v>
      </c>
      <c r="B80" s="64" t="s">
        <v>244</v>
      </c>
      <c r="C80" s="74"/>
      <c r="D80" s="74"/>
      <c r="E80" s="74"/>
      <c r="F80" s="74"/>
      <c r="G80" s="74"/>
    </row>
    <row r="81" spans="1:7" ht="15.75" x14ac:dyDescent="0.25">
      <c r="A81" s="63" t="s">
        <v>245</v>
      </c>
      <c r="B81" s="64" t="s">
        <v>246</v>
      </c>
      <c r="C81" s="74"/>
      <c r="D81" s="74"/>
      <c r="E81" s="74"/>
      <c r="F81" s="74"/>
      <c r="G81" s="74"/>
    </row>
    <row r="82" spans="1:7" ht="15.75" x14ac:dyDescent="0.25">
      <c r="A82" s="62" t="s">
        <v>47</v>
      </c>
      <c r="B82" s="65" t="s">
        <v>247</v>
      </c>
      <c r="C82" s="72"/>
      <c r="D82" s="72"/>
      <c r="E82" s="72"/>
      <c r="F82" s="72"/>
      <c r="G82" s="72"/>
    </row>
    <row r="83" spans="1:7" ht="15.75" x14ac:dyDescent="0.25">
      <c r="A83" s="62" t="s">
        <v>50</v>
      </c>
      <c r="B83" s="65" t="s">
        <v>248</v>
      </c>
      <c r="C83" s="71">
        <f>SUM(C61,C65,C70,C73,C77,C82)</f>
        <v>11852741</v>
      </c>
      <c r="D83" s="72">
        <f>SUM(E83-C83)</f>
        <v>1605840</v>
      </c>
      <c r="E83" s="71">
        <f>SUM(E61,E65,E70,E73,E77,E82)</f>
        <v>13458581</v>
      </c>
      <c r="F83" s="72">
        <f>SUM(G83-E83)</f>
        <v>0</v>
      </c>
      <c r="G83" s="71">
        <f>SUM(G61,G65,G70,G73,G77,G82)</f>
        <v>13458581</v>
      </c>
    </row>
    <row r="84" spans="1:7" ht="31.5" x14ac:dyDescent="0.25">
      <c r="A84" s="62" t="s">
        <v>53</v>
      </c>
      <c r="B84" s="65" t="s">
        <v>249</v>
      </c>
      <c r="C84" s="71">
        <f>SUM(C60,C83)</f>
        <v>42421358</v>
      </c>
      <c r="D84" s="72">
        <f>SUM(E84-C84)</f>
        <v>22873143</v>
      </c>
      <c r="E84" s="71">
        <f>SUM(E60,E83)</f>
        <v>65294501</v>
      </c>
      <c r="F84" s="72">
        <f>SUM(G84-E84)</f>
        <v>2535568</v>
      </c>
      <c r="G84" s="71">
        <f>SUM(G60,G83)</f>
        <v>67830069</v>
      </c>
    </row>
    <row r="85" spans="1:7" ht="15.75" x14ac:dyDescent="0.25">
      <c r="A85" s="5"/>
      <c r="B85" s="66"/>
      <c r="C85" s="76"/>
      <c r="D85" s="76"/>
      <c r="E85" s="76"/>
    </row>
    <row r="86" spans="1:7" ht="15.75" x14ac:dyDescent="0.25">
      <c r="A86" s="124" t="s">
        <v>250</v>
      </c>
      <c r="B86" s="124"/>
      <c r="C86" s="124"/>
      <c r="D86" s="124"/>
      <c r="E86" s="124"/>
      <c r="F86" s="124"/>
      <c r="G86" s="124"/>
    </row>
    <row r="87" spans="1:7" x14ac:dyDescent="0.25">
      <c r="A87" s="127"/>
      <c r="B87" s="127"/>
      <c r="D87" s="77"/>
      <c r="G87" s="77" t="s">
        <v>65</v>
      </c>
    </row>
    <row r="88" spans="1:7" ht="31.5" x14ac:dyDescent="0.25">
      <c r="A88" s="68" t="s">
        <v>2</v>
      </c>
      <c r="B88" s="69" t="s">
        <v>251</v>
      </c>
      <c r="C88" s="69" t="s">
        <v>319</v>
      </c>
      <c r="D88" s="69" t="s">
        <v>330</v>
      </c>
      <c r="E88" s="69" t="s">
        <v>331</v>
      </c>
      <c r="F88" s="69" t="s">
        <v>335</v>
      </c>
      <c r="G88" s="69" t="s">
        <v>334</v>
      </c>
    </row>
    <row r="89" spans="1:7" ht="15.75" x14ac:dyDescent="0.25">
      <c r="A89" s="68">
        <v>1</v>
      </c>
      <c r="B89" s="69">
        <v>2</v>
      </c>
      <c r="C89" s="69">
        <v>3</v>
      </c>
      <c r="D89" s="69">
        <v>4</v>
      </c>
      <c r="E89" s="69">
        <v>5</v>
      </c>
      <c r="F89" s="69">
        <v>6</v>
      </c>
      <c r="G89" s="69">
        <v>7</v>
      </c>
    </row>
    <row r="90" spans="1:7" ht="15.75" x14ac:dyDescent="0.25">
      <c r="A90" s="68" t="s">
        <v>9</v>
      </c>
      <c r="B90" s="78" t="s">
        <v>339</v>
      </c>
      <c r="C90" s="79">
        <f>SUM(C91:C95)</f>
        <v>26801563</v>
      </c>
      <c r="D90" s="72">
        <f>SUM(E90-C90)</f>
        <v>16919562</v>
      </c>
      <c r="E90" s="79">
        <f>SUM(E91:E95)</f>
        <v>43721125</v>
      </c>
      <c r="F90" s="72">
        <f>SUM(G90-E90)</f>
        <v>3956215</v>
      </c>
      <c r="G90" s="79">
        <f>SUM(G91:G95)</f>
        <v>47677340</v>
      </c>
    </row>
    <row r="91" spans="1:7" ht="15.75" x14ac:dyDescent="0.25">
      <c r="A91" s="73" t="s">
        <v>107</v>
      </c>
      <c r="B91" s="80" t="s">
        <v>252</v>
      </c>
      <c r="C91" s="81">
        <v>9810586</v>
      </c>
      <c r="D91" s="74">
        <f t="shared" ref="D91:D95" si="8">SUM(E91-C91)</f>
        <v>11014083</v>
      </c>
      <c r="E91" s="81">
        <v>20824669</v>
      </c>
      <c r="F91" s="74">
        <f t="shared" ref="F91:F95" si="9">SUM(G91-E91)</f>
        <v>2934735</v>
      </c>
      <c r="G91" s="81">
        <v>23759404</v>
      </c>
    </row>
    <row r="92" spans="1:7" ht="15.75" x14ac:dyDescent="0.25">
      <c r="A92" s="73" t="s">
        <v>109</v>
      </c>
      <c r="B92" s="80" t="s">
        <v>14</v>
      </c>
      <c r="C92" s="81">
        <v>1638345</v>
      </c>
      <c r="D92" s="74">
        <f t="shared" si="8"/>
        <v>1172841</v>
      </c>
      <c r="E92" s="81">
        <v>2811186</v>
      </c>
      <c r="F92" s="74">
        <f t="shared" si="9"/>
        <v>220580</v>
      </c>
      <c r="G92" s="81">
        <v>3031766</v>
      </c>
    </row>
    <row r="93" spans="1:7" ht="15.75" x14ac:dyDescent="0.25">
      <c r="A93" s="73" t="s">
        <v>111</v>
      </c>
      <c r="B93" s="80" t="s">
        <v>253</v>
      </c>
      <c r="C93" s="81">
        <v>11771378</v>
      </c>
      <c r="D93" s="74">
        <f t="shared" si="8"/>
        <v>4646928</v>
      </c>
      <c r="E93" s="81">
        <v>16418306</v>
      </c>
      <c r="F93" s="74">
        <f t="shared" si="9"/>
        <v>770900</v>
      </c>
      <c r="G93" s="81">
        <v>17189206</v>
      </c>
    </row>
    <row r="94" spans="1:7" ht="15.75" x14ac:dyDescent="0.25">
      <c r="A94" s="73" t="s">
        <v>113</v>
      </c>
      <c r="B94" s="80" t="s">
        <v>18</v>
      </c>
      <c r="C94" s="81">
        <v>2703000</v>
      </c>
      <c r="D94" s="74">
        <f t="shared" si="8"/>
        <v>85710</v>
      </c>
      <c r="E94" s="81">
        <v>2788710</v>
      </c>
      <c r="F94" s="74">
        <f t="shared" si="9"/>
        <v>-30210</v>
      </c>
      <c r="G94" s="81">
        <v>2758500</v>
      </c>
    </row>
    <row r="95" spans="1:7" ht="15.75" x14ac:dyDescent="0.25">
      <c r="A95" s="73" t="s">
        <v>254</v>
      </c>
      <c r="B95" s="80" t="s">
        <v>20</v>
      </c>
      <c r="C95" s="81">
        <v>878254</v>
      </c>
      <c r="D95" s="74">
        <f t="shared" si="8"/>
        <v>0</v>
      </c>
      <c r="E95" s="81">
        <v>878254</v>
      </c>
      <c r="F95" s="74">
        <f t="shared" si="9"/>
        <v>60210</v>
      </c>
      <c r="G95" s="81">
        <v>938464</v>
      </c>
    </row>
    <row r="96" spans="1:7" ht="15.75" x14ac:dyDescent="0.25">
      <c r="A96" s="73" t="s">
        <v>117</v>
      </c>
      <c r="B96" s="80" t="s">
        <v>255</v>
      </c>
      <c r="C96" s="81"/>
      <c r="D96" s="81"/>
      <c r="E96" s="81"/>
      <c r="F96" s="81"/>
      <c r="G96" s="81">
        <v>30210</v>
      </c>
    </row>
    <row r="97" spans="1:7" ht="15.75" x14ac:dyDescent="0.25">
      <c r="A97" s="73" t="s">
        <v>256</v>
      </c>
      <c r="B97" s="82" t="s">
        <v>257</v>
      </c>
      <c r="C97" s="81"/>
      <c r="D97" s="81"/>
      <c r="E97" s="81"/>
      <c r="F97" s="81"/>
      <c r="G97" s="81"/>
    </row>
    <row r="98" spans="1:7" ht="15.75" x14ac:dyDescent="0.25">
      <c r="A98" s="73" t="s">
        <v>258</v>
      </c>
      <c r="B98" s="80" t="s">
        <v>259</v>
      </c>
      <c r="C98" s="81"/>
      <c r="D98" s="81"/>
      <c r="E98" s="81"/>
      <c r="F98" s="81"/>
      <c r="G98" s="81"/>
    </row>
    <row r="99" spans="1:7" ht="15.75" x14ac:dyDescent="0.25">
      <c r="A99" s="73" t="s">
        <v>260</v>
      </c>
      <c r="B99" s="80" t="s">
        <v>261</v>
      </c>
      <c r="C99" s="81"/>
      <c r="D99" s="81"/>
      <c r="E99" s="81"/>
      <c r="F99" s="81"/>
      <c r="G99" s="81"/>
    </row>
    <row r="100" spans="1:7" ht="15.75" x14ac:dyDescent="0.25">
      <c r="A100" s="73" t="s">
        <v>262</v>
      </c>
      <c r="B100" s="82" t="s">
        <v>263</v>
      </c>
      <c r="C100" s="81">
        <v>828254</v>
      </c>
      <c r="D100" s="74">
        <f t="shared" ref="D100" si="10">SUM(E100-C100)</f>
        <v>50000</v>
      </c>
      <c r="E100" s="81">
        <v>878254</v>
      </c>
      <c r="F100" s="74">
        <f t="shared" ref="F100" si="11">SUM(G100-E100)</f>
        <v>-50000</v>
      </c>
      <c r="G100" s="81">
        <v>828254</v>
      </c>
    </row>
    <row r="101" spans="1:7" ht="15.75" x14ac:dyDescent="0.25">
      <c r="A101" s="73" t="s">
        <v>264</v>
      </c>
      <c r="B101" s="82" t="s">
        <v>265</v>
      </c>
      <c r="C101" s="81"/>
      <c r="D101" s="81"/>
      <c r="E101" s="81"/>
      <c r="F101" s="81"/>
      <c r="G101" s="81"/>
    </row>
    <row r="102" spans="1:7" ht="15.75" x14ac:dyDescent="0.25">
      <c r="A102" s="73" t="s">
        <v>266</v>
      </c>
      <c r="B102" s="80" t="s">
        <v>267</v>
      </c>
      <c r="C102" s="81"/>
      <c r="D102" s="81"/>
      <c r="E102" s="81"/>
      <c r="F102" s="81"/>
      <c r="G102" s="81"/>
    </row>
    <row r="103" spans="1:7" ht="15.75" x14ac:dyDescent="0.25">
      <c r="A103" s="73" t="s">
        <v>268</v>
      </c>
      <c r="B103" s="80" t="s">
        <v>269</v>
      </c>
      <c r="C103" s="81"/>
      <c r="D103" s="81"/>
      <c r="E103" s="81"/>
      <c r="F103" s="81"/>
      <c r="G103" s="81"/>
    </row>
    <row r="104" spans="1:7" ht="15.75" x14ac:dyDescent="0.25">
      <c r="A104" s="73" t="s">
        <v>270</v>
      </c>
      <c r="B104" s="80" t="s">
        <v>271</v>
      </c>
      <c r="C104" s="81"/>
      <c r="D104" s="81"/>
      <c r="E104" s="81"/>
      <c r="F104" s="81"/>
      <c r="G104" s="81"/>
    </row>
    <row r="105" spans="1:7" ht="15.75" x14ac:dyDescent="0.25">
      <c r="A105" s="73" t="s">
        <v>272</v>
      </c>
      <c r="B105" s="80" t="s">
        <v>273</v>
      </c>
      <c r="C105" s="81">
        <v>50000</v>
      </c>
      <c r="D105" s="74">
        <f t="shared" ref="D105" si="12">SUM(E105-C105)</f>
        <v>0</v>
      </c>
      <c r="E105" s="81">
        <v>50000</v>
      </c>
      <c r="F105" s="74">
        <f t="shared" ref="F105" si="13">SUM(G105-E105)</f>
        <v>30000</v>
      </c>
      <c r="G105" s="81">
        <v>80000</v>
      </c>
    </row>
    <row r="106" spans="1:7" ht="15.75" x14ac:dyDescent="0.25">
      <c r="A106" s="68" t="s">
        <v>12</v>
      </c>
      <c r="B106" s="78" t="s">
        <v>340</v>
      </c>
      <c r="C106" s="79">
        <f>SUM(C107,C109)</f>
        <v>10325100</v>
      </c>
      <c r="D106" s="72">
        <f>SUM(E106-C106)</f>
        <v>7142791</v>
      </c>
      <c r="E106" s="79">
        <f>SUM(E107,E109)</f>
        <v>17467891</v>
      </c>
      <c r="F106" s="72">
        <f>SUM(G106-E106)</f>
        <v>70140</v>
      </c>
      <c r="G106" s="79">
        <f>SUM(G107,G109)</f>
        <v>17538031</v>
      </c>
    </row>
    <row r="107" spans="1:7" ht="15.75" x14ac:dyDescent="0.25">
      <c r="A107" s="73" t="s">
        <v>120</v>
      </c>
      <c r="B107" s="80" t="s">
        <v>67</v>
      </c>
      <c r="C107" s="81"/>
      <c r="D107" s="81"/>
      <c r="E107" s="81"/>
      <c r="F107" s="81"/>
      <c r="G107" s="81">
        <v>15100010</v>
      </c>
    </row>
    <row r="108" spans="1:7" ht="15.75" x14ac:dyDescent="0.25">
      <c r="A108" s="73" t="s">
        <v>122</v>
      </c>
      <c r="B108" s="80" t="s">
        <v>274</v>
      </c>
      <c r="C108" s="81"/>
      <c r="D108" s="81"/>
      <c r="E108" s="81"/>
      <c r="F108" s="81"/>
      <c r="G108" s="81">
        <v>11191240</v>
      </c>
    </row>
    <row r="109" spans="1:7" ht="15.75" x14ac:dyDescent="0.25">
      <c r="A109" s="73" t="s">
        <v>124</v>
      </c>
      <c r="B109" s="80" t="s">
        <v>71</v>
      </c>
      <c r="C109" s="81">
        <v>10325100</v>
      </c>
      <c r="D109" s="74">
        <f t="shared" ref="D109:D110" si="14">SUM(E109-C109)</f>
        <v>7142791</v>
      </c>
      <c r="E109" s="81">
        <v>17467891</v>
      </c>
      <c r="F109" s="74">
        <f t="shared" ref="F109:F110" si="15">SUM(G109-E109)</f>
        <v>-15029870</v>
      </c>
      <c r="G109" s="81">
        <v>2438021</v>
      </c>
    </row>
    <row r="110" spans="1:7" ht="15.75" x14ac:dyDescent="0.25">
      <c r="A110" s="73" t="s">
        <v>126</v>
      </c>
      <c r="B110" s="80" t="s">
        <v>275</v>
      </c>
      <c r="C110" s="81">
        <v>6329761</v>
      </c>
      <c r="D110" s="74">
        <f t="shared" si="14"/>
        <v>0</v>
      </c>
      <c r="E110" s="81">
        <v>6329761</v>
      </c>
      <c r="F110" s="74">
        <f t="shared" si="15"/>
        <v>-6329761</v>
      </c>
      <c r="G110" s="81"/>
    </row>
    <row r="111" spans="1:7" ht="15.75" x14ac:dyDescent="0.25">
      <c r="A111" s="73" t="s">
        <v>128</v>
      </c>
      <c r="B111" s="64" t="s">
        <v>75</v>
      </c>
      <c r="C111" s="81"/>
      <c r="D111" s="81"/>
      <c r="E111" s="81"/>
      <c r="F111" s="81"/>
      <c r="G111" s="81"/>
    </row>
    <row r="112" spans="1:7" ht="15.75" x14ac:dyDescent="0.25">
      <c r="A112" s="73" t="s">
        <v>130</v>
      </c>
      <c r="B112" s="64" t="s">
        <v>276</v>
      </c>
      <c r="C112" s="81"/>
      <c r="D112" s="81"/>
      <c r="E112" s="81"/>
      <c r="F112" s="81"/>
      <c r="G112" s="81"/>
    </row>
    <row r="113" spans="1:7" ht="15.75" x14ac:dyDescent="0.25">
      <c r="A113" s="73" t="s">
        <v>277</v>
      </c>
      <c r="B113" s="80" t="s">
        <v>278</v>
      </c>
      <c r="C113" s="81"/>
      <c r="D113" s="81"/>
      <c r="E113" s="81"/>
      <c r="F113" s="81"/>
      <c r="G113" s="81"/>
    </row>
    <row r="114" spans="1:7" ht="15.75" x14ac:dyDescent="0.25">
      <c r="A114" s="73" t="s">
        <v>279</v>
      </c>
      <c r="B114" s="80" t="s">
        <v>261</v>
      </c>
      <c r="C114" s="81"/>
      <c r="D114" s="81"/>
      <c r="E114" s="81"/>
      <c r="F114" s="81"/>
      <c r="G114" s="81"/>
    </row>
    <row r="115" spans="1:7" ht="15.75" x14ac:dyDescent="0.25">
      <c r="A115" s="73" t="s">
        <v>280</v>
      </c>
      <c r="B115" s="80" t="s">
        <v>281</v>
      </c>
      <c r="C115" s="81"/>
      <c r="D115" s="81"/>
      <c r="E115" s="81"/>
      <c r="F115" s="81"/>
      <c r="G115" s="81"/>
    </row>
    <row r="116" spans="1:7" ht="15.75" x14ac:dyDescent="0.25">
      <c r="A116" s="73" t="s">
        <v>282</v>
      </c>
      <c r="B116" s="80" t="s">
        <v>283</v>
      </c>
      <c r="C116" s="81"/>
      <c r="D116" s="81"/>
      <c r="E116" s="81"/>
      <c r="F116" s="81"/>
      <c r="G116" s="81"/>
    </row>
    <row r="117" spans="1:7" ht="15.75" x14ac:dyDescent="0.25">
      <c r="A117" s="73" t="s">
        <v>284</v>
      </c>
      <c r="B117" s="80" t="s">
        <v>267</v>
      </c>
      <c r="C117" s="81"/>
      <c r="D117" s="81"/>
      <c r="E117" s="81"/>
      <c r="F117" s="81"/>
      <c r="G117" s="81"/>
    </row>
    <row r="118" spans="1:7" ht="15.75" x14ac:dyDescent="0.25">
      <c r="A118" s="73" t="s">
        <v>285</v>
      </c>
      <c r="B118" s="80" t="s">
        <v>286</v>
      </c>
      <c r="C118" s="81"/>
      <c r="D118" s="81"/>
      <c r="E118" s="81"/>
      <c r="F118" s="81"/>
      <c r="G118" s="81"/>
    </row>
    <row r="119" spans="1:7" ht="15.75" x14ac:dyDescent="0.25">
      <c r="A119" s="73" t="s">
        <v>287</v>
      </c>
      <c r="B119" s="80" t="s">
        <v>288</v>
      </c>
      <c r="C119" s="81"/>
      <c r="D119" s="81"/>
      <c r="E119" s="81"/>
      <c r="F119" s="81"/>
      <c r="G119" s="81"/>
    </row>
    <row r="120" spans="1:7" ht="15.75" x14ac:dyDescent="0.25">
      <c r="A120" s="68" t="s">
        <v>6</v>
      </c>
      <c r="B120" s="70" t="s">
        <v>289</v>
      </c>
      <c r="C120" s="79">
        <f>SUM(C121:C122)</f>
        <v>4552161</v>
      </c>
      <c r="D120" s="72">
        <f>SUM(E120-C120)</f>
        <v>-1189210</v>
      </c>
      <c r="E120" s="79">
        <f>SUM(E121:E122)</f>
        <v>3362951</v>
      </c>
      <c r="F120" s="72">
        <f>SUM(G120-E120)</f>
        <v>-2545325</v>
      </c>
      <c r="G120" s="79">
        <f>SUM(G121:G122)</f>
        <v>817626</v>
      </c>
    </row>
    <row r="121" spans="1:7" ht="15.75" x14ac:dyDescent="0.25">
      <c r="A121" s="73" t="s">
        <v>133</v>
      </c>
      <c r="B121" s="80" t="s">
        <v>290</v>
      </c>
      <c r="C121" s="81">
        <v>4552161</v>
      </c>
      <c r="D121" s="74">
        <f t="shared" ref="D121" si="16">SUM(E121-C121)</f>
        <v>-1189210</v>
      </c>
      <c r="E121" s="81">
        <v>3362951</v>
      </c>
      <c r="F121" s="74">
        <f t="shared" ref="F121" si="17">SUM(G121-E121)</f>
        <v>-2545325</v>
      </c>
      <c r="G121" s="81">
        <v>817626</v>
      </c>
    </row>
    <row r="122" spans="1:7" ht="15.75" x14ac:dyDescent="0.25">
      <c r="A122" s="73" t="s">
        <v>135</v>
      </c>
      <c r="B122" s="80" t="s">
        <v>291</v>
      </c>
      <c r="C122" s="81"/>
      <c r="D122" s="81"/>
      <c r="E122" s="81"/>
      <c r="F122" s="81"/>
      <c r="G122" s="81"/>
    </row>
    <row r="123" spans="1:7" ht="15.75" x14ac:dyDescent="0.25">
      <c r="A123" s="68" t="s">
        <v>7</v>
      </c>
      <c r="B123" s="70" t="s">
        <v>292</v>
      </c>
      <c r="C123" s="79">
        <f>SUM(C90,C106,C120)</f>
        <v>41678824</v>
      </c>
      <c r="D123" s="72">
        <f>SUM(E123-C123)</f>
        <v>22873143</v>
      </c>
      <c r="E123" s="79">
        <f>SUM(E90,E106,E120)</f>
        <v>64551967</v>
      </c>
      <c r="F123" s="72">
        <f>SUM(G123-E123)</f>
        <v>1481030</v>
      </c>
      <c r="G123" s="79">
        <f>SUM(G90,G106,G120)</f>
        <v>66032997</v>
      </c>
    </row>
    <row r="124" spans="1:7" ht="15.75" x14ac:dyDescent="0.25">
      <c r="A124" s="68" t="s">
        <v>8</v>
      </c>
      <c r="B124" s="70" t="s">
        <v>293</v>
      </c>
      <c r="C124" s="79"/>
      <c r="D124" s="79"/>
      <c r="E124" s="79"/>
      <c r="F124" s="79"/>
      <c r="G124" s="79"/>
    </row>
    <row r="125" spans="1:7" ht="15.75" x14ac:dyDescent="0.25">
      <c r="A125" s="73" t="s">
        <v>160</v>
      </c>
      <c r="B125" s="80" t="s">
        <v>294</v>
      </c>
      <c r="C125" s="81"/>
      <c r="D125" s="81"/>
      <c r="E125" s="81"/>
      <c r="F125" s="81"/>
      <c r="G125" s="81"/>
    </row>
    <row r="126" spans="1:7" ht="15.75" x14ac:dyDescent="0.25">
      <c r="A126" s="73" t="s">
        <v>162</v>
      </c>
      <c r="B126" s="80" t="s">
        <v>295</v>
      </c>
      <c r="C126" s="81"/>
      <c r="D126" s="81"/>
      <c r="E126" s="81"/>
      <c r="F126" s="81"/>
      <c r="G126" s="81"/>
    </row>
    <row r="127" spans="1:7" ht="15.75" x14ac:dyDescent="0.25">
      <c r="A127" s="73" t="s">
        <v>164</v>
      </c>
      <c r="B127" s="80" t="s">
        <v>296</v>
      </c>
      <c r="C127" s="81"/>
      <c r="D127" s="81"/>
      <c r="E127" s="81"/>
      <c r="F127" s="81"/>
      <c r="G127" s="81"/>
    </row>
    <row r="128" spans="1:7" ht="15.75" x14ac:dyDescent="0.25">
      <c r="A128" s="68" t="s">
        <v>21</v>
      </c>
      <c r="B128" s="70" t="s">
        <v>297</v>
      </c>
      <c r="C128" s="79"/>
      <c r="D128" s="79"/>
      <c r="E128" s="79"/>
      <c r="F128" s="79"/>
      <c r="G128" s="79"/>
    </row>
    <row r="129" spans="1:7" ht="15.75" x14ac:dyDescent="0.25">
      <c r="A129" s="73" t="s">
        <v>180</v>
      </c>
      <c r="B129" s="80" t="s">
        <v>298</v>
      </c>
      <c r="C129" s="81"/>
      <c r="D129" s="81"/>
      <c r="E129" s="81"/>
      <c r="F129" s="81"/>
      <c r="G129" s="81"/>
    </row>
    <row r="130" spans="1:7" ht="15.75" x14ac:dyDescent="0.25">
      <c r="A130" s="73" t="s">
        <v>182</v>
      </c>
      <c r="B130" s="80" t="s">
        <v>299</v>
      </c>
      <c r="C130" s="81"/>
      <c r="D130" s="81"/>
      <c r="E130" s="81"/>
      <c r="F130" s="81"/>
      <c r="G130" s="81"/>
    </row>
    <row r="131" spans="1:7" ht="15.75" x14ac:dyDescent="0.25">
      <c r="A131" s="73" t="s">
        <v>184</v>
      </c>
      <c r="B131" s="80" t="s">
        <v>300</v>
      </c>
      <c r="C131" s="81"/>
      <c r="D131" s="81"/>
      <c r="E131" s="81"/>
      <c r="F131" s="81"/>
      <c r="G131" s="81"/>
    </row>
    <row r="132" spans="1:7" ht="15.75" x14ac:dyDescent="0.25">
      <c r="A132" s="73" t="s">
        <v>186</v>
      </c>
      <c r="B132" s="80" t="s">
        <v>301</v>
      </c>
      <c r="C132" s="81"/>
      <c r="D132" s="81"/>
      <c r="E132" s="81"/>
      <c r="F132" s="81"/>
      <c r="G132" s="81"/>
    </row>
    <row r="133" spans="1:7" ht="15.75" x14ac:dyDescent="0.25">
      <c r="A133" s="68" t="s">
        <v>24</v>
      </c>
      <c r="B133" s="70" t="s">
        <v>302</v>
      </c>
      <c r="C133" s="79">
        <f>SUM(C134:C137)</f>
        <v>742534</v>
      </c>
      <c r="D133" s="72">
        <f>SUM(E133-C133)</f>
        <v>0</v>
      </c>
      <c r="E133" s="79">
        <f>SUM(E134:E137)</f>
        <v>742534</v>
      </c>
      <c r="F133" s="72">
        <f>SUM(G133-E133)</f>
        <v>1054538</v>
      </c>
      <c r="G133" s="79">
        <f>SUM(G134:G137)</f>
        <v>1797072</v>
      </c>
    </row>
    <row r="134" spans="1:7" ht="15.75" x14ac:dyDescent="0.25">
      <c r="A134" s="73" t="s">
        <v>192</v>
      </c>
      <c r="B134" s="80" t="s">
        <v>303</v>
      </c>
      <c r="C134" s="81"/>
      <c r="D134" s="81"/>
      <c r="E134" s="81"/>
      <c r="F134" s="81"/>
      <c r="G134" s="81"/>
    </row>
    <row r="135" spans="1:7" ht="15.75" x14ac:dyDescent="0.25">
      <c r="A135" s="73" t="s">
        <v>194</v>
      </c>
      <c r="B135" s="80" t="s">
        <v>304</v>
      </c>
      <c r="C135" s="81">
        <v>742534</v>
      </c>
      <c r="D135" s="74">
        <f t="shared" ref="D135" si="18">SUM(E135-C135)</f>
        <v>0</v>
      </c>
      <c r="E135" s="81">
        <v>742534</v>
      </c>
      <c r="F135" s="74">
        <f t="shared" ref="F135" si="19">SUM(G135-E135)</f>
        <v>1054538</v>
      </c>
      <c r="G135" s="81">
        <v>1797072</v>
      </c>
    </row>
    <row r="136" spans="1:7" ht="15.75" x14ac:dyDescent="0.25">
      <c r="A136" s="73" t="s">
        <v>196</v>
      </c>
      <c r="B136" s="80" t="s">
        <v>305</v>
      </c>
      <c r="C136" s="81"/>
      <c r="D136" s="81"/>
      <c r="E136" s="81"/>
      <c r="F136" s="81"/>
      <c r="G136" s="81"/>
    </row>
    <row r="137" spans="1:7" ht="15.75" x14ac:dyDescent="0.25">
      <c r="A137" s="73" t="s">
        <v>198</v>
      </c>
      <c r="B137" s="80" t="s">
        <v>306</v>
      </c>
      <c r="C137" s="81"/>
      <c r="D137" s="81"/>
      <c r="E137" s="81"/>
      <c r="F137" s="81"/>
      <c r="G137" s="81"/>
    </row>
    <row r="138" spans="1:7" ht="15.75" x14ac:dyDescent="0.25">
      <c r="A138" s="68" t="s">
        <v>26</v>
      </c>
      <c r="B138" s="70" t="s">
        <v>307</v>
      </c>
      <c r="C138" s="60"/>
      <c r="D138" s="60"/>
      <c r="E138" s="60"/>
      <c r="F138" s="60"/>
      <c r="G138" s="60"/>
    </row>
    <row r="139" spans="1:7" ht="15.75" x14ac:dyDescent="0.25">
      <c r="A139" s="73" t="s">
        <v>201</v>
      </c>
      <c r="B139" s="80" t="s">
        <v>308</v>
      </c>
      <c r="C139" s="81"/>
      <c r="D139" s="81"/>
      <c r="E139" s="81"/>
      <c r="F139" s="81"/>
      <c r="G139" s="81"/>
    </row>
    <row r="140" spans="1:7" ht="15.75" x14ac:dyDescent="0.25">
      <c r="A140" s="73" t="s">
        <v>203</v>
      </c>
      <c r="B140" s="80" t="s">
        <v>309</v>
      </c>
      <c r="C140" s="81"/>
      <c r="D140" s="81"/>
      <c r="E140" s="81"/>
      <c r="F140" s="81"/>
      <c r="G140" s="81"/>
    </row>
    <row r="141" spans="1:7" ht="15.75" x14ac:dyDescent="0.25">
      <c r="A141" s="73" t="s">
        <v>205</v>
      </c>
      <c r="B141" s="80" t="s">
        <v>310</v>
      </c>
      <c r="C141" s="81"/>
      <c r="D141" s="81"/>
      <c r="E141" s="81"/>
      <c r="F141" s="81"/>
      <c r="G141" s="81"/>
    </row>
    <row r="142" spans="1:7" ht="15.75" x14ac:dyDescent="0.25">
      <c r="A142" s="73" t="s">
        <v>207</v>
      </c>
      <c r="B142" s="80" t="s">
        <v>311</v>
      </c>
      <c r="C142" s="81"/>
      <c r="D142" s="81"/>
      <c r="E142" s="81"/>
      <c r="F142" s="81"/>
      <c r="G142" s="81"/>
    </row>
    <row r="143" spans="1:7" ht="15.75" x14ac:dyDescent="0.25">
      <c r="A143" s="68" t="s">
        <v>29</v>
      </c>
      <c r="B143" s="70" t="s">
        <v>312</v>
      </c>
      <c r="C143" s="61">
        <f>SUM(C124,C128,C133,C138)</f>
        <v>742534</v>
      </c>
      <c r="D143" s="74">
        <f t="shared" ref="D143:D144" si="20">SUM(E143-C143)</f>
        <v>0</v>
      </c>
      <c r="E143" s="61">
        <f>SUM(E124,E128,E133,E138)</f>
        <v>742534</v>
      </c>
      <c r="F143" s="74">
        <f t="shared" ref="F143:F144" si="21">SUM(G143-E143)</f>
        <v>1054538</v>
      </c>
      <c r="G143" s="61">
        <f>SUM(G124,G128,G133,G138)</f>
        <v>1797072</v>
      </c>
    </row>
    <row r="144" spans="1:7" ht="15.75" x14ac:dyDescent="0.25">
      <c r="A144" s="62" t="s">
        <v>32</v>
      </c>
      <c r="B144" s="65" t="s">
        <v>313</v>
      </c>
      <c r="C144" s="61">
        <f>SUM(C123,C143)</f>
        <v>42421358</v>
      </c>
      <c r="D144" s="72">
        <f t="shared" si="20"/>
        <v>22873143</v>
      </c>
      <c r="E144" s="61">
        <f>SUM(E123,E143)</f>
        <v>65294501</v>
      </c>
      <c r="F144" s="72">
        <f t="shared" si="21"/>
        <v>2535568</v>
      </c>
      <c r="G144" s="61">
        <f>SUM(G123,G143)</f>
        <v>67830069</v>
      </c>
    </row>
    <row r="145" spans="1:7" ht="15.75" x14ac:dyDescent="0.25">
      <c r="A145" s="5"/>
      <c r="B145" s="66"/>
      <c r="C145" s="6"/>
      <c r="D145" s="6"/>
      <c r="E145" s="6"/>
    </row>
    <row r="146" spans="1:7" ht="15.75" x14ac:dyDescent="0.25">
      <c r="A146" s="128" t="s">
        <v>314</v>
      </c>
      <c r="B146" s="128"/>
      <c r="C146" s="83">
        <v>2</v>
      </c>
      <c r="D146" s="83">
        <v>2</v>
      </c>
      <c r="E146" s="83">
        <v>2</v>
      </c>
      <c r="F146" s="83">
        <v>2</v>
      </c>
      <c r="G146" s="83">
        <v>2</v>
      </c>
    </row>
    <row r="147" spans="1:7" ht="15.75" x14ac:dyDescent="0.25">
      <c r="A147" s="128" t="s">
        <v>315</v>
      </c>
      <c r="B147" s="128"/>
      <c r="C147" s="83">
        <v>15</v>
      </c>
      <c r="D147" s="83">
        <v>15</v>
      </c>
      <c r="E147" s="83">
        <v>15</v>
      </c>
      <c r="F147" s="83">
        <v>15</v>
      </c>
      <c r="G147" s="83">
        <v>15</v>
      </c>
    </row>
    <row r="148" spans="1:7" ht="15.75" x14ac:dyDescent="0.25">
      <c r="A148" s="84"/>
      <c r="B148" s="85"/>
      <c r="C148" s="86"/>
      <c r="D148" s="86"/>
      <c r="E148" s="86"/>
    </row>
    <row r="149" spans="1:7" ht="15.75" x14ac:dyDescent="0.25">
      <c r="A149" s="125" t="s">
        <v>316</v>
      </c>
      <c r="B149" s="125"/>
      <c r="C149" s="125"/>
      <c r="D149" s="125"/>
      <c r="E149" s="125"/>
      <c r="F149" s="125"/>
      <c r="G149" s="125"/>
    </row>
    <row r="150" spans="1:7" x14ac:dyDescent="0.25">
      <c r="A150" s="126"/>
      <c r="B150" s="126"/>
      <c r="D150" s="67"/>
      <c r="G150" s="67" t="s">
        <v>65</v>
      </c>
    </row>
    <row r="151" spans="1:7" ht="25.5" x14ac:dyDescent="0.25">
      <c r="A151" s="87" t="s">
        <v>9</v>
      </c>
      <c r="B151" s="88" t="s">
        <v>317</v>
      </c>
      <c r="C151" s="89">
        <f>+C60-C123</f>
        <v>-11110207</v>
      </c>
      <c r="D151" s="89">
        <f t="shared" ref="D151:E151" si="22">+D60-D123</f>
        <v>-1605840</v>
      </c>
      <c r="E151" s="89">
        <f t="shared" si="22"/>
        <v>-12716047</v>
      </c>
      <c r="F151" s="89">
        <f t="shared" ref="F151:G151" si="23">+F60-F123</f>
        <v>1054538</v>
      </c>
      <c r="G151" s="89">
        <f t="shared" si="23"/>
        <v>-11661509</v>
      </c>
    </row>
    <row r="152" spans="1:7" ht="25.5" x14ac:dyDescent="0.25">
      <c r="A152" s="87" t="s">
        <v>12</v>
      </c>
      <c r="B152" s="88" t="s">
        <v>318</v>
      </c>
      <c r="C152" s="89">
        <f>+C83-C143</f>
        <v>11110207</v>
      </c>
      <c r="D152" s="89">
        <f t="shared" ref="D152:E152" si="24">+D83-D143</f>
        <v>1605840</v>
      </c>
      <c r="E152" s="89">
        <f t="shared" si="24"/>
        <v>12716047</v>
      </c>
      <c r="F152" s="89">
        <f t="shared" ref="F152:G152" si="25">+F83-F143</f>
        <v>-1054538</v>
      </c>
      <c r="G152" s="89">
        <f t="shared" si="25"/>
        <v>11661509</v>
      </c>
    </row>
    <row r="153" spans="1:7" ht="15.75" x14ac:dyDescent="0.25">
      <c r="A153" s="90"/>
      <c r="B153" s="91"/>
      <c r="C153" s="92"/>
      <c r="D153" s="92"/>
      <c r="E153" s="92"/>
    </row>
  </sheetData>
  <mergeCells count="8">
    <mergeCell ref="A1:G1"/>
    <mergeCell ref="A86:G86"/>
    <mergeCell ref="A149:G149"/>
    <mergeCell ref="A150:B150"/>
    <mergeCell ref="A2:B2"/>
    <mergeCell ref="A87:B87"/>
    <mergeCell ref="A146:B146"/>
    <mergeCell ref="A147:B147"/>
  </mergeCells>
  <printOptions horizontalCentered="1"/>
  <pageMargins left="0.19685039370078741" right="0.19685039370078741" top="0.74803149606299213" bottom="0.19685039370078741" header="0.31496062992125984" footer="0.31496062992125984"/>
  <pageSetup paperSize="9" scale="58" orientation="portrait" r:id="rId1"/>
  <headerFooter>
    <oddHeader>&amp;C&amp;"Times New Roman,Félkövér"Keszőhidegkút Község Önkormányzata 
2019. ÉVI KÖLTSÉGVETÉSÉNEK ÖSSZEVONT MÉRLEGE&amp;R&amp;"Times New Roman,Félkövér dőlt"3. sz. melléklet</oddHeader>
  </headerFooter>
  <rowBreaks count="1" manualBreakCount="1">
    <brk id="8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O154"/>
  <sheetViews>
    <sheetView zoomScaleNormal="100" workbookViewId="0">
      <selection activeCell="A151" sqref="A151:M151"/>
    </sheetView>
  </sheetViews>
  <sheetFormatPr defaultRowHeight="15" x14ac:dyDescent="0.25"/>
  <cols>
    <col min="1" max="1" width="9.85546875" customWidth="1"/>
    <col min="2" max="2" width="63.85546875" customWidth="1"/>
    <col min="3" max="3" width="18.85546875" customWidth="1"/>
    <col min="4" max="4" width="17.5703125" customWidth="1"/>
    <col min="5" max="5" width="17.42578125" customWidth="1"/>
    <col min="6" max="6" width="17.28515625" customWidth="1"/>
    <col min="7" max="7" width="15.28515625" customWidth="1"/>
    <col min="8" max="8" width="19.85546875" customWidth="1"/>
    <col min="9" max="9" width="14.42578125" customWidth="1"/>
    <col min="10" max="10" width="13.85546875" customWidth="1"/>
    <col min="11" max="11" width="12" customWidth="1"/>
    <col min="12" max="12" width="18.28515625" customWidth="1"/>
    <col min="13" max="13" width="19" customWidth="1"/>
    <col min="14" max="15" width="23.28515625" customWidth="1"/>
    <col min="16" max="16" width="6.7109375" customWidth="1"/>
  </cols>
  <sheetData>
    <row r="1" spans="1:15" s="44" customFormat="1" ht="50.25" customHeight="1" x14ac:dyDescent="0.25">
      <c r="A1" s="130" t="s">
        <v>341</v>
      </c>
      <c r="B1" s="130"/>
      <c r="C1" s="10" t="s">
        <v>320</v>
      </c>
      <c r="D1" s="10"/>
      <c r="E1" s="10"/>
      <c r="F1" s="10"/>
      <c r="G1" s="10"/>
      <c r="H1" s="10" t="s">
        <v>321</v>
      </c>
      <c r="I1" s="10"/>
      <c r="J1" s="10"/>
      <c r="K1" s="10"/>
      <c r="L1" s="10"/>
      <c r="M1" s="10" t="s">
        <v>322</v>
      </c>
      <c r="N1" s="10"/>
      <c r="O1" s="10"/>
    </row>
    <row r="2" spans="1:15" x14ac:dyDescent="0.25">
      <c r="A2" s="129" t="s">
        <v>104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0"/>
      <c r="O2" s="10"/>
    </row>
    <row r="3" spans="1:15" x14ac:dyDescent="0.25">
      <c r="A3" s="132"/>
      <c r="B3" s="132"/>
      <c r="D3" s="19"/>
      <c r="E3" s="19"/>
      <c r="F3" s="19"/>
      <c r="G3" s="19"/>
      <c r="I3" s="19"/>
      <c r="J3" s="19"/>
      <c r="K3" s="19"/>
      <c r="L3" s="19"/>
      <c r="M3" s="19" t="s">
        <v>65</v>
      </c>
      <c r="N3" s="19"/>
      <c r="O3" s="19"/>
    </row>
    <row r="4" spans="1:15" s="44" customFormat="1" ht="28.5" x14ac:dyDescent="0.25">
      <c r="A4" s="94" t="s">
        <v>323</v>
      </c>
      <c r="B4" s="95" t="s">
        <v>324</v>
      </c>
      <c r="C4" s="95" t="s">
        <v>319</v>
      </c>
      <c r="D4" s="95" t="s">
        <v>330</v>
      </c>
      <c r="E4" s="95" t="s">
        <v>332</v>
      </c>
      <c r="F4" s="95" t="s">
        <v>335</v>
      </c>
      <c r="G4" s="95" t="s">
        <v>337</v>
      </c>
      <c r="H4" s="95" t="s">
        <v>319</v>
      </c>
      <c r="I4" s="95" t="s">
        <v>330</v>
      </c>
      <c r="J4" s="95" t="s">
        <v>332</v>
      </c>
      <c r="K4" s="95" t="s">
        <v>335</v>
      </c>
      <c r="L4" s="95" t="s">
        <v>337</v>
      </c>
      <c r="M4" s="95" t="s">
        <v>319</v>
      </c>
      <c r="N4" s="20"/>
      <c r="O4" s="20"/>
    </row>
    <row r="5" spans="1:15" x14ac:dyDescent="0.25">
      <c r="A5" s="94">
        <v>1</v>
      </c>
      <c r="B5" s="95">
        <v>2</v>
      </c>
      <c r="C5" s="95">
        <v>3</v>
      </c>
      <c r="D5" s="95">
        <v>4</v>
      </c>
      <c r="E5" s="95">
        <v>5</v>
      </c>
      <c r="F5" s="95">
        <v>6</v>
      </c>
      <c r="G5" s="95">
        <v>7</v>
      </c>
      <c r="H5" s="95">
        <v>6</v>
      </c>
      <c r="I5" s="95">
        <v>7</v>
      </c>
      <c r="J5" s="95">
        <v>8</v>
      </c>
      <c r="K5" s="95">
        <v>9</v>
      </c>
      <c r="L5" s="95">
        <v>10</v>
      </c>
      <c r="M5" s="95">
        <v>11</v>
      </c>
      <c r="N5" s="20"/>
      <c r="O5" s="20"/>
    </row>
    <row r="6" spans="1:15" x14ac:dyDescent="0.25">
      <c r="A6" s="94" t="s">
        <v>9</v>
      </c>
      <c r="B6" s="96" t="s">
        <v>106</v>
      </c>
      <c r="C6" s="97">
        <f>SUM(C7:C12)</f>
        <v>15330850</v>
      </c>
      <c r="D6" s="98">
        <f>E6-C6</f>
        <v>61024</v>
      </c>
      <c r="E6" s="97">
        <f>SUM(E7:E12)</f>
        <v>15391874</v>
      </c>
      <c r="F6" s="98">
        <f>G6-E6</f>
        <v>44060</v>
      </c>
      <c r="G6" s="97">
        <f>SUM(G7:G12)</f>
        <v>15435934</v>
      </c>
      <c r="H6" s="97">
        <f>SUM(H7:H12)</f>
        <v>3232480</v>
      </c>
      <c r="I6" s="98">
        <f>J6-H6</f>
        <v>1150000</v>
      </c>
      <c r="J6" s="97">
        <f>SUM(J7:J12)</f>
        <v>4382480</v>
      </c>
      <c r="K6" s="98">
        <f>L6-J6</f>
        <v>0</v>
      </c>
      <c r="L6" s="97">
        <f>SUM(L7:L12)</f>
        <v>4382480</v>
      </c>
      <c r="M6" s="97">
        <f>SUM(M7:M12)</f>
        <v>0</v>
      </c>
      <c r="N6" s="21"/>
      <c r="O6" s="21"/>
    </row>
    <row r="7" spans="1:15" x14ac:dyDescent="0.25">
      <c r="A7" s="99" t="s">
        <v>107</v>
      </c>
      <c r="B7" s="100" t="s">
        <v>108</v>
      </c>
      <c r="C7" s="101">
        <v>10778410</v>
      </c>
      <c r="D7" s="101"/>
      <c r="E7" s="101">
        <v>10778410</v>
      </c>
      <c r="F7" s="101"/>
      <c r="G7" s="101">
        <v>10778410</v>
      </c>
      <c r="H7" s="101">
        <v>132480</v>
      </c>
      <c r="I7" s="101">
        <f>J7-H7</f>
        <v>0</v>
      </c>
      <c r="J7" s="101">
        <v>132480</v>
      </c>
      <c r="K7" s="101">
        <f>L7-J7</f>
        <v>0</v>
      </c>
      <c r="L7" s="101">
        <v>132480</v>
      </c>
      <c r="M7" s="101"/>
      <c r="N7" s="22"/>
      <c r="O7" s="22"/>
    </row>
    <row r="8" spans="1:15" x14ac:dyDescent="0.25">
      <c r="A8" s="99" t="s">
        <v>109</v>
      </c>
      <c r="B8" s="100" t="s">
        <v>110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22"/>
      <c r="O8" s="22"/>
    </row>
    <row r="9" spans="1:15" x14ac:dyDescent="0.25">
      <c r="A9" s="99" t="s">
        <v>111</v>
      </c>
      <c r="B9" s="100" t="s">
        <v>112</v>
      </c>
      <c r="C9" s="101">
        <v>2752440</v>
      </c>
      <c r="D9" s="101">
        <f>E9-C9</f>
        <v>61024</v>
      </c>
      <c r="E9" s="101">
        <v>2813464</v>
      </c>
      <c r="F9" s="101">
        <f>G9-E9</f>
        <v>44060</v>
      </c>
      <c r="G9" s="101">
        <v>2857524</v>
      </c>
      <c r="H9" s="101">
        <v>3100000</v>
      </c>
      <c r="I9" s="101">
        <f>J9-H9</f>
        <v>1150000</v>
      </c>
      <c r="J9" s="101">
        <v>4250000</v>
      </c>
      <c r="K9" s="101">
        <f>L9-J9</f>
        <v>0</v>
      </c>
      <c r="L9" s="101">
        <v>4250000</v>
      </c>
      <c r="M9" s="101"/>
      <c r="N9" s="22"/>
      <c r="O9" s="22"/>
    </row>
    <row r="10" spans="1:15" x14ac:dyDescent="0.25">
      <c r="A10" s="99" t="s">
        <v>113</v>
      </c>
      <c r="B10" s="100" t="s">
        <v>114</v>
      </c>
      <c r="C10" s="101">
        <v>1800000</v>
      </c>
      <c r="D10" s="101">
        <f>E10-C10</f>
        <v>0</v>
      </c>
      <c r="E10" s="101">
        <v>1800000</v>
      </c>
      <c r="F10" s="101">
        <f>G10-E10</f>
        <v>0</v>
      </c>
      <c r="G10" s="101">
        <v>1800000</v>
      </c>
      <c r="H10" s="101"/>
      <c r="I10" s="101"/>
      <c r="J10" s="101"/>
      <c r="K10" s="101"/>
      <c r="L10" s="101"/>
      <c r="M10" s="101"/>
      <c r="N10" s="22"/>
      <c r="O10" s="22"/>
    </row>
    <row r="11" spans="1:15" x14ac:dyDescent="0.25">
      <c r="A11" s="99" t="s">
        <v>115</v>
      </c>
      <c r="B11" s="100" t="s">
        <v>116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22"/>
      <c r="O11" s="22"/>
    </row>
    <row r="12" spans="1:15" x14ac:dyDescent="0.25">
      <c r="A12" s="99" t="s">
        <v>117</v>
      </c>
      <c r="B12" s="100" t="s">
        <v>118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22"/>
      <c r="O12" s="22"/>
    </row>
    <row r="13" spans="1:15" ht="34.9" customHeight="1" x14ac:dyDescent="0.25">
      <c r="A13" s="94" t="s">
        <v>12</v>
      </c>
      <c r="B13" s="102" t="s">
        <v>119</v>
      </c>
      <c r="C13" s="97">
        <f>SUM(C14:C18)</f>
        <v>2703508</v>
      </c>
      <c r="D13" s="98">
        <f>E13-C13</f>
        <v>17356279</v>
      </c>
      <c r="E13" s="97">
        <f>SUM(E14:E18)</f>
        <v>20059787</v>
      </c>
      <c r="F13" s="98">
        <f>G13-E13</f>
        <v>2491508</v>
      </c>
      <c r="G13" s="97">
        <f>SUM(G14:G18)</f>
        <v>22551295</v>
      </c>
      <c r="H13" s="97">
        <f>SUM(H14:H18)</f>
        <v>0</v>
      </c>
      <c r="I13" s="98">
        <f>J13-H13</f>
        <v>0</v>
      </c>
      <c r="J13" s="97"/>
      <c r="K13" s="98">
        <f>L13-J13</f>
        <v>0</v>
      </c>
      <c r="L13" s="97"/>
      <c r="M13" s="97">
        <f>SUM(M14:M18)</f>
        <v>0</v>
      </c>
      <c r="N13" s="21"/>
      <c r="O13" s="21"/>
    </row>
    <row r="14" spans="1:15" x14ac:dyDescent="0.25">
      <c r="A14" s="99" t="s">
        <v>120</v>
      </c>
      <c r="B14" s="100" t="s">
        <v>121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22"/>
      <c r="O14" s="22"/>
    </row>
    <row r="15" spans="1:15" x14ac:dyDescent="0.25">
      <c r="A15" s="99" t="s">
        <v>122</v>
      </c>
      <c r="B15" s="100" t="s">
        <v>123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22"/>
      <c r="O15" s="22"/>
    </row>
    <row r="16" spans="1:15" x14ac:dyDescent="0.25">
      <c r="A16" s="99" t="s">
        <v>124</v>
      </c>
      <c r="B16" s="100" t="s">
        <v>125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22"/>
      <c r="O16" s="22"/>
    </row>
    <row r="17" spans="1:15" x14ac:dyDescent="0.25">
      <c r="A17" s="99" t="s">
        <v>126</v>
      </c>
      <c r="B17" s="100" t="s">
        <v>127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22"/>
      <c r="O17" s="22"/>
    </row>
    <row r="18" spans="1:15" x14ac:dyDescent="0.25">
      <c r="A18" s="99" t="s">
        <v>128</v>
      </c>
      <c r="B18" s="100" t="s">
        <v>129</v>
      </c>
      <c r="C18" s="101">
        <v>2703508</v>
      </c>
      <c r="D18" s="101">
        <f>E18-C18</f>
        <v>17356279</v>
      </c>
      <c r="E18" s="101">
        <v>20059787</v>
      </c>
      <c r="F18" s="101">
        <f>G18-E18</f>
        <v>2491508</v>
      </c>
      <c r="G18" s="101">
        <v>22551295</v>
      </c>
      <c r="H18" s="101"/>
      <c r="I18" s="101">
        <f>J18-H18</f>
        <v>0</v>
      </c>
      <c r="J18" s="101"/>
      <c r="K18" s="101">
        <f>L18-J18</f>
        <v>0</v>
      </c>
      <c r="L18" s="101"/>
      <c r="M18" s="101"/>
      <c r="N18" s="22"/>
      <c r="O18" s="22"/>
    </row>
    <row r="19" spans="1:15" x14ac:dyDescent="0.25">
      <c r="A19" s="99" t="s">
        <v>130</v>
      </c>
      <c r="B19" s="100" t="s">
        <v>131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22"/>
      <c r="O19" s="22"/>
    </row>
    <row r="20" spans="1:15" ht="36" customHeight="1" x14ac:dyDescent="0.25">
      <c r="A20" s="94" t="s">
        <v>6</v>
      </c>
      <c r="B20" s="96" t="s">
        <v>132</v>
      </c>
      <c r="C20" s="97">
        <f>SUM(C21:C25)</f>
        <v>6329761</v>
      </c>
      <c r="D20" s="98">
        <f>E20-C20</f>
        <v>0</v>
      </c>
      <c r="E20" s="97">
        <f>SUM(E21:E25)</f>
        <v>6329761</v>
      </c>
      <c r="F20" s="98">
        <f>G20-E20</f>
        <v>0</v>
      </c>
      <c r="G20" s="97">
        <f>SUM(G21:G25)</f>
        <v>6329761</v>
      </c>
      <c r="H20" s="97">
        <f>SUM(H21:H25)</f>
        <v>0</v>
      </c>
      <c r="I20" s="98">
        <f>J20-H20</f>
        <v>0</v>
      </c>
      <c r="J20" s="97"/>
      <c r="K20" s="98">
        <f>L20-J20</f>
        <v>0</v>
      </c>
      <c r="L20" s="97"/>
      <c r="M20" s="97">
        <f>SUM(M21:M25)</f>
        <v>0</v>
      </c>
      <c r="N20" s="21"/>
      <c r="O20" s="21"/>
    </row>
    <row r="21" spans="1:15" x14ac:dyDescent="0.25">
      <c r="A21" s="99" t="s">
        <v>133</v>
      </c>
      <c r="B21" s="100" t="s">
        <v>134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22"/>
      <c r="O21" s="22"/>
    </row>
    <row r="22" spans="1:15" x14ac:dyDescent="0.25">
      <c r="A22" s="99" t="s">
        <v>135</v>
      </c>
      <c r="B22" s="100" t="s">
        <v>136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22"/>
      <c r="O22" s="22"/>
    </row>
    <row r="23" spans="1:15" ht="30" x14ac:dyDescent="0.25">
      <c r="A23" s="99" t="s">
        <v>137</v>
      </c>
      <c r="B23" s="100" t="s">
        <v>138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22"/>
      <c r="O23" s="22"/>
    </row>
    <row r="24" spans="1:15" ht="30" x14ac:dyDescent="0.25">
      <c r="A24" s="99" t="s">
        <v>139</v>
      </c>
      <c r="B24" s="100" t="s">
        <v>140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22"/>
      <c r="O24" s="22"/>
    </row>
    <row r="25" spans="1:15" x14ac:dyDescent="0.25">
      <c r="A25" s="99" t="s">
        <v>141</v>
      </c>
      <c r="B25" s="100" t="s">
        <v>142</v>
      </c>
      <c r="C25" s="101">
        <v>6329761</v>
      </c>
      <c r="D25" s="101">
        <f t="shared" ref="D25:D26" si="0">E25-C25</f>
        <v>0</v>
      </c>
      <c r="E25" s="101">
        <v>6329761</v>
      </c>
      <c r="F25" s="101">
        <f t="shared" ref="F25:F26" si="1">G25-E25</f>
        <v>0</v>
      </c>
      <c r="G25" s="101">
        <v>6329761</v>
      </c>
      <c r="H25" s="101"/>
      <c r="I25" s="101"/>
      <c r="J25" s="101"/>
      <c r="K25" s="101"/>
      <c r="L25" s="101"/>
      <c r="M25" s="101"/>
      <c r="N25" s="22"/>
      <c r="O25" s="22"/>
    </row>
    <row r="26" spans="1:15" x14ac:dyDescent="0.25">
      <c r="A26" s="99" t="s">
        <v>143</v>
      </c>
      <c r="B26" s="100" t="s">
        <v>144</v>
      </c>
      <c r="C26" s="101">
        <v>6329761</v>
      </c>
      <c r="D26" s="101">
        <f t="shared" si="0"/>
        <v>0</v>
      </c>
      <c r="E26" s="101">
        <v>6329761</v>
      </c>
      <c r="F26" s="101">
        <f t="shared" si="1"/>
        <v>0</v>
      </c>
      <c r="G26" s="101">
        <v>6329761</v>
      </c>
      <c r="H26" s="101"/>
      <c r="I26" s="101"/>
      <c r="J26" s="101"/>
      <c r="K26" s="101"/>
      <c r="L26" s="101"/>
      <c r="M26" s="101"/>
      <c r="N26" s="22"/>
      <c r="O26" s="22"/>
    </row>
    <row r="27" spans="1:15" x14ac:dyDescent="0.25">
      <c r="A27" s="94" t="s">
        <v>145</v>
      </c>
      <c r="B27" s="96" t="s">
        <v>146</v>
      </c>
      <c r="C27" s="97">
        <f>SUM(C28,C31,C32,C33)</f>
        <v>2810418</v>
      </c>
      <c r="D27" s="98">
        <f>E27-C27</f>
        <v>0</v>
      </c>
      <c r="E27" s="97">
        <f>SUM(E28,E31,E32,E33)</f>
        <v>2810418</v>
      </c>
      <c r="F27" s="98">
        <f>G27-E27</f>
        <v>0</v>
      </c>
      <c r="G27" s="97">
        <f>SUM(G28,G31,G32,G33)</f>
        <v>2810418</v>
      </c>
      <c r="H27" s="97">
        <f>SUM(H28,H31,H32,H33)</f>
        <v>0</v>
      </c>
      <c r="I27" s="98">
        <f>J27-H27</f>
        <v>0</v>
      </c>
      <c r="J27" s="97"/>
      <c r="K27" s="98">
        <f>L27-J27</f>
        <v>0</v>
      </c>
      <c r="L27" s="97"/>
      <c r="M27" s="97">
        <f>SUM(M28,M31,M32,M33)</f>
        <v>0</v>
      </c>
      <c r="N27" s="21"/>
      <c r="O27" s="21"/>
    </row>
    <row r="28" spans="1:15" x14ac:dyDescent="0.25">
      <c r="A28" s="99" t="s">
        <v>147</v>
      </c>
      <c r="B28" s="100" t="s">
        <v>148</v>
      </c>
      <c r="C28" s="103">
        <f>SUM(C29:C30)</f>
        <v>2095418</v>
      </c>
      <c r="D28" s="101">
        <f t="shared" ref="D28:D33" si="2">E28-C28</f>
        <v>0</v>
      </c>
      <c r="E28" s="103">
        <v>2095418</v>
      </c>
      <c r="F28" s="101">
        <f t="shared" ref="F28:F33" si="3">G28-E28</f>
        <v>0</v>
      </c>
      <c r="G28" s="103">
        <v>2095418</v>
      </c>
      <c r="H28" s="103"/>
      <c r="I28" s="103"/>
      <c r="J28" s="103"/>
      <c r="K28" s="103"/>
      <c r="L28" s="103"/>
      <c r="M28" s="103"/>
      <c r="N28" s="23"/>
      <c r="O28" s="23"/>
    </row>
    <row r="29" spans="1:15" x14ac:dyDescent="0.25">
      <c r="A29" s="99" t="s">
        <v>149</v>
      </c>
      <c r="B29" s="100" t="s">
        <v>150</v>
      </c>
      <c r="C29" s="101">
        <v>2095418</v>
      </c>
      <c r="D29" s="101">
        <f t="shared" si="2"/>
        <v>0</v>
      </c>
      <c r="E29" s="101">
        <v>2095418</v>
      </c>
      <c r="F29" s="101">
        <f t="shared" si="3"/>
        <v>0</v>
      </c>
      <c r="G29" s="101">
        <v>2095418</v>
      </c>
      <c r="H29" s="101"/>
      <c r="I29" s="101"/>
      <c r="J29" s="101"/>
      <c r="K29" s="101"/>
      <c r="L29" s="101"/>
      <c r="M29" s="101"/>
      <c r="N29" s="22"/>
      <c r="O29" s="22"/>
    </row>
    <row r="30" spans="1:15" x14ac:dyDescent="0.25">
      <c r="A30" s="99" t="s">
        <v>151</v>
      </c>
      <c r="B30" s="100" t="s">
        <v>152</v>
      </c>
      <c r="C30" s="101"/>
      <c r="D30" s="101">
        <f t="shared" si="2"/>
        <v>0</v>
      </c>
      <c r="E30" s="101"/>
      <c r="F30" s="101">
        <f t="shared" si="3"/>
        <v>0</v>
      </c>
      <c r="G30" s="101"/>
      <c r="H30" s="101"/>
      <c r="I30" s="101"/>
      <c r="J30" s="101"/>
      <c r="K30" s="101"/>
      <c r="L30" s="101"/>
      <c r="M30" s="101"/>
      <c r="N30" s="22"/>
      <c r="O30" s="22"/>
    </row>
    <row r="31" spans="1:15" x14ac:dyDescent="0.25">
      <c r="A31" s="99" t="s">
        <v>153</v>
      </c>
      <c r="B31" s="100" t="s">
        <v>154</v>
      </c>
      <c r="C31" s="101">
        <v>700000</v>
      </c>
      <c r="D31" s="101">
        <f t="shared" si="2"/>
        <v>0</v>
      </c>
      <c r="E31" s="101">
        <v>700000</v>
      </c>
      <c r="F31" s="101">
        <f t="shared" si="3"/>
        <v>0</v>
      </c>
      <c r="G31" s="101">
        <v>700000</v>
      </c>
      <c r="H31" s="101"/>
      <c r="I31" s="101"/>
      <c r="J31" s="101"/>
      <c r="K31" s="101"/>
      <c r="L31" s="101"/>
      <c r="M31" s="101"/>
      <c r="N31" s="22"/>
      <c r="O31" s="22"/>
    </row>
    <row r="32" spans="1:15" x14ac:dyDescent="0.25">
      <c r="A32" s="99" t="s">
        <v>155</v>
      </c>
      <c r="B32" s="100" t="s">
        <v>156</v>
      </c>
      <c r="C32" s="101"/>
      <c r="D32" s="101">
        <f t="shared" si="2"/>
        <v>0</v>
      </c>
      <c r="E32" s="101"/>
      <c r="F32" s="101">
        <f t="shared" si="3"/>
        <v>0</v>
      </c>
      <c r="G32" s="101"/>
      <c r="H32" s="101"/>
      <c r="I32" s="101"/>
      <c r="J32" s="101"/>
      <c r="K32" s="101"/>
      <c r="L32" s="101"/>
      <c r="M32" s="101"/>
      <c r="N32" s="22"/>
      <c r="O32" s="22"/>
    </row>
    <row r="33" spans="1:15" x14ac:dyDescent="0.25">
      <c r="A33" s="99" t="s">
        <v>157</v>
      </c>
      <c r="B33" s="100" t="s">
        <v>158</v>
      </c>
      <c r="C33" s="101">
        <v>15000</v>
      </c>
      <c r="D33" s="101">
        <f t="shared" si="2"/>
        <v>0</v>
      </c>
      <c r="E33" s="101">
        <v>15000</v>
      </c>
      <c r="F33" s="101">
        <f t="shared" si="3"/>
        <v>0</v>
      </c>
      <c r="G33" s="101">
        <v>15000</v>
      </c>
      <c r="H33" s="101"/>
      <c r="I33" s="101"/>
      <c r="J33" s="101"/>
      <c r="K33" s="101"/>
      <c r="L33" s="101"/>
      <c r="M33" s="101"/>
      <c r="N33" s="22"/>
      <c r="O33" s="22"/>
    </row>
    <row r="34" spans="1:15" x14ac:dyDescent="0.25">
      <c r="A34" s="94" t="s">
        <v>8</v>
      </c>
      <c r="B34" s="96" t="s">
        <v>159</v>
      </c>
      <c r="C34" s="97">
        <f>SUM(C35:C44)</f>
        <v>0</v>
      </c>
      <c r="D34" s="98">
        <f>E34-C34</f>
        <v>0</v>
      </c>
      <c r="E34" s="97"/>
      <c r="F34" s="98">
        <f>G34-E34</f>
        <v>0</v>
      </c>
      <c r="G34" s="97"/>
      <c r="H34" s="97">
        <f>SUM(H35:H44)</f>
        <v>161600</v>
      </c>
      <c r="I34" s="98">
        <f>J34-H34</f>
        <v>0</v>
      </c>
      <c r="J34" s="97">
        <f>SUM(J35:J44)</f>
        <v>161600</v>
      </c>
      <c r="K34" s="98">
        <f>L34-J34</f>
        <v>0</v>
      </c>
      <c r="L34" s="97">
        <f>SUM(L35:L44)</f>
        <v>161600</v>
      </c>
      <c r="M34" s="97">
        <f>SUM(M35:M44)</f>
        <v>0</v>
      </c>
      <c r="N34" s="21"/>
      <c r="O34" s="21"/>
    </row>
    <row r="35" spans="1:15" x14ac:dyDescent="0.25">
      <c r="A35" s="99" t="s">
        <v>160</v>
      </c>
      <c r="B35" s="100" t="s">
        <v>161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22"/>
      <c r="O35" s="22"/>
    </row>
    <row r="36" spans="1:15" x14ac:dyDescent="0.25">
      <c r="A36" s="99" t="s">
        <v>162</v>
      </c>
      <c r="B36" s="100" t="s">
        <v>163</v>
      </c>
      <c r="C36" s="101"/>
      <c r="D36" s="101"/>
      <c r="E36" s="101"/>
      <c r="F36" s="101"/>
      <c r="G36" s="101"/>
      <c r="H36" s="101">
        <v>50000</v>
      </c>
      <c r="I36" s="101"/>
      <c r="J36" s="101">
        <v>50000</v>
      </c>
      <c r="K36" s="101"/>
      <c r="L36" s="101">
        <v>50000</v>
      </c>
      <c r="M36" s="101"/>
      <c r="N36" s="22"/>
      <c r="O36" s="22"/>
    </row>
    <row r="37" spans="1:15" x14ac:dyDescent="0.25">
      <c r="A37" s="99" t="s">
        <v>164</v>
      </c>
      <c r="B37" s="100" t="s">
        <v>165</v>
      </c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22"/>
      <c r="O37" s="22"/>
    </row>
    <row r="38" spans="1:15" x14ac:dyDescent="0.25">
      <c r="A38" s="99" t="s">
        <v>166</v>
      </c>
      <c r="B38" s="100" t="s">
        <v>167</v>
      </c>
      <c r="C38" s="101"/>
      <c r="D38" s="101"/>
      <c r="E38" s="101"/>
      <c r="F38" s="101"/>
      <c r="G38" s="101"/>
      <c r="H38" s="101">
        <v>111600</v>
      </c>
      <c r="I38" s="101"/>
      <c r="J38" s="101">
        <v>111600</v>
      </c>
      <c r="K38" s="101"/>
      <c r="L38" s="101">
        <v>111600</v>
      </c>
      <c r="M38" s="101"/>
      <c r="N38" s="22"/>
      <c r="O38" s="22"/>
    </row>
    <row r="39" spans="1:15" x14ac:dyDescent="0.25">
      <c r="A39" s="99" t="s">
        <v>168</v>
      </c>
      <c r="B39" s="100" t="s">
        <v>169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22"/>
      <c r="O39" s="22"/>
    </row>
    <row r="40" spans="1:15" x14ac:dyDescent="0.25">
      <c r="A40" s="99" t="s">
        <v>170</v>
      </c>
      <c r="B40" s="100" t="s">
        <v>171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22"/>
      <c r="O40" s="22"/>
    </row>
    <row r="41" spans="1:15" x14ac:dyDescent="0.25">
      <c r="A41" s="99" t="s">
        <v>172</v>
      </c>
      <c r="B41" s="100" t="s">
        <v>173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22"/>
      <c r="O41" s="22"/>
    </row>
    <row r="42" spans="1:15" x14ac:dyDescent="0.25">
      <c r="A42" s="99" t="s">
        <v>174</v>
      </c>
      <c r="B42" s="100" t="s">
        <v>175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22"/>
      <c r="O42" s="22"/>
    </row>
    <row r="43" spans="1:15" x14ac:dyDescent="0.25">
      <c r="A43" s="99" t="s">
        <v>176</v>
      </c>
      <c r="B43" s="100" t="s">
        <v>177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22"/>
      <c r="O43" s="22"/>
    </row>
    <row r="44" spans="1:15" x14ac:dyDescent="0.25">
      <c r="A44" s="99" t="s">
        <v>178</v>
      </c>
      <c r="B44" s="100" t="s">
        <v>25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22"/>
      <c r="O44" s="22"/>
    </row>
    <row r="45" spans="1:15" x14ac:dyDescent="0.25">
      <c r="A45" s="94" t="s">
        <v>21</v>
      </c>
      <c r="B45" s="96" t="s">
        <v>179</v>
      </c>
      <c r="C45" s="97">
        <f>SUM(C46:C50)</f>
        <v>0</v>
      </c>
      <c r="D45" s="97"/>
      <c r="E45" s="97">
        <f>SUM(E46,E49,E50,E51,E48)</f>
        <v>2700000</v>
      </c>
      <c r="F45" s="97"/>
      <c r="G45" s="97">
        <f>SUM(G46,G49,G50,G51,G48)</f>
        <v>2700000</v>
      </c>
      <c r="H45" s="97">
        <f>SUM(H46:H50)</f>
        <v>0</v>
      </c>
      <c r="I45" s="97"/>
      <c r="J45" s="97"/>
      <c r="K45" s="97"/>
      <c r="L45" s="97"/>
      <c r="M45" s="97">
        <f>SUM(M46:M50)</f>
        <v>0</v>
      </c>
      <c r="N45" s="21"/>
      <c r="O45" s="21"/>
    </row>
    <row r="46" spans="1:15" x14ac:dyDescent="0.25">
      <c r="A46" s="99" t="s">
        <v>180</v>
      </c>
      <c r="B46" s="100" t="s">
        <v>181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22"/>
      <c r="O46" s="22"/>
    </row>
    <row r="47" spans="1:15" x14ac:dyDescent="0.25">
      <c r="A47" s="99" t="s">
        <v>182</v>
      </c>
      <c r="B47" s="100" t="s">
        <v>183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22"/>
      <c r="O47" s="22"/>
    </row>
    <row r="48" spans="1:15" x14ac:dyDescent="0.25">
      <c r="A48" s="99" t="s">
        <v>184</v>
      </c>
      <c r="B48" s="100" t="s">
        <v>185</v>
      </c>
      <c r="C48" s="101"/>
      <c r="D48" s="101">
        <f t="shared" ref="D48" si="4">E48-C48</f>
        <v>2700000</v>
      </c>
      <c r="E48" s="101">
        <v>2700000</v>
      </c>
      <c r="F48" s="101">
        <f t="shared" ref="F48" si="5">G48-E48</f>
        <v>0</v>
      </c>
      <c r="G48" s="101">
        <v>2700000</v>
      </c>
      <c r="H48" s="101"/>
      <c r="I48" s="101"/>
      <c r="J48" s="101"/>
      <c r="K48" s="101"/>
      <c r="L48" s="101"/>
      <c r="M48" s="101"/>
      <c r="N48" s="22"/>
      <c r="O48" s="22"/>
    </row>
    <row r="49" spans="1:15" x14ac:dyDescent="0.25">
      <c r="A49" s="99" t="s">
        <v>186</v>
      </c>
      <c r="B49" s="100" t="s">
        <v>187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22"/>
      <c r="O49" s="22"/>
    </row>
    <row r="50" spans="1:15" x14ac:dyDescent="0.25">
      <c r="A50" s="99" t="s">
        <v>188</v>
      </c>
      <c r="B50" s="100" t="s">
        <v>189</v>
      </c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22"/>
      <c r="O50" s="22"/>
    </row>
    <row r="51" spans="1:15" x14ac:dyDescent="0.25">
      <c r="A51" s="94" t="s">
        <v>190</v>
      </c>
      <c r="B51" s="96" t="s">
        <v>191</v>
      </c>
      <c r="C51" s="97">
        <f>SUM(C52:C54)</f>
        <v>0</v>
      </c>
      <c r="D51" s="97"/>
      <c r="E51" s="97"/>
      <c r="F51" s="97"/>
      <c r="G51" s="97"/>
      <c r="H51" s="97">
        <f>SUM(H52:H54)</f>
        <v>0</v>
      </c>
      <c r="I51" s="97"/>
      <c r="J51" s="97"/>
      <c r="K51" s="97"/>
      <c r="L51" s="97"/>
      <c r="M51" s="97">
        <f>SUM(M52:M54)</f>
        <v>0</v>
      </c>
      <c r="N51" s="21"/>
      <c r="O51" s="21"/>
    </row>
    <row r="52" spans="1:15" ht="30" x14ac:dyDescent="0.25">
      <c r="A52" s="99" t="s">
        <v>192</v>
      </c>
      <c r="B52" s="100" t="s">
        <v>193</v>
      </c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22"/>
      <c r="O52" s="22"/>
    </row>
    <row r="53" spans="1:15" ht="30" x14ac:dyDescent="0.25">
      <c r="A53" s="99" t="s">
        <v>194</v>
      </c>
      <c r="B53" s="100" t="s">
        <v>195</v>
      </c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22"/>
      <c r="O53" s="22"/>
    </row>
    <row r="54" spans="1:15" x14ac:dyDescent="0.25">
      <c r="A54" s="99" t="s">
        <v>196</v>
      </c>
      <c r="B54" s="100" t="s">
        <v>197</v>
      </c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22"/>
      <c r="O54" s="22"/>
    </row>
    <row r="55" spans="1:15" x14ac:dyDescent="0.25">
      <c r="A55" s="99" t="s">
        <v>198</v>
      </c>
      <c r="B55" s="100" t="s">
        <v>199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22"/>
      <c r="O55" s="22"/>
    </row>
    <row r="56" spans="1:15" x14ac:dyDescent="0.25">
      <c r="A56" s="94" t="s">
        <v>26</v>
      </c>
      <c r="B56" s="102" t="s">
        <v>200</v>
      </c>
      <c r="C56" s="97">
        <f>SUM(C57:C59)</f>
        <v>0</v>
      </c>
      <c r="D56" s="97"/>
      <c r="E56" s="97"/>
      <c r="F56" s="97"/>
      <c r="G56" s="97"/>
      <c r="H56" s="97">
        <f>SUM(H57:H59)</f>
        <v>0</v>
      </c>
      <c r="I56" s="97"/>
      <c r="J56" s="97"/>
      <c r="K56" s="97"/>
      <c r="L56" s="97"/>
      <c r="M56" s="97">
        <f>SUM(M57:M59)</f>
        <v>0</v>
      </c>
      <c r="N56" s="21"/>
      <c r="O56" s="21"/>
    </row>
    <row r="57" spans="1:15" ht="30" x14ac:dyDescent="0.25">
      <c r="A57" s="99" t="s">
        <v>201</v>
      </c>
      <c r="B57" s="100" t="s">
        <v>202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22"/>
      <c r="O57" s="22"/>
    </row>
    <row r="58" spans="1:15" ht="30" x14ac:dyDescent="0.25">
      <c r="A58" s="99" t="s">
        <v>203</v>
      </c>
      <c r="B58" s="100" t="s">
        <v>204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22"/>
      <c r="O58" s="22"/>
    </row>
    <row r="59" spans="1:15" x14ac:dyDescent="0.25">
      <c r="A59" s="99" t="s">
        <v>205</v>
      </c>
      <c r="B59" s="100" t="s">
        <v>206</v>
      </c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22"/>
      <c r="O59" s="22"/>
    </row>
    <row r="60" spans="1:15" x14ac:dyDescent="0.25">
      <c r="A60" s="99" t="s">
        <v>207</v>
      </c>
      <c r="B60" s="100" t="s">
        <v>208</v>
      </c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22"/>
      <c r="O60" s="22"/>
    </row>
    <row r="61" spans="1:15" x14ac:dyDescent="0.25">
      <c r="A61" s="94" t="s">
        <v>29</v>
      </c>
      <c r="B61" s="96" t="s">
        <v>209</v>
      </c>
      <c r="C61" s="97">
        <f>SUM(C6,C13,C20,C27,C34,C45,C51,C56)</f>
        <v>27174537</v>
      </c>
      <c r="D61" s="98">
        <f>E61-C61</f>
        <v>20117303</v>
      </c>
      <c r="E61" s="97">
        <f>SUM(E6,E13,E20,E27,E34,E45,E51,E56)</f>
        <v>47291840</v>
      </c>
      <c r="F61" s="98">
        <f>G61-E61</f>
        <v>2535568</v>
      </c>
      <c r="G61" s="97">
        <f>SUM(G6,G13,G20,G27,G34,G45,G51,G56)</f>
        <v>49827408</v>
      </c>
      <c r="H61" s="97">
        <f>SUM(H6,H13,H20,H27,H34,H45,H51,H56)</f>
        <v>3394080</v>
      </c>
      <c r="I61" s="98">
        <f>J61-H61</f>
        <v>1150000</v>
      </c>
      <c r="J61" s="97">
        <f>SUM(J6,J13,J20,J27,J34,J45,J51,J56)</f>
        <v>4544080</v>
      </c>
      <c r="K61" s="98">
        <f>L61-J61</f>
        <v>0</v>
      </c>
      <c r="L61" s="97">
        <f>SUM(L6,L13,L20,L27,L34,L45,L51,L56)</f>
        <v>4544080</v>
      </c>
      <c r="M61" s="97">
        <f>SUM(M6,M13,M27,M34)</f>
        <v>0</v>
      </c>
      <c r="N61" s="21"/>
      <c r="O61" s="21"/>
    </row>
    <row r="62" spans="1:15" x14ac:dyDescent="0.25">
      <c r="A62" s="104" t="s">
        <v>32</v>
      </c>
      <c r="B62" s="102" t="s">
        <v>210</v>
      </c>
      <c r="C62" s="97">
        <f>SUM(C63:C65)</f>
        <v>0</v>
      </c>
      <c r="D62" s="97"/>
      <c r="E62" s="97"/>
      <c r="F62" s="97"/>
      <c r="G62" s="97"/>
      <c r="H62" s="97">
        <f>SUM(H63:H65)</f>
        <v>0</v>
      </c>
      <c r="I62" s="97"/>
      <c r="J62" s="97"/>
      <c r="K62" s="97"/>
      <c r="L62" s="97"/>
      <c r="M62" s="97">
        <f>SUM(M63:M65)</f>
        <v>0</v>
      </c>
      <c r="N62" s="21"/>
      <c r="O62" s="21"/>
    </row>
    <row r="63" spans="1:15" x14ac:dyDescent="0.25">
      <c r="A63" s="99" t="s">
        <v>211</v>
      </c>
      <c r="B63" s="100" t="s">
        <v>212</v>
      </c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22"/>
      <c r="O63" s="22"/>
    </row>
    <row r="64" spans="1:15" x14ac:dyDescent="0.25">
      <c r="A64" s="99" t="s">
        <v>213</v>
      </c>
      <c r="B64" s="100" t="s">
        <v>214</v>
      </c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22"/>
      <c r="O64" s="22"/>
    </row>
    <row r="65" spans="1:15" x14ac:dyDescent="0.25">
      <c r="A65" s="99" t="s">
        <v>215</v>
      </c>
      <c r="B65" s="100" t="s">
        <v>325</v>
      </c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22"/>
      <c r="O65" s="22"/>
    </row>
    <row r="66" spans="1:15" x14ac:dyDescent="0.25">
      <c r="A66" s="104" t="s">
        <v>35</v>
      </c>
      <c r="B66" s="102" t="s">
        <v>217</v>
      </c>
      <c r="C66" s="97">
        <f>SUM(C67:C70)</f>
        <v>0</v>
      </c>
      <c r="D66" s="97"/>
      <c r="E66" s="97"/>
      <c r="F66" s="97"/>
      <c r="G66" s="97"/>
      <c r="H66" s="97">
        <f>SUM(H67:H70)</f>
        <v>0</v>
      </c>
      <c r="I66" s="97"/>
      <c r="J66" s="97"/>
      <c r="K66" s="97"/>
      <c r="L66" s="97"/>
      <c r="M66" s="97">
        <f>SUM(M67:M70)</f>
        <v>0</v>
      </c>
      <c r="N66" s="21"/>
      <c r="O66" s="21"/>
    </row>
    <row r="67" spans="1:15" x14ac:dyDescent="0.25">
      <c r="A67" s="99" t="s">
        <v>218</v>
      </c>
      <c r="B67" s="100" t="s">
        <v>219</v>
      </c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22"/>
      <c r="O67" s="22"/>
    </row>
    <row r="68" spans="1:15" x14ac:dyDescent="0.25">
      <c r="A68" s="99" t="s">
        <v>220</v>
      </c>
      <c r="B68" s="100" t="s">
        <v>221</v>
      </c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22"/>
      <c r="O68" s="22"/>
    </row>
    <row r="69" spans="1:15" x14ac:dyDescent="0.25">
      <c r="A69" s="99" t="s">
        <v>222</v>
      </c>
      <c r="B69" s="100" t="s">
        <v>223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22"/>
      <c r="O69" s="22"/>
    </row>
    <row r="70" spans="1:15" x14ac:dyDescent="0.25">
      <c r="A70" s="99" t="s">
        <v>224</v>
      </c>
      <c r="B70" s="100" t="s">
        <v>225</v>
      </c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22"/>
      <c r="O70" s="22"/>
    </row>
    <row r="71" spans="1:15" x14ac:dyDescent="0.25">
      <c r="A71" s="104" t="s">
        <v>38</v>
      </c>
      <c r="B71" s="102" t="s">
        <v>226</v>
      </c>
      <c r="C71" s="97">
        <f>SUM(C72:C73)</f>
        <v>10984175</v>
      </c>
      <c r="D71" s="98">
        <f>E71-C71</f>
        <v>1605840</v>
      </c>
      <c r="E71" s="97">
        <f>SUM(E72:E73)</f>
        <v>12590015</v>
      </c>
      <c r="F71" s="98">
        <f>G71-E71</f>
        <v>804782</v>
      </c>
      <c r="G71" s="97">
        <f>SUM(G72:G73)</f>
        <v>13394797</v>
      </c>
      <c r="H71" s="97">
        <f>SUM(H72:H73)</f>
        <v>868566</v>
      </c>
      <c r="I71" s="98">
        <f>J71-H71</f>
        <v>0</v>
      </c>
      <c r="J71" s="97">
        <f>SUM(J72:J73)</f>
        <v>868566</v>
      </c>
      <c r="K71" s="98">
        <f>L71-J71</f>
        <v>-804782</v>
      </c>
      <c r="L71" s="97">
        <f>SUM(L72:L73)</f>
        <v>63784</v>
      </c>
      <c r="M71" s="97">
        <f>SUM(M72:M73)</f>
        <v>0</v>
      </c>
      <c r="N71" s="21"/>
      <c r="O71" s="21"/>
    </row>
    <row r="72" spans="1:15" x14ac:dyDescent="0.25">
      <c r="A72" s="99" t="s">
        <v>227</v>
      </c>
      <c r="B72" s="100" t="s">
        <v>228</v>
      </c>
      <c r="C72" s="101">
        <v>10984175</v>
      </c>
      <c r="D72" s="101">
        <f t="shared" ref="D72" si="6">E72-C72</f>
        <v>1605840</v>
      </c>
      <c r="E72" s="101">
        <v>12590015</v>
      </c>
      <c r="F72" s="101">
        <f t="shared" ref="F72" si="7">G72-E72</f>
        <v>804782</v>
      </c>
      <c r="G72" s="101">
        <v>13394797</v>
      </c>
      <c r="H72" s="101">
        <v>868566</v>
      </c>
      <c r="I72" s="101"/>
      <c r="J72" s="101">
        <v>868566</v>
      </c>
      <c r="K72" s="101">
        <f t="shared" ref="K72" si="8">L72-J72</f>
        <v>-804782</v>
      </c>
      <c r="L72" s="101">
        <v>63784</v>
      </c>
      <c r="M72" s="101"/>
      <c r="N72" s="22"/>
      <c r="O72" s="22"/>
    </row>
    <row r="73" spans="1:15" x14ac:dyDescent="0.25">
      <c r="A73" s="99" t="s">
        <v>229</v>
      </c>
      <c r="B73" s="100" t="s">
        <v>230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22"/>
      <c r="O73" s="22"/>
    </row>
    <row r="74" spans="1:15" x14ac:dyDescent="0.25">
      <c r="A74" s="104" t="s">
        <v>41</v>
      </c>
      <c r="B74" s="102" t="s">
        <v>231</v>
      </c>
      <c r="C74" s="97">
        <f>SUM(C75:C77)</f>
        <v>0</v>
      </c>
      <c r="D74" s="97"/>
      <c r="E74" s="97"/>
      <c r="F74" s="97"/>
      <c r="G74" s="97"/>
      <c r="H74" s="97">
        <f>SUM(H75:H77)</f>
        <v>0</v>
      </c>
      <c r="I74" s="97"/>
      <c r="J74" s="97"/>
      <c r="K74" s="97"/>
      <c r="L74" s="97"/>
      <c r="M74" s="97">
        <f>SUM(M75:M77)</f>
        <v>0</v>
      </c>
      <c r="N74" s="21"/>
      <c r="O74" s="21"/>
    </row>
    <row r="75" spans="1:15" x14ac:dyDescent="0.25">
      <c r="A75" s="99" t="s">
        <v>232</v>
      </c>
      <c r="B75" s="100" t="s">
        <v>233</v>
      </c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22"/>
      <c r="O75" s="22"/>
    </row>
    <row r="76" spans="1:15" x14ac:dyDescent="0.25">
      <c r="A76" s="99" t="s">
        <v>234</v>
      </c>
      <c r="B76" s="100" t="s">
        <v>235</v>
      </c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22"/>
      <c r="O76" s="22"/>
    </row>
    <row r="77" spans="1:15" x14ac:dyDescent="0.25">
      <c r="A77" s="99" t="s">
        <v>236</v>
      </c>
      <c r="B77" s="100" t="s">
        <v>237</v>
      </c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22"/>
      <c r="O77" s="22"/>
    </row>
    <row r="78" spans="1:15" x14ac:dyDescent="0.25">
      <c r="A78" s="104" t="s">
        <v>44</v>
      </c>
      <c r="B78" s="102" t="s">
        <v>238</v>
      </c>
      <c r="C78" s="97">
        <f>SUM(C79:C82)</f>
        <v>0</v>
      </c>
      <c r="D78" s="97"/>
      <c r="E78" s="97"/>
      <c r="F78" s="97"/>
      <c r="G78" s="97"/>
      <c r="H78" s="97">
        <f>SUM(H79:H82)</f>
        <v>0</v>
      </c>
      <c r="I78" s="97"/>
      <c r="J78" s="97"/>
      <c r="K78" s="97"/>
      <c r="L78" s="97"/>
      <c r="M78" s="97">
        <f>SUM(M79:M82)</f>
        <v>0</v>
      </c>
      <c r="N78" s="21"/>
      <c r="O78" s="21"/>
    </row>
    <row r="79" spans="1:15" x14ac:dyDescent="0.25">
      <c r="A79" s="105" t="s">
        <v>239</v>
      </c>
      <c r="B79" s="100" t="s">
        <v>240</v>
      </c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22"/>
      <c r="O79" s="22"/>
    </row>
    <row r="80" spans="1:15" x14ac:dyDescent="0.25">
      <c r="A80" s="105" t="s">
        <v>241</v>
      </c>
      <c r="B80" s="100" t="s">
        <v>242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22"/>
      <c r="O80" s="22"/>
    </row>
    <row r="81" spans="1:15" x14ac:dyDescent="0.25">
      <c r="A81" s="105" t="s">
        <v>243</v>
      </c>
      <c r="B81" s="100" t="s">
        <v>244</v>
      </c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22"/>
      <c r="O81" s="22"/>
    </row>
    <row r="82" spans="1:15" x14ac:dyDescent="0.25">
      <c r="A82" s="105" t="s">
        <v>245</v>
      </c>
      <c r="B82" s="100" t="s">
        <v>246</v>
      </c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22"/>
      <c r="O82" s="22"/>
    </row>
    <row r="83" spans="1:15" x14ac:dyDescent="0.25">
      <c r="A83" s="104" t="s">
        <v>47</v>
      </c>
      <c r="B83" s="102" t="s">
        <v>247</v>
      </c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24"/>
      <c r="O83" s="24"/>
    </row>
    <row r="84" spans="1:15" x14ac:dyDescent="0.25">
      <c r="A84" s="104" t="s">
        <v>50</v>
      </c>
      <c r="B84" s="102" t="s">
        <v>248</v>
      </c>
      <c r="C84" s="97">
        <f>SUM(C62,C66,C71,C74,C78,C83)</f>
        <v>10984175</v>
      </c>
      <c r="D84" s="98">
        <f>E84-C84</f>
        <v>1605840</v>
      </c>
      <c r="E84" s="97">
        <f>SUM(E62,E66,E71,E74,E78,E83)</f>
        <v>12590015</v>
      </c>
      <c r="F84" s="98">
        <f>G84-E84</f>
        <v>804782</v>
      </c>
      <c r="G84" s="97">
        <f>SUM(G62,G66,G71,G74,G78,G83)</f>
        <v>13394797</v>
      </c>
      <c r="H84" s="97">
        <f>SUM(H62,H66,H71,H74,H78,H83)</f>
        <v>868566</v>
      </c>
      <c r="I84" s="98">
        <f>J84-H84</f>
        <v>0</v>
      </c>
      <c r="J84" s="97">
        <f>SUM(J62,J66,J71,J74,J78,J83)</f>
        <v>868566</v>
      </c>
      <c r="K84" s="98">
        <f>L84-J84</f>
        <v>-804782</v>
      </c>
      <c r="L84" s="97">
        <f>SUM(L62,L66,L71,L74,L78,L83)</f>
        <v>63784</v>
      </c>
      <c r="M84" s="97">
        <f>SUM(M62,M66,M71,M74,M78,M83)</f>
        <v>0</v>
      </c>
      <c r="N84" s="21"/>
      <c r="O84" s="21"/>
    </row>
    <row r="85" spans="1:15" ht="34.15" customHeight="1" x14ac:dyDescent="0.25">
      <c r="A85" s="104" t="s">
        <v>53</v>
      </c>
      <c r="B85" s="102" t="s">
        <v>249</v>
      </c>
      <c r="C85" s="97">
        <f>SUM(C61,C84)</f>
        <v>38158712</v>
      </c>
      <c r="D85" s="98">
        <f>E85-C85</f>
        <v>21723143</v>
      </c>
      <c r="E85" s="97">
        <f>SUM(E61,E84)</f>
        <v>59881855</v>
      </c>
      <c r="F85" s="98">
        <f>G85-E85</f>
        <v>3340350</v>
      </c>
      <c r="G85" s="97">
        <f>SUM(G61,G84)</f>
        <v>63222205</v>
      </c>
      <c r="H85" s="97">
        <f>SUM(H61,H84)</f>
        <v>4262646</v>
      </c>
      <c r="I85" s="98">
        <f>J85-H85</f>
        <v>1150000</v>
      </c>
      <c r="J85" s="97">
        <f>SUM(J61,J84)</f>
        <v>5412646</v>
      </c>
      <c r="K85" s="98">
        <f>L85-J85</f>
        <v>-804782</v>
      </c>
      <c r="L85" s="97">
        <f>SUM(L61,L84)</f>
        <v>4607864</v>
      </c>
      <c r="M85" s="97">
        <f>SUM(M61,M84)</f>
        <v>0</v>
      </c>
      <c r="N85" s="21"/>
      <c r="O85" s="21"/>
    </row>
    <row r="86" spans="1:15" x14ac:dyDescent="0.25">
      <c r="A86" s="11"/>
      <c r="B86" s="12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1:15" x14ac:dyDescent="0.25">
      <c r="A87" s="131" t="s">
        <v>250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8"/>
      <c r="O87" s="8"/>
    </row>
    <row r="88" spans="1:15" x14ac:dyDescent="0.25">
      <c r="A88" s="133"/>
      <c r="B88" s="133"/>
      <c r="D88" s="14"/>
      <c r="E88" s="14"/>
      <c r="F88" s="14"/>
      <c r="G88" s="14"/>
      <c r="I88" s="14"/>
      <c r="J88" s="14"/>
      <c r="K88" s="14"/>
      <c r="L88" s="14"/>
      <c r="M88" s="14" t="s">
        <v>65</v>
      </c>
      <c r="N88" s="14"/>
      <c r="O88" s="14"/>
    </row>
    <row r="89" spans="1:15" ht="28.5" x14ac:dyDescent="0.25">
      <c r="A89" s="94" t="s">
        <v>323</v>
      </c>
      <c r="B89" s="95" t="s">
        <v>251</v>
      </c>
      <c r="C89" s="95" t="s">
        <v>319</v>
      </c>
      <c r="D89" s="95" t="s">
        <v>330</v>
      </c>
      <c r="E89" s="95" t="s">
        <v>332</v>
      </c>
      <c r="F89" s="95" t="s">
        <v>335</v>
      </c>
      <c r="G89" s="95" t="s">
        <v>337</v>
      </c>
      <c r="H89" s="95" t="s">
        <v>319</v>
      </c>
      <c r="I89" s="95" t="s">
        <v>330</v>
      </c>
      <c r="J89" s="95" t="s">
        <v>332</v>
      </c>
      <c r="K89" s="95" t="s">
        <v>335</v>
      </c>
      <c r="L89" s="95" t="s">
        <v>337</v>
      </c>
      <c r="M89" s="95" t="s">
        <v>319</v>
      </c>
      <c r="N89" s="20"/>
      <c r="O89" s="20"/>
    </row>
    <row r="90" spans="1:15" x14ac:dyDescent="0.25">
      <c r="A90" s="94">
        <v>1</v>
      </c>
      <c r="B90" s="95">
        <v>2</v>
      </c>
      <c r="C90" s="95">
        <v>3</v>
      </c>
      <c r="D90" s="95">
        <v>4</v>
      </c>
      <c r="E90" s="95">
        <v>5</v>
      </c>
      <c r="F90" s="95">
        <v>4</v>
      </c>
      <c r="G90" s="95">
        <v>5</v>
      </c>
      <c r="H90" s="95">
        <v>6</v>
      </c>
      <c r="I90" s="95">
        <v>7</v>
      </c>
      <c r="J90" s="95">
        <v>8</v>
      </c>
      <c r="K90" s="95">
        <v>7</v>
      </c>
      <c r="L90" s="95">
        <v>8</v>
      </c>
      <c r="M90" s="95">
        <v>9</v>
      </c>
      <c r="N90" s="20"/>
      <c r="O90" s="20"/>
    </row>
    <row r="91" spans="1:15" x14ac:dyDescent="0.25">
      <c r="A91" s="94" t="s">
        <v>9</v>
      </c>
      <c r="B91" s="106" t="s">
        <v>326</v>
      </c>
      <c r="C91" s="97">
        <f>SUM(C92:C96)</f>
        <v>22811917</v>
      </c>
      <c r="D91" s="98">
        <f>E91-C91</f>
        <v>16919562</v>
      </c>
      <c r="E91" s="97">
        <f>SUM(E92:E96)</f>
        <v>39731479</v>
      </c>
      <c r="F91" s="98">
        <f>G91-E91</f>
        <v>3337997</v>
      </c>
      <c r="G91" s="97">
        <f>SUM(G92:G96)</f>
        <v>43069476</v>
      </c>
      <c r="H91" s="97">
        <f>SUM(H92:H96)</f>
        <v>3989646</v>
      </c>
      <c r="I91" s="98">
        <f>J91-H91</f>
        <v>0</v>
      </c>
      <c r="J91" s="97">
        <f>SUM(J92:J96)</f>
        <v>3989646</v>
      </c>
      <c r="K91" s="98">
        <f>L91-J91</f>
        <v>618218</v>
      </c>
      <c r="L91" s="97">
        <f>SUM(L92:L96)</f>
        <v>4607864</v>
      </c>
      <c r="M91" s="97">
        <f>SUM(M92:M96)</f>
        <v>0</v>
      </c>
      <c r="N91" s="21"/>
      <c r="O91" s="21"/>
    </row>
    <row r="92" spans="1:15" x14ac:dyDescent="0.25">
      <c r="A92" s="99" t="s">
        <v>107</v>
      </c>
      <c r="B92" s="107" t="s">
        <v>252</v>
      </c>
      <c r="C92" s="101">
        <v>7470987</v>
      </c>
      <c r="D92" s="101">
        <f t="shared" ref="D92:D96" si="9">E92-C92</f>
        <v>11014083</v>
      </c>
      <c r="E92" s="101">
        <v>18485070</v>
      </c>
      <c r="F92" s="101">
        <f t="shared" ref="F92:F96" si="10">G92-E92</f>
        <v>2665735</v>
      </c>
      <c r="G92" s="101">
        <v>21150805</v>
      </c>
      <c r="H92" s="101">
        <v>2339599</v>
      </c>
      <c r="I92" s="101">
        <f t="shared" ref="I92:I94" si="11">J92-H92</f>
        <v>0</v>
      </c>
      <c r="J92" s="101">
        <v>2339599</v>
      </c>
      <c r="K92" s="101">
        <f t="shared" ref="K92:K94" si="12">L92-J92</f>
        <v>269000</v>
      </c>
      <c r="L92" s="101">
        <v>2608599</v>
      </c>
      <c r="M92" s="101"/>
      <c r="N92" s="22"/>
      <c r="O92" s="22"/>
    </row>
    <row r="93" spans="1:15" x14ac:dyDescent="0.25">
      <c r="A93" s="99" t="s">
        <v>109</v>
      </c>
      <c r="B93" s="107" t="s">
        <v>14</v>
      </c>
      <c r="C93" s="101">
        <v>1181727</v>
      </c>
      <c r="D93" s="101">
        <f t="shared" si="9"/>
        <v>1172841</v>
      </c>
      <c r="E93" s="101">
        <v>2354568</v>
      </c>
      <c r="F93" s="101">
        <f t="shared" si="10"/>
        <v>168323</v>
      </c>
      <c r="G93" s="101">
        <v>2522891</v>
      </c>
      <c r="H93" s="101">
        <v>456618</v>
      </c>
      <c r="I93" s="101">
        <f t="shared" si="11"/>
        <v>0</v>
      </c>
      <c r="J93" s="101">
        <v>456618</v>
      </c>
      <c r="K93" s="101">
        <f t="shared" si="12"/>
        <v>52257</v>
      </c>
      <c r="L93" s="101">
        <v>508875</v>
      </c>
      <c r="M93" s="101"/>
      <c r="N93" s="22"/>
      <c r="O93" s="22"/>
    </row>
    <row r="94" spans="1:15" x14ac:dyDescent="0.25">
      <c r="A94" s="99" t="s">
        <v>111</v>
      </c>
      <c r="B94" s="107" t="s">
        <v>253</v>
      </c>
      <c r="C94" s="101">
        <v>10577949</v>
      </c>
      <c r="D94" s="101">
        <f t="shared" si="9"/>
        <v>4646928</v>
      </c>
      <c r="E94" s="101">
        <v>15224877</v>
      </c>
      <c r="F94" s="101">
        <f t="shared" si="10"/>
        <v>473939</v>
      </c>
      <c r="G94" s="101">
        <v>15698816</v>
      </c>
      <c r="H94" s="101">
        <v>1193429</v>
      </c>
      <c r="I94" s="101">
        <f t="shared" si="11"/>
        <v>0</v>
      </c>
      <c r="J94" s="101">
        <v>1193429</v>
      </c>
      <c r="K94" s="101">
        <f t="shared" si="12"/>
        <v>296961</v>
      </c>
      <c r="L94" s="101">
        <v>1490390</v>
      </c>
      <c r="M94" s="101"/>
      <c r="N94" s="22"/>
      <c r="O94" s="22"/>
    </row>
    <row r="95" spans="1:15" x14ac:dyDescent="0.25">
      <c r="A95" s="99" t="s">
        <v>113</v>
      </c>
      <c r="B95" s="107" t="s">
        <v>18</v>
      </c>
      <c r="C95" s="101">
        <v>2703000</v>
      </c>
      <c r="D95" s="101">
        <f t="shared" si="9"/>
        <v>85710</v>
      </c>
      <c r="E95" s="101">
        <v>2788710</v>
      </c>
      <c r="F95" s="101">
        <f t="shared" si="10"/>
        <v>-30210</v>
      </c>
      <c r="G95" s="101">
        <v>2758500</v>
      </c>
      <c r="H95" s="101"/>
      <c r="I95" s="101"/>
      <c r="J95" s="101"/>
      <c r="K95" s="101"/>
      <c r="L95" s="101"/>
      <c r="M95" s="101"/>
      <c r="N95" s="22"/>
      <c r="O95" s="22"/>
    </row>
    <row r="96" spans="1:15" x14ac:dyDescent="0.25">
      <c r="A96" s="99" t="s">
        <v>254</v>
      </c>
      <c r="B96" s="107" t="s">
        <v>20</v>
      </c>
      <c r="C96" s="101">
        <v>878254</v>
      </c>
      <c r="D96" s="101">
        <f t="shared" si="9"/>
        <v>0</v>
      </c>
      <c r="E96" s="101">
        <v>878254</v>
      </c>
      <c r="F96" s="101">
        <f t="shared" si="10"/>
        <v>60210</v>
      </c>
      <c r="G96" s="101">
        <v>938464</v>
      </c>
      <c r="H96" s="101"/>
      <c r="I96" s="101"/>
      <c r="J96" s="101"/>
      <c r="K96" s="101"/>
      <c r="L96" s="101"/>
      <c r="M96" s="101"/>
      <c r="N96" s="22"/>
      <c r="O96" s="22"/>
    </row>
    <row r="97" spans="1:15" x14ac:dyDescent="0.25">
      <c r="A97" s="99" t="s">
        <v>117</v>
      </c>
      <c r="B97" s="107" t="s">
        <v>255</v>
      </c>
      <c r="C97" s="101"/>
      <c r="D97" s="101"/>
      <c r="E97" s="101"/>
      <c r="F97" s="101"/>
      <c r="G97" s="101">
        <v>30210</v>
      </c>
      <c r="H97" s="101"/>
      <c r="I97" s="101"/>
      <c r="J97" s="101"/>
      <c r="K97" s="101"/>
      <c r="L97" s="101"/>
      <c r="M97" s="101"/>
      <c r="N97" s="22"/>
      <c r="O97" s="22"/>
    </row>
    <row r="98" spans="1:15" x14ac:dyDescent="0.25">
      <c r="A98" s="99" t="s">
        <v>256</v>
      </c>
      <c r="B98" s="108" t="s">
        <v>257</v>
      </c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22"/>
      <c r="O98" s="22"/>
    </row>
    <row r="99" spans="1:15" ht="30" x14ac:dyDescent="0.25">
      <c r="A99" s="99" t="s">
        <v>258</v>
      </c>
      <c r="B99" s="109" t="s">
        <v>259</v>
      </c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22"/>
      <c r="O99" s="22"/>
    </row>
    <row r="100" spans="1:15" ht="30" x14ac:dyDescent="0.25">
      <c r="A100" s="99" t="s">
        <v>260</v>
      </c>
      <c r="B100" s="109" t="s">
        <v>261</v>
      </c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22"/>
      <c r="O100" s="22"/>
    </row>
    <row r="101" spans="1:15" x14ac:dyDescent="0.25">
      <c r="A101" s="99" t="s">
        <v>262</v>
      </c>
      <c r="B101" s="108" t="s">
        <v>263</v>
      </c>
      <c r="C101" s="101">
        <v>828254</v>
      </c>
      <c r="D101" s="101">
        <f t="shared" ref="D101:D106" si="13">E101-C101</f>
        <v>50000</v>
      </c>
      <c r="E101" s="101">
        <v>878254</v>
      </c>
      <c r="F101" s="101">
        <f t="shared" ref="F101:F106" si="14">G101-E101</f>
        <v>-50000</v>
      </c>
      <c r="G101" s="101">
        <v>828254</v>
      </c>
      <c r="H101" s="101"/>
      <c r="I101" s="101"/>
      <c r="J101" s="101"/>
      <c r="K101" s="101"/>
      <c r="L101" s="101"/>
      <c r="M101" s="101"/>
      <c r="N101" s="22"/>
      <c r="O101" s="22"/>
    </row>
    <row r="102" spans="1:15" x14ac:dyDescent="0.25">
      <c r="A102" s="99" t="s">
        <v>264</v>
      </c>
      <c r="B102" s="108" t="s">
        <v>265</v>
      </c>
      <c r="C102" s="101"/>
      <c r="D102" s="101">
        <f t="shared" si="13"/>
        <v>0</v>
      </c>
      <c r="E102" s="101"/>
      <c r="F102" s="101">
        <f t="shared" si="14"/>
        <v>0</v>
      </c>
      <c r="G102" s="101"/>
      <c r="H102" s="101"/>
      <c r="I102" s="101"/>
      <c r="J102" s="101"/>
      <c r="K102" s="101"/>
      <c r="L102" s="101"/>
      <c r="M102" s="101"/>
      <c r="N102" s="22"/>
      <c r="O102" s="22"/>
    </row>
    <row r="103" spans="1:15" ht="30" x14ac:dyDescent="0.25">
      <c r="A103" s="99" t="s">
        <v>266</v>
      </c>
      <c r="B103" s="109" t="s">
        <v>267</v>
      </c>
      <c r="C103" s="101"/>
      <c r="D103" s="101">
        <f t="shared" si="13"/>
        <v>0</v>
      </c>
      <c r="E103" s="101"/>
      <c r="F103" s="101">
        <f t="shared" si="14"/>
        <v>0</v>
      </c>
      <c r="G103" s="101"/>
      <c r="H103" s="101"/>
      <c r="I103" s="101"/>
      <c r="J103" s="101"/>
      <c r="K103" s="101"/>
      <c r="L103" s="101"/>
      <c r="M103" s="101"/>
      <c r="N103" s="22"/>
      <c r="O103" s="22"/>
    </row>
    <row r="104" spans="1:15" x14ac:dyDescent="0.25">
      <c r="A104" s="99" t="s">
        <v>268</v>
      </c>
      <c r="B104" s="109" t="s">
        <v>269</v>
      </c>
      <c r="C104" s="101"/>
      <c r="D104" s="101">
        <f t="shared" si="13"/>
        <v>0</v>
      </c>
      <c r="E104" s="101"/>
      <c r="F104" s="101">
        <f t="shared" si="14"/>
        <v>0</v>
      </c>
      <c r="G104" s="101"/>
      <c r="H104" s="101"/>
      <c r="I104" s="101"/>
      <c r="J104" s="101"/>
      <c r="K104" s="101"/>
      <c r="L104" s="101"/>
      <c r="M104" s="101"/>
      <c r="N104" s="22"/>
      <c r="O104" s="22"/>
    </row>
    <row r="105" spans="1:15" x14ac:dyDescent="0.25">
      <c r="A105" s="99" t="s">
        <v>270</v>
      </c>
      <c r="B105" s="109" t="s">
        <v>271</v>
      </c>
      <c r="C105" s="101"/>
      <c r="D105" s="101">
        <f t="shared" si="13"/>
        <v>0</v>
      </c>
      <c r="E105" s="101"/>
      <c r="F105" s="101">
        <f t="shared" si="14"/>
        <v>0</v>
      </c>
      <c r="G105" s="101"/>
      <c r="H105" s="101"/>
      <c r="I105" s="101"/>
      <c r="J105" s="101"/>
      <c r="K105" s="101"/>
      <c r="L105" s="101"/>
      <c r="M105" s="101"/>
      <c r="N105" s="22"/>
      <c r="O105" s="22"/>
    </row>
    <row r="106" spans="1:15" x14ac:dyDescent="0.25">
      <c r="A106" s="99" t="s">
        <v>272</v>
      </c>
      <c r="B106" s="109" t="s">
        <v>273</v>
      </c>
      <c r="C106" s="101">
        <v>50000</v>
      </c>
      <c r="D106" s="101">
        <f t="shared" si="13"/>
        <v>0</v>
      </c>
      <c r="E106" s="101">
        <v>50000</v>
      </c>
      <c r="F106" s="101">
        <f t="shared" si="14"/>
        <v>30000</v>
      </c>
      <c r="G106" s="101">
        <v>80000</v>
      </c>
      <c r="H106" s="101"/>
      <c r="I106" s="101"/>
      <c r="J106" s="101"/>
      <c r="K106" s="101"/>
      <c r="L106" s="101"/>
      <c r="M106" s="101"/>
      <c r="N106" s="22"/>
      <c r="O106" s="22"/>
    </row>
    <row r="107" spans="1:15" x14ac:dyDescent="0.25">
      <c r="A107" s="94" t="s">
        <v>12</v>
      </c>
      <c r="B107" s="106" t="s">
        <v>327</v>
      </c>
      <c r="C107" s="97">
        <f>SUM(C108,C110,C112)</f>
        <v>10325100</v>
      </c>
      <c r="D107" s="98">
        <f>E107-C107</f>
        <v>7142791</v>
      </c>
      <c r="E107" s="97">
        <f>SUM(E108,E110,E112)</f>
        <v>17467891</v>
      </c>
      <c r="F107" s="98">
        <f>G107-E107</f>
        <v>70140</v>
      </c>
      <c r="G107" s="97">
        <f>SUM(G108,G110,G112)</f>
        <v>17538031</v>
      </c>
      <c r="H107" s="97">
        <f>SUM(H108,H110,H112)</f>
        <v>0</v>
      </c>
      <c r="I107" s="98">
        <f>J107-H107</f>
        <v>0</v>
      </c>
      <c r="J107" s="97">
        <f>SUM(J108,J110,J112)</f>
        <v>0</v>
      </c>
      <c r="K107" s="98">
        <f>L107-J107</f>
        <v>0</v>
      </c>
      <c r="L107" s="97">
        <f>SUM(L108,L110,L112)</f>
        <v>0</v>
      </c>
      <c r="M107" s="97">
        <f>SUM(M108,M110,M112)</f>
        <v>0</v>
      </c>
      <c r="N107" s="21"/>
      <c r="O107" s="21"/>
    </row>
    <row r="108" spans="1:15" x14ac:dyDescent="0.25">
      <c r="A108" s="99" t="s">
        <v>120</v>
      </c>
      <c r="B108" s="107" t="s">
        <v>67</v>
      </c>
      <c r="C108" s="101"/>
      <c r="D108" s="101"/>
      <c r="E108" s="101"/>
      <c r="F108" s="101"/>
      <c r="G108" s="101">
        <v>15100010</v>
      </c>
      <c r="H108" s="101"/>
      <c r="I108" s="101"/>
      <c r="J108" s="101"/>
      <c r="K108" s="101"/>
      <c r="L108" s="101"/>
      <c r="M108" s="101"/>
      <c r="N108" s="22"/>
      <c r="O108" s="22"/>
    </row>
    <row r="109" spans="1:15" x14ac:dyDescent="0.25">
      <c r="A109" s="99" t="s">
        <v>122</v>
      </c>
      <c r="B109" s="107" t="s">
        <v>274</v>
      </c>
      <c r="C109" s="101"/>
      <c r="D109" s="101"/>
      <c r="E109" s="101"/>
      <c r="F109" s="101"/>
      <c r="G109" s="101">
        <v>11191240</v>
      </c>
      <c r="H109" s="101"/>
      <c r="I109" s="101"/>
      <c r="J109" s="101"/>
      <c r="K109" s="101"/>
      <c r="L109" s="101"/>
      <c r="M109" s="101"/>
      <c r="N109" s="22"/>
      <c r="O109" s="22"/>
    </row>
    <row r="110" spans="1:15" x14ac:dyDescent="0.25">
      <c r="A110" s="99" t="s">
        <v>124</v>
      </c>
      <c r="B110" s="107" t="s">
        <v>71</v>
      </c>
      <c r="C110" s="101">
        <v>10325100</v>
      </c>
      <c r="D110" s="101">
        <f t="shared" ref="D110:D111" si="15">E110-C110</f>
        <v>7142791</v>
      </c>
      <c r="E110" s="101">
        <v>17467891</v>
      </c>
      <c r="F110" s="101">
        <f t="shared" ref="F110:F111" si="16">G110-E110</f>
        <v>-15029870</v>
      </c>
      <c r="G110" s="101">
        <v>2438021</v>
      </c>
      <c r="H110" s="101"/>
      <c r="I110" s="101"/>
      <c r="J110" s="101"/>
      <c r="K110" s="101"/>
      <c r="L110" s="101"/>
      <c r="M110" s="101"/>
      <c r="N110" s="22"/>
      <c r="O110" s="22"/>
    </row>
    <row r="111" spans="1:15" x14ac:dyDescent="0.25">
      <c r="A111" s="99" t="s">
        <v>126</v>
      </c>
      <c r="B111" s="107" t="s">
        <v>275</v>
      </c>
      <c r="C111" s="101">
        <v>6329761</v>
      </c>
      <c r="D111" s="101">
        <f t="shared" si="15"/>
        <v>0</v>
      </c>
      <c r="E111" s="101">
        <v>6329761</v>
      </c>
      <c r="F111" s="101">
        <f t="shared" si="16"/>
        <v>-6329761</v>
      </c>
      <c r="G111" s="101"/>
      <c r="H111" s="101"/>
      <c r="I111" s="101"/>
      <c r="J111" s="101"/>
      <c r="K111" s="101"/>
      <c r="L111" s="101"/>
      <c r="M111" s="101"/>
      <c r="N111" s="22"/>
      <c r="O111" s="22"/>
    </row>
    <row r="112" spans="1:15" x14ac:dyDescent="0.25">
      <c r="A112" s="99" t="s">
        <v>128</v>
      </c>
      <c r="B112" s="100" t="s">
        <v>75</v>
      </c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22"/>
      <c r="O112" s="22"/>
    </row>
    <row r="113" spans="1:15" ht="17.45" customHeight="1" x14ac:dyDescent="0.25">
      <c r="A113" s="99" t="s">
        <v>130</v>
      </c>
      <c r="B113" s="100" t="s">
        <v>328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22"/>
      <c r="O113" s="22"/>
    </row>
    <row r="114" spans="1:15" ht="17.45" customHeight="1" x14ac:dyDescent="0.25">
      <c r="A114" s="99" t="s">
        <v>277</v>
      </c>
      <c r="B114" s="109" t="s">
        <v>278</v>
      </c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22"/>
      <c r="O114" s="22"/>
    </row>
    <row r="115" spans="1:15" ht="30.6" customHeight="1" x14ac:dyDescent="0.25">
      <c r="A115" s="99" t="s">
        <v>279</v>
      </c>
      <c r="B115" s="109" t="s">
        <v>261</v>
      </c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22"/>
      <c r="O115" s="22"/>
    </row>
    <row r="116" spans="1:15" ht="16.899999999999999" customHeight="1" x14ac:dyDescent="0.25">
      <c r="A116" s="99" t="s">
        <v>280</v>
      </c>
      <c r="B116" s="109" t="s">
        <v>281</v>
      </c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22"/>
      <c r="O116" s="22"/>
    </row>
    <row r="117" spans="1:15" ht="20.45" customHeight="1" x14ac:dyDescent="0.25">
      <c r="A117" s="99" t="s">
        <v>282</v>
      </c>
      <c r="B117" s="109" t="s">
        <v>283</v>
      </c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22"/>
      <c r="O117" s="22"/>
    </row>
    <row r="118" spans="1:15" ht="25.15" customHeight="1" x14ac:dyDescent="0.25">
      <c r="A118" s="99" t="s">
        <v>284</v>
      </c>
      <c r="B118" s="109" t="s">
        <v>267</v>
      </c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22"/>
      <c r="O118" s="22"/>
    </row>
    <row r="119" spans="1:15" ht="17.45" customHeight="1" x14ac:dyDescent="0.25">
      <c r="A119" s="99" t="s">
        <v>285</v>
      </c>
      <c r="B119" s="109" t="s">
        <v>286</v>
      </c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22"/>
      <c r="O119" s="22"/>
    </row>
    <row r="120" spans="1:15" ht="28.9" customHeight="1" x14ac:dyDescent="0.25">
      <c r="A120" s="99" t="s">
        <v>287</v>
      </c>
      <c r="B120" s="109" t="s">
        <v>288</v>
      </c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22"/>
      <c r="O120" s="22"/>
    </row>
    <row r="121" spans="1:15" x14ac:dyDescent="0.25">
      <c r="A121" s="94" t="s">
        <v>6</v>
      </c>
      <c r="B121" s="96" t="s">
        <v>289</v>
      </c>
      <c r="C121" s="97">
        <f>SUM(C122:C123)</f>
        <v>4552161</v>
      </c>
      <c r="D121" s="98">
        <f>E121-C121</f>
        <v>-2339210</v>
      </c>
      <c r="E121" s="97">
        <f>SUM(E122:E123)</f>
        <v>2212951</v>
      </c>
      <c r="F121" s="98">
        <f>G121-E121</f>
        <v>-1395325</v>
      </c>
      <c r="G121" s="97">
        <f t="shared" ref="G121:M121" si="17">SUM(G122:G123)</f>
        <v>817626</v>
      </c>
      <c r="H121" s="97">
        <f t="shared" si="17"/>
        <v>0</v>
      </c>
      <c r="I121" s="97">
        <f t="shared" si="17"/>
        <v>0</v>
      </c>
      <c r="J121" s="97">
        <f t="shared" si="17"/>
        <v>1150000</v>
      </c>
      <c r="K121" s="97">
        <f t="shared" si="17"/>
        <v>0</v>
      </c>
      <c r="L121" s="97">
        <f t="shared" si="17"/>
        <v>0</v>
      </c>
      <c r="M121" s="97">
        <f t="shared" si="17"/>
        <v>0</v>
      </c>
      <c r="N121" s="21"/>
      <c r="O121" s="21"/>
    </row>
    <row r="122" spans="1:15" x14ac:dyDescent="0.25">
      <c r="A122" s="99" t="s">
        <v>133</v>
      </c>
      <c r="B122" s="107" t="s">
        <v>290</v>
      </c>
      <c r="C122" s="101">
        <v>4552161</v>
      </c>
      <c r="D122" s="101">
        <f t="shared" ref="D122:D123" si="18">E122-C122</f>
        <v>-2339210</v>
      </c>
      <c r="E122" s="101">
        <v>2212951</v>
      </c>
      <c r="F122" s="101">
        <f t="shared" ref="F122:F123" si="19">G122-E122</f>
        <v>-1395325</v>
      </c>
      <c r="G122" s="101">
        <v>817626</v>
      </c>
      <c r="H122" s="101"/>
      <c r="I122" s="101"/>
      <c r="J122" s="101">
        <v>1150000</v>
      </c>
      <c r="K122" s="101"/>
      <c r="L122" s="101"/>
      <c r="M122" s="101"/>
      <c r="N122" s="22"/>
      <c r="O122" s="22"/>
    </row>
    <row r="123" spans="1:15" x14ac:dyDescent="0.25">
      <c r="A123" s="99" t="s">
        <v>135</v>
      </c>
      <c r="B123" s="107" t="s">
        <v>291</v>
      </c>
      <c r="C123" s="101"/>
      <c r="D123" s="101">
        <f t="shared" si="18"/>
        <v>0</v>
      </c>
      <c r="E123" s="101"/>
      <c r="F123" s="101">
        <f t="shared" si="19"/>
        <v>0</v>
      </c>
      <c r="G123" s="101"/>
      <c r="H123" s="101"/>
      <c r="I123" s="101"/>
      <c r="J123" s="101"/>
      <c r="K123" s="101"/>
      <c r="L123" s="101"/>
      <c r="M123" s="101"/>
      <c r="N123" s="22"/>
      <c r="O123" s="22"/>
    </row>
    <row r="124" spans="1:15" x14ac:dyDescent="0.25">
      <c r="A124" s="94" t="s">
        <v>7</v>
      </c>
      <c r="B124" s="96" t="s">
        <v>292</v>
      </c>
      <c r="C124" s="97">
        <f>SUM(C91,C107,C121)</f>
        <v>37689178</v>
      </c>
      <c r="D124" s="98">
        <f>E124-C124</f>
        <v>21723143</v>
      </c>
      <c r="E124" s="97">
        <f>SUM(E91,E107,E121)</f>
        <v>59412321</v>
      </c>
      <c r="F124" s="98">
        <f>G124-E124</f>
        <v>2012812</v>
      </c>
      <c r="G124" s="97">
        <f>SUM(G91,G107,G121)</f>
        <v>61425133</v>
      </c>
      <c r="H124" s="97">
        <f>SUM(H91,H107,H121)</f>
        <v>3989646</v>
      </c>
      <c r="I124" s="98">
        <f>J124-H124</f>
        <v>1150000</v>
      </c>
      <c r="J124" s="97">
        <f>SUM(J91,J107,J121)</f>
        <v>5139646</v>
      </c>
      <c r="K124" s="98">
        <f>L124-J124</f>
        <v>-531782</v>
      </c>
      <c r="L124" s="97">
        <f>SUM(L91,L107,L121)</f>
        <v>4607864</v>
      </c>
      <c r="M124" s="97">
        <f>SUM(M91,M107,M121)</f>
        <v>0</v>
      </c>
      <c r="N124" s="21"/>
      <c r="O124" s="21"/>
    </row>
    <row r="125" spans="1:15" ht="41.45" customHeight="1" x14ac:dyDescent="0.25">
      <c r="A125" s="94" t="s">
        <v>8</v>
      </c>
      <c r="B125" s="96" t="s">
        <v>293</v>
      </c>
      <c r="C125" s="97">
        <f>SUM(C126:C128)</f>
        <v>0</v>
      </c>
      <c r="D125" s="97"/>
      <c r="E125" s="97"/>
      <c r="F125" s="97"/>
      <c r="G125" s="97"/>
      <c r="H125" s="97">
        <f>SUM(H126:H128)</f>
        <v>0</v>
      </c>
      <c r="I125" s="97"/>
      <c r="J125" s="97"/>
      <c r="K125" s="97"/>
      <c r="L125" s="97"/>
      <c r="M125" s="97">
        <f>SUM(M126:M128)</f>
        <v>0</v>
      </c>
      <c r="N125" s="21"/>
      <c r="O125" s="21"/>
    </row>
    <row r="126" spans="1:15" x14ac:dyDescent="0.25">
      <c r="A126" s="99" t="s">
        <v>160</v>
      </c>
      <c r="B126" s="107" t="s">
        <v>294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22"/>
      <c r="O126" s="22"/>
    </row>
    <row r="127" spans="1:15" x14ac:dyDescent="0.25">
      <c r="A127" s="99" t="s">
        <v>162</v>
      </c>
      <c r="B127" s="107" t="s">
        <v>295</v>
      </c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22"/>
      <c r="O127" s="22"/>
    </row>
    <row r="128" spans="1:15" x14ac:dyDescent="0.25">
      <c r="A128" s="99" t="s">
        <v>164</v>
      </c>
      <c r="B128" s="107" t="s">
        <v>296</v>
      </c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22"/>
      <c r="O128" s="22"/>
    </row>
    <row r="129" spans="1:15" x14ac:dyDescent="0.25">
      <c r="A129" s="94" t="s">
        <v>21</v>
      </c>
      <c r="B129" s="96" t="s">
        <v>297</v>
      </c>
      <c r="C129" s="97">
        <f>SUM(C130:C133)</f>
        <v>0</v>
      </c>
      <c r="D129" s="97"/>
      <c r="E129" s="97"/>
      <c r="F129" s="97"/>
      <c r="G129" s="97"/>
      <c r="H129" s="97">
        <f>SUM(H130:H133)</f>
        <v>0</v>
      </c>
      <c r="I129" s="97"/>
      <c r="J129" s="97"/>
      <c r="K129" s="97"/>
      <c r="L129" s="97"/>
      <c r="M129" s="97">
        <f>SUM(M130:M133)</f>
        <v>0</v>
      </c>
      <c r="N129" s="21"/>
      <c r="O129" s="21"/>
    </row>
    <row r="130" spans="1:15" x14ac:dyDescent="0.25">
      <c r="A130" s="99" t="s">
        <v>180</v>
      </c>
      <c r="B130" s="107" t="s">
        <v>298</v>
      </c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22"/>
      <c r="O130" s="22"/>
    </row>
    <row r="131" spans="1:15" x14ac:dyDescent="0.25">
      <c r="A131" s="99" t="s">
        <v>182</v>
      </c>
      <c r="B131" s="107" t="s">
        <v>299</v>
      </c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22"/>
      <c r="O131" s="22"/>
    </row>
    <row r="132" spans="1:15" x14ac:dyDescent="0.25">
      <c r="A132" s="99" t="s">
        <v>184</v>
      </c>
      <c r="B132" s="107" t="s">
        <v>300</v>
      </c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22"/>
      <c r="O132" s="22"/>
    </row>
    <row r="133" spans="1:15" x14ac:dyDescent="0.25">
      <c r="A133" s="99" t="s">
        <v>186</v>
      </c>
      <c r="B133" s="107" t="s">
        <v>301</v>
      </c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22"/>
      <c r="O133" s="22"/>
    </row>
    <row r="134" spans="1:15" x14ac:dyDescent="0.25">
      <c r="A134" s="94" t="s">
        <v>24</v>
      </c>
      <c r="B134" s="96" t="s">
        <v>302</v>
      </c>
      <c r="C134" s="97">
        <f>SUM(C135:C138)</f>
        <v>742534</v>
      </c>
      <c r="D134" s="98">
        <f>E134-C134</f>
        <v>0</v>
      </c>
      <c r="E134" s="97">
        <f>SUM(E135:E138)</f>
        <v>742534</v>
      </c>
      <c r="F134" s="98">
        <f>G134-E134</f>
        <v>1054538</v>
      </c>
      <c r="G134" s="97">
        <f>SUM(G135:G138)</f>
        <v>1797072</v>
      </c>
      <c r="H134" s="97">
        <f>SUM(H135:H138)</f>
        <v>0</v>
      </c>
      <c r="I134" s="97"/>
      <c r="J134" s="97">
        <f>SUM(J135:J138)</f>
        <v>0</v>
      </c>
      <c r="K134" s="97"/>
      <c r="L134" s="97">
        <f>SUM(L135:L138)</f>
        <v>0</v>
      </c>
      <c r="M134" s="97">
        <f>SUM(M135:M138)</f>
        <v>0</v>
      </c>
      <c r="N134" s="21"/>
      <c r="O134" s="21"/>
    </row>
    <row r="135" spans="1:15" x14ac:dyDescent="0.25">
      <c r="A135" s="99" t="s">
        <v>192</v>
      </c>
      <c r="B135" s="107" t="s">
        <v>303</v>
      </c>
      <c r="C135" s="101"/>
      <c r="D135" s="101">
        <f t="shared" ref="D135:D138" si="20">E135-C135</f>
        <v>0</v>
      </c>
      <c r="E135" s="101"/>
      <c r="F135" s="101">
        <f t="shared" ref="F135:F138" si="21">G135-E135</f>
        <v>0</v>
      </c>
      <c r="G135" s="101"/>
      <c r="H135" s="101"/>
      <c r="I135" s="101"/>
      <c r="J135" s="101"/>
      <c r="K135" s="101"/>
      <c r="L135" s="101"/>
      <c r="M135" s="101"/>
      <c r="N135" s="22"/>
      <c r="O135" s="22"/>
    </row>
    <row r="136" spans="1:15" x14ac:dyDescent="0.25">
      <c r="A136" s="99" t="s">
        <v>194</v>
      </c>
      <c r="B136" s="107" t="s">
        <v>304</v>
      </c>
      <c r="C136" s="101">
        <v>742534</v>
      </c>
      <c r="D136" s="101">
        <f t="shared" si="20"/>
        <v>0</v>
      </c>
      <c r="E136" s="101">
        <v>742534</v>
      </c>
      <c r="F136" s="101">
        <f t="shared" si="21"/>
        <v>1054538</v>
      </c>
      <c r="G136" s="101">
        <v>1797072</v>
      </c>
      <c r="H136" s="101"/>
      <c r="I136" s="101"/>
      <c r="J136" s="101"/>
      <c r="K136" s="101"/>
      <c r="L136" s="101"/>
      <c r="M136" s="101"/>
      <c r="N136" s="22"/>
      <c r="O136" s="22"/>
    </row>
    <row r="137" spans="1:15" x14ac:dyDescent="0.25">
      <c r="A137" s="99" t="s">
        <v>196</v>
      </c>
      <c r="B137" s="107" t="s">
        <v>329</v>
      </c>
      <c r="C137" s="101"/>
      <c r="D137" s="101">
        <f t="shared" si="20"/>
        <v>0</v>
      </c>
      <c r="E137" s="101"/>
      <c r="F137" s="101">
        <f t="shared" si="21"/>
        <v>0</v>
      </c>
      <c r="G137" s="101"/>
      <c r="H137" s="101"/>
      <c r="I137" s="101"/>
      <c r="J137" s="101"/>
      <c r="K137" s="101"/>
      <c r="L137" s="101"/>
      <c r="M137" s="101"/>
      <c r="N137" s="22"/>
      <c r="O137" s="22"/>
    </row>
    <row r="138" spans="1:15" x14ac:dyDescent="0.25">
      <c r="A138" s="99" t="s">
        <v>198</v>
      </c>
      <c r="B138" s="107" t="s">
        <v>306</v>
      </c>
      <c r="C138" s="101"/>
      <c r="D138" s="101">
        <f t="shared" si="20"/>
        <v>0</v>
      </c>
      <c r="E138" s="101"/>
      <c r="F138" s="101">
        <f t="shared" si="21"/>
        <v>0</v>
      </c>
      <c r="G138" s="101"/>
      <c r="H138" s="101"/>
      <c r="I138" s="101"/>
      <c r="J138" s="101"/>
      <c r="K138" s="101"/>
      <c r="L138" s="101"/>
      <c r="M138" s="101"/>
      <c r="N138" s="22"/>
      <c r="O138" s="22"/>
    </row>
    <row r="139" spans="1:15" x14ac:dyDescent="0.25">
      <c r="A139" s="94" t="s">
        <v>26</v>
      </c>
      <c r="B139" s="96" t="s">
        <v>307</v>
      </c>
      <c r="C139" s="110">
        <f>SUM(C140:C143)</f>
        <v>0</v>
      </c>
      <c r="D139" s="110"/>
      <c r="E139" s="110"/>
      <c r="F139" s="110"/>
      <c r="G139" s="110"/>
      <c r="H139" s="110">
        <f>SUM(H140:H143)</f>
        <v>0</v>
      </c>
      <c r="I139" s="110"/>
      <c r="J139" s="110"/>
      <c r="K139" s="110"/>
      <c r="L139" s="110"/>
      <c r="M139" s="110">
        <f>SUM(M140:M143)</f>
        <v>0</v>
      </c>
      <c r="N139" s="25"/>
      <c r="O139" s="25"/>
    </row>
    <row r="140" spans="1:15" x14ac:dyDescent="0.25">
      <c r="A140" s="99" t="s">
        <v>201</v>
      </c>
      <c r="B140" s="107" t="s">
        <v>308</v>
      </c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22"/>
      <c r="O140" s="22"/>
    </row>
    <row r="141" spans="1:15" x14ac:dyDescent="0.25">
      <c r="A141" s="99" t="s">
        <v>203</v>
      </c>
      <c r="B141" s="107" t="s">
        <v>309</v>
      </c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22"/>
      <c r="O141" s="22"/>
    </row>
    <row r="142" spans="1:15" x14ac:dyDescent="0.25">
      <c r="A142" s="99" t="s">
        <v>205</v>
      </c>
      <c r="B142" s="107" t="s">
        <v>310</v>
      </c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22"/>
      <c r="O142" s="22"/>
    </row>
    <row r="143" spans="1:15" x14ac:dyDescent="0.25">
      <c r="A143" s="99" t="s">
        <v>207</v>
      </c>
      <c r="B143" s="107" t="s">
        <v>311</v>
      </c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22"/>
      <c r="O143" s="22"/>
    </row>
    <row r="144" spans="1:15" x14ac:dyDescent="0.25">
      <c r="A144" s="94" t="s">
        <v>29</v>
      </c>
      <c r="B144" s="96" t="s">
        <v>312</v>
      </c>
      <c r="C144" s="111">
        <f>SUM(C125,C129,C134,C139)</f>
        <v>742534</v>
      </c>
      <c r="D144" s="98">
        <f t="shared" ref="D144:D145" si="22">E144-C144</f>
        <v>0</v>
      </c>
      <c r="E144" s="111">
        <f>SUM(E125,E129,E134,E139)</f>
        <v>742534</v>
      </c>
      <c r="F144" s="98">
        <f t="shared" ref="F144:F145" si="23">G144-E144</f>
        <v>1054538</v>
      </c>
      <c r="G144" s="111">
        <f>SUM(G125,G129,G134,G139)</f>
        <v>1797072</v>
      </c>
      <c r="H144" s="111">
        <f>SUM(H125,H129,H134,H139)</f>
        <v>0</v>
      </c>
      <c r="I144" s="111"/>
      <c r="J144" s="111">
        <f>SUM(J125,J129,J134,J139)</f>
        <v>0</v>
      </c>
      <c r="K144" s="111"/>
      <c r="L144" s="111">
        <f>SUM(L125,L129,L134,L139)</f>
        <v>0</v>
      </c>
      <c r="M144" s="111">
        <f>SUM(M125,M129,M134,M139)</f>
        <v>0</v>
      </c>
      <c r="N144" s="26"/>
      <c r="O144" s="26"/>
    </row>
    <row r="145" spans="1:15" x14ac:dyDescent="0.25">
      <c r="A145" s="104" t="s">
        <v>32</v>
      </c>
      <c r="B145" s="102" t="s">
        <v>313</v>
      </c>
      <c r="C145" s="111">
        <f>SUM(C124,C144)</f>
        <v>38431712</v>
      </c>
      <c r="D145" s="98">
        <f t="shared" si="22"/>
        <v>21723143</v>
      </c>
      <c r="E145" s="111">
        <f>SUM(E124,E144)</f>
        <v>60154855</v>
      </c>
      <c r="F145" s="98">
        <f t="shared" si="23"/>
        <v>3067350</v>
      </c>
      <c r="G145" s="111">
        <f>SUM(G124,G144)</f>
        <v>63222205</v>
      </c>
      <c r="H145" s="111">
        <f>SUM(H124,H144)</f>
        <v>3989646</v>
      </c>
      <c r="I145" s="98">
        <f>J145-H145</f>
        <v>1150000</v>
      </c>
      <c r="J145" s="111">
        <f>SUM(J124,J144)</f>
        <v>5139646</v>
      </c>
      <c r="K145" s="98">
        <f>L145-J145</f>
        <v>-531782</v>
      </c>
      <c r="L145" s="111">
        <f>SUM(L124,L144)</f>
        <v>4607864</v>
      </c>
      <c r="M145" s="111">
        <f>SUM(M124,M144)</f>
        <v>0</v>
      </c>
      <c r="N145" s="26"/>
      <c r="O145" s="26"/>
    </row>
    <row r="146" spans="1:15" x14ac:dyDescent="0.25">
      <c r="A146" s="11"/>
      <c r="B146" s="12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x14ac:dyDescent="0.25">
      <c r="A147" s="7"/>
      <c r="B147" s="8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1:15" x14ac:dyDescent="0.25">
      <c r="A148" s="134" t="s">
        <v>314</v>
      </c>
      <c r="B148" s="134"/>
      <c r="C148" s="113">
        <v>1</v>
      </c>
      <c r="D148" s="113"/>
      <c r="E148" s="113">
        <v>1</v>
      </c>
      <c r="F148" s="113"/>
      <c r="G148" s="113"/>
      <c r="H148" s="113">
        <v>1</v>
      </c>
      <c r="I148" s="113"/>
      <c r="J148" s="113">
        <v>1</v>
      </c>
      <c r="K148" s="113"/>
      <c r="L148" s="113"/>
      <c r="M148" s="113"/>
      <c r="N148" s="27"/>
      <c r="O148" s="27"/>
    </row>
    <row r="149" spans="1:15" x14ac:dyDescent="0.25">
      <c r="A149" s="134" t="s">
        <v>315</v>
      </c>
      <c r="B149" s="134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27"/>
      <c r="O149" s="27"/>
    </row>
    <row r="150" spans="1:15" x14ac:dyDescent="0.25">
      <c r="A150" s="16"/>
      <c r="B150" s="16"/>
      <c r="C150" s="16"/>
      <c r="D150" s="18"/>
      <c r="E150" s="18"/>
      <c r="F150" s="29"/>
      <c r="G150" s="29"/>
      <c r="H150" s="8"/>
      <c r="I150" s="8"/>
      <c r="J150" s="8"/>
      <c r="K150" s="8"/>
      <c r="L150" s="8"/>
      <c r="M150" s="8"/>
      <c r="N150" s="8"/>
      <c r="O150" s="8"/>
    </row>
    <row r="151" spans="1:15" x14ac:dyDescent="0.25">
      <c r="A151" s="135" t="s">
        <v>316</v>
      </c>
      <c r="B151" s="135"/>
      <c r="C151" s="135"/>
      <c r="D151" s="135"/>
      <c r="E151" s="135"/>
      <c r="F151" s="135"/>
      <c r="G151" s="135"/>
      <c r="H151" s="135"/>
      <c r="I151" s="135"/>
      <c r="J151" s="135"/>
      <c r="K151" s="135"/>
      <c r="L151" s="135"/>
      <c r="M151" s="135"/>
      <c r="N151" s="18"/>
      <c r="O151" s="18"/>
    </row>
    <row r="152" spans="1:15" x14ac:dyDescent="0.25">
      <c r="A152" s="132"/>
      <c r="B152" s="132"/>
      <c r="D152" s="19"/>
      <c r="E152" s="19"/>
      <c r="F152" s="19"/>
      <c r="G152" s="19"/>
      <c r="I152" s="19"/>
      <c r="J152" s="19"/>
      <c r="K152" s="19"/>
      <c r="L152" s="19"/>
      <c r="M152" s="19" t="s">
        <v>65</v>
      </c>
      <c r="N152" s="19"/>
      <c r="O152" s="19"/>
    </row>
    <row r="153" spans="1:15" ht="28.5" x14ac:dyDescent="0.25">
      <c r="A153" s="95">
        <v>1</v>
      </c>
      <c r="B153" s="106" t="s">
        <v>317</v>
      </c>
      <c r="C153" s="112">
        <f t="shared" ref="C153:M153" si="24">+C61-C124</f>
        <v>-10514641</v>
      </c>
      <c r="D153" s="112">
        <f t="shared" si="24"/>
        <v>-1605840</v>
      </c>
      <c r="E153" s="112">
        <f t="shared" si="24"/>
        <v>-12120481</v>
      </c>
      <c r="F153" s="112"/>
      <c r="G153" s="112"/>
      <c r="H153" s="112">
        <f t="shared" si="24"/>
        <v>-595566</v>
      </c>
      <c r="I153" s="112">
        <f t="shared" si="24"/>
        <v>0</v>
      </c>
      <c r="J153" s="112">
        <f t="shared" si="24"/>
        <v>-595566</v>
      </c>
      <c r="K153" s="112"/>
      <c r="L153" s="112"/>
      <c r="M153" s="112">
        <f t="shared" si="24"/>
        <v>0</v>
      </c>
      <c r="N153" s="28"/>
      <c r="O153" s="28"/>
    </row>
    <row r="154" spans="1:15" ht="28.5" x14ac:dyDescent="0.25">
      <c r="A154" s="95" t="s">
        <v>12</v>
      </c>
      <c r="B154" s="106" t="s">
        <v>318</v>
      </c>
      <c r="C154" s="112">
        <f t="shared" ref="C154:M154" si="25">+C84-C144</f>
        <v>10241641</v>
      </c>
      <c r="D154" s="112">
        <f t="shared" si="25"/>
        <v>1605840</v>
      </c>
      <c r="E154" s="112">
        <f t="shared" si="25"/>
        <v>11847481</v>
      </c>
      <c r="F154" s="112"/>
      <c r="G154" s="112"/>
      <c r="H154" s="112">
        <f t="shared" si="25"/>
        <v>868566</v>
      </c>
      <c r="I154" s="112">
        <f t="shared" si="25"/>
        <v>0</v>
      </c>
      <c r="J154" s="112">
        <f t="shared" si="25"/>
        <v>868566</v>
      </c>
      <c r="K154" s="112"/>
      <c r="L154" s="112"/>
      <c r="M154" s="112">
        <f t="shared" si="25"/>
        <v>0</v>
      </c>
      <c r="N154" s="28"/>
      <c r="O154" s="28"/>
    </row>
  </sheetData>
  <mergeCells count="9">
    <mergeCell ref="A2:M2"/>
    <mergeCell ref="A1:B1"/>
    <mergeCell ref="A87:M87"/>
    <mergeCell ref="A152:B152"/>
    <mergeCell ref="A3:B3"/>
    <mergeCell ref="A88:B88"/>
    <mergeCell ref="A148:B148"/>
    <mergeCell ref="A149:B149"/>
    <mergeCell ref="A151:M151"/>
  </mergeCells>
  <printOptions horizontalCentered="1"/>
  <pageMargins left="0.31496062992125984" right="0.31496062992125984" top="0.98425196850393704" bottom="0.19685039370078741" header="0.55118110236220474" footer="0.31496062992125984"/>
  <pageSetup paperSize="9" scale="53" orientation="landscape" r:id="rId1"/>
  <headerFooter>
    <oddHeader>&amp;L&amp;"Times New Roman,Félkövér"2019.&amp;C&amp;"Times New Roman,Félkövér"Keszőhidegkút Község Önkormányzata&amp;R&amp;"Times New Roman,Félkövér dőlt"4. sz. melléklet</oddHeader>
  </headerFooter>
  <rowBreaks count="2" manualBreakCount="2">
    <brk id="50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1.sz.mell. Működési mérleg</vt:lpstr>
      <vt:lpstr>2.sz.mell. Felhalm. mérleg</vt:lpstr>
      <vt:lpstr>3.sz.mell. Kiem. előirányz.</vt:lpstr>
      <vt:lpstr>4.sz.mell. Köt. és önk. váll. </vt:lpstr>
      <vt:lpstr>'1.sz.mell. Működési mérleg'!Nyomtatási_terület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2020-06-29T09:02:23Z</cp:lastPrinted>
  <dcterms:created xsi:type="dcterms:W3CDTF">2019-02-11T09:31:03Z</dcterms:created>
  <dcterms:modified xsi:type="dcterms:W3CDTF">2020-06-30T06:35:28Z</dcterms:modified>
</cp:coreProperties>
</file>