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15090" windowHeight="9240" tabRatio="727" activeTab="13"/>
  </bookViews>
  <sheets>
    <sheet name="1.sz.mell." sheetId="1" r:id="rId1"/>
    <sheet name="2.1.sz.mell  " sheetId="2" r:id="rId2"/>
    <sheet name="2.2.sz.mell  " sheetId="3" r:id="rId3"/>
    <sheet name="3.sz.mell.  " sheetId="4" r:id="rId4"/>
    <sheet name="4.sz.mell." sheetId="5" r:id="rId5"/>
    <sheet name="5.sz.mell." sheetId="6" r:id="rId6"/>
    <sheet name="6.sz.mell." sheetId="7" r:id="rId7"/>
    <sheet name="7.sz.mell." sheetId="8" r:id="rId8"/>
    <sheet name="8. sz. mell. " sheetId="9" r:id="rId9"/>
    <sheet name="9.sz.mell" sheetId="10" r:id="rId10"/>
    <sheet name="10.sz.mell" sheetId="11" r:id="rId11"/>
    <sheet name="11.sz mell" sheetId="12" r:id="rId12"/>
    <sheet name="12.sz.mell" sheetId="13" r:id="rId13"/>
    <sheet name="1. sz tájékoztató t." sheetId="14" r:id="rId14"/>
    <sheet name="2. sz tájékoztató t" sheetId="15" r:id="rId15"/>
    <sheet name="3. sz tájékoztató t." sheetId="16" r:id="rId16"/>
    <sheet name="4.sz tájékoztató t." sheetId="17" r:id="rId17"/>
    <sheet name="5.sz tájékoztató t." sheetId="18" r:id="rId18"/>
    <sheet name="6.sz tájékoztató t." sheetId="19" r:id="rId19"/>
  </sheets>
  <definedNames>
    <definedName name="_xlfn.IFERROR" hidden="1">#NAME?</definedName>
    <definedName name="_xlnm.Print_Titles" localSheetId="9">'9.sz.mell'!$4:$6</definedName>
    <definedName name="_xlnm.Print_Area" localSheetId="13">'1. sz tájékoztató t.'!$A$1:$E$144</definedName>
    <definedName name="_xlnm.Print_Area" localSheetId="0">'1.sz.mell.'!$A$1:$F$149</definedName>
  </definedNames>
  <calcPr fullCalcOnLoad="1"/>
</workbook>
</file>

<file path=xl/sharedStrings.xml><?xml version="1.0" encoding="utf-8"?>
<sst xmlns="http://schemas.openxmlformats.org/spreadsheetml/2006/main" count="1505" uniqueCount="579">
  <si>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</si>
  <si>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</si>
  <si>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</si>
  <si>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</si>
  <si>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</si>
  <si>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</si>
  <si>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</si>
  <si>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</si>
  <si>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</si>
  <si>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</si>
  <si>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</si>
  <si>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</si>
  <si>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</si>
  <si>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</si>
  <si>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</si>
  <si>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</si>
  <si>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</si>
  <si>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</si>
  <si>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</si>
  <si>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</si>
  <si>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</si>
  <si>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</si>
  <si>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</si>
  <si>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</si>
  <si>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</si>
  <si>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</si>
  <si>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</si>
  <si>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</si>
  <si>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</si>
  <si>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</si>
  <si>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</si>
  <si>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</si>
  <si>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</si>
  <si>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</si>
  <si>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</si>
  <si>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</si>
  <si>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</si>
  <si>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</si>
  <si>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</si>
  <si>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</si>
  <si>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</si>
  <si>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</si>
  <si>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</si>
  <si>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</si>
  <si>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</si>
  <si>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</si>
  <si>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</si>
  <si>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</si>
  <si>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</si>
  <si>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</si>
  <si>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</si>
  <si>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</si>
  <si>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</si>
  <si>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</si>
  <si>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Ezer forintban !</t>
  </si>
  <si>
    <t>Előirányzat-csoport, kiemelt előirányzat megnevezése</t>
  </si>
  <si>
    <t>Bevételek</t>
  </si>
  <si>
    <t>Helyi adók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</si>
  <si>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</si>
  <si>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</si>
  <si>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</si>
  <si>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</si>
  <si>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</si>
  <si>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</si>
  <si>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</si>
  <si>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</si>
  <si>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</si>
  <si>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</si>
  <si>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</si>
  <si>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</si>
  <si>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</si>
  <si>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</si>
  <si>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</si>
  <si>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</si>
  <si>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</si>
  <si>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</si>
  <si>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</si>
  <si>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</si>
  <si>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</si>
  <si>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</si>
  <si>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</si>
  <si>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</si>
  <si>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</si>
  <si>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</si>
  <si>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</si>
  <si>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</si>
  <si>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</si>
  <si>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</si>
  <si>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</si>
  <si>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</si>
  <si>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</si>
  <si>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</si>
  <si>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</si>
  <si>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</si>
  <si>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</si>
  <si>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</si>
  <si>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</si>
  <si>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</si>
  <si>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</si>
  <si>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</si>
  <si>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</si>
  <si>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</si>
  <si>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</si>
  <si>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</si>
  <si>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</si>
  <si>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</si>
  <si>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</si>
  <si>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</si>
  <si>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</si>
  <si>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</si>
  <si>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</si>
  <si>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</si>
  <si>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</si>
  <si>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</si>
  <si>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</si>
  <si>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</si>
  <si>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</si>
  <si>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</si>
  <si>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</si>
  <si>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</si>
  <si>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</si>
  <si>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</si>
  <si>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</si>
  <si>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</si>
  <si>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</si>
  <si>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</si>
  <si>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</si>
  <si>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</si>
  <si>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</si>
  <si>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</si>
  <si>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</si>
  <si>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</si>
  <si>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</si>
  <si>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</si>
  <si>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</si>
  <si>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</si>
  <si>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</si>
  <si>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</si>
  <si>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</si>
  <si>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</si>
  <si>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</si>
  <si>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</si>
  <si>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</si>
  <si>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</si>
  <si>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</si>
  <si>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</si>
  <si>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</si>
  <si>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</si>
  <si>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</si>
  <si>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</si>
  <si>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</si>
  <si>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</si>
  <si>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</si>
  <si>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</si>
  <si>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</si>
  <si>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</si>
  <si>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</si>
  <si>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</si>
  <si>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</si>
  <si>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</si>
  <si>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</si>
  <si>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</si>
  <si>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</si>
  <si>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</si>
  <si>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</si>
  <si>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</si>
  <si>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</si>
  <si>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</si>
  <si>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</si>
  <si>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</si>
  <si>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</si>
  <si>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</si>
  <si>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</si>
  <si>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</si>
  <si>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</si>
  <si>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</si>
  <si>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</si>
  <si>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</si>
  <si>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</si>
  <si>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</si>
  <si>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</si>
  <si>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</si>
  <si>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</si>
  <si>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</si>
  <si>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</si>
  <si>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</si>
  <si>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</si>
  <si>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</si>
  <si>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</si>
  <si>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</si>
  <si>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</si>
  <si>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</si>
  <si>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</si>
  <si>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</si>
  <si>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</si>
  <si>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</si>
  <si>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</si>
  <si>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</si>
  <si>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</si>
  <si>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</si>
  <si>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</si>
  <si>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</si>
  <si>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</si>
  <si>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</si>
  <si>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</si>
  <si>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</si>
  <si>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</si>
  <si>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</si>
  <si>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</si>
  <si>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</si>
  <si>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</si>
  <si>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</si>
  <si>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</si>
  <si>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</si>
  <si>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</si>
  <si>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</si>
  <si>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</si>
  <si>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</si>
  <si>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</si>
  <si>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</si>
  <si>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</si>
  <si>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</si>
  <si>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</si>
  <si>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</si>
  <si>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</si>
  <si>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</si>
  <si>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</si>
  <si>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</si>
  <si>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</si>
  <si>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</si>
  <si>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</si>
  <si>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</si>
  <si>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</si>
  <si>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</si>
  <si>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</si>
  <si>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</si>
  <si>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</si>
  <si>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</si>
  <si>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</si>
  <si>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</si>
  <si>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</si>
  <si>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</si>
  <si>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</si>
  <si>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</si>
  <si>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</si>
  <si>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</si>
  <si>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</si>
  <si>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</si>
  <si>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</si>
  <si>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</si>
  <si>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</si>
  <si>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</si>
  <si>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</si>
  <si>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</si>
  <si>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</si>
  <si>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</si>
  <si>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</si>
  <si>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</si>
  <si>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</si>
  <si>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</si>
  <si>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</si>
  <si>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</si>
  <si>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</si>
  <si>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</si>
  <si>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</si>
  <si>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</si>
  <si>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</si>
  <si>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</si>
  <si>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</si>
  <si>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</si>
  <si>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</si>
  <si>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</si>
  <si>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</si>
  <si>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</si>
  <si>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</si>
  <si>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</si>
  <si>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</si>
  <si>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</si>
  <si>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</si>
  <si>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</si>
  <si>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</si>
  <si>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</si>
  <si>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</si>
  <si>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</si>
  <si>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</si>
  <si>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</si>
  <si>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</si>
  <si>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</si>
  <si>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</si>
  <si>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</si>
  <si>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</si>
  <si>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</si>
  <si>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</si>
  <si>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</si>
  <si>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</si>
  <si>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</si>
  <si>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</si>
  <si>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</si>
  <si>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</si>
  <si>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</si>
  <si>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</si>
  <si>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</si>
  <si>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</si>
  <si>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</si>
  <si>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</si>
  <si>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</si>
  <si>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</si>
  <si>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</si>
  <si>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</si>
  <si>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</si>
  <si>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</si>
  <si>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</si>
  <si>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</si>
  <si>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</si>
  <si>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</si>
  <si>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</si>
  <si>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</si>
  <si>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</si>
  <si>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</si>
  <si>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</si>
  <si>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</si>
  <si>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</si>
  <si>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</si>
  <si>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</si>
  <si>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</si>
  <si>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</si>
  <si>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</si>
  <si>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</si>
  <si>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</si>
  <si>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</si>
  <si>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</si>
  <si>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</si>
  <si>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</si>
  <si>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</si>
  <si>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</si>
  <si>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</si>
  <si>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</si>
  <si>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</si>
  <si>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</si>
  <si>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</si>
  <si>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</si>
  <si>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</si>
  <si>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</si>
  <si>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</si>
  <si>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</si>
  <si>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</si>
  <si>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</si>
  <si>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</si>
  <si>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</si>
  <si>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</si>
  <si>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</si>
  <si>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</si>
  <si>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</si>
  <si>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</si>
  <si>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</si>
  <si>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</si>
  <si>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</si>
  <si>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</si>
  <si>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</si>
  <si>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</si>
  <si>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</si>
  <si>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</si>
  <si>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</si>
  <si>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</si>
  <si>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</si>
  <si>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</si>
  <si>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</si>
  <si>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</si>
  <si>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</si>
  <si>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</si>
  <si>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</si>
  <si>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</si>
  <si>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</si>
  <si>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</si>
  <si>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</si>
  <si>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</si>
  <si>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</si>
  <si>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</si>
  <si>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</si>
  <si>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</si>
  <si>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</si>
  <si>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</si>
  <si>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</si>
  <si>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</si>
  <si>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</si>
  <si>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</si>
  <si>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</si>
  <si>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</si>
  <si>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</si>
  <si>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</si>
  <si>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</si>
  <si>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</si>
  <si>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</si>
  <si>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</si>
  <si>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</si>
  <si>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</si>
  <si>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</si>
  <si>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</si>
  <si>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</si>
  <si>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</si>
  <si>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</si>
  <si>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</si>
  <si>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</si>
  <si>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</si>
  <si>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</si>
  <si>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</si>
  <si>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</si>
  <si>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</si>
  <si>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</si>
  <si>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</si>
  <si>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</si>
  <si>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</si>
  <si>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</si>
  <si>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</si>
  <si>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</si>
  <si>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</si>
  <si>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</si>
  <si>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</si>
  <si>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</si>
  <si>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</si>
  <si>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</si>
  <si>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</si>
  <si>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</si>
  <si>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</si>
  <si>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</si>
  <si>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</si>
  <si>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</si>
  <si>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</si>
  <si>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</si>
  <si>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</si>
  <si>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</si>
  <si>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</si>
  <si>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</si>
  <si>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</si>
  <si>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</si>
  <si>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</si>
  <si>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</si>
  <si>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</si>
  <si>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</si>
  <si>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</si>
  <si>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</si>
  <si>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</si>
  <si>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</si>
  <si>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</si>
  <si>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</si>
  <si>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</si>
  <si>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2017.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</si>
  <si>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</si>
  <si>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</si>
  <si>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</si>
  <si>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</si>
  <si>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</si>
  <si>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</si>
  <si>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Felhalmozási célú átvett pénzeszközök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</si>
  <si>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</si>
  <si>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</si>
  <si>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</si>
  <si>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</si>
  <si>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</si>
  <si>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</si>
  <si>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</si>
  <si>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</si>
  <si>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</si>
  <si>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</si>
  <si>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</si>
  <si>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Osztalék, a koncessziós díj és a hozambevétel</t>
  </si>
  <si>
    <t xml:space="preserve">   Rövid lejáratú  hitelek, kölcsönök felvétele</t>
  </si>
  <si>
    <t>Támogatás</t>
  </si>
  <si>
    <t>támogatás</t>
  </si>
  <si>
    <t xml:space="preserve">összesen </t>
  </si>
  <si>
    <t>nincs</t>
  </si>
  <si>
    <t>30 napon túli elismert tartozásállomány összesen: …nincs…… Ft</t>
  </si>
  <si>
    <t>KTV</t>
  </si>
  <si>
    <t>KJT</t>
  </si>
  <si>
    <t>támogatás megelőlegező hitel</t>
  </si>
  <si>
    <t>MTK</t>
  </si>
  <si>
    <t>2</t>
  </si>
  <si>
    <t>4</t>
  </si>
  <si>
    <t>6</t>
  </si>
  <si>
    <t>8</t>
  </si>
  <si>
    <t>960302 Köztemető fenntartás és működtetés</t>
  </si>
  <si>
    <t>10</t>
  </si>
  <si>
    <t>1</t>
  </si>
  <si>
    <t>3</t>
  </si>
  <si>
    <t>Címszám</t>
  </si>
  <si>
    <t>Címmnév</t>
  </si>
  <si>
    <t>5</t>
  </si>
  <si>
    <t>7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</si>
  <si>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</si>
  <si>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</si>
  <si>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</si>
  <si>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</si>
  <si>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</si>
  <si>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</si>
  <si>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</si>
  <si>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</si>
  <si>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</si>
  <si>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064010 Közvilágítás</t>
  </si>
  <si>
    <t>066020 Város és községgazdálkodási feladatok</t>
  </si>
  <si>
    <t>072111 Háziorvosi alapellátás</t>
  </si>
  <si>
    <t>074031 Család és nővédelmi egészségügyi gondozás</t>
  </si>
  <si>
    <t>082091 Könyvtári szolgáltatások</t>
  </si>
  <si>
    <t>082092 Közművelődési intézmények, közösségi szinterek működtetése</t>
  </si>
  <si>
    <t>013320 Köztemető fenntartás és működtetés</t>
  </si>
  <si>
    <t>107060 Egyéb szociális természetbeni és pénzbeni ellátások</t>
  </si>
  <si>
    <t>101150 Betegséggel kapcsolatos pénzbeni ellátások, támogatások</t>
  </si>
  <si>
    <t>041231 Rövid időtartalmu közfoglalkoztatás</t>
  </si>
  <si>
    <t>041236 Országos közfoglalkoztatási program</t>
  </si>
  <si>
    <t>084031 Civil szervezetekműködési támogatása</t>
  </si>
  <si>
    <t>081045 Szabadidő sport tevékenység támogatása</t>
  </si>
  <si>
    <t>107054 Családsegítés</t>
  </si>
  <si>
    <t>011130 Önkormányzatok és önkormányzati hivatalok jogalkotó és általános igazgatási tevékenysége</t>
  </si>
  <si>
    <t>105010 Munkanélküli aktív korúak ellátása</t>
  </si>
  <si>
    <t>106020 Lakásfenntartással, lakhatással összefüggő ellátások</t>
  </si>
  <si>
    <t>104051 Gyermekvédelmi pénzbeli és természetbeli ellátások</t>
  </si>
  <si>
    <t>2015. évi előirányzat</t>
  </si>
  <si>
    <t>2014. évi 
várható</t>
  </si>
  <si>
    <t>2013. évi tény</t>
  </si>
  <si>
    <t>tartalék</t>
  </si>
  <si>
    <t>Működési célú  pénzmaradvány</t>
  </si>
  <si>
    <t>19</t>
  </si>
  <si>
    <t>20</t>
  </si>
  <si>
    <t>21</t>
  </si>
  <si>
    <t>Önkormányzati hivatal működésénektámogatása-elismert hivatali létszám alapján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</si>
  <si>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</si>
  <si>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</si>
  <si>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</si>
  <si>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</si>
  <si>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A települési önkormányzatok szociális feladatainak egyéb támogatása</t>
  </si>
  <si>
    <t>A rászoruló gyermekek intézményen kívüli szünidei étkeztetésének támogatása</t>
  </si>
  <si>
    <t>Könyvtári, közművelődési és múzeumi feladatok támogatása</t>
  </si>
  <si>
    <t xml:space="preserve"> Márokpapi Község Önkormányzata</t>
  </si>
  <si>
    <t>2016. évi előirányzat</t>
  </si>
  <si>
    <t>Márokpapi Község Önkormányzat adósságot keletkeztető ügyletekből és kezességvállalásokból fennálló kötelezettségei</t>
  </si>
  <si>
    <t>Márokpapi Községi Önkormányzat saját bevételeinek részletezése az adósságot keletkeztető ügyletből származó tárgyévi fizetési kötelezettség megállapításához</t>
  </si>
  <si>
    <t>Felhasználás
2015. XII.31-ig</t>
  </si>
  <si>
    <t xml:space="preserve">
2016. év utáni szükséglet
</t>
  </si>
  <si>
    <t>2016. év utáni szükséglet
(6=2 - 4 - 5)</t>
  </si>
  <si>
    <t>Önkormányzaton kívüli EU-s projektekhez történő hozzájárulás 2016. évi előirányzat</t>
  </si>
  <si>
    <t>2017. után</t>
  </si>
  <si>
    <t>Márokpapi Község Önkormányzata</t>
  </si>
  <si>
    <t>Márokpapi Község Önkormányzatának Címrendje</t>
  </si>
  <si>
    <t>Hári segítségnyújtás</t>
  </si>
  <si>
    <t>Szociális étkeztetés</t>
  </si>
  <si>
    <t>Falugondnoki szolgálat</t>
  </si>
  <si>
    <t>096020 Közoktatási  intézményi étkeztetés</t>
  </si>
  <si>
    <t>Márokpapi Község Önkormányzatának létszám előirányzata</t>
  </si>
  <si>
    <t>Márokpapi Község Önkormányzat Önállóan működő és gazdálkodó Intézmény létszámelőirányzata</t>
  </si>
  <si>
    <t xml:space="preserve">Egyéb önkormányzati feladatok támogatása-beszámítás után </t>
  </si>
  <si>
    <t>egyéb kiegészítő támogatás</t>
  </si>
  <si>
    <t>Falugondnok, tanyagondnoki szolgálat</t>
  </si>
  <si>
    <t>Házi segítségnyújtás</t>
  </si>
  <si>
    <t>Gyermekétkeztetési konyha</t>
  </si>
  <si>
    <t>Előirányzat 2017 évre</t>
  </si>
  <si>
    <t>A 2017 évi előirányzatból kötelező feladat</t>
  </si>
  <si>
    <t xml:space="preserve">A 2017 évi előirányzatból önként vállalt feladat </t>
  </si>
  <si>
    <t xml:space="preserve">A 2017 évi előirányzatból államigazgatási feladat </t>
  </si>
  <si>
    <t>intézményfinanszírozás</t>
  </si>
  <si>
    <t>2017. évi előirányzat</t>
  </si>
  <si>
    <t>2018.</t>
  </si>
  <si>
    <t>Márokpapi Községi Önkormányzat 2017. évi adósságot keletkeztető fejlesztési céljai</t>
  </si>
  <si>
    <t>Éves eredeti kiadási előirányzat: 132 682 979.- Ft</t>
  </si>
  <si>
    <t>Gyermekétkeztetési Konyha Címrendje</t>
  </si>
  <si>
    <t>Munkahelyi étkeztetés</t>
  </si>
  <si>
    <t>Egyéb étkeztetés</t>
  </si>
  <si>
    <t>2015. évi tény</t>
  </si>
  <si>
    <t>2016. évi 
várható</t>
  </si>
  <si>
    <t>2016 előtti kifizetés</t>
  </si>
  <si>
    <t>2018. 
után</t>
  </si>
  <si>
    <t>Előirányzat-felhasználási terv
2017. évre</t>
  </si>
  <si>
    <t>A 2017. évi általános működés és ágazati feladatok támogatásának alakulása jogcímenként</t>
  </si>
  <si>
    <t>2016 évről áthúzódó bérkompenzáció támogatása</t>
  </si>
  <si>
    <t>2017. évi támogatás összesen</t>
  </si>
  <si>
    <t>K I M U T A T Á S
a 2017. évben céljelleggel juttatott támogatásokról</t>
  </si>
  <si>
    <t xml:space="preserve">2.1. melléklet a 5/2017. (III.14.) önkormányzati rendelethez     </t>
  </si>
  <si>
    <t xml:space="preserve">2.2. melléklet a 5/2017. (III.14.) önkormányzati rendelethez     </t>
  </si>
  <si>
    <t>9. melléklet a 5/2017. (III.14.) önkormányzati rendelethez</t>
  </si>
  <si>
    <r>
      <t xml:space="preserve">11. melléklet </t>
    </r>
    <r>
      <rPr>
        <sz val="12"/>
        <rFont val="Times New Roman CE"/>
        <family val="0"/>
      </rPr>
      <t>a 5/2017(III.14.) önkormányzati rendelethez</t>
    </r>
  </si>
  <si>
    <t>12. melléklet a 5/2017 (III.14.)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</si>
</sst>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6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b/>
      <sz val="10"/>
      <name val="Times New Roman"/>
      <family val="1"/>
    </font>
    <font>
      <b/>
      <sz val="14"/>
      <color indexed="10"/>
      <name val="Times New Roman CE"/>
      <family val="0"/>
    </font>
    <font>
      <sz val="10"/>
      <name val="Times New Roman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0" fillId="0" borderId="0" applyFont="0" applyFill="0" applyBorder="0" applyAlignment="0" applyProtection="0"/>
  </cellStyleXfs>
  <cellXfs count="820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49" fontId="17" fillId="0" borderId="1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1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2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5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16" xfId="58" applyFont="1" applyFill="1" applyBorder="1" applyAlignment="1" applyProtection="1">
      <alignment horizontal="left" vertical="center" wrapText="1" indent="1"/>
      <protection/>
    </xf>
    <xf numFmtId="0" fontId="15" fillId="0" borderId="17" xfId="58" applyFont="1" applyFill="1" applyBorder="1" applyAlignment="1" applyProtection="1">
      <alignment horizontal="left" vertical="center" wrapText="1" indent="1"/>
      <protection/>
    </xf>
    <xf numFmtId="0" fontId="7" fillId="0" borderId="16" xfId="58" applyFont="1" applyFill="1" applyBorder="1" applyAlignment="1" applyProtection="1">
      <alignment horizontal="center" vertical="center" wrapText="1"/>
      <protection/>
    </xf>
    <xf numFmtId="0" fontId="7" fillId="0" borderId="18" xfId="58" applyFont="1" applyFill="1" applyBorder="1" applyAlignment="1" applyProtection="1">
      <alignment horizontal="center" vertical="center" wrapText="1"/>
      <protection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20" xfId="0" applyNumberFormat="1" applyFont="1" applyFill="1" applyBorder="1" applyAlignment="1" applyProtection="1">
      <alignment vertical="center" wrapText="1"/>
      <protection locked="0"/>
    </xf>
    <xf numFmtId="164" fontId="17" fillId="0" borderId="21" xfId="0" applyNumberFormat="1" applyFont="1" applyFill="1" applyBorder="1" applyAlignment="1" applyProtection="1">
      <alignment vertical="center" wrapText="1"/>
      <protection locked="0"/>
    </xf>
    <xf numFmtId="164" fontId="17" fillId="0" borderId="22" xfId="0" applyNumberFormat="1" applyFont="1" applyFill="1" applyBorder="1" applyAlignment="1" applyProtection="1">
      <alignment vertical="center" wrapText="1"/>
      <protection locked="0"/>
    </xf>
    <xf numFmtId="164" fontId="17" fillId="0" borderId="23" xfId="0" applyNumberFormat="1" applyFont="1" applyFill="1" applyBorder="1" applyAlignment="1" applyProtection="1">
      <alignment vertical="center" wrapText="1"/>
      <protection locked="0"/>
    </xf>
    <xf numFmtId="0" fontId="17" fillId="0" borderId="24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22" xfId="0" applyFont="1" applyBorder="1" applyAlignment="1" applyProtection="1">
      <alignment horizontal="left" vertical="center" indent="1"/>
      <protection locked="0"/>
    </xf>
    <xf numFmtId="3" fontId="17" fillId="0" borderId="19" xfId="0" applyNumberFormat="1" applyFont="1" applyBorder="1" applyAlignment="1" applyProtection="1">
      <alignment horizontal="right" vertical="center" indent="1"/>
      <protection locked="0"/>
    </xf>
    <xf numFmtId="0" fontId="17" fillId="0" borderId="23" xfId="0" applyFont="1" applyBorder="1" applyAlignment="1" applyProtection="1">
      <alignment horizontal="left" vertical="center" indent="1"/>
      <protection locked="0"/>
    </xf>
    <xf numFmtId="0" fontId="15" fillId="0" borderId="16" xfId="58" applyFont="1" applyFill="1" applyBorder="1" applyAlignment="1" applyProtection="1">
      <alignment horizontal="center" vertical="center" wrapText="1"/>
      <protection/>
    </xf>
    <xf numFmtId="0" fontId="15" fillId="0" borderId="18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20" fillId="0" borderId="16" xfId="0" applyFont="1" applyFill="1" applyBorder="1" applyAlignment="1" applyProtection="1">
      <alignment vertical="center" wrapText="1"/>
      <protection/>
    </xf>
    <xf numFmtId="0" fontId="15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2" fillId="0" borderId="0" xfId="58" applyFill="1">
      <alignment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vertical="center" wrapText="1"/>
      <protection/>
    </xf>
    <xf numFmtId="164" fontId="17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1" xfId="0" applyNumberFormat="1" applyFont="1" applyFill="1" applyBorder="1" applyAlignment="1" applyProtection="1">
      <alignment vertical="center" wrapText="1"/>
      <protection/>
    </xf>
    <xf numFmtId="164" fontId="15" fillId="0" borderId="18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2" xfId="0" applyNumberFormat="1" applyFont="1" applyFill="1" applyBorder="1" applyAlignment="1" applyProtection="1">
      <alignment vertical="center" wrapText="1"/>
      <protection locked="0"/>
    </xf>
    <xf numFmtId="164" fontId="14" fillId="0" borderId="19" xfId="0" applyNumberFormat="1" applyFont="1" applyFill="1" applyBorder="1" applyAlignment="1" applyProtection="1">
      <alignment vertical="center" wrapText="1"/>
      <protection/>
    </xf>
    <xf numFmtId="164" fontId="14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vertical="center" wrapText="1"/>
      <protection locked="0"/>
    </xf>
    <xf numFmtId="164" fontId="14" fillId="0" borderId="21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16" xfId="0" applyNumberFormat="1" applyFont="1" applyFill="1" applyBorder="1" applyAlignment="1" applyProtection="1">
      <alignment vertical="center" wrapText="1"/>
      <protection/>
    </xf>
    <xf numFmtId="164" fontId="17" fillId="0" borderId="18" xfId="0" applyNumberFormat="1" applyFont="1" applyFill="1" applyBorder="1" applyAlignment="1" applyProtection="1">
      <alignment vertical="center" wrapText="1"/>
      <protection/>
    </xf>
    <xf numFmtId="164" fontId="17" fillId="0" borderId="26" xfId="0" applyNumberFormat="1" applyFont="1" applyFill="1" applyBorder="1" applyAlignment="1" applyProtection="1">
      <alignment vertical="center" wrapText="1"/>
      <protection/>
    </xf>
    <xf numFmtId="164" fontId="17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1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2" xfId="0" applyNumberFormat="1" applyFont="1" applyFill="1" applyBorder="1" applyAlignment="1" applyProtection="1">
      <alignment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>
      <alignment horizontal="center" vertical="center" wrapText="1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Fill="1" applyBorder="1" applyAlignment="1" applyProtection="1">
      <alignment vertical="center" wrapText="1"/>
      <protection locked="0"/>
    </xf>
    <xf numFmtId="0" fontId="17" fillId="0" borderId="37" xfId="0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19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1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4" xfId="0" applyNumberFormat="1" applyFont="1" applyFill="1" applyBorder="1" applyAlignment="1" applyProtection="1">
      <alignment vertical="center"/>
      <protection locked="0"/>
    </xf>
    <xf numFmtId="3" fontId="23" fillId="0" borderId="22" xfId="0" applyNumberFormat="1" applyFont="1" applyFill="1" applyBorder="1" applyAlignment="1" applyProtection="1">
      <alignment vertical="center"/>
      <protection locked="0"/>
    </xf>
    <xf numFmtId="3" fontId="17" fillId="0" borderId="22" xfId="0" applyNumberFormat="1" applyFont="1" applyFill="1" applyBorder="1" applyAlignment="1" applyProtection="1">
      <alignment vertical="center"/>
      <protection locked="0"/>
    </xf>
    <xf numFmtId="49" fontId="17" fillId="0" borderId="13" xfId="0" applyNumberFormat="1" applyFont="1" applyFill="1" applyBorder="1" applyAlignment="1" applyProtection="1">
      <alignment vertical="center"/>
      <protection locked="0"/>
    </xf>
    <xf numFmtId="3" fontId="17" fillId="0" borderId="23" xfId="0" applyNumberFormat="1" applyFont="1" applyFill="1" applyBorder="1" applyAlignment="1" applyProtection="1">
      <alignment vertical="center"/>
      <protection locked="0"/>
    </xf>
    <xf numFmtId="49" fontId="17" fillId="0" borderId="1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17" xfId="59" applyFont="1" applyFill="1" applyBorder="1" applyAlignment="1" applyProtection="1">
      <alignment horizontal="center" vertical="center" wrapText="1"/>
      <protection/>
    </xf>
    <xf numFmtId="0" fontId="7" fillId="0" borderId="39" xfId="59" applyFont="1" applyFill="1" applyBorder="1" applyAlignment="1" applyProtection="1">
      <alignment horizontal="center" vertical="center"/>
      <protection/>
    </xf>
    <xf numFmtId="0" fontId="7" fillId="0" borderId="40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0" xfId="59" applyFont="1" applyFill="1" applyBorder="1" applyAlignment="1" applyProtection="1">
      <alignment horizontal="left" vertical="center" indent="1"/>
      <protection/>
    </xf>
    <xf numFmtId="164" fontId="17" fillId="0" borderId="35" xfId="59" applyNumberFormat="1" applyFont="1" applyFill="1" applyBorder="1" applyAlignment="1" applyProtection="1">
      <alignment vertical="center"/>
      <protection locked="0"/>
    </xf>
    <xf numFmtId="164" fontId="17" fillId="0" borderId="20" xfId="59" applyNumberFormat="1" applyFont="1" applyFill="1" applyBorder="1" applyAlignment="1" applyProtection="1">
      <alignment vertical="center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164" fontId="17" fillId="0" borderId="22" xfId="59" applyNumberFormat="1" applyFont="1" applyFill="1" applyBorder="1" applyAlignment="1" applyProtection="1">
      <alignment vertical="center"/>
      <protection locked="0"/>
    </xf>
    <xf numFmtId="164" fontId="17" fillId="0" borderId="1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41" xfId="59" applyNumberFormat="1" applyFont="1" applyFill="1" applyBorder="1" applyAlignment="1" applyProtection="1">
      <alignment vertical="center"/>
      <protection locked="0"/>
    </xf>
    <xf numFmtId="164" fontId="17" fillId="0" borderId="36" xfId="59" applyNumberFormat="1" applyFont="1" applyFill="1" applyBorder="1" applyAlignment="1" applyProtection="1">
      <alignment vertical="center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15" fillId="0" borderId="16" xfId="59" applyFont="1" applyFill="1" applyBorder="1" applyAlignment="1" applyProtection="1">
      <alignment horizontal="left" vertical="center" indent="1"/>
      <protection/>
    </xf>
    <xf numFmtId="164" fontId="15" fillId="0" borderId="18" xfId="59" applyNumberFormat="1" applyFont="1" applyFill="1" applyBorder="1" applyProtection="1">
      <alignment/>
      <protection/>
    </xf>
    <xf numFmtId="164" fontId="15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2" xfId="0" applyFont="1" applyFill="1" applyBorder="1" applyAlignment="1" applyProtection="1">
      <alignment horizontal="left" vertical="center" wrapText="1"/>
      <protection locked="0"/>
    </xf>
    <xf numFmtId="0" fontId="21" fillId="0" borderId="43" xfId="0" applyFont="1" applyFill="1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 applyProtection="1">
      <alignment horizontal="left" vertical="center" wrapText="1"/>
      <protection locked="0"/>
    </xf>
    <xf numFmtId="164" fontId="0" fillId="33" borderId="45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41" xfId="0" applyFont="1" applyFill="1" applyBorder="1" applyAlignment="1" applyProtection="1">
      <alignment vertical="center" wrapText="1"/>
      <protection locked="0"/>
    </xf>
    <xf numFmtId="0" fontId="6" fillId="0" borderId="0" xfId="58" applyFont="1" applyFill="1">
      <alignment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0" fontId="15" fillId="0" borderId="18" xfId="58" applyFont="1" applyFill="1" applyBorder="1" applyAlignment="1" applyProtection="1">
      <alignment horizontal="left" vertical="center" wrapTex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164" fontId="16" fillId="0" borderId="48" xfId="58" applyNumberFormat="1" applyFont="1" applyFill="1" applyBorder="1" applyAlignment="1" applyProtection="1">
      <alignment horizontal="left" vertical="center"/>
      <protection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3" fillId="0" borderId="23" xfId="58" applyFont="1" applyFill="1" applyBorder="1" applyAlignment="1">
      <alignment horizontal="center" vertical="center" wrapText="1"/>
      <protection/>
    </xf>
    <xf numFmtId="0" fontId="0" fillId="0" borderId="12" xfId="58" applyFont="1" applyFill="1" applyBorder="1" applyAlignment="1">
      <alignment horizontal="center" vertical="center"/>
      <protection/>
    </xf>
    <xf numFmtId="0" fontId="0" fillId="0" borderId="16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3" xfId="58" applyFont="1" applyFill="1" applyBorder="1" applyAlignment="1">
      <alignment horizontal="center" vertical="center"/>
      <protection/>
    </xf>
    <xf numFmtId="0" fontId="3" fillId="0" borderId="18" xfId="58" applyFont="1" applyFill="1" applyBorder="1">
      <alignment/>
      <protection/>
    </xf>
    <xf numFmtId="166" fontId="0" fillId="0" borderId="36" xfId="40" applyNumberFormat="1" applyFont="1" applyFill="1" applyBorder="1" applyAlignment="1">
      <alignment/>
    </xf>
    <xf numFmtId="166" fontId="0" fillId="0" borderId="19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9" xfId="58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41" xfId="0" applyNumberFormat="1" applyFont="1" applyFill="1" applyBorder="1" applyAlignment="1" applyProtection="1">
      <alignment vertical="center"/>
      <protection locked="0"/>
    </xf>
    <xf numFmtId="164" fontId="17" fillId="0" borderId="22" xfId="0" applyNumberFormat="1" applyFont="1" applyFill="1" applyBorder="1" applyAlignment="1" applyProtection="1">
      <alignment vertical="center"/>
      <protection locked="0"/>
    </xf>
    <xf numFmtId="164" fontId="17" fillId="0" borderId="2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41" xfId="58" applyFont="1" applyFill="1" applyBorder="1" applyProtection="1">
      <alignment/>
      <protection locked="0"/>
    </xf>
    <xf numFmtId="166" fontId="0" fillId="0" borderId="41" xfId="40" applyNumberFormat="1" applyFont="1" applyFill="1" applyBorder="1" applyAlignment="1" applyProtection="1">
      <alignment/>
      <protection locked="0"/>
    </xf>
    <xf numFmtId="0" fontId="0" fillId="0" borderId="22" xfId="58" applyFont="1" applyFill="1" applyBorder="1" applyProtection="1">
      <alignment/>
      <protection locked="0"/>
    </xf>
    <xf numFmtId="166" fontId="0" fillId="0" borderId="22" xfId="40" applyNumberFormat="1" applyFont="1" applyFill="1" applyBorder="1" applyAlignment="1" applyProtection="1">
      <alignment/>
      <protection locked="0"/>
    </xf>
    <xf numFmtId="0" fontId="0" fillId="0" borderId="23" xfId="58" applyFont="1" applyFill="1" applyBorder="1" applyProtection="1">
      <alignment/>
      <protection locked="0"/>
    </xf>
    <xf numFmtId="166" fontId="0" fillId="0" borderId="23" xfId="40" applyNumberFormat="1" applyFont="1" applyFill="1" applyBorder="1" applyAlignment="1" applyProtection="1">
      <alignment/>
      <protection locked="0"/>
    </xf>
    <xf numFmtId="0" fontId="15" fillId="0" borderId="14" xfId="58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7" fillId="0" borderId="16" xfId="58" applyFont="1" applyFill="1" applyBorder="1" applyAlignment="1" applyProtection="1">
      <alignment horizontal="center" vertical="center"/>
      <protection/>
    </xf>
    <xf numFmtId="0" fontId="17" fillId="0" borderId="18" xfId="58" applyFont="1" applyFill="1" applyBorder="1" applyAlignment="1" applyProtection="1">
      <alignment horizontal="center" vertical="center"/>
      <protection/>
    </xf>
    <xf numFmtId="0" fontId="17" fillId="0" borderId="26" xfId="58" applyFont="1" applyFill="1" applyBorder="1" applyAlignment="1" applyProtection="1">
      <alignment horizontal="center" vertical="center"/>
      <protection/>
    </xf>
    <xf numFmtId="0" fontId="17" fillId="0" borderId="14" xfId="58" applyFont="1" applyFill="1" applyBorder="1" applyAlignment="1" applyProtection="1">
      <alignment horizontal="center" vertical="center"/>
      <protection/>
    </xf>
    <xf numFmtId="0" fontId="17" fillId="0" borderId="11" xfId="58" applyFont="1" applyFill="1" applyBorder="1" applyAlignment="1" applyProtection="1">
      <alignment horizontal="center" vertical="center"/>
      <protection/>
    </xf>
    <xf numFmtId="0" fontId="17" fillId="0" borderId="13" xfId="58" applyFont="1" applyFill="1" applyBorder="1" applyAlignment="1" applyProtection="1">
      <alignment horizontal="center" vertical="center"/>
      <protection/>
    </xf>
    <xf numFmtId="166" fontId="15" fillId="0" borderId="26" xfId="40" applyNumberFormat="1" applyFont="1" applyFill="1" applyBorder="1" applyAlignment="1" applyProtection="1">
      <alignment/>
      <protection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19" xfId="40" applyNumberFormat="1" applyFont="1" applyFill="1" applyBorder="1" applyAlignment="1" applyProtection="1">
      <alignment/>
      <protection locked="0"/>
    </xf>
    <xf numFmtId="166" fontId="17" fillId="0" borderId="21" xfId="40" applyNumberFormat="1" applyFont="1" applyFill="1" applyBorder="1" applyAlignment="1" applyProtection="1">
      <alignment/>
      <protection locked="0"/>
    </xf>
    <xf numFmtId="0" fontId="17" fillId="0" borderId="24" xfId="58" applyFont="1" applyFill="1" applyBorder="1" applyProtection="1">
      <alignment/>
      <protection locked="0"/>
    </xf>
    <xf numFmtId="0" fontId="17" fillId="0" borderId="22" xfId="58" applyFont="1" applyFill="1" applyBorder="1" applyProtection="1">
      <alignment/>
      <protection locked="0"/>
    </xf>
    <xf numFmtId="0" fontId="17" fillId="0" borderId="23" xfId="58" applyFont="1" applyFill="1" applyBorder="1" applyProtection="1">
      <alignment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16" xfId="0" applyNumberFormat="1" applyFont="1" applyFill="1" applyBorder="1" applyAlignment="1" applyProtection="1">
      <alignment horizontal="center" vertical="center" wrapText="1"/>
      <protection/>
    </xf>
    <xf numFmtId="164" fontId="7" fillId="0" borderId="18" xfId="0" applyNumberFormat="1" applyFont="1" applyFill="1" applyBorder="1" applyAlignment="1" applyProtection="1">
      <alignment horizontal="center" vertical="center" wrapText="1"/>
      <protection/>
    </xf>
    <xf numFmtId="164" fontId="7" fillId="0" borderId="16" xfId="0" applyNumberFormat="1" applyFont="1" applyFill="1" applyBorder="1" applyAlignment="1" applyProtection="1">
      <alignment horizontal="left" vertical="center" wrapText="1"/>
      <protection/>
    </xf>
    <xf numFmtId="164" fontId="7" fillId="0" borderId="18" xfId="0" applyNumberFormat="1" applyFont="1" applyFill="1" applyBorder="1" applyAlignment="1" applyProtection="1">
      <alignment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46" xfId="0" applyFont="1" applyFill="1" applyBorder="1" applyAlignment="1" applyProtection="1">
      <alignment horizontal="left" vertical="center" wrapText="1" indent="1"/>
      <protection/>
    </xf>
    <xf numFmtId="0" fontId="21" fillId="0" borderId="47" xfId="0" applyFont="1" applyFill="1" applyBorder="1" applyAlignment="1" applyProtection="1">
      <alignment horizontal="left" vertical="center" wrapText="1" indent="1"/>
      <protection/>
    </xf>
    <xf numFmtId="0" fontId="21" fillId="0" borderId="47" xfId="0" applyFont="1" applyFill="1" applyBorder="1" applyAlignment="1" applyProtection="1">
      <alignment horizontal="left" vertical="center" wrapText="1" indent="8"/>
      <protection/>
    </xf>
    <xf numFmtId="0" fontId="17" fillId="0" borderId="41" xfId="0" applyFont="1" applyFill="1" applyBorder="1" applyAlignment="1" applyProtection="1">
      <alignment vertical="center" wrapText="1"/>
      <protection/>
    </xf>
    <xf numFmtId="0" fontId="17" fillId="0" borderId="22" xfId="0" applyFont="1" applyFill="1" applyBorder="1" applyAlignment="1" applyProtection="1">
      <alignment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14" xfId="0" applyFont="1" applyBorder="1" applyAlignment="1" applyProtection="1">
      <alignment horizontal="right" vertical="center" indent="1"/>
      <protection/>
    </xf>
    <xf numFmtId="0" fontId="17" fillId="0" borderId="11" xfId="0" applyFont="1" applyBorder="1" applyAlignment="1" applyProtection="1">
      <alignment horizontal="right" vertical="center" indent="1"/>
      <protection/>
    </xf>
    <xf numFmtId="0" fontId="17" fillId="0" borderId="13" xfId="0" applyFont="1" applyBorder="1" applyAlignment="1" applyProtection="1">
      <alignment horizontal="right" vertical="center" indent="1"/>
      <protection/>
    </xf>
    <xf numFmtId="164" fontId="0" fillId="34" borderId="30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6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17" xfId="0" applyFont="1" applyFill="1" applyBorder="1" applyAlignment="1" applyProtection="1">
      <alignment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49" fontId="17" fillId="0" borderId="14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23" fillId="0" borderId="11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19" xfId="0" applyNumberFormat="1" applyFont="1" applyFill="1" applyBorder="1" applyAlignment="1" applyProtection="1">
      <alignment vertical="center"/>
      <protection/>
    </xf>
    <xf numFmtId="49" fontId="17" fillId="0" borderId="11" xfId="0" applyNumberFormat="1" applyFont="1" applyFill="1" applyBorder="1" applyAlignment="1" applyProtection="1">
      <alignment vertical="center"/>
      <protection/>
    </xf>
    <xf numFmtId="3" fontId="17" fillId="0" borderId="19" xfId="0" applyNumberFormat="1" applyFont="1" applyFill="1" applyBorder="1" applyAlignment="1" applyProtection="1">
      <alignment vertical="center"/>
      <protection/>
    </xf>
    <xf numFmtId="49" fontId="7" fillId="0" borderId="16" xfId="0" applyNumberFormat="1" applyFont="1" applyFill="1" applyBorder="1" applyAlignment="1" applyProtection="1">
      <alignment vertical="center"/>
      <protection/>
    </xf>
    <xf numFmtId="3" fontId="17" fillId="0" borderId="18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1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50" xfId="0" applyFont="1" applyFill="1" applyBorder="1" applyAlignment="1" applyProtection="1">
      <alignment vertical="center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5" fillId="0" borderId="53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horizontal="right" vertical="top"/>
      <protection locked="0"/>
    </xf>
    <xf numFmtId="0" fontId="1" fillId="0" borderId="0" xfId="0" applyFont="1" applyFill="1" applyAlignment="1" applyProtection="1">
      <alignment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164" fontId="15" fillId="0" borderId="36" xfId="0" applyNumberFormat="1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164" fontId="15" fillId="0" borderId="19" xfId="0" applyNumberFormat="1" applyFont="1" applyFill="1" applyBorder="1" applyAlignment="1" applyProtection="1">
      <alignment vertical="center"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0" fontId="17" fillId="0" borderId="23" xfId="0" applyFont="1" applyFill="1" applyBorder="1" applyAlignment="1" applyProtection="1">
      <alignment vertical="center" wrapText="1"/>
      <protection/>
    </xf>
    <xf numFmtId="164" fontId="15" fillId="0" borderId="21" xfId="0" applyNumberFormat="1" applyFont="1" applyFill="1" applyBorder="1" applyAlignment="1" applyProtection="1">
      <alignment vertical="center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vertical="center" wrapText="1"/>
      <protection/>
    </xf>
    <xf numFmtId="164" fontId="15" fillId="0" borderId="18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7" fillId="0" borderId="55" xfId="0" applyNumberFormat="1" applyFont="1" applyFill="1" applyBorder="1" applyAlignment="1" applyProtection="1">
      <alignment horizontal="center" vertical="center"/>
      <protection/>
    </xf>
    <xf numFmtId="164" fontId="7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5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45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1" xfId="0" applyNumberFormat="1" applyFont="1" applyFill="1" applyBorder="1" applyAlignment="1" applyProtection="1">
      <alignment horizontal="center" vertical="center" wrapText="1"/>
      <protection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5" fillId="0" borderId="13" xfId="0" applyNumberFormat="1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center" vertical="center" wrapText="1"/>
      <protection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17" fillId="0" borderId="41" xfId="59" applyFont="1" applyFill="1" applyBorder="1" applyAlignment="1" applyProtection="1">
      <alignment horizontal="left" vertical="center" wrapText="1" indent="1"/>
      <protection/>
    </xf>
    <xf numFmtId="0" fontId="17" fillId="0" borderId="22" xfId="59" applyFont="1" applyFill="1" applyBorder="1" applyAlignment="1" applyProtection="1">
      <alignment horizontal="left" vertical="center" wrapText="1" indent="1"/>
      <protection/>
    </xf>
    <xf numFmtId="0" fontId="17" fillId="0" borderId="41" xfId="59" applyFont="1" applyFill="1" applyBorder="1" applyAlignment="1" applyProtection="1">
      <alignment horizontal="left" vertical="center" indent="1"/>
      <protection/>
    </xf>
    <xf numFmtId="0" fontId="7" fillId="0" borderId="18" xfId="59" applyFont="1" applyFill="1" applyBorder="1" applyAlignment="1" applyProtection="1">
      <alignment horizontal="left" indent="1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0" fontId="5" fillId="0" borderId="48" xfId="0" applyFont="1" applyFill="1" applyBorder="1" applyAlignment="1" applyProtection="1">
      <alignment horizontal="right" vertical="center"/>
      <protection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18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5" fillId="0" borderId="18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3" xfId="0" applyNumberFormat="1" applyFill="1" applyBorder="1" applyAlignment="1" applyProtection="1">
      <alignment horizontal="left" vertical="center" wrapText="1" indent="1"/>
      <protection/>
    </xf>
    <xf numFmtId="164" fontId="17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ill="1" applyBorder="1" applyAlignment="1" applyProtection="1">
      <alignment horizontal="left" vertical="center" wrapText="1" indent="1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41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8" xfId="40" applyNumberFormat="1" applyFont="1" applyFill="1" applyBorder="1" applyAlignment="1" applyProtection="1">
      <alignment/>
      <protection locked="0"/>
    </xf>
    <xf numFmtId="166" fontId="17" fillId="0" borderId="59" xfId="40" applyNumberFormat="1" applyFont="1" applyFill="1" applyBorder="1" applyAlignment="1" applyProtection="1">
      <alignment/>
      <protection locked="0"/>
    </xf>
    <xf numFmtId="166" fontId="17" fillId="0" borderId="60" xfId="40" applyNumberFormat="1" applyFont="1" applyFill="1" applyBorder="1" applyAlignment="1" applyProtection="1">
      <alignment/>
      <protection locked="0"/>
    </xf>
    <xf numFmtId="0" fontId="17" fillId="0" borderId="41" xfId="58" applyFont="1" applyFill="1" applyBorder="1" applyProtection="1">
      <alignment/>
      <protection/>
    </xf>
    <xf numFmtId="164" fontId="1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61" xfId="58" applyFont="1" applyFill="1" applyBorder="1" applyAlignment="1" applyProtection="1">
      <alignment horizontal="center" vertical="center" wrapText="1"/>
      <protection/>
    </xf>
    <xf numFmtId="0" fontId="6" fillId="0" borderId="61" xfId="58" applyFont="1" applyFill="1" applyBorder="1" applyAlignment="1" applyProtection="1">
      <alignment vertical="center" wrapText="1"/>
      <protection/>
    </xf>
    <xf numFmtId="164" fontId="6" fillId="0" borderId="61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1" xfId="58" applyFont="1" applyFill="1" applyBorder="1" applyAlignment="1" applyProtection="1">
      <alignment horizontal="right" vertical="center" wrapText="1" indent="1"/>
      <protection locked="0"/>
    </xf>
    <xf numFmtId="164" fontId="17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0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4" fillId="0" borderId="22" xfId="0" applyFont="1" applyBorder="1" applyAlignment="1">
      <alignment horizontal="justify" wrapText="1"/>
    </xf>
    <xf numFmtId="0" fontId="24" fillId="0" borderId="22" xfId="0" applyFont="1" applyBorder="1" applyAlignment="1">
      <alignment wrapText="1"/>
    </xf>
    <xf numFmtId="0" fontId="24" fillId="0" borderId="37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9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1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63" xfId="58" applyFont="1" applyFill="1" applyBorder="1" applyAlignment="1" applyProtection="1">
      <alignment horizontal="center" vertical="center" wrapText="1"/>
      <protection/>
    </xf>
    <xf numFmtId="164" fontId="21" fillId="0" borderId="6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5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2" fillId="0" borderId="16" xfId="0" applyFont="1" applyBorder="1" applyAlignment="1" applyProtection="1">
      <alignment wrapText="1"/>
      <protection/>
    </xf>
    <xf numFmtId="0" fontId="21" fillId="0" borderId="12" xfId="0" applyFont="1" applyBorder="1" applyAlignment="1" applyProtection="1">
      <alignment wrapText="1"/>
      <protection/>
    </xf>
    <xf numFmtId="0" fontId="21" fillId="0" borderId="11" xfId="0" applyFont="1" applyBorder="1" applyAlignment="1" applyProtection="1">
      <alignment wrapText="1"/>
      <protection/>
    </xf>
    <xf numFmtId="0" fontId="21" fillId="0" borderId="13" xfId="0" applyFont="1" applyBorder="1" applyAlignment="1" applyProtection="1">
      <alignment wrapText="1"/>
      <protection/>
    </xf>
    <xf numFmtId="0" fontId="22" fillId="0" borderId="27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0" fontId="6" fillId="0" borderId="0" xfId="58" applyFont="1" applyFill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2" xfId="58" applyNumberFormat="1" applyFont="1" applyFill="1" applyBorder="1" applyAlignment="1" applyProtection="1">
      <alignment horizontal="center" vertical="center" wrapText="1"/>
      <protection/>
    </xf>
    <xf numFmtId="49" fontId="17" fillId="0" borderId="11" xfId="58" applyNumberFormat="1" applyFont="1" applyFill="1" applyBorder="1" applyAlignment="1" applyProtection="1">
      <alignment horizontal="center" vertical="center" wrapText="1"/>
      <protection/>
    </xf>
    <xf numFmtId="49" fontId="17" fillId="0" borderId="13" xfId="58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wrapText="1"/>
      <protection/>
    </xf>
    <xf numFmtId="0" fontId="21" fillId="0" borderId="12" xfId="0" applyFont="1" applyBorder="1" applyAlignment="1" applyProtection="1">
      <alignment horizontal="center" wrapText="1"/>
      <protection/>
    </xf>
    <xf numFmtId="0" fontId="21" fillId="0" borderId="11" xfId="0" applyFont="1" applyBorder="1" applyAlignment="1" applyProtection="1">
      <alignment horizontal="center" wrapText="1"/>
      <protection/>
    </xf>
    <xf numFmtId="0" fontId="21" fillId="0" borderId="13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14" xfId="58" applyNumberFormat="1" applyFont="1" applyFill="1" applyBorder="1" applyAlignment="1" applyProtection="1">
      <alignment horizontal="center" vertical="center" wrapText="1"/>
      <protection/>
    </xf>
    <xf numFmtId="49" fontId="17" fillId="0" borderId="10" xfId="58" applyNumberFormat="1" applyFont="1" applyFill="1" applyBorder="1" applyAlignment="1" applyProtection="1">
      <alignment horizontal="center" vertical="center" wrapText="1"/>
      <protection/>
    </xf>
    <xf numFmtId="49" fontId="17" fillId="0" borderId="15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0" fontId="15" fillId="0" borderId="49" xfId="58" applyFont="1" applyFill="1" applyBorder="1" applyAlignment="1" applyProtection="1">
      <alignment horizontal="center" vertical="center" wrapText="1"/>
      <protection/>
    </xf>
    <xf numFmtId="16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6" xfId="0" applyFont="1" applyBorder="1" applyAlignment="1" applyProtection="1">
      <alignment vertical="center" wrapText="1"/>
      <protection/>
    </xf>
    <xf numFmtId="0" fontId="21" fillId="0" borderId="12" xfId="0" applyFont="1" applyBorder="1" applyAlignment="1" applyProtection="1">
      <alignment vertical="center" wrapText="1"/>
      <protection/>
    </xf>
    <xf numFmtId="0" fontId="21" fillId="0" borderId="11" xfId="0" applyFont="1" applyBorder="1" applyAlignment="1" applyProtection="1">
      <alignment vertical="center" wrapText="1"/>
      <protection/>
    </xf>
    <xf numFmtId="0" fontId="21" fillId="0" borderId="13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64" fontId="15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6" xfId="58" applyFont="1" applyFill="1" applyBorder="1" applyAlignment="1">
      <alignment horizontal="center" vertical="center"/>
      <protection/>
    </xf>
    <xf numFmtId="166" fontId="3" fillId="0" borderId="18" xfId="58" applyNumberFormat="1" applyFont="1" applyFill="1" applyBorder="1">
      <alignment/>
      <protection/>
    </xf>
    <xf numFmtId="166" fontId="3" fillId="0" borderId="26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16" xfId="58" applyFont="1" applyFill="1" applyBorder="1" applyAlignment="1" applyProtection="1">
      <alignment horizontal="center" vertical="center"/>
      <protection/>
    </xf>
    <xf numFmtId="164" fontId="17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0" xfId="0" applyNumberFormat="1" applyFill="1" applyBorder="1" applyAlignment="1" applyProtection="1">
      <alignment horizontal="left" vertical="center" wrapText="1"/>
      <protection locked="0"/>
    </xf>
    <xf numFmtId="49" fontId="1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7" fillId="35" borderId="2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35" borderId="23" xfId="58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35" xfId="59" applyFont="1" applyFill="1" applyBorder="1" applyAlignment="1" applyProtection="1">
      <alignment horizontal="left" vertical="center" wrapText="1" indent="1"/>
      <protection/>
    </xf>
    <xf numFmtId="164" fontId="23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18" xfId="0" applyNumberFormat="1" applyFont="1" applyBorder="1" applyAlignment="1" applyProtection="1">
      <alignment horizontal="right" vertical="center" wrapText="1" indent="1"/>
      <protection/>
    </xf>
    <xf numFmtId="164" fontId="20" fillId="0" borderId="18" xfId="0" applyNumberFormat="1" applyFont="1" applyBorder="1" applyAlignment="1" applyProtection="1" quotePrefix="1">
      <alignment horizontal="right" vertical="center" wrapText="1" indent="1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15" fillId="0" borderId="10" xfId="58" applyFont="1" applyFill="1" applyBorder="1" applyAlignment="1" applyProtection="1">
      <alignment horizontal="center" vertical="center" wrapText="1"/>
      <protection/>
    </xf>
    <xf numFmtId="0" fontId="15" fillId="0" borderId="35" xfId="58" applyFont="1" applyFill="1" applyBorder="1" applyAlignment="1" applyProtection="1">
      <alignment horizontal="center" vertical="center" wrapText="1"/>
      <protection/>
    </xf>
    <xf numFmtId="0" fontId="15" fillId="0" borderId="62" xfId="58" applyFont="1" applyFill="1" applyBorder="1" applyAlignment="1" applyProtection="1">
      <alignment horizontal="center" vertical="center" wrapText="1"/>
      <protection/>
    </xf>
    <xf numFmtId="0" fontId="22" fillId="0" borderId="45" xfId="0" applyFont="1" applyBorder="1" applyAlignment="1" applyProtection="1">
      <alignment horizontal="left" vertical="center" wrapText="1" indent="1"/>
      <protection/>
    </xf>
    <xf numFmtId="164" fontId="15" fillId="0" borderId="53" xfId="58" applyNumberFormat="1" applyFont="1" applyFill="1" applyBorder="1" applyAlignment="1" applyProtection="1">
      <alignment horizontal="right" vertical="center" wrapText="1" indent="1"/>
      <protection/>
    </xf>
    <xf numFmtId="0" fontId="22" fillId="0" borderId="70" xfId="0" applyFont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15" fillId="0" borderId="27" xfId="58" applyFont="1" applyFill="1" applyBorder="1" applyAlignment="1" applyProtection="1">
      <alignment horizontal="center" vertical="center" wrapText="1"/>
      <protection/>
    </xf>
    <xf numFmtId="0" fontId="15" fillId="0" borderId="70" xfId="58" applyFont="1" applyFill="1" applyBorder="1" applyAlignment="1" applyProtection="1">
      <alignment horizontal="center" vertical="center" wrapText="1"/>
      <protection/>
    </xf>
    <xf numFmtId="0" fontId="15" fillId="0" borderId="71" xfId="58" applyFont="1" applyFill="1" applyBorder="1" applyAlignment="1" applyProtection="1">
      <alignment vertical="center" wrapText="1"/>
      <protection/>
    </xf>
    <xf numFmtId="0" fontId="21" fillId="0" borderId="68" xfId="0" applyFont="1" applyBorder="1" applyAlignment="1" applyProtection="1">
      <alignment horizontal="left" wrapText="1" indent="1"/>
      <protection/>
    </xf>
    <xf numFmtId="0" fontId="21" fillId="0" borderId="56" xfId="0" applyFont="1" applyBorder="1" applyAlignment="1" applyProtection="1">
      <alignment horizontal="left" wrapText="1" indent="1"/>
      <protection/>
    </xf>
    <xf numFmtId="0" fontId="21" fillId="0" borderId="67" xfId="0" applyFont="1" applyBorder="1" applyAlignment="1" applyProtection="1">
      <alignment horizontal="left" wrapText="1" indent="1"/>
      <protection/>
    </xf>
    <xf numFmtId="0" fontId="15" fillId="0" borderId="45" xfId="58" applyFont="1" applyFill="1" applyBorder="1" applyAlignment="1" applyProtection="1">
      <alignment horizontal="left" vertical="center" wrapText="1" indent="1"/>
      <protection/>
    </xf>
    <xf numFmtId="0" fontId="21" fillId="0" borderId="67" xfId="0" applyFont="1" applyBorder="1" applyAlignment="1" applyProtection="1">
      <alignment wrapText="1"/>
      <protection/>
    </xf>
    <xf numFmtId="0" fontId="22" fillId="0" borderId="45" xfId="0" applyFont="1" applyBorder="1" applyAlignment="1" applyProtection="1">
      <alignment wrapText="1"/>
      <protection/>
    </xf>
    <xf numFmtId="0" fontId="15" fillId="0" borderId="45" xfId="58" applyFont="1" applyFill="1" applyBorder="1" applyAlignment="1" applyProtection="1">
      <alignment vertical="center" wrapText="1"/>
      <protection/>
    </xf>
    <xf numFmtId="0" fontId="15" fillId="0" borderId="45" xfId="58" applyFont="1" applyFill="1" applyBorder="1" applyAlignment="1" applyProtection="1">
      <alignment horizontal="left" vertical="center" wrapText="1" indent="1"/>
      <protection/>
    </xf>
    <xf numFmtId="0" fontId="20" fillId="0" borderId="70" xfId="0" applyFont="1" applyBorder="1" applyAlignment="1" applyProtection="1">
      <alignment horizontal="left" vertical="center" wrapText="1" indent="1"/>
      <protection/>
    </xf>
    <xf numFmtId="3" fontId="0" fillId="0" borderId="22" xfId="58" applyNumberFormat="1" applyFont="1" applyFill="1" applyBorder="1" applyAlignment="1" applyProtection="1">
      <alignment/>
      <protection/>
    </xf>
    <xf numFmtId="3" fontId="0" fillId="0" borderId="23" xfId="58" applyNumberFormat="1" applyFont="1" applyFill="1" applyBorder="1" applyAlignment="1" applyProtection="1">
      <alignment/>
      <protection/>
    </xf>
    <xf numFmtId="3" fontId="0" fillId="0" borderId="41" xfId="58" applyNumberFormat="1" applyFont="1" applyFill="1" applyBorder="1" applyAlignment="1" applyProtection="1">
      <alignment/>
      <protection/>
    </xf>
    <xf numFmtId="0" fontId="17" fillId="0" borderId="66" xfId="58" applyFont="1" applyFill="1" applyBorder="1" applyAlignment="1" applyProtection="1">
      <alignment horizontal="left" vertical="center" wrapText="1" indent="1"/>
      <protection/>
    </xf>
    <xf numFmtId="0" fontId="17" fillId="0" borderId="56" xfId="58" applyFont="1" applyFill="1" applyBorder="1" applyAlignment="1" applyProtection="1">
      <alignment horizontal="left" vertical="center" wrapText="1" indent="1"/>
      <protection/>
    </xf>
    <xf numFmtId="0" fontId="17" fillId="0" borderId="72" xfId="58" applyFont="1" applyFill="1" applyBorder="1" applyAlignment="1" applyProtection="1">
      <alignment horizontal="left" vertical="center" wrapText="1" indent="1"/>
      <protection/>
    </xf>
    <xf numFmtId="0" fontId="17" fillId="0" borderId="56" xfId="58" applyFont="1" applyFill="1" applyBorder="1" applyAlignment="1" applyProtection="1">
      <alignment horizontal="left" indent="6"/>
      <protection/>
    </xf>
    <xf numFmtId="0" fontId="17" fillId="0" borderId="56" xfId="58" applyFont="1" applyFill="1" applyBorder="1" applyAlignment="1" applyProtection="1">
      <alignment horizontal="left" vertical="center" wrapText="1" indent="6"/>
      <protection/>
    </xf>
    <xf numFmtId="0" fontId="17" fillId="0" borderId="67" xfId="58" applyFont="1" applyFill="1" applyBorder="1" applyAlignment="1" applyProtection="1">
      <alignment horizontal="left" vertical="center" wrapText="1" indent="6"/>
      <protection/>
    </xf>
    <xf numFmtId="0" fontId="17" fillId="0" borderId="55" xfId="58" applyFont="1" applyFill="1" applyBorder="1" applyAlignment="1" applyProtection="1">
      <alignment horizontal="left" vertical="center" wrapText="1" indent="6"/>
      <protection/>
    </xf>
    <xf numFmtId="0" fontId="17" fillId="0" borderId="67" xfId="58" applyFont="1" applyFill="1" applyBorder="1" applyAlignment="1" applyProtection="1">
      <alignment horizontal="left" vertical="center" wrapText="1" indent="1"/>
      <protection/>
    </xf>
    <xf numFmtId="0" fontId="21" fillId="0" borderId="67" xfId="0" applyFont="1" applyBorder="1" applyAlignment="1" applyProtection="1">
      <alignment horizontal="left" vertical="center" wrapText="1" indent="1"/>
      <protection/>
    </xf>
    <xf numFmtId="0" fontId="21" fillId="0" borderId="56" xfId="0" applyFont="1" applyBorder="1" applyAlignment="1" applyProtection="1">
      <alignment horizontal="left" vertical="center" wrapText="1" indent="1"/>
      <protection/>
    </xf>
    <xf numFmtId="0" fontId="17" fillId="0" borderId="68" xfId="58" applyFont="1" applyFill="1" applyBorder="1" applyAlignment="1" applyProtection="1">
      <alignment horizontal="left" vertical="center" wrapText="1" indent="6"/>
      <protection/>
    </xf>
    <xf numFmtId="0" fontId="17" fillId="0" borderId="68" xfId="58" applyFont="1" applyFill="1" applyBorder="1" applyAlignment="1" applyProtection="1">
      <alignment horizontal="left" vertical="center" wrapText="1" indent="1"/>
      <protection/>
    </xf>
    <xf numFmtId="0" fontId="17" fillId="0" borderId="62" xfId="58" applyFont="1" applyFill="1" applyBorder="1" applyAlignment="1" applyProtection="1">
      <alignment horizontal="left" vertical="center" wrapText="1" indent="1"/>
      <protection/>
    </xf>
    <xf numFmtId="0" fontId="7" fillId="0" borderId="40" xfId="58" applyFont="1" applyFill="1" applyBorder="1" applyAlignment="1" applyProtection="1">
      <alignment horizontal="center" wrapText="1"/>
      <protection/>
    </xf>
    <xf numFmtId="3" fontId="15" fillId="0" borderId="53" xfId="58" applyNumberFormat="1" applyFont="1" applyFill="1" applyBorder="1" applyAlignment="1" applyProtection="1">
      <alignment horizontal="center" vertical="center" wrapText="1"/>
      <protection/>
    </xf>
    <xf numFmtId="3" fontId="15" fillId="0" borderId="18" xfId="58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15" fillId="0" borderId="45" xfId="0" applyFont="1" applyFill="1" applyBorder="1" applyAlignment="1" applyProtection="1">
      <alignment horizontal="center" vertical="center" wrapText="1"/>
      <protection/>
    </xf>
    <xf numFmtId="0" fontId="7" fillId="0" borderId="39" xfId="58" applyFont="1" applyFill="1" applyBorder="1" applyAlignment="1" applyProtection="1">
      <alignment horizontal="center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right" vertical="center" wrapText="1" indent="1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0" fontId="5" fillId="0" borderId="49" xfId="0" applyFont="1" applyFill="1" applyBorder="1" applyAlignment="1" applyProtection="1">
      <alignment horizontal="center"/>
      <protection/>
    </xf>
    <xf numFmtId="164" fontId="3" fillId="0" borderId="26" xfId="58" applyNumberFormat="1" applyFont="1" applyFill="1" applyBorder="1" applyAlignment="1" applyProtection="1">
      <alignment vertical="center" wrapText="1"/>
      <protection/>
    </xf>
    <xf numFmtId="3" fontId="0" fillId="0" borderId="26" xfId="58" applyNumberFormat="1" applyFont="1" applyFill="1" applyBorder="1" applyAlignment="1" applyProtection="1">
      <alignment/>
      <protection/>
    </xf>
    <xf numFmtId="164" fontId="3" fillId="0" borderId="18" xfId="58" applyNumberFormat="1" applyFont="1" applyFill="1" applyBorder="1" applyAlignment="1" applyProtection="1">
      <alignment vertical="center" wrapText="1"/>
      <protection/>
    </xf>
    <xf numFmtId="3" fontId="0" fillId="0" borderId="18" xfId="58" applyNumberFormat="1" applyFont="1" applyFill="1" applyBorder="1" applyAlignment="1" applyProtection="1">
      <alignment/>
      <protection/>
    </xf>
    <xf numFmtId="0" fontId="15" fillId="0" borderId="25" xfId="58" applyFont="1" applyFill="1" applyBorder="1" applyAlignment="1" applyProtection="1">
      <alignment horizontal="center"/>
      <protection/>
    </xf>
    <xf numFmtId="3" fontId="15" fillId="0" borderId="53" xfId="58" applyNumberFormat="1" applyFont="1" applyFill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wrapText="1"/>
      <protection/>
    </xf>
    <xf numFmtId="164" fontId="3" fillId="0" borderId="0" xfId="58" applyNumberFormat="1" applyFont="1" applyFill="1" applyBorder="1" applyAlignment="1" applyProtection="1">
      <alignment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Fill="1" applyBorder="1" applyAlignment="1" applyProtection="1">
      <alignment horizontal="right" vertical="center" wrapText="1"/>
      <protection/>
    </xf>
    <xf numFmtId="164" fontId="15" fillId="0" borderId="0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right" vertical="center" wrapText="1"/>
    </xf>
    <xf numFmtId="0" fontId="15" fillId="0" borderId="0" xfId="0" applyFont="1" applyFill="1" applyAlignment="1" applyProtection="1">
      <alignment horizontal="right" vertical="center"/>
      <protection/>
    </xf>
    <xf numFmtId="0" fontId="18" fillId="0" borderId="0" xfId="0" applyFont="1" applyFill="1" applyAlignment="1" applyProtection="1">
      <alignment horizontal="right"/>
      <protection/>
    </xf>
    <xf numFmtId="0" fontId="15" fillId="0" borderId="35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/>
    </xf>
    <xf numFmtId="164" fontId="15" fillId="0" borderId="26" xfId="58" applyNumberFormat="1" applyFont="1" applyFill="1" applyBorder="1" applyAlignment="1" applyProtection="1">
      <alignment horizontal="right" vertical="center" wrapTex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/>
      <protection/>
    </xf>
    <xf numFmtId="164" fontId="22" fillId="0" borderId="26" xfId="0" applyNumberFormat="1" applyFont="1" applyBorder="1" applyAlignment="1" applyProtection="1">
      <alignment horizontal="right" vertical="center" wrapText="1"/>
      <protection/>
    </xf>
    <xf numFmtId="164" fontId="22" fillId="0" borderId="26" xfId="0" applyNumberFormat="1" applyFont="1" applyBorder="1" applyAlignment="1" applyProtection="1" quotePrefix="1">
      <alignment horizontal="right" vertical="center" wrapText="1"/>
      <protection/>
    </xf>
    <xf numFmtId="0" fontId="17" fillId="0" borderId="0" xfId="0" applyFont="1" applyFill="1" applyAlignment="1" applyProtection="1">
      <alignment horizontal="right" vertical="center" wrapText="1"/>
      <protection/>
    </xf>
    <xf numFmtId="0" fontId="17" fillId="0" borderId="0" xfId="58" applyFont="1" applyFill="1" applyBorder="1" applyAlignment="1" applyProtection="1">
      <alignment horizontal="left" vertical="center" wrapText="1"/>
      <protection/>
    </xf>
    <xf numFmtId="3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22" xfId="0" applyNumberFormat="1" applyFont="1" applyFill="1" applyBorder="1" applyAlignment="1">
      <alignment horizontal="right" vertical="center" wrapText="1"/>
    </xf>
    <xf numFmtId="3" fontId="17" fillId="0" borderId="22" xfId="0" applyNumberFormat="1" applyFont="1" applyFill="1" applyBorder="1" applyAlignment="1">
      <alignment horizontal="right" vertical="center" wrapText="1"/>
    </xf>
    <xf numFmtId="3" fontId="15" fillId="0" borderId="45" xfId="58" applyNumberFormat="1" applyFont="1" applyFill="1" applyBorder="1" applyAlignment="1" applyProtection="1">
      <alignment horizontal="right" vertical="center" wrapText="1"/>
      <protection/>
    </xf>
    <xf numFmtId="3" fontId="15" fillId="0" borderId="45" xfId="58" applyNumberFormat="1" applyFont="1" applyFill="1" applyBorder="1" applyAlignment="1" applyProtection="1">
      <alignment horizontal="right" vertical="center" wrapText="1"/>
      <protection/>
    </xf>
    <xf numFmtId="3" fontId="15" fillId="0" borderId="45" xfId="58" applyNumberFormat="1" applyFont="1" applyFill="1" applyBorder="1" applyAlignment="1" applyProtection="1">
      <alignment horizontal="right" vertical="center" wrapText="1"/>
      <protection locked="0"/>
    </xf>
    <xf numFmtId="0" fontId="15" fillId="0" borderId="57" xfId="58" applyFont="1" applyFill="1" applyBorder="1" applyAlignment="1" applyProtection="1">
      <alignment horizontal="center" vertical="center" wrapText="1"/>
      <protection/>
    </xf>
    <xf numFmtId="164" fontId="17" fillId="0" borderId="73" xfId="58" applyNumberFormat="1" applyFont="1" applyFill="1" applyBorder="1" applyAlignment="1" applyProtection="1">
      <alignment vertical="center" wrapText="1"/>
      <protection locked="0"/>
    </xf>
    <xf numFmtId="164" fontId="17" fillId="0" borderId="51" xfId="58" applyNumberFormat="1" applyFont="1" applyFill="1" applyBorder="1" applyAlignment="1" applyProtection="1">
      <alignment vertical="center" wrapText="1"/>
      <protection locked="0"/>
    </xf>
    <xf numFmtId="0" fontId="15" fillId="0" borderId="53" xfId="58" applyFont="1" applyFill="1" applyBorder="1" applyAlignment="1" applyProtection="1">
      <alignment horizontal="left" vertical="center" wrapText="1"/>
      <protection/>
    </xf>
    <xf numFmtId="0" fontId="17" fillId="0" borderId="68" xfId="58" applyFont="1" applyFill="1" applyBorder="1" applyAlignment="1" applyProtection="1">
      <alignment horizontal="left" vertical="center" wrapText="1"/>
      <protection/>
    </xf>
    <xf numFmtId="0" fontId="17" fillId="0" borderId="56" xfId="58" applyFont="1" applyFill="1" applyBorder="1" applyAlignment="1" applyProtection="1">
      <alignment horizontal="left" vertical="center" wrapText="1"/>
      <protection/>
    </xf>
    <xf numFmtId="0" fontId="17" fillId="0" borderId="72" xfId="58" applyFont="1" applyFill="1" applyBorder="1" applyAlignment="1" applyProtection="1">
      <alignment horizontal="left" vertical="center" wrapText="1"/>
      <protection/>
    </xf>
    <xf numFmtId="0" fontId="17" fillId="0" borderId="56" xfId="58" applyFont="1" applyFill="1" applyBorder="1" applyAlignment="1" applyProtection="1">
      <alignment horizontal="left"/>
      <protection/>
    </xf>
    <xf numFmtId="0" fontId="17" fillId="0" borderId="67" xfId="58" applyFont="1" applyFill="1" applyBorder="1" applyAlignment="1" applyProtection="1">
      <alignment horizontal="left" vertical="center" wrapText="1"/>
      <protection/>
    </xf>
    <xf numFmtId="0" fontId="17" fillId="0" borderId="55" xfId="58" applyFont="1" applyFill="1" applyBorder="1" applyAlignment="1" applyProtection="1">
      <alignment horizontal="left" vertical="center" wrapText="1"/>
      <protection/>
    </xf>
    <xf numFmtId="0" fontId="15" fillId="0" borderId="45" xfId="58" applyFont="1" applyFill="1" applyBorder="1" applyAlignment="1" applyProtection="1">
      <alignment horizontal="left" vertical="center" wrapText="1"/>
      <protection/>
    </xf>
    <xf numFmtId="0" fontId="21" fillId="0" borderId="67" xfId="0" applyFont="1" applyBorder="1" applyAlignment="1" applyProtection="1">
      <alignment horizontal="left" vertical="center" wrapText="1"/>
      <protection/>
    </xf>
    <xf numFmtId="0" fontId="21" fillId="0" borderId="56" xfId="0" applyFont="1" applyBorder="1" applyAlignment="1" applyProtection="1">
      <alignment horizontal="left" vertical="center" wrapText="1"/>
      <protection/>
    </xf>
    <xf numFmtId="0" fontId="15" fillId="0" borderId="45" xfId="58" applyFont="1" applyFill="1" applyBorder="1" applyAlignment="1" applyProtection="1">
      <alignment horizontal="left" vertical="center" wrapText="1"/>
      <protection/>
    </xf>
    <xf numFmtId="0" fontId="17" fillId="0" borderId="62" xfId="58" applyFont="1" applyFill="1" applyBorder="1" applyAlignment="1" applyProtection="1">
      <alignment horizontal="left" vertical="center" wrapText="1"/>
      <protection/>
    </xf>
    <xf numFmtId="0" fontId="22" fillId="0" borderId="70" xfId="0" applyFont="1" applyBorder="1" applyAlignment="1" applyProtection="1">
      <alignment horizontal="left" vertical="center" wrapText="1"/>
      <protection/>
    </xf>
    <xf numFmtId="0" fontId="3" fillId="0" borderId="74" xfId="0" applyFont="1" applyFill="1" applyBorder="1" applyAlignment="1" applyProtection="1">
      <alignment vertical="center" wrapTex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/>
      <protection/>
    </xf>
    <xf numFmtId="164" fontId="22" fillId="0" borderId="45" xfId="0" applyNumberFormat="1" applyFont="1" applyBorder="1" applyAlignment="1" applyProtection="1">
      <alignment horizontal="right" vertical="center" wrapText="1"/>
      <protection/>
    </xf>
    <xf numFmtId="164" fontId="22" fillId="0" borderId="45" xfId="0" applyNumberFormat="1" applyFont="1" applyBorder="1" applyAlignment="1" applyProtection="1" quotePrefix="1">
      <alignment horizontal="right" vertical="center" wrapText="1"/>
      <protection/>
    </xf>
    <xf numFmtId="164" fontId="15" fillId="0" borderId="53" xfId="58" applyNumberFormat="1" applyFont="1" applyFill="1" applyBorder="1" applyAlignment="1" applyProtection="1">
      <alignment horizontal="right" vertical="center" wrapText="1"/>
      <protection/>
    </xf>
    <xf numFmtId="164" fontId="15" fillId="0" borderId="53" xfId="58" applyNumberFormat="1" applyFont="1" applyFill="1" applyBorder="1" applyAlignment="1" applyProtection="1">
      <alignment horizontal="right" vertical="center" wrapText="1"/>
      <protection/>
    </xf>
    <xf numFmtId="164" fontId="22" fillId="0" borderId="53" xfId="0" applyNumberFormat="1" applyFont="1" applyBorder="1" applyAlignment="1" applyProtection="1">
      <alignment horizontal="right" vertical="center" wrapText="1"/>
      <protection/>
    </xf>
    <xf numFmtId="164" fontId="22" fillId="0" borderId="53" xfId="0" applyNumberFormat="1" applyFont="1" applyBorder="1" applyAlignment="1" applyProtection="1" quotePrefix="1">
      <alignment horizontal="right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7" fillId="0" borderId="68" xfId="0" applyFont="1" applyFill="1" applyBorder="1" applyAlignment="1">
      <alignment horizontal="right" vertical="center" wrapText="1"/>
    </xf>
    <xf numFmtId="0" fontId="17" fillId="0" borderId="56" xfId="0" applyFont="1" applyFill="1" applyBorder="1" applyAlignment="1">
      <alignment horizontal="right" vertical="center" wrapText="1"/>
    </xf>
    <xf numFmtId="0" fontId="23" fillId="0" borderId="56" xfId="0" applyFont="1" applyFill="1" applyBorder="1" applyAlignment="1">
      <alignment horizontal="right" vertical="center" wrapText="1"/>
    </xf>
    <xf numFmtId="0" fontId="0" fillId="0" borderId="56" xfId="0" applyFill="1" applyBorder="1" applyAlignment="1">
      <alignment vertical="center" wrapText="1"/>
    </xf>
    <xf numFmtId="0" fontId="17" fillId="0" borderId="75" xfId="0" applyFont="1" applyFill="1" applyBorder="1" applyAlignment="1">
      <alignment horizontal="right" vertical="center" wrapText="1"/>
    </xf>
    <xf numFmtId="0" fontId="17" fillId="0" borderId="36" xfId="0" applyFont="1" applyFill="1" applyBorder="1" applyAlignment="1">
      <alignment horizontal="right" vertical="center" wrapText="1"/>
    </xf>
    <xf numFmtId="0" fontId="17" fillId="0" borderId="73" xfId="0" applyFont="1" applyFill="1" applyBorder="1" applyAlignment="1">
      <alignment horizontal="right" vertical="center" wrapText="1"/>
    </xf>
    <xf numFmtId="0" fontId="17" fillId="0" borderId="19" xfId="0" applyFont="1" applyFill="1" applyBorder="1" applyAlignment="1">
      <alignment horizontal="right" vertical="center" wrapText="1"/>
    </xf>
    <xf numFmtId="0" fontId="23" fillId="0" borderId="73" xfId="0" applyFont="1" applyFill="1" applyBorder="1" applyAlignment="1">
      <alignment horizontal="right" vertical="center" wrapText="1"/>
    </xf>
    <xf numFmtId="0" fontId="23" fillId="0" borderId="19" xfId="0" applyFont="1" applyFill="1" applyBorder="1" applyAlignment="1">
      <alignment horizontal="right" vertical="center" wrapText="1"/>
    </xf>
    <xf numFmtId="0" fontId="0" fillId="0" borderId="73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50" xfId="0" applyFill="1" applyBorder="1" applyAlignment="1">
      <alignment vertical="center" wrapText="1"/>
    </xf>
    <xf numFmtId="0" fontId="0" fillId="0" borderId="55" xfId="0" applyFill="1" applyBorder="1" applyAlignment="1">
      <alignment vertical="center" wrapText="1"/>
    </xf>
    <xf numFmtId="0" fontId="0" fillId="0" borderId="38" xfId="0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15" fillId="0" borderId="53" xfId="58" applyNumberFormat="1" applyFont="1" applyFill="1" applyBorder="1" applyAlignment="1" applyProtection="1">
      <alignment horizontal="right" vertical="center" wrapText="1" indent="1"/>
      <protection/>
    </xf>
    <xf numFmtId="3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3" fontId="23" fillId="0" borderId="11" xfId="0" applyNumberFormat="1" applyFont="1" applyFill="1" applyBorder="1" applyAlignment="1">
      <alignment horizontal="right" vertical="center" wrapText="1"/>
    </xf>
    <xf numFmtId="3" fontId="23" fillId="0" borderId="19" xfId="0" applyNumberFormat="1" applyFont="1" applyFill="1" applyBorder="1" applyAlignment="1">
      <alignment horizontal="right" vertical="center" wrapText="1"/>
    </xf>
    <xf numFmtId="3" fontId="17" fillId="0" borderId="11" xfId="0" applyNumberFormat="1" applyFont="1" applyFill="1" applyBorder="1" applyAlignment="1">
      <alignment horizontal="right" vertical="center" wrapText="1"/>
    </xf>
    <xf numFmtId="3" fontId="17" fillId="0" borderId="19" xfId="0" applyNumberFormat="1" applyFont="1" applyFill="1" applyBorder="1" applyAlignment="1">
      <alignment horizontal="right" vertical="center" wrapText="1"/>
    </xf>
    <xf numFmtId="3" fontId="15" fillId="0" borderId="53" xfId="58" applyNumberFormat="1" applyFont="1" applyFill="1" applyBorder="1" applyAlignment="1" applyProtection="1">
      <alignment horizontal="right" vertical="center" wrapText="1"/>
      <protection/>
    </xf>
    <xf numFmtId="3" fontId="15" fillId="0" borderId="26" xfId="58" applyNumberFormat="1" applyFont="1" applyFill="1" applyBorder="1" applyAlignment="1" applyProtection="1">
      <alignment horizontal="right" vertical="center" wrapText="1"/>
      <protection/>
    </xf>
    <xf numFmtId="3" fontId="15" fillId="0" borderId="53" xfId="58" applyNumberFormat="1" applyFont="1" applyFill="1" applyBorder="1" applyAlignment="1" applyProtection="1">
      <alignment horizontal="right" vertical="center" wrapText="1"/>
      <protection/>
    </xf>
    <xf numFmtId="3" fontId="15" fillId="0" borderId="26" xfId="58" applyNumberFormat="1" applyFont="1" applyFill="1" applyBorder="1" applyAlignment="1" applyProtection="1">
      <alignment horizontal="right" vertical="center" wrapText="1"/>
      <protection/>
    </xf>
    <xf numFmtId="3" fontId="15" fillId="0" borderId="53" xfId="58" applyNumberFormat="1" applyFont="1" applyFill="1" applyBorder="1" applyAlignment="1" applyProtection="1">
      <alignment horizontal="right" vertical="center" wrapText="1"/>
      <protection locked="0"/>
    </xf>
    <xf numFmtId="3" fontId="15" fillId="0" borderId="26" xfId="58" applyNumberFormat="1" applyFont="1" applyFill="1" applyBorder="1" applyAlignment="1" applyProtection="1">
      <alignment horizontal="right" vertical="center" wrapText="1"/>
      <protection locked="0"/>
    </xf>
    <xf numFmtId="0" fontId="21" fillId="0" borderId="68" xfId="0" applyFont="1" applyBorder="1" applyAlignment="1" applyProtection="1">
      <alignment horizontal="left" wrapText="1"/>
      <protection/>
    </xf>
    <xf numFmtId="0" fontId="21" fillId="0" borderId="56" xfId="0" applyFont="1" applyBorder="1" applyAlignment="1" applyProtection="1">
      <alignment horizontal="left" wrapText="1"/>
      <protection/>
    </xf>
    <xf numFmtId="0" fontId="21" fillId="0" borderId="67" xfId="0" applyFont="1" applyBorder="1" applyAlignment="1" applyProtection="1">
      <alignment horizontal="left" wrapText="1"/>
      <protection/>
    </xf>
    <xf numFmtId="0" fontId="22" fillId="0" borderId="45" xfId="0" applyFont="1" applyBorder="1" applyAlignment="1" applyProtection="1">
      <alignment horizontal="left" vertical="center" wrapText="1"/>
      <protection/>
    </xf>
    <xf numFmtId="0" fontId="22" fillId="0" borderId="45" xfId="0" applyFont="1" applyBorder="1" applyAlignment="1" applyProtection="1">
      <alignment horizontal="left" wrapText="1"/>
      <protection/>
    </xf>
    <xf numFmtId="0" fontId="22" fillId="0" borderId="70" xfId="0" applyFont="1" applyBorder="1" applyAlignment="1" applyProtection="1">
      <alignment horizontal="left" wrapText="1"/>
      <protection/>
    </xf>
    <xf numFmtId="164" fontId="7" fillId="0" borderId="76" xfId="0" applyNumberFormat="1" applyFont="1" applyFill="1" applyBorder="1" applyAlignment="1" applyProtection="1">
      <alignment horizontal="right" vertical="center" wrapText="1" indent="1"/>
      <protection/>
    </xf>
    <xf numFmtId="3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Alignment="1">
      <alignment/>
    </xf>
    <xf numFmtId="0" fontId="25" fillId="0" borderId="0" xfId="0" applyFont="1" applyAlignment="1">
      <alignment horizontal="right"/>
    </xf>
    <xf numFmtId="0" fontId="0" fillId="0" borderId="22" xfId="0" applyBorder="1" applyAlignment="1">
      <alignment horizontal="center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17" xfId="0" applyBorder="1" applyAlignment="1">
      <alignment/>
    </xf>
    <xf numFmtId="0" fontId="0" fillId="0" borderId="65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31" xfId="0" applyFont="1" applyFill="1" applyBorder="1" applyAlignment="1">
      <alignment horizont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3" fontId="15" fillId="0" borderId="19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15" fillId="0" borderId="17" xfId="58" applyFont="1" applyFill="1" applyBorder="1" applyAlignment="1" applyProtection="1">
      <alignment horizontal="center"/>
      <protection/>
    </xf>
    <xf numFmtId="0" fontId="15" fillId="0" borderId="71" xfId="58" applyFont="1" applyFill="1" applyBorder="1" applyAlignment="1" applyProtection="1">
      <alignment horizontal="center"/>
      <protection/>
    </xf>
    <xf numFmtId="0" fontId="17" fillId="0" borderId="40" xfId="58" applyFont="1" applyFill="1" applyBorder="1" applyProtection="1">
      <alignment/>
      <protection/>
    </xf>
    <xf numFmtId="164" fontId="0" fillId="0" borderId="11" xfId="58" applyNumberFormat="1" applyFont="1" applyFill="1" applyBorder="1" applyAlignment="1" applyProtection="1">
      <alignment vertical="center" wrapText="1"/>
      <protection locked="0"/>
    </xf>
    <xf numFmtId="3" fontId="0" fillId="0" borderId="19" xfId="58" applyNumberFormat="1" applyFont="1" applyFill="1" applyBorder="1" applyAlignment="1" applyProtection="1">
      <alignment/>
      <protection/>
    </xf>
    <xf numFmtId="164" fontId="0" fillId="0" borderId="12" xfId="58" applyNumberFormat="1" applyFont="1" applyFill="1" applyBorder="1" applyAlignment="1" applyProtection="1">
      <alignment vertical="center" wrapText="1"/>
      <protection locked="0"/>
    </xf>
    <xf numFmtId="3" fontId="0" fillId="0" borderId="36" xfId="58" applyNumberFormat="1" applyFont="1" applyFill="1" applyBorder="1" applyAlignment="1" applyProtection="1">
      <alignment/>
      <protection/>
    </xf>
    <xf numFmtId="164" fontId="3" fillId="0" borderId="16" xfId="58" applyNumberFormat="1" applyFont="1" applyFill="1" applyBorder="1" applyAlignment="1" applyProtection="1">
      <alignment vertical="center" wrapText="1"/>
      <protection/>
    </xf>
    <xf numFmtId="164" fontId="0" fillId="0" borderId="13" xfId="58" applyNumberFormat="1" applyFont="1" applyFill="1" applyBorder="1" applyAlignment="1" applyProtection="1">
      <alignment vertical="center" wrapText="1"/>
      <protection locked="0"/>
    </xf>
    <xf numFmtId="3" fontId="0" fillId="0" borderId="21" xfId="58" applyNumberFormat="1" applyFont="1" applyFill="1" applyBorder="1" applyAlignment="1" applyProtection="1">
      <alignment/>
      <protection/>
    </xf>
    <xf numFmtId="164" fontId="0" fillId="0" borderId="16" xfId="58" applyNumberFormat="1" applyFont="1" applyFill="1" applyBorder="1" applyAlignment="1" applyProtection="1">
      <alignment vertical="center" wrapText="1"/>
      <protection locked="0"/>
    </xf>
    <xf numFmtId="164" fontId="0" fillId="0" borderId="27" xfId="58" applyNumberFormat="1" applyFont="1" applyFill="1" applyBorder="1" applyAlignment="1" applyProtection="1">
      <alignment vertical="center" wrapText="1"/>
      <protection locked="0"/>
    </xf>
    <xf numFmtId="3" fontId="0" fillId="0" borderId="28" xfId="58" applyNumberFormat="1" applyFont="1" applyFill="1" applyBorder="1" applyAlignment="1" applyProtection="1">
      <alignment/>
      <protection/>
    </xf>
    <xf numFmtId="3" fontId="0" fillId="0" borderId="29" xfId="58" applyNumberFormat="1" applyFont="1" applyFill="1" applyBorder="1" applyAlignment="1" applyProtection="1">
      <alignment/>
      <protection/>
    </xf>
    <xf numFmtId="0" fontId="21" fillId="0" borderId="68" xfId="0" applyFont="1" applyBorder="1" applyAlignment="1" applyProtection="1">
      <alignment horizontal="left" wrapText="1" indent="1"/>
      <protection locked="0"/>
    </xf>
    <xf numFmtId="0" fontId="0" fillId="0" borderId="22" xfId="0" applyBorder="1" applyAlignment="1">
      <alignment/>
    </xf>
    <xf numFmtId="164" fontId="20" fillId="0" borderId="53" xfId="0" applyNumberFormat="1" applyFont="1" applyBorder="1" applyAlignment="1" applyProtection="1" quotePrefix="1">
      <alignment horizontal="right" vertical="center" wrapText="1" indent="1"/>
      <protection/>
    </xf>
    <xf numFmtId="3" fontId="0" fillId="0" borderId="25" xfId="58" applyNumberFormat="1" applyFont="1" applyFill="1" applyBorder="1" applyAlignment="1" applyProtection="1">
      <alignment vertical="center" wrapText="1"/>
      <protection locked="0"/>
    </xf>
    <xf numFmtId="3" fontId="0" fillId="0" borderId="26" xfId="58" applyNumberFormat="1" applyFont="1" applyFill="1" applyBorder="1" applyAlignment="1" applyProtection="1">
      <alignment vertical="center" wrapText="1"/>
      <protection locked="0"/>
    </xf>
    <xf numFmtId="164" fontId="15" fillId="0" borderId="78" xfId="58" applyNumberFormat="1" applyFont="1" applyFill="1" applyBorder="1" applyAlignment="1" applyProtection="1">
      <alignment horizontal="right" vertical="center" wrapText="1" indent="1"/>
      <protection/>
    </xf>
    <xf numFmtId="3" fontId="0" fillId="0" borderId="40" xfId="58" applyNumberFormat="1" applyFont="1" applyFill="1" applyBorder="1" applyAlignment="1" applyProtection="1">
      <alignment vertical="center" wrapText="1"/>
      <protection locked="0"/>
    </xf>
    <xf numFmtId="164" fontId="17" fillId="0" borderId="73" xfId="58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19" xfId="58" applyNumberFormat="1" applyFont="1" applyFill="1" applyBorder="1" applyAlignment="1" applyProtection="1">
      <alignment vertical="center" wrapText="1"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20" xfId="58" applyNumberFormat="1" applyFont="1" applyFill="1" applyBorder="1" applyAlignment="1" applyProtection="1">
      <alignment vertical="center" wrapText="1"/>
      <protection locked="0"/>
    </xf>
    <xf numFmtId="3" fontId="0" fillId="0" borderId="36" xfId="58" applyNumberFormat="1" applyFont="1" applyFill="1" applyBorder="1" applyAlignment="1" applyProtection="1">
      <alignment vertical="center" wrapText="1"/>
      <protection locked="0"/>
    </xf>
    <xf numFmtId="164" fontId="17" fillId="0" borderId="7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3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53" xfId="0" applyNumberFormat="1" applyFont="1" applyBorder="1" applyAlignment="1" applyProtection="1">
      <alignment horizontal="right" vertical="center" wrapText="1" indent="1"/>
      <protection/>
    </xf>
    <xf numFmtId="0" fontId="22" fillId="0" borderId="45" xfId="0" applyFont="1" applyBorder="1" applyAlignment="1" applyProtection="1">
      <alignment vertical="center" wrapText="1"/>
      <protection/>
    </xf>
    <xf numFmtId="0" fontId="22" fillId="0" borderId="70" xfId="0" applyFont="1" applyBorder="1" applyAlignment="1" applyProtection="1">
      <alignment vertical="center" wrapText="1"/>
      <protection/>
    </xf>
    <xf numFmtId="164" fontId="15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0" xfId="58" applyNumberFormat="1" applyFont="1" applyFill="1" applyBorder="1" applyAlignment="1" applyProtection="1">
      <alignment vertical="center" wrapTex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58" applyNumberFormat="1" applyFont="1" applyFill="1" applyBorder="1" applyAlignment="1" applyProtection="1">
      <alignment vertical="center" wrapText="1"/>
      <protection locked="0"/>
    </xf>
    <xf numFmtId="164" fontId="0" fillId="0" borderId="20" xfId="58" applyNumberFormat="1" applyFont="1" applyFill="1" applyBorder="1" applyAlignment="1" applyProtection="1">
      <alignment vertical="center" wrapText="1"/>
      <protection locked="0"/>
    </xf>
    <xf numFmtId="164" fontId="0" fillId="0" borderId="36" xfId="58" applyNumberFormat="1" applyFont="1" applyFill="1" applyBorder="1" applyAlignment="1" applyProtection="1">
      <alignment vertical="center" wrapText="1"/>
      <protection locked="0"/>
    </xf>
    <xf numFmtId="164" fontId="0" fillId="0" borderId="25" xfId="58" applyNumberFormat="1" applyFont="1" applyFill="1" applyBorder="1" applyAlignment="1" applyProtection="1">
      <alignment vertical="center" wrapText="1"/>
      <protection locked="0"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6" xfId="58" applyNumberFormat="1" applyFont="1" applyFill="1" applyBorder="1" applyAlignment="1" applyProtection="1">
      <alignment vertical="center" wrapText="1"/>
      <protection locked="0"/>
    </xf>
    <xf numFmtId="3" fontId="3" fillId="0" borderId="78" xfId="58" applyNumberFormat="1" applyFont="1" applyFill="1" applyBorder="1" applyAlignment="1" applyProtection="1">
      <alignment vertical="center" wrapText="1"/>
      <protection/>
    </xf>
    <xf numFmtId="3" fontId="0" fillId="0" borderId="14" xfId="58" applyNumberFormat="1" applyFont="1" applyFill="1" applyBorder="1" applyAlignment="1" applyProtection="1">
      <alignment vertical="center" wrapText="1"/>
      <protection/>
    </xf>
    <xf numFmtId="3" fontId="0" fillId="0" borderId="24" xfId="58" applyNumberFormat="1" applyFont="1" applyFill="1" applyBorder="1" applyAlignment="1" applyProtection="1">
      <alignment vertical="center" wrapText="1"/>
      <protection/>
    </xf>
    <xf numFmtId="3" fontId="0" fillId="0" borderId="25" xfId="58" applyNumberFormat="1" applyFont="1" applyFill="1" applyBorder="1" applyAlignment="1" applyProtection="1">
      <alignment vertical="center" wrapText="1"/>
      <protection/>
    </xf>
    <xf numFmtId="3" fontId="0" fillId="0" borderId="11" xfId="58" applyNumberFormat="1" applyFont="1" applyFill="1" applyBorder="1" applyAlignment="1" applyProtection="1">
      <alignment vertical="center" wrapText="1"/>
      <protection/>
    </xf>
    <xf numFmtId="3" fontId="0" fillId="0" borderId="22" xfId="58" applyNumberFormat="1" applyFont="1" applyFill="1" applyBorder="1" applyAlignment="1" applyProtection="1">
      <alignment vertical="center" wrapText="1"/>
      <protection/>
    </xf>
    <xf numFmtId="3" fontId="0" fillId="0" borderId="19" xfId="58" applyNumberFormat="1" applyFont="1" applyFill="1" applyBorder="1" applyAlignment="1" applyProtection="1">
      <alignment vertical="center" wrapText="1"/>
      <protection/>
    </xf>
    <xf numFmtId="3" fontId="0" fillId="0" borderId="13" xfId="58" applyNumberFormat="1" applyFont="1" applyFill="1" applyBorder="1" applyAlignment="1" applyProtection="1">
      <alignment vertical="center" wrapText="1"/>
      <protection/>
    </xf>
    <xf numFmtId="3" fontId="0" fillId="0" borderId="23" xfId="58" applyNumberFormat="1" applyFont="1" applyFill="1" applyBorder="1" applyAlignment="1" applyProtection="1">
      <alignment vertical="center" wrapText="1"/>
      <protection/>
    </xf>
    <xf numFmtId="3" fontId="0" fillId="0" borderId="21" xfId="58" applyNumberFormat="1" applyFont="1" applyFill="1" applyBorder="1" applyAlignment="1" applyProtection="1">
      <alignment vertical="center" wrapText="1"/>
      <protection/>
    </xf>
    <xf numFmtId="3" fontId="0" fillId="0" borderId="12" xfId="58" applyNumberFormat="1" applyFont="1" applyFill="1" applyBorder="1" applyAlignment="1" applyProtection="1">
      <alignment vertical="center" wrapText="1"/>
      <protection/>
    </xf>
    <xf numFmtId="3" fontId="0" fillId="0" borderId="41" xfId="58" applyNumberFormat="1" applyFont="1" applyFill="1" applyBorder="1" applyAlignment="1" applyProtection="1">
      <alignment vertical="center" wrapText="1"/>
      <protection/>
    </xf>
    <xf numFmtId="3" fontId="0" fillId="0" borderId="36" xfId="58" applyNumberFormat="1" applyFont="1" applyFill="1" applyBorder="1" applyAlignment="1" applyProtection="1">
      <alignment vertical="center" wrapText="1"/>
      <protection/>
    </xf>
    <xf numFmtId="3" fontId="0" fillId="0" borderId="16" xfId="58" applyNumberFormat="1" applyFont="1" applyFill="1" applyBorder="1" applyAlignment="1" applyProtection="1">
      <alignment vertical="center" wrapText="1"/>
      <protection/>
    </xf>
    <xf numFmtId="3" fontId="0" fillId="0" borderId="18" xfId="58" applyNumberFormat="1" applyFont="1" applyFill="1" applyBorder="1" applyAlignment="1" applyProtection="1">
      <alignment vertical="center" wrapText="1"/>
      <protection/>
    </xf>
    <xf numFmtId="3" fontId="0" fillId="0" borderId="26" xfId="58" applyNumberFormat="1" applyFont="1" applyFill="1" applyBorder="1" applyAlignment="1" applyProtection="1">
      <alignment vertical="center" wrapText="1"/>
      <protection/>
    </xf>
    <xf numFmtId="3" fontId="0" fillId="0" borderId="27" xfId="58" applyNumberFormat="1" applyFont="1" applyFill="1" applyBorder="1" applyAlignment="1" applyProtection="1">
      <alignment vertical="center" wrapText="1"/>
      <protection/>
    </xf>
    <xf numFmtId="3" fontId="0" fillId="0" borderId="28" xfId="58" applyNumberFormat="1" applyFont="1" applyFill="1" applyBorder="1" applyAlignment="1" applyProtection="1">
      <alignment vertical="center" wrapText="1"/>
      <protection/>
    </xf>
    <xf numFmtId="3" fontId="0" fillId="0" borderId="29" xfId="58" applyNumberFormat="1" applyFont="1" applyFill="1" applyBorder="1" applyAlignment="1" applyProtection="1">
      <alignment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28" fillId="0" borderId="31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49" fontId="28" fillId="0" borderId="77" xfId="0" applyNumberFormat="1" applyFont="1" applyBorder="1" applyAlignment="1">
      <alignment horizontal="center" vertical="top" wrapText="1"/>
    </xf>
    <xf numFmtId="49" fontId="28" fillId="0" borderId="31" xfId="0" applyNumberFormat="1" applyFont="1" applyBorder="1" applyAlignment="1">
      <alignment horizontal="center" vertical="top" wrapText="1"/>
    </xf>
    <xf numFmtId="49" fontId="28" fillId="0" borderId="79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71" xfId="0" applyBorder="1" applyAlignment="1">
      <alignment/>
    </xf>
    <xf numFmtId="0" fontId="0" fillId="0" borderId="77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3" fontId="17" fillId="0" borderId="75" xfId="58" applyNumberFormat="1" applyFont="1" applyFill="1" applyBorder="1" applyAlignment="1" applyProtection="1">
      <alignment horizontal="right" vertical="center" wrapText="1"/>
      <protection locked="0"/>
    </xf>
    <xf numFmtId="3" fontId="17" fillId="0" borderId="75" xfId="58" applyNumberFormat="1" applyFont="1" applyFill="1" applyBorder="1" applyAlignment="1" applyProtection="1">
      <alignment horizontal="right" vertical="center" wrapText="1"/>
      <protection/>
    </xf>
    <xf numFmtId="3" fontId="17" fillId="0" borderId="75" xfId="58" applyNumberFormat="1" applyFont="1" applyFill="1" applyBorder="1" applyAlignment="1" applyProtection="1">
      <alignment horizontal="right" vertical="center" wrapText="1"/>
      <protection locked="0"/>
    </xf>
    <xf numFmtId="3" fontId="17" fillId="0" borderId="73" xfId="58" applyNumberFormat="1" applyFont="1" applyFill="1" applyBorder="1" applyAlignment="1" applyProtection="1">
      <alignment horizontal="right" vertical="center" wrapText="1"/>
      <protection locked="0"/>
    </xf>
    <xf numFmtId="3" fontId="15" fillId="0" borderId="74" xfId="58" applyNumberFormat="1" applyFont="1" applyFill="1" applyBorder="1" applyAlignment="1" applyProtection="1">
      <alignment horizontal="right" vertical="center" wrapText="1" indent="1"/>
      <protection/>
    </xf>
    <xf numFmtId="0" fontId="6" fillId="0" borderId="13" xfId="0" applyFont="1" applyFill="1" applyBorder="1" applyAlignment="1">
      <alignment horizontal="center" vertical="center" wrapText="1"/>
    </xf>
    <xf numFmtId="3" fontId="15" fillId="0" borderId="22" xfId="58" applyNumberFormat="1" applyFont="1" applyFill="1" applyBorder="1" applyAlignment="1" applyProtection="1">
      <alignment horizontal="right" vertical="center" wrapText="1" indent="1"/>
      <protection/>
    </xf>
    <xf numFmtId="0" fontId="6" fillId="0" borderId="2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3" fontId="15" fillId="0" borderId="41" xfId="58" applyNumberFormat="1" applyFont="1" applyFill="1" applyBorder="1" applyAlignment="1" applyProtection="1">
      <alignment horizontal="right" vertical="center" wrapText="1" indent="1"/>
      <protection/>
    </xf>
    <xf numFmtId="3" fontId="15" fillId="0" borderId="18" xfId="58" applyNumberFormat="1" applyFont="1" applyFill="1" applyBorder="1" applyAlignment="1" applyProtection="1">
      <alignment horizontal="right" vertical="center" wrapText="1" indent="1"/>
      <protection/>
    </xf>
    <xf numFmtId="3" fontId="17" fillId="0" borderId="57" xfId="58" applyNumberFormat="1" applyFont="1" applyFill="1" applyBorder="1" applyAlignment="1" applyProtection="1">
      <alignment horizontal="right" vertical="center" wrapText="1"/>
      <protection locked="0"/>
    </xf>
    <xf numFmtId="3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3" fontId="17" fillId="0" borderId="57" xfId="58" applyNumberFormat="1" applyFont="1" applyFill="1" applyBorder="1" applyAlignment="1" applyProtection="1">
      <alignment horizontal="right" vertical="center" wrapText="1"/>
      <protection/>
    </xf>
    <xf numFmtId="3" fontId="17" fillId="0" borderId="57" xfId="58" applyNumberFormat="1" applyFont="1" applyFill="1" applyBorder="1" applyAlignment="1" applyProtection="1">
      <alignment horizontal="right" vertical="center" wrapText="1"/>
      <protection locked="0"/>
    </xf>
    <xf numFmtId="3" fontId="17" fillId="0" borderId="51" xfId="58" applyNumberFormat="1" applyFont="1" applyFill="1" applyBorder="1" applyAlignment="1" applyProtection="1">
      <alignment horizontal="right" vertical="center" wrapText="1"/>
      <protection locked="0"/>
    </xf>
    <xf numFmtId="164" fontId="15" fillId="0" borderId="74" xfId="58" applyNumberFormat="1" applyFont="1" applyFill="1" applyBorder="1" applyAlignment="1" applyProtection="1">
      <alignment horizontal="right" vertical="center" wrapText="1"/>
      <protection/>
    </xf>
    <xf numFmtId="0" fontId="17" fillId="0" borderId="80" xfId="0" applyFont="1" applyFill="1" applyBorder="1" applyAlignment="1">
      <alignment horizontal="right" vertical="center" wrapText="1"/>
    </xf>
    <xf numFmtId="0" fontId="17" fillId="0" borderId="72" xfId="0" applyFont="1" applyFill="1" applyBorder="1" applyAlignment="1">
      <alignment horizontal="right" vertical="center" wrapText="1"/>
    </xf>
    <xf numFmtId="0" fontId="23" fillId="0" borderId="72" xfId="0" applyFont="1" applyFill="1" applyBorder="1" applyAlignment="1">
      <alignment horizontal="right" vertical="center" wrapText="1"/>
    </xf>
    <xf numFmtId="164" fontId="15" fillId="0" borderId="74" xfId="58" applyNumberFormat="1" applyFont="1" applyFill="1" applyBorder="1" applyAlignment="1" applyProtection="1">
      <alignment horizontal="right" vertical="center" wrapText="1"/>
      <protection/>
    </xf>
    <xf numFmtId="164" fontId="22" fillId="0" borderId="74" xfId="0" applyNumberFormat="1" applyFont="1" applyBorder="1" applyAlignment="1" applyProtection="1">
      <alignment horizontal="right" vertical="center" wrapText="1"/>
      <protection/>
    </xf>
    <xf numFmtId="164" fontId="22" fillId="0" borderId="74" xfId="0" applyNumberFormat="1" applyFont="1" applyBorder="1" applyAlignment="1" applyProtection="1" quotePrefix="1">
      <alignment horizontal="right" vertical="center" wrapText="1"/>
      <protection/>
    </xf>
    <xf numFmtId="0" fontId="0" fillId="0" borderId="72" xfId="0" applyFill="1" applyBorder="1" applyAlignment="1">
      <alignment vertical="center" wrapText="1"/>
    </xf>
    <xf numFmtId="0" fontId="0" fillId="0" borderId="81" xfId="0" applyFill="1" applyBorder="1" applyAlignment="1">
      <alignment vertical="center" wrapText="1"/>
    </xf>
    <xf numFmtId="164" fontId="15" fillId="0" borderId="22" xfId="58" applyNumberFormat="1" applyFont="1" applyFill="1" applyBorder="1" applyAlignment="1" applyProtection="1">
      <alignment horizontal="right" vertical="center" wrapText="1"/>
      <protection/>
    </xf>
    <xf numFmtId="164" fontId="15" fillId="0" borderId="19" xfId="58" applyNumberFormat="1" applyFont="1" applyFill="1" applyBorder="1" applyAlignment="1" applyProtection="1">
      <alignment horizontal="right" vertical="center" wrapText="1"/>
      <protection/>
    </xf>
    <xf numFmtId="164" fontId="15" fillId="0" borderId="47" xfId="58" applyNumberFormat="1" applyFont="1" applyFill="1" applyBorder="1" applyAlignment="1" applyProtection="1">
      <alignment horizontal="right" vertical="center" wrapText="1"/>
      <protection/>
    </xf>
    <xf numFmtId="164" fontId="15" fillId="0" borderId="31" xfId="58" applyNumberFormat="1" applyFont="1" applyFill="1" applyBorder="1" applyAlignment="1" applyProtection="1">
      <alignment horizontal="right" vertical="center" wrapText="1"/>
      <protection/>
    </xf>
    <xf numFmtId="164" fontId="15" fillId="0" borderId="33" xfId="58" applyNumberFormat="1" applyFont="1" applyFill="1" applyBorder="1" applyAlignment="1" applyProtection="1">
      <alignment horizontal="right" vertical="center" wrapText="1"/>
      <protection/>
    </xf>
    <xf numFmtId="164" fontId="15" fillId="0" borderId="46" xfId="58" applyNumberFormat="1" applyFont="1" applyFill="1" applyBorder="1" applyAlignment="1" applyProtection="1">
      <alignment horizontal="right" vertical="center" wrapText="1"/>
      <protection/>
    </xf>
    <xf numFmtId="164" fontId="15" fillId="0" borderId="41" xfId="58" applyNumberFormat="1" applyFont="1" applyFill="1" applyBorder="1" applyAlignment="1" applyProtection="1">
      <alignment horizontal="right" vertical="center" wrapText="1"/>
      <protection/>
    </xf>
    <xf numFmtId="164" fontId="15" fillId="0" borderId="36" xfId="58" applyNumberFormat="1" applyFont="1" applyFill="1" applyBorder="1" applyAlignment="1" applyProtection="1">
      <alignment horizontal="right" vertical="center" wrapText="1"/>
      <protection/>
    </xf>
    <xf numFmtId="164" fontId="15" fillId="0" borderId="63" xfId="58" applyNumberFormat="1" applyFont="1" applyFill="1" applyBorder="1" applyAlignment="1" applyProtection="1">
      <alignment horizontal="right" vertical="center" wrapText="1"/>
      <protection/>
    </xf>
    <xf numFmtId="164" fontId="15" fillId="0" borderId="18" xfId="58" applyNumberFormat="1" applyFont="1" applyFill="1" applyBorder="1" applyAlignment="1" applyProtection="1">
      <alignment horizontal="right" vertical="center" wrapText="1"/>
      <protection/>
    </xf>
    <xf numFmtId="164" fontId="15" fillId="0" borderId="32" xfId="58" applyNumberFormat="1" applyFont="1" applyFill="1" applyBorder="1" applyAlignment="1" applyProtection="1">
      <alignment horizontal="right" vertical="center" wrapText="1"/>
      <protection/>
    </xf>
    <xf numFmtId="164" fontId="15" fillId="0" borderId="82" xfId="58" applyNumberFormat="1" applyFont="1" applyFill="1" applyBorder="1" applyAlignment="1" applyProtection="1">
      <alignment horizontal="right"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/>
      <protection/>
    </xf>
    <xf numFmtId="164" fontId="15" fillId="0" borderId="21" xfId="58" applyNumberFormat="1" applyFont="1" applyFill="1" applyBorder="1" applyAlignment="1" applyProtection="1">
      <alignment horizontal="right" vertical="center" wrapText="1"/>
      <protection/>
    </xf>
    <xf numFmtId="164" fontId="15" fillId="0" borderId="34" xfId="58" applyNumberFormat="1" applyFont="1" applyFill="1" applyBorder="1" applyAlignment="1" applyProtection="1">
      <alignment horizontal="right" vertical="center" wrapText="1"/>
      <protection/>
    </xf>
    <xf numFmtId="164" fontId="15" fillId="0" borderId="83" xfId="58" applyNumberFormat="1" applyFont="1" applyFill="1" applyBorder="1" applyAlignment="1" applyProtection="1">
      <alignment horizontal="right" vertical="center" wrapText="1"/>
      <protection/>
    </xf>
    <xf numFmtId="164" fontId="15" fillId="0" borderId="35" xfId="58" applyNumberFormat="1" applyFont="1" applyFill="1" applyBorder="1" applyAlignment="1" applyProtection="1">
      <alignment horizontal="right" vertical="center" wrapText="1"/>
      <protection/>
    </xf>
    <xf numFmtId="164" fontId="15" fillId="0" borderId="20" xfId="58" applyNumberFormat="1" applyFont="1" applyFill="1" applyBorder="1" applyAlignment="1" applyProtection="1">
      <alignment horizontal="right" vertical="center" wrapText="1"/>
      <protection/>
    </xf>
    <xf numFmtId="164" fontId="15" fillId="0" borderId="84" xfId="58" applyNumberFormat="1" applyFont="1" applyFill="1" applyBorder="1" applyAlignment="1" applyProtection="1">
      <alignment horizontal="right" vertical="center" wrapText="1"/>
      <protection/>
    </xf>
    <xf numFmtId="164" fontId="15" fillId="0" borderId="85" xfId="58" applyNumberFormat="1" applyFont="1" applyFill="1" applyBorder="1" applyAlignment="1" applyProtection="1">
      <alignment horizontal="right" vertical="center" wrapTex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/>
      <protection/>
    </xf>
    <xf numFmtId="164" fontId="15" fillId="0" borderId="29" xfId="58" applyNumberFormat="1" applyFont="1" applyFill="1" applyBorder="1" applyAlignment="1" applyProtection="1">
      <alignment horizontal="right" vertical="center" wrapText="1"/>
      <protection/>
    </xf>
    <xf numFmtId="0" fontId="29" fillId="0" borderId="16" xfId="59" applyFont="1" applyFill="1" applyBorder="1" applyAlignment="1" applyProtection="1">
      <alignment horizontal="left" vertical="center" indent="1"/>
      <protection/>
    </xf>
    <xf numFmtId="0" fontId="30" fillId="0" borderId="18" xfId="59" applyFont="1" applyFill="1" applyBorder="1" applyAlignment="1" applyProtection="1">
      <alignment horizontal="left" vertical="center" indent="1"/>
      <protection/>
    </xf>
    <xf numFmtId="164" fontId="30" fillId="0" borderId="18" xfId="59" applyNumberFormat="1" applyFont="1" applyFill="1" applyBorder="1" applyAlignment="1" applyProtection="1">
      <alignment vertical="center"/>
      <protection/>
    </xf>
    <xf numFmtId="164" fontId="30" fillId="0" borderId="26" xfId="59" applyNumberFormat="1" applyFont="1" applyFill="1" applyBorder="1" applyAlignment="1" applyProtection="1">
      <alignment vertical="center"/>
      <protection/>
    </xf>
    <xf numFmtId="0" fontId="29" fillId="0" borderId="0" xfId="59" applyFont="1" applyFill="1" applyAlignment="1" applyProtection="1">
      <alignment vertical="center"/>
      <protection/>
    </xf>
    <xf numFmtId="0" fontId="30" fillId="0" borderId="16" xfId="59" applyFont="1" applyFill="1" applyBorder="1" applyAlignment="1" applyProtection="1">
      <alignment horizontal="left" vertical="center" indent="1"/>
      <protection/>
    </xf>
    <xf numFmtId="164" fontId="0" fillId="0" borderId="0" xfId="0" applyNumberFormat="1" applyFill="1" applyAlignment="1">
      <alignment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64" fontId="16" fillId="0" borderId="0" xfId="58" applyNumberFormat="1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center"/>
      <protection/>
    </xf>
    <xf numFmtId="164" fontId="16" fillId="0" borderId="0" xfId="58" applyNumberFormat="1" applyFont="1" applyFill="1" applyBorder="1" applyAlignment="1" applyProtection="1">
      <alignment horizontal="left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84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27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5" xfId="58" applyFont="1" applyFill="1" applyBorder="1" applyAlignment="1">
      <alignment horizontal="center" vertical="center" wrapText="1"/>
      <protection/>
    </xf>
    <xf numFmtId="0" fontId="3" fillId="0" borderId="21" xfId="58" applyFont="1" applyFill="1" applyBorder="1" applyAlignment="1">
      <alignment horizontal="center" vertical="center" wrapText="1"/>
      <protection/>
    </xf>
    <xf numFmtId="0" fontId="3" fillId="0" borderId="14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24" xfId="58" applyFont="1" applyFill="1" applyBorder="1" applyAlignment="1">
      <alignment horizontal="center" vertical="center" wrapText="1"/>
      <protection/>
    </xf>
    <xf numFmtId="0" fontId="3" fillId="0" borderId="23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16" xfId="58" applyFont="1" applyFill="1" applyBorder="1" applyAlignment="1" applyProtection="1">
      <alignment horizontal="left"/>
      <protection/>
    </xf>
    <xf numFmtId="0" fontId="7" fillId="0" borderId="18" xfId="58" applyFont="1" applyFill="1" applyBorder="1" applyAlignment="1" applyProtection="1">
      <alignment horizontal="left"/>
      <protection/>
    </xf>
    <xf numFmtId="0" fontId="17" fillId="0" borderId="61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74" xfId="0" applyFont="1" applyFill="1" applyBorder="1" applyAlignment="1" applyProtection="1">
      <alignment horizontal="left" indent="1"/>
      <protection/>
    </xf>
    <xf numFmtId="0" fontId="7" fillId="0" borderId="63" xfId="0" applyFont="1" applyFill="1" applyBorder="1" applyAlignment="1" applyProtection="1">
      <alignment horizontal="left" indent="1"/>
      <protection/>
    </xf>
    <xf numFmtId="0" fontId="17" fillId="0" borderId="24" xfId="0" applyFont="1" applyFill="1" applyBorder="1" applyAlignment="1" applyProtection="1">
      <alignment horizontal="right" indent="1"/>
      <protection locked="0"/>
    </xf>
    <xf numFmtId="0" fontId="17" fillId="0" borderId="25" xfId="0" applyFont="1" applyFill="1" applyBorder="1" applyAlignment="1" applyProtection="1">
      <alignment horizontal="right" indent="1"/>
      <protection locked="0"/>
    </xf>
    <xf numFmtId="0" fontId="17" fillId="0" borderId="23" xfId="0" applyFont="1" applyFill="1" applyBorder="1" applyAlignment="1" applyProtection="1">
      <alignment horizontal="right" indent="1"/>
      <protection locked="0"/>
    </xf>
    <xf numFmtId="0" fontId="17" fillId="0" borderId="21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18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7" fillId="0" borderId="78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86" xfId="0" applyFont="1" applyFill="1" applyBorder="1" applyAlignment="1" applyProtection="1">
      <alignment horizontal="center"/>
      <protection/>
    </xf>
    <xf numFmtId="0" fontId="17" fillId="0" borderId="65" xfId="0" applyFont="1" applyFill="1" applyBorder="1" applyAlignment="1" applyProtection="1">
      <alignment horizontal="left" indent="1"/>
      <protection locked="0"/>
    </xf>
    <xf numFmtId="0" fontId="17" fillId="0" borderId="87" xfId="0" applyFont="1" applyFill="1" applyBorder="1" applyAlignment="1" applyProtection="1">
      <alignment horizontal="left" indent="1"/>
      <protection locked="0"/>
    </xf>
    <xf numFmtId="0" fontId="17" fillId="0" borderId="88" xfId="0" applyFont="1" applyFill="1" applyBorder="1" applyAlignment="1" applyProtection="1">
      <alignment horizontal="left" indent="1"/>
      <protection locked="0"/>
    </xf>
    <xf numFmtId="0" fontId="17" fillId="0" borderId="51" xfId="0" applyFont="1" applyFill="1" applyBorder="1" applyAlignment="1" applyProtection="1">
      <alignment horizontal="left" indent="1"/>
      <protection locked="0"/>
    </xf>
    <xf numFmtId="0" fontId="17" fillId="0" borderId="52" xfId="0" applyFont="1" applyFill="1" applyBorder="1" applyAlignment="1" applyProtection="1">
      <alignment horizontal="left" indent="1"/>
      <protection locked="0"/>
    </xf>
    <xf numFmtId="0" fontId="17" fillId="0" borderId="82" xfId="0" applyFont="1" applyFill="1" applyBorder="1" applyAlignment="1" applyProtection="1">
      <alignment horizontal="left" indent="1"/>
      <protection locked="0"/>
    </xf>
    <xf numFmtId="0" fontId="15" fillId="0" borderId="74" xfId="0" applyFont="1" applyFill="1" applyBorder="1" applyAlignment="1" applyProtection="1">
      <alignment horizontal="center" vertical="center" wrapText="1"/>
      <protection/>
    </xf>
    <xf numFmtId="0" fontId="17" fillId="0" borderId="61" xfId="0" applyFont="1" applyBorder="1" applyAlignment="1">
      <alignment horizontal="center" wrapText="1"/>
    </xf>
    <xf numFmtId="0" fontId="17" fillId="0" borderId="74" xfId="0" applyFont="1" applyBorder="1" applyAlignment="1">
      <alignment horizontal="center" wrapText="1"/>
    </xf>
    <xf numFmtId="0" fontId="15" fillId="0" borderId="0" xfId="0" applyFont="1" applyFill="1" applyBorder="1" applyAlignment="1">
      <alignment horizontal="right" vertical="center"/>
    </xf>
    <xf numFmtId="0" fontId="6" fillId="0" borderId="78" xfId="0" applyFont="1" applyFill="1" applyBorder="1" applyAlignment="1" applyProtection="1">
      <alignment horizontal="center" vertical="center"/>
      <protection/>
    </xf>
    <xf numFmtId="0" fontId="2" fillId="0" borderId="61" xfId="0" applyFont="1" applyBorder="1" applyAlignment="1">
      <alignment vertical="center"/>
    </xf>
    <xf numFmtId="0" fontId="2" fillId="0" borderId="89" xfId="0" applyFon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164" fontId="16" fillId="0" borderId="48" xfId="58" applyNumberFormat="1" applyFont="1" applyFill="1" applyBorder="1" applyAlignment="1" applyProtection="1">
      <alignment horizontal="left"/>
      <protection/>
    </xf>
    <xf numFmtId="164" fontId="16" fillId="0" borderId="48" xfId="58" applyNumberFormat="1" applyFont="1" applyFill="1" applyBorder="1" applyAlignment="1" applyProtection="1">
      <alignment horizontal="left" vertical="center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6" xfId="0" applyNumberFormat="1" applyFont="1" applyFill="1" applyBorder="1" applyAlignment="1" applyProtection="1">
      <alignment horizontal="center" vertical="center"/>
      <protection/>
    </xf>
    <xf numFmtId="164" fontId="7" fillId="0" borderId="84" xfId="0" applyNumberFormat="1" applyFont="1" applyFill="1" applyBorder="1" applyAlignment="1" applyProtection="1">
      <alignment horizontal="center" vertical="center"/>
      <protection/>
    </xf>
    <xf numFmtId="164" fontId="7" fillId="0" borderId="65" xfId="0" applyNumberFormat="1" applyFont="1" applyFill="1" applyBorder="1" applyAlignment="1" applyProtection="1">
      <alignment horizontal="center" vertical="center"/>
      <protection/>
    </xf>
    <xf numFmtId="164" fontId="7" fillId="0" borderId="87" xfId="0" applyNumberFormat="1" applyFont="1" applyFill="1" applyBorder="1" applyAlignment="1" applyProtection="1">
      <alignment horizontal="center" vertical="center"/>
      <protection/>
    </xf>
    <xf numFmtId="164" fontId="7" fillId="0" borderId="58" xfId="0" applyNumberFormat="1" applyFont="1" applyFill="1" applyBorder="1" applyAlignment="1" applyProtection="1">
      <alignment horizontal="center" vertical="center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84" xfId="0" applyNumberFormat="1" applyFont="1" applyFill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16" fillId="0" borderId="74" xfId="59" applyFont="1" applyFill="1" applyBorder="1" applyAlignment="1" applyProtection="1">
      <alignment horizontal="left" vertical="center" indent="1"/>
      <protection/>
    </xf>
    <xf numFmtId="0" fontId="16" fillId="0" borderId="49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53" xfId="0" applyFont="1" applyBorder="1" applyAlignment="1" applyProtection="1">
      <alignment horizontal="left" vertical="center" indent="2"/>
      <protection/>
    </xf>
    <xf numFmtId="0" fontId="7" fillId="0" borderId="63" xfId="0" applyFont="1" applyBorder="1" applyAlignment="1" applyProtection="1">
      <alignment horizontal="left" vertical="center" indent="2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49"/>
  <sheetViews>
    <sheetView view="pageLayout" zoomScaleNormal="120" zoomScaleSheetLayoutView="100" workbookViewId="0" topLeftCell="A10">
      <selection activeCell="H2" sqref="H2"/>
    </sheetView>
  </sheetViews>
  <sheetFormatPr defaultColWidth="9.00390625" defaultRowHeight="12.75"/>
  <cols>
    <col min="1" max="1" width="9.50390625" style="347" customWidth="1"/>
    <col min="2" max="2" width="63.875" style="347" customWidth="1"/>
    <col min="3" max="3" width="16.875" style="348" customWidth="1"/>
    <col min="4" max="4" width="15.00390625" style="372" customWidth="1"/>
    <col min="5" max="6" width="14.50390625" style="372" customWidth="1"/>
    <col min="7" max="16384" width="9.375" style="372" customWidth="1"/>
  </cols>
  <sheetData>
    <row r="1" spans="1:6" ht="15.75" customHeight="1">
      <c r="A1" s="733" t="s">
        <v>15</v>
      </c>
      <c r="B1" s="733"/>
      <c r="C1" s="733"/>
      <c r="D1" s="734"/>
      <c r="E1" s="734"/>
      <c r="F1" s="734"/>
    </row>
    <row r="2" spans="1:3" ht="15.75" customHeight="1" thickBot="1">
      <c r="A2" s="735" t="s">
        <v>156</v>
      </c>
      <c r="B2" s="735"/>
      <c r="C2" s="438" t="s">
        <v>234</v>
      </c>
    </row>
    <row r="3" spans="1:6" ht="51" customHeight="1" thickBot="1">
      <c r="A3" s="14" t="s">
        <v>70</v>
      </c>
      <c r="B3" s="15" t="s">
        <v>17</v>
      </c>
      <c r="C3" s="437" t="s">
        <v>558</v>
      </c>
      <c r="D3" s="481" t="s">
        <v>554</v>
      </c>
      <c r="E3" s="474" t="s">
        <v>555</v>
      </c>
      <c r="F3" s="474" t="s">
        <v>556</v>
      </c>
    </row>
    <row r="4" spans="1:6" s="373" customFormat="1" ht="12" customHeight="1" thickBot="1">
      <c r="A4" s="439">
        <v>1</v>
      </c>
      <c r="B4" s="440">
        <v>2</v>
      </c>
      <c r="C4" s="441">
        <v>3</v>
      </c>
      <c r="D4" s="597">
        <v>4</v>
      </c>
      <c r="E4" s="598">
        <v>5</v>
      </c>
      <c r="F4" s="599"/>
    </row>
    <row r="5" spans="1:6" s="374" customFormat="1" ht="12" customHeight="1" thickBot="1">
      <c r="A5" s="12" t="s">
        <v>18</v>
      </c>
      <c r="B5" s="452" t="s">
        <v>261</v>
      </c>
      <c r="C5" s="604">
        <f>+C6+C7+C8+C9+C10+C11</f>
        <v>35493511</v>
      </c>
      <c r="D5" s="489">
        <f>+D6+D7+D8+D9+D10+D11</f>
        <v>35493511</v>
      </c>
      <c r="E5" s="489">
        <f>+E6+E7+E8+E9+E10+E11</f>
        <v>0</v>
      </c>
      <c r="F5" s="487">
        <f>+F6+F7+F8+F9+F10+F11</f>
        <v>0</v>
      </c>
    </row>
    <row r="6" spans="1:6" s="374" customFormat="1" ht="12" customHeight="1">
      <c r="A6" s="7" t="s">
        <v>101</v>
      </c>
      <c r="B6" s="449" t="s">
        <v>262</v>
      </c>
      <c r="C6" s="602">
        <f>SUM(D6:F6)</f>
        <v>14532430</v>
      </c>
      <c r="D6" s="460">
        <f>SUM('9.sz.mell'!D9)</f>
        <v>14532430</v>
      </c>
      <c r="E6" s="460">
        <f>SUM('9.sz.mell'!E9)</f>
        <v>0</v>
      </c>
      <c r="F6" s="603">
        <f>SUM('9.sz.mell'!F9)</f>
        <v>0</v>
      </c>
    </row>
    <row r="7" spans="1:6" s="374" customFormat="1" ht="12" customHeight="1">
      <c r="A7" s="6" t="s">
        <v>102</v>
      </c>
      <c r="B7" s="450" t="s">
        <v>263</v>
      </c>
      <c r="C7" s="600">
        <f aca="true" t="shared" si="0" ref="C7:C70">SUM(D7:F7)</f>
        <v>0</v>
      </c>
      <c r="D7" s="458">
        <f>SUM('9.sz.mell'!D10)</f>
        <v>0</v>
      </c>
      <c r="E7" s="458">
        <f>SUM('9.sz.mell'!E10)</f>
        <v>0</v>
      </c>
      <c r="F7" s="601">
        <f>SUM('9.sz.mell'!F10)</f>
        <v>0</v>
      </c>
    </row>
    <row r="8" spans="1:6" s="374" customFormat="1" ht="12" customHeight="1">
      <c r="A8" s="6" t="s">
        <v>103</v>
      </c>
      <c r="B8" s="450" t="s">
        <v>264</v>
      </c>
      <c r="C8" s="600">
        <f t="shared" si="0"/>
        <v>12665660</v>
      </c>
      <c r="D8" s="458">
        <f>SUM('9.sz.mell'!D11)</f>
        <v>12665660</v>
      </c>
      <c r="E8" s="458">
        <f>SUM('9.sz.mell'!E11)</f>
        <v>0</v>
      </c>
      <c r="F8" s="601">
        <f>SUM('9.sz.mell'!F11)</f>
        <v>0</v>
      </c>
    </row>
    <row r="9" spans="1:6" s="374" customFormat="1" ht="12" customHeight="1">
      <c r="A9" s="6" t="s">
        <v>104</v>
      </c>
      <c r="B9" s="450" t="s">
        <v>265</v>
      </c>
      <c r="C9" s="600">
        <f t="shared" si="0"/>
        <v>1200000</v>
      </c>
      <c r="D9" s="458">
        <f>SUM('9.sz.mell'!D12)</f>
        <v>1200000</v>
      </c>
      <c r="E9" s="458">
        <f>SUM('9.sz.mell'!E12)</f>
        <v>0</v>
      </c>
      <c r="F9" s="601">
        <f>SUM('9.sz.mell'!F12)</f>
        <v>0</v>
      </c>
    </row>
    <row r="10" spans="1:6" s="374" customFormat="1" ht="12" customHeight="1">
      <c r="A10" s="6" t="s">
        <v>153</v>
      </c>
      <c r="B10" s="450" t="s">
        <v>266</v>
      </c>
      <c r="C10" s="600">
        <f t="shared" si="0"/>
        <v>0</v>
      </c>
      <c r="D10" s="458">
        <f>SUM('9.sz.mell'!D13)</f>
        <v>0</v>
      </c>
      <c r="E10" s="458">
        <f>SUM('9.sz.mell'!E13)</f>
        <v>0</v>
      </c>
      <c r="F10" s="601">
        <f>SUM('9.sz.mell'!F13)</f>
        <v>0</v>
      </c>
    </row>
    <row r="11" spans="1:6" s="374" customFormat="1" ht="12" customHeight="1" thickBot="1">
      <c r="A11" s="8" t="s">
        <v>105</v>
      </c>
      <c r="B11" s="451" t="s">
        <v>267</v>
      </c>
      <c r="C11" s="605">
        <f t="shared" si="0"/>
        <v>7095421</v>
      </c>
      <c r="D11" s="459">
        <f>SUM('9.sz.mell'!D14)</f>
        <v>7095421</v>
      </c>
      <c r="E11" s="459">
        <f>SUM('9.sz.mell'!E14)</f>
        <v>0</v>
      </c>
      <c r="F11" s="606">
        <f>SUM('9.sz.mell'!F14)</f>
        <v>0</v>
      </c>
    </row>
    <row r="12" spans="1:6" s="374" customFormat="1" ht="12" customHeight="1" thickBot="1">
      <c r="A12" s="12" t="s">
        <v>19</v>
      </c>
      <c r="B12" s="442" t="s">
        <v>268</v>
      </c>
      <c r="C12" s="607">
        <f t="shared" si="0"/>
        <v>66860000</v>
      </c>
      <c r="D12" s="490">
        <f>SUM('9.sz.mell'!D15)</f>
        <v>66860000</v>
      </c>
      <c r="E12" s="490">
        <f>SUM('9.sz.mell'!E15)</f>
        <v>0</v>
      </c>
      <c r="F12" s="488">
        <f>SUM('9.sz.mell'!F15)</f>
        <v>0</v>
      </c>
    </row>
    <row r="13" spans="1:6" s="374" customFormat="1" ht="12" customHeight="1">
      <c r="A13" s="7" t="s">
        <v>107</v>
      </c>
      <c r="B13" s="449" t="s">
        <v>269</v>
      </c>
      <c r="C13" s="602">
        <f t="shared" si="0"/>
        <v>0</v>
      </c>
      <c r="D13" s="460">
        <f>SUM('9.sz.mell'!D16)</f>
        <v>0</v>
      </c>
      <c r="E13" s="460">
        <f>SUM('9.sz.mell'!E16)</f>
        <v>0</v>
      </c>
      <c r="F13" s="603">
        <f>SUM('9.sz.mell'!F16)</f>
        <v>0</v>
      </c>
    </row>
    <row r="14" spans="1:6" s="374" customFormat="1" ht="12" customHeight="1">
      <c r="A14" s="6" t="s">
        <v>108</v>
      </c>
      <c r="B14" s="450" t="s">
        <v>270</v>
      </c>
      <c r="C14" s="600">
        <f t="shared" si="0"/>
        <v>0</v>
      </c>
      <c r="D14" s="458">
        <f>SUM('9.sz.mell'!D17)</f>
        <v>0</v>
      </c>
      <c r="E14" s="458">
        <f>SUM('9.sz.mell'!E17)</f>
        <v>0</v>
      </c>
      <c r="F14" s="601">
        <f>SUM('9.sz.mell'!F17)</f>
        <v>0</v>
      </c>
    </row>
    <row r="15" spans="1:6" s="374" customFormat="1" ht="12" customHeight="1">
      <c r="A15" s="6" t="s">
        <v>109</v>
      </c>
      <c r="B15" s="450" t="s">
        <v>458</v>
      </c>
      <c r="C15" s="600">
        <f t="shared" si="0"/>
        <v>0</v>
      </c>
      <c r="D15" s="458">
        <f>SUM('9.sz.mell'!D18)</f>
        <v>0</v>
      </c>
      <c r="E15" s="458">
        <f>SUM('9.sz.mell'!E18)</f>
        <v>0</v>
      </c>
      <c r="F15" s="601">
        <f>SUM('9.sz.mell'!F18)</f>
        <v>0</v>
      </c>
    </row>
    <row r="16" spans="1:6" s="374" customFormat="1" ht="12" customHeight="1">
      <c r="A16" s="6" t="s">
        <v>110</v>
      </c>
      <c r="B16" s="450" t="s">
        <v>459</v>
      </c>
      <c r="C16" s="600">
        <f t="shared" si="0"/>
        <v>0</v>
      </c>
      <c r="D16" s="458">
        <f>SUM('9.sz.mell'!D19)</f>
        <v>0</v>
      </c>
      <c r="E16" s="458">
        <f>SUM('9.sz.mell'!E19)</f>
        <v>0</v>
      </c>
      <c r="F16" s="601">
        <f>SUM('9.sz.mell'!F19)</f>
        <v>0</v>
      </c>
    </row>
    <row r="17" spans="1:6" s="374" customFormat="1" ht="12" customHeight="1">
      <c r="A17" s="6" t="s">
        <v>111</v>
      </c>
      <c r="B17" s="450" t="s">
        <v>271</v>
      </c>
      <c r="C17" s="600">
        <f t="shared" si="0"/>
        <v>66860000</v>
      </c>
      <c r="D17" s="458">
        <f>SUM('9.sz.mell'!D20)</f>
        <v>66860000</v>
      </c>
      <c r="E17" s="458">
        <f>SUM('9.sz.mell'!E20)</f>
        <v>0</v>
      </c>
      <c r="F17" s="601">
        <f>SUM('9.sz.mell'!F20)</f>
        <v>0</v>
      </c>
    </row>
    <row r="18" spans="1:6" s="374" customFormat="1" ht="12" customHeight="1" thickBot="1">
      <c r="A18" s="8" t="s">
        <v>120</v>
      </c>
      <c r="B18" s="451" t="s">
        <v>272</v>
      </c>
      <c r="C18" s="605">
        <f t="shared" si="0"/>
        <v>0</v>
      </c>
      <c r="D18" s="459">
        <f>SUM('9.sz.mell'!D21)</f>
        <v>0</v>
      </c>
      <c r="E18" s="459">
        <f>SUM('9.sz.mell'!E21)</f>
        <v>0</v>
      </c>
      <c r="F18" s="606">
        <f>SUM('9.sz.mell'!F21)</f>
        <v>0</v>
      </c>
    </row>
    <row r="19" spans="1:6" s="374" customFormat="1" ht="21" customHeight="1" thickBot="1">
      <c r="A19" s="12" t="s">
        <v>20</v>
      </c>
      <c r="B19" s="452" t="s">
        <v>273</v>
      </c>
      <c r="C19" s="607">
        <f t="shared" si="0"/>
        <v>0</v>
      </c>
      <c r="D19" s="490">
        <f>SUM('9.sz.mell'!D22)</f>
        <v>0</v>
      </c>
      <c r="E19" s="490">
        <f>SUM('9.sz.mell'!E22)</f>
        <v>0</v>
      </c>
      <c r="F19" s="488">
        <f>SUM('9.sz.mell'!F22)</f>
        <v>0</v>
      </c>
    </row>
    <row r="20" spans="1:6" s="374" customFormat="1" ht="12" customHeight="1">
      <c r="A20" s="7" t="s">
        <v>90</v>
      </c>
      <c r="B20" s="449" t="s">
        <v>274</v>
      </c>
      <c r="C20" s="602">
        <f t="shared" si="0"/>
        <v>0</v>
      </c>
      <c r="D20" s="460">
        <f>SUM('9.sz.mell'!D23)</f>
        <v>0</v>
      </c>
      <c r="E20" s="460">
        <f>SUM('9.sz.mell'!E23)</f>
        <v>0</v>
      </c>
      <c r="F20" s="603">
        <f>SUM('9.sz.mell'!F23)</f>
        <v>0</v>
      </c>
    </row>
    <row r="21" spans="1:6" s="374" customFormat="1" ht="12" customHeight="1">
      <c r="A21" s="6" t="s">
        <v>91</v>
      </c>
      <c r="B21" s="450" t="s">
        <v>275</v>
      </c>
      <c r="C21" s="600">
        <f t="shared" si="0"/>
        <v>0</v>
      </c>
      <c r="D21" s="458">
        <f>SUM('9.sz.mell'!D24)</f>
        <v>0</v>
      </c>
      <c r="E21" s="458">
        <f>SUM('9.sz.mell'!E24)</f>
        <v>0</v>
      </c>
      <c r="F21" s="601">
        <f>SUM('9.sz.mell'!F24)</f>
        <v>0</v>
      </c>
    </row>
    <row r="22" spans="1:6" s="374" customFormat="1" ht="12" customHeight="1">
      <c r="A22" s="6" t="s">
        <v>92</v>
      </c>
      <c r="B22" s="450" t="s">
        <v>460</v>
      </c>
      <c r="C22" s="600">
        <f t="shared" si="0"/>
        <v>0</v>
      </c>
      <c r="D22" s="458">
        <f>SUM('9.sz.mell'!D25)</f>
        <v>0</v>
      </c>
      <c r="E22" s="458">
        <f>SUM('9.sz.mell'!E25)</f>
        <v>0</v>
      </c>
      <c r="F22" s="601">
        <f>SUM('9.sz.mell'!F25)</f>
        <v>0</v>
      </c>
    </row>
    <row r="23" spans="1:6" s="374" customFormat="1" ht="12" customHeight="1">
      <c r="A23" s="6" t="s">
        <v>93</v>
      </c>
      <c r="B23" s="450" t="s">
        <v>461</v>
      </c>
      <c r="C23" s="600">
        <f t="shared" si="0"/>
        <v>0</v>
      </c>
      <c r="D23" s="458">
        <f>SUM('9.sz.mell'!D26)</f>
        <v>0</v>
      </c>
      <c r="E23" s="458">
        <f>SUM('9.sz.mell'!E26)</f>
        <v>0</v>
      </c>
      <c r="F23" s="601">
        <f>SUM('9.sz.mell'!F26)</f>
        <v>0</v>
      </c>
    </row>
    <row r="24" spans="1:6" s="374" customFormat="1" ht="12" customHeight="1">
      <c r="A24" s="6" t="s">
        <v>174</v>
      </c>
      <c r="B24" s="450" t="s">
        <v>276</v>
      </c>
      <c r="C24" s="600">
        <f t="shared" si="0"/>
        <v>0</v>
      </c>
      <c r="D24" s="458">
        <f>SUM('9.sz.mell'!D27)</f>
        <v>0</v>
      </c>
      <c r="E24" s="458">
        <f>SUM('9.sz.mell'!E27)</f>
        <v>0</v>
      </c>
      <c r="F24" s="601">
        <f>SUM('9.sz.mell'!F27)</f>
        <v>0</v>
      </c>
    </row>
    <row r="25" spans="1:6" s="374" customFormat="1" ht="12" customHeight="1" thickBot="1">
      <c r="A25" s="8" t="s">
        <v>175</v>
      </c>
      <c r="B25" s="451" t="s">
        <v>277</v>
      </c>
      <c r="C25" s="605">
        <f t="shared" si="0"/>
        <v>0</v>
      </c>
      <c r="D25" s="459">
        <f>SUM('9.sz.mell'!D28)</f>
        <v>0</v>
      </c>
      <c r="E25" s="459">
        <f>SUM('9.sz.mell'!E28)</f>
        <v>0</v>
      </c>
      <c r="F25" s="606">
        <f>SUM('9.sz.mell'!F28)</f>
        <v>0</v>
      </c>
    </row>
    <row r="26" spans="1:6" s="374" customFormat="1" ht="12" customHeight="1" thickBot="1">
      <c r="A26" s="12" t="s">
        <v>176</v>
      </c>
      <c r="B26" s="452" t="s">
        <v>278</v>
      </c>
      <c r="C26" s="607">
        <f t="shared" si="0"/>
        <v>8552000</v>
      </c>
      <c r="D26" s="490">
        <f>SUM('9.sz.mell'!D29)</f>
        <v>8552000</v>
      </c>
      <c r="E26" s="490">
        <f>SUM('9.sz.mell'!E29)</f>
        <v>0</v>
      </c>
      <c r="F26" s="488">
        <f>SUM('9.sz.mell'!F29)</f>
        <v>0</v>
      </c>
    </row>
    <row r="27" spans="1:6" s="374" customFormat="1" ht="12" customHeight="1">
      <c r="A27" s="7" t="s">
        <v>279</v>
      </c>
      <c r="B27" s="449" t="s">
        <v>285</v>
      </c>
      <c r="C27" s="602">
        <f t="shared" si="0"/>
        <v>7350000</v>
      </c>
      <c r="D27" s="460">
        <f>SUM('9.sz.mell'!D30)</f>
        <v>7350000</v>
      </c>
      <c r="E27" s="460">
        <f>SUM('9.sz.mell'!E30)</f>
        <v>0</v>
      </c>
      <c r="F27" s="603">
        <f>SUM('9.sz.mell'!F30)</f>
        <v>0</v>
      </c>
    </row>
    <row r="28" spans="1:6" s="374" customFormat="1" ht="12" customHeight="1">
      <c r="A28" s="6" t="s">
        <v>280</v>
      </c>
      <c r="B28" s="450" t="s">
        <v>286</v>
      </c>
      <c r="C28" s="600">
        <f t="shared" si="0"/>
        <v>650000</v>
      </c>
      <c r="D28" s="458">
        <f>SUM('9.sz.mell'!D31)</f>
        <v>650000</v>
      </c>
      <c r="E28" s="458">
        <f>SUM('9.sz.mell'!E31)</f>
        <v>0</v>
      </c>
      <c r="F28" s="601">
        <f>SUM('9.sz.mell'!F31)</f>
        <v>0</v>
      </c>
    </row>
    <row r="29" spans="1:6" s="374" customFormat="1" ht="12" customHeight="1">
      <c r="A29" s="6" t="s">
        <v>281</v>
      </c>
      <c r="B29" s="450" t="s">
        <v>287</v>
      </c>
      <c r="C29" s="600">
        <f t="shared" si="0"/>
        <v>6700000</v>
      </c>
      <c r="D29" s="458">
        <f>SUM('9.sz.mell'!D32)</f>
        <v>6700000</v>
      </c>
      <c r="E29" s="458">
        <f>SUM('9.sz.mell'!E32)</f>
        <v>0</v>
      </c>
      <c r="F29" s="601">
        <f>SUM('9.sz.mell'!F32)</f>
        <v>0</v>
      </c>
    </row>
    <row r="30" spans="1:6" s="374" customFormat="1" ht="12" customHeight="1">
      <c r="A30" s="6" t="s">
        <v>282</v>
      </c>
      <c r="B30" s="450" t="s">
        <v>288</v>
      </c>
      <c r="C30" s="600">
        <f t="shared" si="0"/>
        <v>1100000</v>
      </c>
      <c r="D30" s="458">
        <f>SUM('9.sz.mell'!D33)</f>
        <v>1100000</v>
      </c>
      <c r="E30" s="458">
        <f>SUM('9.sz.mell'!E33)</f>
        <v>0</v>
      </c>
      <c r="F30" s="601">
        <f>SUM('9.sz.mell'!F33)</f>
        <v>0</v>
      </c>
    </row>
    <row r="31" spans="1:6" s="374" customFormat="1" ht="12" customHeight="1">
      <c r="A31" s="6" t="s">
        <v>283</v>
      </c>
      <c r="B31" s="450" t="s">
        <v>289</v>
      </c>
      <c r="C31" s="600">
        <f t="shared" si="0"/>
        <v>0</v>
      </c>
      <c r="D31" s="458">
        <f>SUM('9.sz.mell'!D34)</f>
        <v>0</v>
      </c>
      <c r="E31" s="458">
        <f>SUM('9.sz.mell'!E34)</f>
        <v>0</v>
      </c>
      <c r="F31" s="601">
        <f>SUM('9.sz.mell'!F34)</f>
        <v>0</v>
      </c>
    </row>
    <row r="32" spans="1:6" s="374" customFormat="1" ht="12" customHeight="1" thickBot="1">
      <c r="A32" s="8" t="s">
        <v>284</v>
      </c>
      <c r="B32" s="451" t="s">
        <v>290</v>
      </c>
      <c r="C32" s="605">
        <f t="shared" si="0"/>
        <v>102000</v>
      </c>
      <c r="D32" s="459">
        <f>SUM('9.sz.mell'!D35)</f>
        <v>102000</v>
      </c>
      <c r="E32" s="459">
        <f>SUM('9.sz.mell'!E35)</f>
        <v>0</v>
      </c>
      <c r="F32" s="606">
        <f>SUM('9.sz.mell'!F35)</f>
        <v>0</v>
      </c>
    </row>
    <row r="33" spans="1:6" s="374" customFormat="1" ht="12" customHeight="1" thickBot="1">
      <c r="A33" s="12" t="s">
        <v>22</v>
      </c>
      <c r="B33" s="452" t="s">
        <v>291</v>
      </c>
      <c r="C33" s="607">
        <f t="shared" si="0"/>
        <v>19587000</v>
      </c>
      <c r="D33" s="490">
        <f>SUM('9.sz.mell'!D36)</f>
        <v>19587000</v>
      </c>
      <c r="E33" s="490">
        <f>SUM('9.sz.mell'!E36)</f>
        <v>0</v>
      </c>
      <c r="F33" s="488">
        <f>SUM('9.sz.mell'!F36)</f>
        <v>0</v>
      </c>
    </row>
    <row r="34" spans="1:6" s="374" customFormat="1" ht="12" customHeight="1">
      <c r="A34" s="7" t="s">
        <v>94</v>
      </c>
      <c r="B34" s="449" t="s">
        <v>294</v>
      </c>
      <c r="C34" s="602">
        <f t="shared" si="0"/>
        <v>0</v>
      </c>
      <c r="D34" s="460">
        <f>SUM('9.sz.mell'!D37)</f>
        <v>0</v>
      </c>
      <c r="E34" s="460">
        <f>SUM('9.sz.mell'!E37)</f>
        <v>0</v>
      </c>
      <c r="F34" s="603">
        <f>SUM('9.sz.mell'!F37)</f>
        <v>0</v>
      </c>
    </row>
    <row r="35" spans="1:6" s="374" customFormat="1" ht="12" customHeight="1">
      <c r="A35" s="6" t="s">
        <v>95</v>
      </c>
      <c r="B35" s="450" t="s">
        <v>295</v>
      </c>
      <c r="C35" s="600">
        <f t="shared" si="0"/>
        <v>15358000</v>
      </c>
      <c r="D35" s="458">
        <f>SUM('9.sz.mell'!D38)</f>
        <v>15358000</v>
      </c>
      <c r="E35" s="458">
        <f>SUM('9.sz.mell'!E38)</f>
        <v>0</v>
      </c>
      <c r="F35" s="601">
        <f>SUM('9.sz.mell'!F38)</f>
        <v>0</v>
      </c>
    </row>
    <row r="36" spans="1:6" s="374" customFormat="1" ht="12" customHeight="1">
      <c r="A36" s="6" t="s">
        <v>96</v>
      </c>
      <c r="B36" s="450" t="s">
        <v>296</v>
      </c>
      <c r="C36" s="600">
        <f t="shared" si="0"/>
        <v>0</v>
      </c>
      <c r="D36" s="458">
        <f>SUM('9.sz.mell'!D39)</f>
        <v>0</v>
      </c>
      <c r="E36" s="458">
        <f>SUM('9.sz.mell'!E39)</f>
        <v>0</v>
      </c>
      <c r="F36" s="601">
        <f>SUM('9.sz.mell'!F39)</f>
        <v>0</v>
      </c>
    </row>
    <row r="37" spans="1:6" s="374" customFormat="1" ht="12" customHeight="1">
      <c r="A37" s="6" t="s">
        <v>178</v>
      </c>
      <c r="B37" s="450" t="s">
        <v>297</v>
      </c>
      <c r="C37" s="600">
        <f t="shared" si="0"/>
        <v>0</v>
      </c>
      <c r="D37" s="458">
        <f>SUM('9.sz.mell'!D40)</f>
        <v>0</v>
      </c>
      <c r="E37" s="458">
        <f>SUM('9.sz.mell'!E40)</f>
        <v>0</v>
      </c>
      <c r="F37" s="601">
        <f>SUM('9.sz.mell'!F40)</f>
        <v>0</v>
      </c>
    </row>
    <row r="38" spans="1:6" s="374" customFormat="1" ht="12" customHeight="1">
      <c r="A38" s="6" t="s">
        <v>179</v>
      </c>
      <c r="B38" s="450" t="s">
        <v>298</v>
      </c>
      <c r="C38" s="600">
        <f t="shared" si="0"/>
        <v>3436000</v>
      </c>
      <c r="D38" s="458">
        <f>SUM('9.sz.mell'!D41)</f>
        <v>3436000</v>
      </c>
      <c r="E38" s="458">
        <f>SUM('9.sz.mell'!E41)</f>
        <v>0</v>
      </c>
      <c r="F38" s="601">
        <f>SUM('9.sz.mell'!F41)</f>
        <v>0</v>
      </c>
    </row>
    <row r="39" spans="1:6" s="374" customFormat="1" ht="12" customHeight="1">
      <c r="A39" s="6" t="s">
        <v>180</v>
      </c>
      <c r="B39" s="450" t="s">
        <v>299</v>
      </c>
      <c r="C39" s="600">
        <f t="shared" si="0"/>
        <v>793000</v>
      </c>
      <c r="D39" s="458">
        <f>SUM('9.sz.mell'!D42)</f>
        <v>793000</v>
      </c>
      <c r="E39" s="458">
        <f>SUM('9.sz.mell'!E42)</f>
        <v>0</v>
      </c>
      <c r="F39" s="601">
        <f>SUM('9.sz.mell'!F42)</f>
        <v>0</v>
      </c>
    </row>
    <row r="40" spans="1:6" s="374" customFormat="1" ht="12" customHeight="1">
      <c r="A40" s="6" t="s">
        <v>181</v>
      </c>
      <c r="B40" s="450" t="s">
        <v>300</v>
      </c>
      <c r="C40" s="600">
        <f t="shared" si="0"/>
        <v>0</v>
      </c>
      <c r="D40" s="458">
        <f>SUM('9.sz.mell'!D43)</f>
        <v>0</v>
      </c>
      <c r="E40" s="458">
        <f>SUM('9.sz.mell'!E43)</f>
        <v>0</v>
      </c>
      <c r="F40" s="601">
        <f>SUM('9.sz.mell'!F43)</f>
        <v>0</v>
      </c>
    </row>
    <row r="41" spans="1:6" s="374" customFormat="1" ht="12" customHeight="1">
      <c r="A41" s="6" t="s">
        <v>182</v>
      </c>
      <c r="B41" s="450" t="s">
        <v>301</v>
      </c>
      <c r="C41" s="600">
        <f t="shared" si="0"/>
        <v>0</v>
      </c>
      <c r="D41" s="458">
        <f>SUM('9.sz.mell'!D44)</f>
        <v>0</v>
      </c>
      <c r="E41" s="458">
        <f>SUM('9.sz.mell'!E44)</f>
        <v>0</v>
      </c>
      <c r="F41" s="601">
        <f>SUM('9.sz.mell'!F44)</f>
        <v>0</v>
      </c>
    </row>
    <row r="42" spans="1:6" s="374" customFormat="1" ht="12" customHeight="1">
      <c r="A42" s="6" t="s">
        <v>292</v>
      </c>
      <c r="B42" s="450" t="s">
        <v>302</v>
      </c>
      <c r="C42" s="600">
        <f t="shared" si="0"/>
        <v>0</v>
      </c>
      <c r="D42" s="458">
        <f>SUM('9.sz.mell'!D45)</f>
        <v>0</v>
      </c>
      <c r="E42" s="458">
        <f>SUM('9.sz.mell'!E45)</f>
        <v>0</v>
      </c>
      <c r="F42" s="601">
        <f>SUM('9.sz.mell'!F45)</f>
        <v>0</v>
      </c>
    </row>
    <row r="43" spans="1:6" s="374" customFormat="1" ht="12" customHeight="1" thickBot="1">
      <c r="A43" s="8" t="s">
        <v>293</v>
      </c>
      <c r="B43" s="451" t="s">
        <v>303</v>
      </c>
      <c r="C43" s="605">
        <f t="shared" si="0"/>
        <v>0</v>
      </c>
      <c r="D43" s="459">
        <f>SUM('9.sz.mell'!D46)</f>
        <v>0</v>
      </c>
      <c r="E43" s="459">
        <f>SUM('9.sz.mell'!E46)</f>
        <v>0</v>
      </c>
      <c r="F43" s="606">
        <f>SUM('9.sz.mell'!F46)</f>
        <v>0</v>
      </c>
    </row>
    <row r="44" spans="1:6" s="374" customFormat="1" ht="12" customHeight="1" thickBot="1">
      <c r="A44" s="12" t="s">
        <v>23</v>
      </c>
      <c r="B44" s="452" t="s">
        <v>304</v>
      </c>
      <c r="C44" s="607">
        <f t="shared" si="0"/>
        <v>0</v>
      </c>
      <c r="D44" s="490">
        <f>SUM('9.sz.mell'!D47)</f>
        <v>0</v>
      </c>
      <c r="E44" s="490">
        <f>SUM('9.sz.mell'!E47)</f>
        <v>0</v>
      </c>
      <c r="F44" s="488">
        <f>SUM('9.sz.mell'!F47)</f>
        <v>0</v>
      </c>
    </row>
    <row r="45" spans="1:6" s="374" customFormat="1" ht="12" customHeight="1">
      <c r="A45" s="7" t="s">
        <v>97</v>
      </c>
      <c r="B45" s="449" t="s">
        <v>308</v>
      </c>
      <c r="C45" s="602">
        <f t="shared" si="0"/>
        <v>0</v>
      </c>
      <c r="D45" s="460">
        <f>SUM('9.sz.mell'!D48)</f>
        <v>0</v>
      </c>
      <c r="E45" s="460">
        <f>SUM('9.sz.mell'!E48)</f>
        <v>0</v>
      </c>
      <c r="F45" s="603">
        <f>SUM('9.sz.mell'!F48)</f>
        <v>0</v>
      </c>
    </row>
    <row r="46" spans="1:6" s="374" customFormat="1" ht="12" customHeight="1">
      <c r="A46" s="6" t="s">
        <v>98</v>
      </c>
      <c r="B46" s="450" t="s">
        <v>309</v>
      </c>
      <c r="C46" s="600">
        <f t="shared" si="0"/>
        <v>0</v>
      </c>
      <c r="D46" s="458">
        <f>SUM('9.sz.mell'!D49)</f>
        <v>0</v>
      </c>
      <c r="E46" s="458">
        <f>SUM('9.sz.mell'!E49)</f>
        <v>0</v>
      </c>
      <c r="F46" s="601">
        <f>SUM('9.sz.mell'!F49)</f>
        <v>0</v>
      </c>
    </row>
    <row r="47" spans="1:6" s="374" customFormat="1" ht="12" customHeight="1">
      <c r="A47" s="6" t="s">
        <v>305</v>
      </c>
      <c r="B47" s="450" t="s">
        <v>310</v>
      </c>
      <c r="C47" s="600">
        <f t="shared" si="0"/>
        <v>0</v>
      </c>
      <c r="D47" s="458">
        <f>SUM('9.sz.mell'!D50)</f>
        <v>0</v>
      </c>
      <c r="E47" s="458">
        <f>SUM('9.sz.mell'!E50)</f>
        <v>0</v>
      </c>
      <c r="F47" s="601">
        <f>SUM('9.sz.mell'!F50)</f>
        <v>0</v>
      </c>
    </row>
    <row r="48" spans="1:6" s="374" customFormat="1" ht="12" customHeight="1">
      <c r="A48" s="6" t="s">
        <v>306</v>
      </c>
      <c r="B48" s="450" t="s">
        <v>311</v>
      </c>
      <c r="C48" s="600">
        <f t="shared" si="0"/>
        <v>0</v>
      </c>
      <c r="D48" s="458">
        <f>SUM('9.sz.mell'!D51)</f>
        <v>0</v>
      </c>
      <c r="E48" s="458">
        <f>SUM('9.sz.mell'!E51)</f>
        <v>0</v>
      </c>
      <c r="F48" s="601">
        <f>SUM('9.sz.mell'!F51)</f>
        <v>0</v>
      </c>
    </row>
    <row r="49" spans="1:6" s="374" customFormat="1" ht="12" customHeight="1" thickBot="1">
      <c r="A49" s="8" t="s">
        <v>307</v>
      </c>
      <c r="B49" s="451" t="s">
        <v>312</v>
      </c>
      <c r="C49" s="605">
        <f t="shared" si="0"/>
        <v>0</v>
      </c>
      <c r="D49" s="459">
        <f>SUM('9.sz.mell'!D52)</f>
        <v>0</v>
      </c>
      <c r="E49" s="459">
        <f>SUM('9.sz.mell'!E52)</f>
        <v>0</v>
      </c>
      <c r="F49" s="606">
        <f>SUM('9.sz.mell'!F52)</f>
        <v>0</v>
      </c>
    </row>
    <row r="50" spans="1:6" s="374" customFormat="1" ht="12" customHeight="1" thickBot="1">
      <c r="A50" s="12" t="s">
        <v>183</v>
      </c>
      <c r="B50" s="452" t="s">
        <v>313</v>
      </c>
      <c r="C50" s="607">
        <f t="shared" si="0"/>
        <v>0</v>
      </c>
      <c r="D50" s="490">
        <f>SUM('9.sz.mell'!D53)</f>
        <v>0</v>
      </c>
      <c r="E50" s="490">
        <f>SUM('9.sz.mell'!E53)</f>
        <v>0</v>
      </c>
      <c r="F50" s="488">
        <f>SUM('9.sz.mell'!F53)</f>
        <v>0</v>
      </c>
    </row>
    <row r="51" spans="1:6" s="374" customFormat="1" ht="12" customHeight="1">
      <c r="A51" s="7" t="s">
        <v>99</v>
      </c>
      <c r="B51" s="449" t="s">
        <v>314</v>
      </c>
      <c r="C51" s="602">
        <f t="shared" si="0"/>
        <v>0</v>
      </c>
      <c r="D51" s="460">
        <f>SUM('9.sz.mell'!D54)</f>
        <v>0</v>
      </c>
      <c r="E51" s="460">
        <f>SUM('9.sz.mell'!E54)</f>
        <v>0</v>
      </c>
      <c r="F51" s="603">
        <f>SUM('9.sz.mell'!F54)</f>
        <v>0</v>
      </c>
    </row>
    <row r="52" spans="1:6" s="374" customFormat="1" ht="12" customHeight="1">
      <c r="A52" s="6" t="s">
        <v>100</v>
      </c>
      <c r="B52" s="450" t="s">
        <v>462</v>
      </c>
      <c r="C52" s="600">
        <f t="shared" si="0"/>
        <v>0</v>
      </c>
      <c r="D52" s="458">
        <f>SUM('9.sz.mell'!D55)</f>
        <v>0</v>
      </c>
      <c r="E52" s="458">
        <f>SUM('9.sz.mell'!E55)</f>
        <v>0</v>
      </c>
      <c r="F52" s="601">
        <f>SUM('9.sz.mell'!F55)</f>
        <v>0</v>
      </c>
    </row>
    <row r="53" spans="1:6" s="374" customFormat="1" ht="12" customHeight="1">
      <c r="A53" s="6" t="s">
        <v>317</v>
      </c>
      <c r="B53" s="450" t="s">
        <v>315</v>
      </c>
      <c r="C53" s="600">
        <f t="shared" si="0"/>
        <v>0</v>
      </c>
      <c r="D53" s="458">
        <f>SUM('9.sz.mell'!D56)</f>
        <v>0</v>
      </c>
      <c r="E53" s="458">
        <f>SUM('9.sz.mell'!E56)</f>
        <v>0</v>
      </c>
      <c r="F53" s="601">
        <f>SUM('9.sz.mell'!F56)</f>
        <v>0</v>
      </c>
    </row>
    <row r="54" spans="1:6" s="374" customFormat="1" ht="12" customHeight="1" thickBot="1">
      <c r="A54" s="8" t="s">
        <v>318</v>
      </c>
      <c r="B54" s="451" t="s">
        <v>316</v>
      </c>
      <c r="C54" s="605">
        <f t="shared" si="0"/>
        <v>0</v>
      </c>
      <c r="D54" s="459">
        <f>SUM('9.sz.mell'!D57)</f>
        <v>0</v>
      </c>
      <c r="E54" s="459">
        <f>SUM('9.sz.mell'!E57)</f>
        <v>0</v>
      </c>
      <c r="F54" s="606">
        <f>SUM('9.sz.mell'!F57)</f>
        <v>0</v>
      </c>
    </row>
    <row r="55" spans="1:6" s="374" customFormat="1" ht="12" customHeight="1" thickBot="1">
      <c r="A55" s="12" t="s">
        <v>25</v>
      </c>
      <c r="B55" s="442" t="s">
        <v>319</v>
      </c>
      <c r="C55" s="607">
        <f t="shared" si="0"/>
        <v>0</v>
      </c>
      <c r="D55" s="490">
        <f>SUM('9.sz.mell'!D58)</f>
        <v>0</v>
      </c>
      <c r="E55" s="490">
        <f>SUM('9.sz.mell'!E58)</f>
        <v>0</v>
      </c>
      <c r="F55" s="488">
        <f>SUM('9.sz.mell'!F58)</f>
        <v>0</v>
      </c>
    </row>
    <row r="56" spans="1:6" s="374" customFormat="1" ht="12" customHeight="1">
      <c r="A56" s="7" t="s">
        <v>184</v>
      </c>
      <c r="B56" s="449" t="s">
        <v>321</v>
      </c>
      <c r="C56" s="602">
        <f t="shared" si="0"/>
        <v>0</v>
      </c>
      <c r="D56" s="460">
        <f>SUM('9.sz.mell'!D59)</f>
        <v>0</v>
      </c>
      <c r="E56" s="460">
        <f>SUM('9.sz.mell'!E59)</f>
        <v>0</v>
      </c>
      <c r="F56" s="603">
        <f>SUM('9.sz.mell'!F59)</f>
        <v>0</v>
      </c>
    </row>
    <row r="57" spans="1:6" s="374" customFormat="1" ht="12" customHeight="1">
      <c r="A57" s="6" t="s">
        <v>185</v>
      </c>
      <c r="B57" s="450" t="s">
        <v>463</v>
      </c>
      <c r="C57" s="600">
        <f t="shared" si="0"/>
        <v>0</v>
      </c>
      <c r="D57" s="458">
        <f>SUM('9.sz.mell'!D60)</f>
        <v>0</v>
      </c>
      <c r="E57" s="458">
        <f>SUM('9.sz.mell'!E60)</f>
        <v>0</v>
      </c>
      <c r="F57" s="601">
        <f>SUM('9.sz.mell'!F60)</f>
        <v>0</v>
      </c>
    </row>
    <row r="58" spans="1:6" s="374" customFormat="1" ht="12" customHeight="1">
      <c r="A58" s="6" t="s">
        <v>235</v>
      </c>
      <c r="B58" s="450" t="s">
        <v>322</v>
      </c>
      <c r="C58" s="600">
        <f t="shared" si="0"/>
        <v>0</v>
      </c>
      <c r="D58" s="458">
        <f>SUM('9.sz.mell'!D61)</f>
        <v>0</v>
      </c>
      <c r="E58" s="458">
        <f>SUM('9.sz.mell'!E61)</f>
        <v>0</v>
      </c>
      <c r="F58" s="601">
        <f>SUM('9.sz.mell'!F61)</f>
        <v>0</v>
      </c>
    </row>
    <row r="59" spans="1:6" s="374" customFormat="1" ht="12" customHeight="1" thickBot="1">
      <c r="A59" s="8" t="s">
        <v>320</v>
      </c>
      <c r="B59" s="451" t="s">
        <v>323</v>
      </c>
      <c r="C59" s="605">
        <f t="shared" si="0"/>
        <v>0</v>
      </c>
      <c r="D59" s="459">
        <f>SUM('9.sz.mell'!D62)</f>
        <v>0</v>
      </c>
      <c r="E59" s="459">
        <f>SUM('9.sz.mell'!E62)</f>
        <v>0</v>
      </c>
      <c r="F59" s="606">
        <f>SUM('9.sz.mell'!F62)</f>
        <v>0</v>
      </c>
    </row>
    <row r="60" spans="1:6" s="374" customFormat="1" ht="12" customHeight="1" thickBot="1">
      <c r="A60" s="12" t="s">
        <v>26</v>
      </c>
      <c r="B60" s="452" t="s">
        <v>324</v>
      </c>
      <c r="C60" s="607">
        <f t="shared" si="0"/>
        <v>130492511</v>
      </c>
      <c r="D60" s="490">
        <f>SUM('9.sz.mell'!D63)</f>
        <v>130492511</v>
      </c>
      <c r="E60" s="490">
        <f>SUM('9.sz.mell'!E63)</f>
        <v>0</v>
      </c>
      <c r="F60" s="488">
        <f>SUM('9.sz.mell'!F63)</f>
        <v>0</v>
      </c>
    </row>
    <row r="61" spans="1:6" s="374" customFormat="1" ht="12" customHeight="1" thickBot="1">
      <c r="A61" s="375" t="s">
        <v>325</v>
      </c>
      <c r="B61" s="442" t="s">
        <v>326</v>
      </c>
      <c r="C61" s="607">
        <f t="shared" si="0"/>
        <v>0</v>
      </c>
      <c r="D61" s="490">
        <f>SUM('9.sz.mell'!D64)</f>
        <v>0</v>
      </c>
      <c r="E61" s="490">
        <f>SUM('9.sz.mell'!E64)</f>
        <v>0</v>
      </c>
      <c r="F61" s="488">
        <f>SUM('9.sz.mell'!F64)</f>
        <v>0</v>
      </c>
    </row>
    <row r="62" spans="1:6" s="374" customFormat="1" ht="12" customHeight="1">
      <c r="A62" s="7" t="s">
        <v>359</v>
      </c>
      <c r="B62" s="449" t="s">
        <v>327</v>
      </c>
      <c r="C62" s="602">
        <f t="shared" si="0"/>
        <v>0</v>
      </c>
      <c r="D62" s="460">
        <f>SUM('9.sz.mell'!D65)</f>
        <v>0</v>
      </c>
      <c r="E62" s="460">
        <f>SUM('9.sz.mell'!E65)</f>
        <v>0</v>
      </c>
      <c r="F62" s="603">
        <f>SUM('9.sz.mell'!F65)</f>
        <v>0</v>
      </c>
    </row>
    <row r="63" spans="1:6" s="374" customFormat="1" ht="12" customHeight="1">
      <c r="A63" s="6" t="s">
        <v>368</v>
      </c>
      <c r="B63" s="450" t="s">
        <v>328</v>
      </c>
      <c r="C63" s="600">
        <f t="shared" si="0"/>
        <v>0</v>
      </c>
      <c r="D63" s="458">
        <f>SUM('9.sz.mell'!D66)</f>
        <v>0</v>
      </c>
      <c r="E63" s="458">
        <f>SUM('9.sz.mell'!E66)</f>
        <v>0</v>
      </c>
      <c r="F63" s="601">
        <f>SUM('9.sz.mell'!F66)</f>
        <v>0</v>
      </c>
    </row>
    <row r="64" spans="1:6" s="374" customFormat="1" ht="12" customHeight="1" thickBot="1">
      <c r="A64" s="8" t="s">
        <v>369</v>
      </c>
      <c r="B64" s="453" t="s">
        <v>329</v>
      </c>
      <c r="C64" s="605">
        <f t="shared" si="0"/>
        <v>0</v>
      </c>
      <c r="D64" s="459">
        <f>SUM('9.sz.mell'!D67)</f>
        <v>0</v>
      </c>
      <c r="E64" s="459">
        <f>SUM('9.sz.mell'!E67)</f>
        <v>0</v>
      </c>
      <c r="F64" s="606">
        <f>SUM('9.sz.mell'!F67)</f>
        <v>0</v>
      </c>
    </row>
    <row r="65" spans="1:6" s="374" customFormat="1" ht="12" customHeight="1" thickBot="1">
      <c r="A65" s="375" t="s">
        <v>330</v>
      </c>
      <c r="B65" s="442" t="s">
        <v>331</v>
      </c>
      <c r="C65" s="607">
        <f t="shared" si="0"/>
        <v>0</v>
      </c>
      <c r="D65" s="490">
        <f>SUM('9.sz.mell'!D68)</f>
        <v>0</v>
      </c>
      <c r="E65" s="490">
        <f>SUM('9.sz.mell'!E68)</f>
        <v>0</v>
      </c>
      <c r="F65" s="488">
        <f>SUM('9.sz.mell'!F68)</f>
        <v>0</v>
      </c>
    </row>
    <row r="66" spans="1:6" s="374" customFormat="1" ht="12" customHeight="1">
      <c r="A66" s="7" t="s">
        <v>154</v>
      </c>
      <c r="B66" s="449" t="s">
        <v>332</v>
      </c>
      <c r="C66" s="602">
        <f t="shared" si="0"/>
        <v>0</v>
      </c>
      <c r="D66" s="460">
        <f>SUM('9.sz.mell'!D69)</f>
        <v>0</v>
      </c>
      <c r="E66" s="460">
        <f>SUM('9.sz.mell'!E69)</f>
        <v>0</v>
      </c>
      <c r="F66" s="603">
        <f>SUM('9.sz.mell'!F69)</f>
        <v>0</v>
      </c>
    </row>
    <row r="67" spans="1:6" s="374" customFormat="1" ht="12" customHeight="1">
      <c r="A67" s="6" t="s">
        <v>155</v>
      </c>
      <c r="B67" s="450" t="s">
        <v>333</v>
      </c>
      <c r="C67" s="600">
        <f t="shared" si="0"/>
        <v>0</v>
      </c>
      <c r="D67" s="458">
        <f>SUM('9.sz.mell'!D70)</f>
        <v>0</v>
      </c>
      <c r="E67" s="458">
        <f>SUM('9.sz.mell'!E70)</f>
        <v>0</v>
      </c>
      <c r="F67" s="601">
        <f>SUM('9.sz.mell'!F70)</f>
        <v>0</v>
      </c>
    </row>
    <row r="68" spans="1:6" s="374" customFormat="1" ht="12" customHeight="1">
      <c r="A68" s="6" t="s">
        <v>360</v>
      </c>
      <c r="B68" s="450" t="s">
        <v>334</v>
      </c>
      <c r="C68" s="600">
        <f t="shared" si="0"/>
        <v>0</v>
      </c>
      <c r="D68" s="458">
        <f>SUM('9.sz.mell'!D71)</f>
        <v>0</v>
      </c>
      <c r="E68" s="458">
        <f>SUM('9.sz.mell'!E71)</f>
        <v>0</v>
      </c>
      <c r="F68" s="601">
        <f>SUM('9.sz.mell'!F71)</f>
        <v>0</v>
      </c>
    </row>
    <row r="69" spans="1:6" s="374" customFormat="1" ht="12" customHeight="1" thickBot="1">
      <c r="A69" s="8" t="s">
        <v>361</v>
      </c>
      <c r="B69" s="451" t="s">
        <v>335</v>
      </c>
      <c r="C69" s="605">
        <f t="shared" si="0"/>
        <v>0</v>
      </c>
      <c r="D69" s="459">
        <f>SUM('9.sz.mell'!D72)</f>
        <v>0</v>
      </c>
      <c r="E69" s="459">
        <f>SUM('9.sz.mell'!E72)</f>
        <v>0</v>
      </c>
      <c r="F69" s="606">
        <f>SUM('9.sz.mell'!F72)</f>
        <v>0</v>
      </c>
    </row>
    <row r="70" spans="1:6" s="374" customFormat="1" ht="12" customHeight="1" thickBot="1">
      <c r="A70" s="375" t="s">
        <v>336</v>
      </c>
      <c r="B70" s="442" t="s">
        <v>337</v>
      </c>
      <c r="C70" s="607">
        <f t="shared" si="0"/>
        <v>0</v>
      </c>
      <c r="D70" s="490">
        <f>SUM('9.sz.mell'!D73)</f>
        <v>0</v>
      </c>
      <c r="E70" s="490">
        <f>SUM('9.sz.mell'!E73)</f>
        <v>0</v>
      </c>
      <c r="F70" s="488">
        <f>SUM('9.sz.mell'!F73)</f>
        <v>0</v>
      </c>
    </row>
    <row r="71" spans="1:6" s="374" customFormat="1" ht="12" customHeight="1">
      <c r="A71" s="7" t="s">
        <v>362</v>
      </c>
      <c r="B71" s="449" t="s">
        <v>338</v>
      </c>
      <c r="C71" s="602">
        <f aca="true" t="shared" si="1" ref="C71:C84">SUM(D71:F71)</f>
        <v>0</v>
      </c>
      <c r="D71" s="460">
        <f>SUM('9.sz.mell'!D74)</f>
        <v>0</v>
      </c>
      <c r="E71" s="460">
        <f>SUM('9.sz.mell'!E74)</f>
        <v>0</v>
      </c>
      <c r="F71" s="603">
        <f>SUM('9.sz.mell'!F74)</f>
        <v>0</v>
      </c>
    </row>
    <row r="72" spans="1:6" s="374" customFormat="1" ht="12" customHeight="1" thickBot="1">
      <c r="A72" s="8" t="s">
        <v>363</v>
      </c>
      <c r="B72" s="451" t="s">
        <v>339</v>
      </c>
      <c r="C72" s="605">
        <f t="shared" si="1"/>
        <v>0</v>
      </c>
      <c r="D72" s="459">
        <f>SUM('9.sz.mell'!D75)</f>
        <v>0</v>
      </c>
      <c r="E72" s="459">
        <f>SUM('9.sz.mell'!E75)</f>
        <v>0</v>
      </c>
      <c r="F72" s="606">
        <f>SUM('9.sz.mell'!F75)</f>
        <v>0</v>
      </c>
    </row>
    <row r="73" spans="1:6" s="374" customFormat="1" ht="12" customHeight="1" thickBot="1">
      <c r="A73" s="375" t="s">
        <v>340</v>
      </c>
      <c r="B73" s="442" t="s">
        <v>341</v>
      </c>
      <c r="C73" s="607">
        <f t="shared" si="1"/>
        <v>2190468</v>
      </c>
      <c r="D73" s="490">
        <f>SUM('9.sz.mell'!D76)</f>
        <v>2190468</v>
      </c>
      <c r="E73" s="490">
        <f>SUM('9.sz.mell'!E76)</f>
        <v>0</v>
      </c>
      <c r="F73" s="488">
        <f>SUM('9.sz.mell'!F76)</f>
        <v>0</v>
      </c>
    </row>
    <row r="74" spans="1:6" s="374" customFormat="1" ht="12" customHeight="1">
      <c r="A74" s="7" t="s">
        <v>364</v>
      </c>
      <c r="B74" s="449" t="s">
        <v>342</v>
      </c>
      <c r="C74" s="602">
        <f t="shared" si="1"/>
        <v>0</v>
      </c>
      <c r="D74" s="460">
        <f>SUM('9.sz.mell'!D77)</f>
        <v>0</v>
      </c>
      <c r="E74" s="460">
        <f>SUM('9.sz.mell'!E77)</f>
        <v>0</v>
      </c>
      <c r="F74" s="603">
        <f>SUM('9.sz.mell'!F77)</f>
        <v>0</v>
      </c>
    </row>
    <row r="75" spans="1:6" s="374" customFormat="1" ht="12" customHeight="1">
      <c r="A75" s="6" t="s">
        <v>365</v>
      </c>
      <c r="B75" s="450" t="s">
        <v>343</v>
      </c>
      <c r="C75" s="600">
        <f t="shared" si="1"/>
        <v>0</v>
      </c>
      <c r="D75" s="458">
        <f>SUM('9.sz.mell'!D78)</f>
        <v>0</v>
      </c>
      <c r="E75" s="458">
        <f>SUM('9.sz.mell'!E78)</f>
        <v>0</v>
      </c>
      <c r="F75" s="601">
        <f>SUM('9.sz.mell'!F78)</f>
        <v>0</v>
      </c>
    </row>
    <row r="76" spans="1:6" s="374" customFormat="1" ht="12" customHeight="1" thickBot="1">
      <c r="A76" s="8" t="s">
        <v>366</v>
      </c>
      <c r="B76" s="451" t="s">
        <v>344</v>
      </c>
      <c r="C76" s="605">
        <f t="shared" si="1"/>
        <v>2190468</v>
      </c>
      <c r="D76" s="459">
        <f>SUM('9.sz.mell'!D79)</f>
        <v>2190468</v>
      </c>
      <c r="E76" s="459">
        <f>SUM('9.sz.mell'!E79)</f>
        <v>0</v>
      </c>
      <c r="F76" s="606">
        <f>SUM('9.sz.mell'!F79)</f>
        <v>0</v>
      </c>
    </row>
    <row r="77" spans="1:6" s="374" customFormat="1" ht="12" customHeight="1" thickBot="1">
      <c r="A77" s="375" t="s">
        <v>345</v>
      </c>
      <c r="B77" s="442" t="s">
        <v>367</v>
      </c>
      <c r="C77" s="607">
        <f t="shared" si="1"/>
        <v>0</v>
      </c>
      <c r="D77" s="490">
        <f>SUM('9.sz.mell'!D80)</f>
        <v>0</v>
      </c>
      <c r="E77" s="490">
        <f>SUM('9.sz.mell'!E80)</f>
        <v>0</v>
      </c>
      <c r="F77" s="488">
        <f>SUM('9.sz.mell'!F80)</f>
        <v>0</v>
      </c>
    </row>
    <row r="78" spans="1:6" s="374" customFormat="1" ht="12" customHeight="1">
      <c r="A78" s="376" t="s">
        <v>346</v>
      </c>
      <c r="B78" s="449" t="s">
        <v>347</v>
      </c>
      <c r="C78" s="602">
        <f t="shared" si="1"/>
        <v>0</v>
      </c>
      <c r="D78" s="460">
        <f>SUM('9.sz.mell'!D81)</f>
        <v>0</v>
      </c>
      <c r="E78" s="460">
        <f>SUM('9.sz.mell'!E81)</f>
        <v>0</v>
      </c>
      <c r="F78" s="603">
        <f>SUM('9.sz.mell'!F81)</f>
        <v>0</v>
      </c>
    </row>
    <row r="79" spans="1:6" s="374" customFormat="1" ht="12" customHeight="1">
      <c r="A79" s="377" t="s">
        <v>348</v>
      </c>
      <c r="B79" s="450" t="s">
        <v>349</v>
      </c>
      <c r="C79" s="600">
        <f t="shared" si="1"/>
        <v>0</v>
      </c>
      <c r="D79" s="458">
        <f>SUM('9.sz.mell'!D82)</f>
        <v>0</v>
      </c>
      <c r="E79" s="458">
        <f>SUM('9.sz.mell'!E82)</f>
        <v>0</v>
      </c>
      <c r="F79" s="601">
        <f>SUM('9.sz.mell'!F82)</f>
        <v>0</v>
      </c>
    </row>
    <row r="80" spans="1:6" s="374" customFormat="1" ht="12" customHeight="1">
      <c r="A80" s="377" t="s">
        <v>350</v>
      </c>
      <c r="B80" s="450" t="s">
        <v>351</v>
      </c>
      <c r="C80" s="600">
        <f t="shared" si="1"/>
        <v>0</v>
      </c>
      <c r="D80" s="458">
        <f>SUM('9.sz.mell'!D83)</f>
        <v>0</v>
      </c>
      <c r="E80" s="458">
        <f>SUM('9.sz.mell'!E83)</f>
        <v>0</v>
      </c>
      <c r="F80" s="601">
        <f>SUM('9.sz.mell'!F83)</f>
        <v>0</v>
      </c>
    </row>
    <row r="81" spans="1:6" s="374" customFormat="1" ht="12" customHeight="1" thickBot="1">
      <c r="A81" s="378" t="s">
        <v>352</v>
      </c>
      <c r="B81" s="451" t="s">
        <v>353</v>
      </c>
      <c r="C81" s="605">
        <f t="shared" si="1"/>
        <v>0</v>
      </c>
      <c r="D81" s="459">
        <f>SUM('9.sz.mell'!D84)</f>
        <v>0</v>
      </c>
      <c r="E81" s="459">
        <f>SUM('9.sz.mell'!E84)</f>
        <v>0</v>
      </c>
      <c r="F81" s="606">
        <f>SUM('9.sz.mell'!F84)</f>
        <v>0</v>
      </c>
    </row>
    <row r="82" spans="1:6" s="374" customFormat="1" ht="13.5" customHeight="1" thickBot="1">
      <c r="A82" s="375" t="s">
        <v>354</v>
      </c>
      <c r="B82" s="442" t="s">
        <v>355</v>
      </c>
      <c r="C82" s="607">
        <f t="shared" si="1"/>
        <v>0</v>
      </c>
      <c r="D82" s="490">
        <f>SUM('9.sz.mell'!D85)</f>
        <v>0</v>
      </c>
      <c r="E82" s="490">
        <f>SUM('9.sz.mell'!E85)</f>
        <v>0</v>
      </c>
      <c r="F82" s="488">
        <f>SUM('9.sz.mell'!F85)</f>
        <v>0</v>
      </c>
    </row>
    <row r="83" spans="1:6" s="374" customFormat="1" ht="15.75" customHeight="1" thickBot="1">
      <c r="A83" s="375" t="s">
        <v>356</v>
      </c>
      <c r="B83" s="454" t="s">
        <v>357</v>
      </c>
      <c r="C83" s="607">
        <f t="shared" si="1"/>
        <v>2190468</v>
      </c>
      <c r="D83" s="490">
        <f>SUM('9.sz.mell'!D86)</f>
        <v>2190468</v>
      </c>
      <c r="E83" s="490">
        <f>SUM('9.sz.mell'!E86)</f>
        <v>0</v>
      </c>
      <c r="F83" s="488">
        <f>SUM('9.sz.mell'!F86)</f>
        <v>0</v>
      </c>
    </row>
    <row r="84" spans="1:6" s="374" customFormat="1" ht="16.5" customHeight="1" thickBot="1">
      <c r="A84" s="379" t="s">
        <v>370</v>
      </c>
      <c r="B84" s="444" t="s">
        <v>358</v>
      </c>
      <c r="C84" s="608">
        <f t="shared" si="1"/>
        <v>132682979</v>
      </c>
      <c r="D84" s="609">
        <f>SUM('9.sz.mell'!D87)</f>
        <v>132682979</v>
      </c>
      <c r="E84" s="609">
        <f>SUM('9.sz.mell'!E87)</f>
        <v>0</v>
      </c>
      <c r="F84" s="610">
        <f>SUM('9.sz.mell'!F87)</f>
        <v>0</v>
      </c>
    </row>
    <row r="85" spans="1:6" s="374" customFormat="1" ht="16.5" customHeight="1">
      <c r="A85" s="493"/>
      <c r="B85" s="493"/>
      <c r="C85" s="494"/>
      <c r="D85" s="494"/>
      <c r="E85" s="494"/>
      <c r="F85" s="494"/>
    </row>
    <row r="86" spans="1:6" ht="16.5" customHeight="1">
      <c r="A86" s="733" t="s">
        <v>47</v>
      </c>
      <c r="B86" s="733"/>
      <c r="C86" s="733"/>
      <c r="D86" s="734"/>
      <c r="E86" s="734"/>
      <c r="F86" s="734"/>
    </row>
    <row r="87" spans="1:5" s="380" customFormat="1" ht="16.5" customHeight="1" thickBot="1">
      <c r="A87" s="737" t="s">
        <v>157</v>
      </c>
      <c r="B87" s="737"/>
      <c r="C87" s="445"/>
      <c r="E87" s="445" t="s">
        <v>234</v>
      </c>
    </row>
    <row r="88" spans="1:6" ht="51" customHeight="1" thickBot="1">
      <c r="A88" s="14" t="s">
        <v>70</v>
      </c>
      <c r="B88" s="15" t="s">
        <v>48</v>
      </c>
      <c r="C88" s="437" t="s">
        <v>558</v>
      </c>
      <c r="D88" s="481" t="s">
        <v>554</v>
      </c>
      <c r="E88" s="474" t="s">
        <v>555</v>
      </c>
      <c r="F88" s="474" t="s">
        <v>556</v>
      </c>
    </row>
    <row r="89" spans="1:6" s="373" customFormat="1" ht="12" customHeight="1" thickBot="1">
      <c r="A89" s="446">
        <v>1</v>
      </c>
      <c r="B89" s="447">
        <v>2</v>
      </c>
      <c r="C89" s="475">
        <v>3</v>
      </c>
      <c r="D89" s="492">
        <v>4</v>
      </c>
      <c r="E89" s="476">
        <v>5</v>
      </c>
      <c r="F89" s="491">
        <v>6</v>
      </c>
    </row>
    <row r="90" spans="1:6" ht="12" customHeight="1" thickBot="1">
      <c r="A90" s="13" t="s">
        <v>18</v>
      </c>
      <c r="B90" s="448" t="s">
        <v>373</v>
      </c>
      <c r="C90" s="644">
        <f>SUM('9.sz.mell'!C91)</f>
        <v>127468099</v>
      </c>
      <c r="D90" s="644">
        <f>SUM('9.sz.mell'!D91)</f>
        <v>127468099</v>
      </c>
      <c r="E90" s="644">
        <f>SUM('9.sz.mell'!E91)</f>
        <v>0</v>
      </c>
      <c r="F90" s="644">
        <f>SUM('9.sz.mell'!F91)</f>
        <v>0</v>
      </c>
    </row>
    <row r="91" spans="1:6" ht="12" customHeight="1">
      <c r="A91" s="9" t="s">
        <v>101</v>
      </c>
      <c r="B91" s="461" t="s">
        <v>49</v>
      </c>
      <c r="C91" s="645">
        <f>SUM('9.sz.mell'!C92)</f>
        <v>68153078</v>
      </c>
      <c r="D91" s="646">
        <f>SUM('9.sz.mell'!D92)</f>
        <v>68153078</v>
      </c>
      <c r="E91" s="646">
        <f>SUM('9.sz.mell'!E92)</f>
        <v>0</v>
      </c>
      <c r="F91" s="647">
        <f>SUM('9.sz.mell'!F92)</f>
        <v>0</v>
      </c>
    </row>
    <row r="92" spans="1:6" ht="12" customHeight="1">
      <c r="A92" s="6" t="s">
        <v>102</v>
      </c>
      <c r="B92" s="462" t="s">
        <v>186</v>
      </c>
      <c r="C92" s="648">
        <f>SUM('9.sz.mell'!C93)</f>
        <v>11626902</v>
      </c>
      <c r="D92" s="649">
        <f>SUM('9.sz.mell'!D93)</f>
        <v>11626902</v>
      </c>
      <c r="E92" s="649">
        <f>SUM('9.sz.mell'!E93)</f>
        <v>0</v>
      </c>
      <c r="F92" s="650">
        <f>SUM('9.sz.mell'!F93)</f>
        <v>0</v>
      </c>
    </row>
    <row r="93" spans="1:6" ht="12" customHeight="1">
      <c r="A93" s="6" t="s">
        <v>103</v>
      </c>
      <c r="B93" s="462" t="s">
        <v>144</v>
      </c>
      <c r="C93" s="648">
        <f>SUM('9.sz.mell'!C94)</f>
        <v>37091715</v>
      </c>
      <c r="D93" s="649">
        <f>SUM('9.sz.mell'!D94)</f>
        <v>37091715</v>
      </c>
      <c r="E93" s="649">
        <f>SUM('9.sz.mell'!E94)</f>
        <v>0</v>
      </c>
      <c r="F93" s="650">
        <f>SUM('9.sz.mell'!F94)</f>
        <v>0</v>
      </c>
    </row>
    <row r="94" spans="1:6" ht="12" customHeight="1">
      <c r="A94" s="6" t="s">
        <v>104</v>
      </c>
      <c r="B94" s="463" t="s">
        <v>187</v>
      </c>
      <c r="C94" s="648">
        <f>SUM('9.sz.mell'!C95)</f>
        <v>6677000</v>
      </c>
      <c r="D94" s="649">
        <f>SUM('9.sz.mell'!D95)</f>
        <v>6677000</v>
      </c>
      <c r="E94" s="649">
        <f>SUM('9.sz.mell'!E95)</f>
        <v>0</v>
      </c>
      <c r="F94" s="650">
        <f>SUM('9.sz.mell'!F95)</f>
        <v>0</v>
      </c>
    </row>
    <row r="95" spans="1:6" ht="12" customHeight="1">
      <c r="A95" s="6" t="s">
        <v>115</v>
      </c>
      <c r="B95" s="11" t="s">
        <v>188</v>
      </c>
      <c r="C95" s="648">
        <f>SUM('9.sz.mell'!C96)</f>
        <v>3919404</v>
      </c>
      <c r="D95" s="649">
        <f>SUM('9.sz.mell'!D96)</f>
        <v>3919404</v>
      </c>
      <c r="E95" s="649">
        <f>SUM('9.sz.mell'!E96)</f>
        <v>0</v>
      </c>
      <c r="F95" s="650">
        <f>SUM('9.sz.mell'!F96)</f>
        <v>0</v>
      </c>
    </row>
    <row r="96" spans="1:6" ht="12" customHeight="1">
      <c r="A96" s="6" t="s">
        <v>105</v>
      </c>
      <c r="B96" s="462" t="s">
        <v>374</v>
      </c>
      <c r="C96" s="648">
        <f>SUM('9.sz.mell'!C97)</f>
        <v>0</v>
      </c>
      <c r="D96" s="649">
        <f>SUM('9.sz.mell'!D97)</f>
        <v>0</v>
      </c>
      <c r="E96" s="649">
        <f>SUM('9.sz.mell'!E97)</f>
        <v>0</v>
      </c>
      <c r="F96" s="650">
        <f>SUM('9.sz.mell'!F97)</f>
        <v>0</v>
      </c>
    </row>
    <row r="97" spans="1:6" ht="12" customHeight="1">
      <c r="A97" s="6" t="s">
        <v>106</v>
      </c>
      <c r="B97" s="464" t="s">
        <v>375</v>
      </c>
      <c r="C97" s="648">
        <f>SUM('9.sz.mell'!C98)</f>
        <v>0</v>
      </c>
      <c r="D97" s="649">
        <f>SUM('9.sz.mell'!D98)</f>
        <v>0</v>
      </c>
      <c r="E97" s="649">
        <f>SUM('9.sz.mell'!E98)</f>
        <v>0</v>
      </c>
      <c r="F97" s="650">
        <f>SUM('9.sz.mell'!F98)</f>
        <v>0</v>
      </c>
    </row>
    <row r="98" spans="1:6" ht="12" customHeight="1">
      <c r="A98" s="6" t="s">
        <v>116</v>
      </c>
      <c r="B98" s="465" t="s">
        <v>376</v>
      </c>
      <c r="C98" s="648">
        <f>SUM('9.sz.mell'!C99)</f>
        <v>0</v>
      </c>
      <c r="D98" s="649">
        <f>SUM('9.sz.mell'!D99)</f>
        <v>0</v>
      </c>
      <c r="E98" s="649">
        <f>SUM('9.sz.mell'!E99)</f>
        <v>0</v>
      </c>
      <c r="F98" s="650">
        <f>SUM('9.sz.mell'!F99)</f>
        <v>0</v>
      </c>
    </row>
    <row r="99" spans="1:6" ht="12" customHeight="1">
      <c r="A99" s="6" t="s">
        <v>117</v>
      </c>
      <c r="B99" s="465" t="s">
        <v>377</v>
      </c>
      <c r="C99" s="648">
        <f>SUM('9.sz.mell'!C100)</f>
        <v>0</v>
      </c>
      <c r="D99" s="649">
        <f>SUM('9.sz.mell'!D100)</f>
        <v>0</v>
      </c>
      <c r="E99" s="649">
        <f>SUM('9.sz.mell'!E100)</f>
        <v>0</v>
      </c>
      <c r="F99" s="650">
        <f>SUM('9.sz.mell'!F100)</f>
        <v>0</v>
      </c>
    </row>
    <row r="100" spans="1:6" ht="12" customHeight="1">
      <c r="A100" s="6" t="s">
        <v>118</v>
      </c>
      <c r="B100" s="464" t="s">
        <v>378</v>
      </c>
      <c r="C100" s="648">
        <f>SUM('9.sz.mell'!C101)</f>
        <v>3819404</v>
      </c>
      <c r="D100" s="649">
        <f>SUM('9.sz.mell'!D101)</f>
        <v>3819404</v>
      </c>
      <c r="E100" s="649">
        <f>SUM('9.sz.mell'!E101)</f>
        <v>0</v>
      </c>
      <c r="F100" s="650">
        <f>SUM('9.sz.mell'!F101)</f>
        <v>0</v>
      </c>
    </row>
    <row r="101" spans="1:6" ht="12" customHeight="1">
      <c r="A101" s="6" t="s">
        <v>119</v>
      </c>
      <c r="B101" s="464" t="s">
        <v>379</v>
      </c>
      <c r="C101" s="648">
        <f>SUM('9.sz.mell'!C102)</f>
        <v>0</v>
      </c>
      <c r="D101" s="649">
        <f>SUM('9.sz.mell'!D102)</f>
        <v>0</v>
      </c>
      <c r="E101" s="649">
        <f>SUM('9.sz.mell'!E102)</f>
        <v>0</v>
      </c>
      <c r="F101" s="650">
        <f>SUM('9.sz.mell'!F102)</f>
        <v>0</v>
      </c>
    </row>
    <row r="102" spans="1:6" ht="12" customHeight="1">
      <c r="A102" s="6" t="s">
        <v>121</v>
      </c>
      <c r="B102" s="465" t="s">
        <v>380</v>
      </c>
      <c r="C102" s="648">
        <f>SUM('9.sz.mell'!C103)</f>
        <v>0</v>
      </c>
      <c r="D102" s="649">
        <f>SUM('9.sz.mell'!D103)</f>
        <v>0</v>
      </c>
      <c r="E102" s="649">
        <f>SUM('9.sz.mell'!E103)</f>
        <v>0</v>
      </c>
      <c r="F102" s="650">
        <f>SUM('9.sz.mell'!F103)</f>
        <v>0</v>
      </c>
    </row>
    <row r="103" spans="1:6" ht="12" customHeight="1">
      <c r="A103" s="5" t="s">
        <v>189</v>
      </c>
      <c r="B103" s="466" t="s">
        <v>381</v>
      </c>
      <c r="C103" s="648">
        <f>SUM('9.sz.mell'!C104)</f>
        <v>0</v>
      </c>
      <c r="D103" s="649">
        <f>SUM('9.sz.mell'!D104)</f>
        <v>0</v>
      </c>
      <c r="E103" s="649">
        <f>SUM('9.sz.mell'!E104)</f>
        <v>0</v>
      </c>
      <c r="F103" s="650">
        <f>SUM('9.sz.mell'!F104)</f>
        <v>0</v>
      </c>
    </row>
    <row r="104" spans="1:6" ht="12" customHeight="1">
      <c r="A104" s="6" t="s">
        <v>371</v>
      </c>
      <c r="B104" s="466" t="s">
        <v>382</v>
      </c>
      <c r="C104" s="648">
        <f>SUM('9.sz.mell'!C105)</f>
        <v>0</v>
      </c>
      <c r="D104" s="649">
        <f>SUM('9.sz.mell'!D105)</f>
        <v>0</v>
      </c>
      <c r="E104" s="649">
        <f>SUM('9.sz.mell'!E105)</f>
        <v>0</v>
      </c>
      <c r="F104" s="650">
        <f>SUM('9.sz.mell'!F105)</f>
        <v>0</v>
      </c>
    </row>
    <row r="105" spans="1:6" ht="12" customHeight="1" thickBot="1">
      <c r="A105" s="10" t="s">
        <v>372</v>
      </c>
      <c r="B105" s="467" t="s">
        <v>383</v>
      </c>
      <c r="C105" s="651">
        <f>SUM('9.sz.mell'!C106)</f>
        <v>100000</v>
      </c>
      <c r="D105" s="652">
        <f>SUM('9.sz.mell'!D106)</f>
        <v>100000</v>
      </c>
      <c r="E105" s="652">
        <f>SUM('9.sz.mell'!E106)</f>
        <v>0</v>
      </c>
      <c r="F105" s="653">
        <f>SUM('9.sz.mell'!F106)</f>
        <v>0</v>
      </c>
    </row>
    <row r="106" spans="1:6" ht="12" customHeight="1" thickBot="1">
      <c r="A106" s="12" t="s">
        <v>19</v>
      </c>
      <c r="B106" s="455" t="s">
        <v>384</v>
      </c>
      <c r="C106" s="657">
        <f>SUM('9.sz.mell'!C107)</f>
        <v>0</v>
      </c>
      <c r="D106" s="658">
        <f>SUM('9.sz.mell'!D107)</f>
        <v>0</v>
      </c>
      <c r="E106" s="658">
        <f>SUM('9.sz.mell'!E107)</f>
        <v>0</v>
      </c>
      <c r="F106" s="659">
        <f>SUM('9.sz.mell'!F107)</f>
        <v>0</v>
      </c>
    </row>
    <row r="107" spans="1:6" ht="12" customHeight="1">
      <c r="A107" s="7" t="s">
        <v>107</v>
      </c>
      <c r="B107" s="462" t="s">
        <v>233</v>
      </c>
      <c r="C107" s="654">
        <f>SUM('9.sz.mell'!C108)</f>
        <v>0</v>
      </c>
      <c r="D107" s="655">
        <f>SUM('9.sz.mell'!D108)</f>
        <v>0</v>
      </c>
      <c r="E107" s="655">
        <f>SUM('9.sz.mell'!E108)</f>
        <v>0</v>
      </c>
      <c r="F107" s="656">
        <f>SUM('9.sz.mell'!F108)</f>
        <v>0</v>
      </c>
    </row>
    <row r="108" spans="1:6" ht="12" customHeight="1">
      <c r="A108" s="7" t="s">
        <v>108</v>
      </c>
      <c r="B108" s="468" t="s">
        <v>388</v>
      </c>
      <c r="C108" s="648">
        <f>SUM('9.sz.mell'!C109)</f>
        <v>0</v>
      </c>
      <c r="D108" s="649">
        <f>SUM('9.sz.mell'!D109)</f>
        <v>0</v>
      </c>
      <c r="E108" s="649">
        <f>SUM('9.sz.mell'!E109)</f>
        <v>0</v>
      </c>
      <c r="F108" s="650">
        <f>SUM('9.sz.mell'!F109)</f>
        <v>0</v>
      </c>
    </row>
    <row r="109" spans="1:6" ht="12" customHeight="1">
      <c r="A109" s="7" t="s">
        <v>109</v>
      </c>
      <c r="B109" s="468" t="s">
        <v>190</v>
      </c>
      <c r="C109" s="648">
        <f>SUM('9.sz.mell'!C110)</f>
        <v>0</v>
      </c>
      <c r="D109" s="649">
        <f>SUM('9.sz.mell'!D110)</f>
        <v>0</v>
      </c>
      <c r="E109" s="649">
        <f>SUM('9.sz.mell'!E110)</f>
        <v>0</v>
      </c>
      <c r="F109" s="650">
        <f>SUM('9.sz.mell'!F110)</f>
        <v>0</v>
      </c>
    </row>
    <row r="110" spans="1:6" ht="12" customHeight="1">
      <c r="A110" s="7" t="s">
        <v>110</v>
      </c>
      <c r="B110" s="468" t="s">
        <v>389</v>
      </c>
      <c r="C110" s="648">
        <f>SUM('9.sz.mell'!C111)</f>
        <v>0</v>
      </c>
      <c r="D110" s="649">
        <f>SUM('9.sz.mell'!D111)</f>
        <v>0</v>
      </c>
      <c r="E110" s="649">
        <f>SUM('9.sz.mell'!E111)</f>
        <v>0</v>
      </c>
      <c r="F110" s="650">
        <f>SUM('9.sz.mell'!F111)</f>
        <v>0</v>
      </c>
    </row>
    <row r="111" spans="1:6" ht="12" customHeight="1">
      <c r="A111" s="7" t="s">
        <v>111</v>
      </c>
      <c r="B111" s="469" t="s">
        <v>236</v>
      </c>
      <c r="C111" s="648">
        <f>SUM('9.sz.mell'!C112)</f>
        <v>0</v>
      </c>
      <c r="D111" s="649">
        <f>SUM('9.sz.mell'!D112)</f>
        <v>0</v>
      </c>
      <c r="E111" s="649">
        <f>SUM('9.sz.mell'!E112)</f>
        <v>0</v>
      </c>
      <c r="F111" s="650">
        <f>SUM('9.sz.mell'!F112)</f>
        <v>0</v>
      </c>
    </row>
    <row r="112" spans="1:6" ht="12" customHeight="1">
      <c r="A112" s="7" t="s">
        <v>120</v>
      </c>
      <c r="B112" s="470" t="s">
        <v>464</v>
      </c>
      <c r="C112" s="648">
        <f>SUM('9.sz.mell'!C113)</f>
        <v>0</v>
      </c>
      <c r="D112" s="649">
        <f>SUM('9.sz.mell'!D113)</f>
        <v>0</v>
      </c>
      <c r="E112" s="649">
        <f>SUM('9.sz.mell'!E113)</f>
        <v>0</v>
      </c>
      <c r="F112" s="650">
        <f>SUM('9.sz.mell'!F113)</f>
        <v>0</v>
      </c>
    </row>
    <row r="113" spans="1:6" ht="12" customHeight="1">
      <c r="A113" s="7" t="s">
        <v>122</v>
      </c>
      <c r="B113" s="471" t="s">
        <v>394</v>
      </c>
      <c r="C113" s="648">
        <f>SUM('9.sz.mell'!C114)</f>
        <v>0</v>
      </c>
      <c r="D113" s="649">
        <f>SUM('9.sz.mell'!D114)</f>
        <v>0</v>
      </c>
      <c r="E113" s="649">
        <f>SUM('9.sz.mell'!E114)</f>
        <v>0</v>
      </c>
      <c r="F113" s="650">
        <f>SUM('9.sz.mell'!F114)</f>
        <v>0</v>
      </c>
    </row>
    <row r="114" spans="1:6" ht="22.5">
      <c r="A114" s="7" t="s">
        <v>191</v>
      </c>
      <c r="B114" s="465" t="s">
        <v>377</v>
      </c>
      <c r="C114" s="648">
        <f>SUM('9.sz.mell'!C115)</f>
        <v>0</v>
      </c>
      <c r="D114" s="649">
        <f>SUM('9.sz.mell'!D115)</f>
        <v>0</v>
      </c>
      <c r="E114" s="649">
        <f>SUM('9.sz.mell'!E115)</f>
        <v>0</v>
      </c>
      <c r="F114" s="650">
        <f>SUM('9.sz.mell'!F115)</f>
        <v>0</v>
      </c>
    </row>
    <row r="115" spans="1:6" ht="12" customHeight="1">
      <c r="A115" s="7" t="s">
        <v>192</v>
      </c>
      <c r="B115" s="465" t="s">
        <v>393</v>
      </c>
      <c r="C115" s="648">
        <f>SUM('9.sz.mell'!C116)</f>
        <v>0</v>
      </c>
      <c r="D115" s="649">
        <f>SUM('9.sz.mell'!D116)</f>
        <v>0</v>
      </c>
      <c r="E115" s="649">
        <f>SUM('9.sz.mell'!E116)</f>
        <v>0</v>
      </c>
      <c r="F115" s="650">
        <f>SUM('9.sz.mell'!F116)</f>
        <v>0</v>
      </c>
    </row>
    <row r="116" spans="1:6" ht="12" customHeight="1">
      <c r="A116" s="7" t="s">
        <v>193</v>
      </c>
      <c r="B116" s="465" t="s">
        <v>392</v>
      </c>
      <c r="C116" s="648">
        <f>SUM('9.sz.mell'!C117)</f>
        <v>0</v>
      </c>
      <c r="D116" s="649">
        <f>SUM('9.sz.mell'!D117)</f>
        <v>0</v>
      </c>
      <c r="E116" s="649">
        <f>SUM('9.sz.mell'!E117)</f>
        <v>0</v>
      </c>
      <c r="F116" s="650">
        <f>SUM('9.sz.mell'!F117)</f>
        <v>0</v>
      </c>
    </row>
    <row r="117" spans="1:6" ht="12" customHeight="1">
      <c r="A117" s="7" t="s">
        <v>385</v>
      </c>
      <c r="B117" s="465" t="s">
        <v>380</v>
      </c>
      <c r="C117" s="648">
        <f>SUM('9.sz.mell'!C118)</f>
        <v>0</v>
      </c>
      <c r="D117" s="649">
        <f>SUM('9.sz.mell'!D118)</f>
        <v>0</v>
      </c>
      <c r="E117" s="649">
        <f>SUM('9.sz.mell'!E118)</f>
        <v>0</v>
      </c>
      <c r="F117" s="650">
        <f>SUM('9.sz.mell'!F118)</f>
        <v>0</v>
      </c>
    </row>
    <row r="118" spans="1:6" ht="12" customHeight="1">
      <c r="A118" s="7" t="s">
        <v>386</v>
      </c>
      <c r="B118" s="465" t="s">
        <v>391</v>
      </c>
      <c r="C118" s="648">
        <f>SUM('9.sz.mell'!C119)</f>
        <v>0</v>
      </c>
      <c r="D118" s="649">
        <f>SUM('9.sz.mell'!D119)</f>
        <v>0</v>
      </c>
      <c r="E118" s="649">
        <f>SUM('9.sz.mell'!E119)</f>
        <v>0</v>
      </c>
      <c r="F118" s="650">
        <f>SUM('9.sz.mell'!F119)</f>
        <v>0</v>
      </c>
    </row>
    <row r="119" spans="1:6" ht="16.5" thickBot="1">
      <c r="A119" s="5" t="s">
        <v>387</v>
      </c>
      <c r="B119" s="465" t="s">
        <v>390</v>
      </c>
      <c r="C119" s="651">
        <f>SUM('9.sz.mell'!C120)</f>
        <v>0</v>
      </c>
      <c r="D119" s="652">
        <f>SUM('9.sz.mell'!D120)</f>
        <v>0</v>
      </c>
      <c r="E119" s="652">
        <f>SUM('9.sz.mell'!E120)</f>
        <v>0</v>
      </c>
      <c r="F119" s="653">
        <f>SUM('9.sz.mell'!F120)</f>
        <v>0</v>
      </c>
    </row>
    <row r="120" spans="1:6" ht="12" customHeight="1" thickBot="1">
      <c r="A120" s="12" t="s">
        <v>20</v>
      </c>
      <c r="B120" s="456" t="s">
        <v>395</v>
      </c>
      <c r="C120" s="657">
        <f>SUM('9.sz.mell'!C121)</f>
        <v>1888488</v>
      </c>
      <c r="D120" s="658">
        <f>SUM('9.sz.mell'!D121)</f>
        <v>1888488</v>
      </c>
      <c r="E120" s="658">
        <f>SUM('9.sz.mell'!E121)</f>
        <v>0</v>
      </c>
      <c r="F120" s="659">
        <f>SUM('9.sz.mell'!F121)</f>
        <v>0</v>
      </c>
    </row>
    <row r="121" spans="1:6" ht="12" customHeight="1">
      <c r="A121" s="7" t="s">
        <v>90</v>
      </c>
      <c r="B121" s="472" t="s">
        <v>59</v>
      </c>
      <c r="C121" s="654">
        <f>SUM('9.sz.mell'!C122)</f>
        <v>1888488</v>
      </c>
      <c r="D121" s="655">
        <f>SUM('9.sz.mell'!D122)</f>
        <v>1888488</v>
      </c>
      <c r="E121" s="655">
        <f>SUM('9.sz.mell'!E122)</f>
        <v>0</v>
      </c>
      <c r="F121" s="656">
        <f>SUM('9.sz.mell'!F122)</f>
        <v>0</v>
      </c>
    </row>
    <row r="122" spans="1:6" ht="12" customHeight="1" thickBot="1">
      <c r="A122" s="8" t="s">
        <v>91</v>
      </c>
      <c r="B122" s="468" t="s">
        <v>60</v>
      </c>
      <c r="C122" s="651">
        <f>SUM('9.sz.mell'!C123)</f>
        <v>0</v>
      </c>
      <c r="D122" s="652">
        <f>SUM('9.sz.mell'!D123)</f>
        <v>0</v>
      </c>
      <c r="E122" s="652">
        <f>SUM('9.sz.mell'!E123)</f>
        <v>0</v>
      </c>
      <c r="F122" s="653">
        <f>SUM('9.sz.mell'!F123)</f>
        <v>0</v>
      </c>
    </row>
    <row r="123" spans="1:6" ht="12" customHeight="1" thickBot="1">
      <c r="A123" s="12" t="s">
        <v>21</v>
      </c>
      <c r="B123" s="456" t="s">
        <v>396</v>
      </c>
      <c r="C123" s="657">
        <f>SUM('9.sz.mell'!C124)</f>
        <v>129356587</v>
      </c>
      <c r="D123" s="658">
        <f>SUM('9.sz.mell'!D124)</f>
        <v>129356587</v>
      </c>
      <c r="E123" s="658">
        <f>SUM('9.sz.mell'!E124)</f>
        <v>0</v>
      </c>
      <c r="F123" s="659">
        <f>SUM('9.sz.mell'!F124)</f>
        <v>0</v>
      </c>
    </row>
    <row r="124" spans="1:6" ht="12" customHeight="1" thickBot="1">
      <c r="A124" s="12" t="s">
        <v>22</v>
      </c>
      <c r="B124" s="456" t="s">
        <v>397</v>
      </c>
      <c r="C124" s="657">
        <f>SUM('9.sz.mell'!C125)</f>
        <v>0</v>
      </c>
      <c r="D124" s="658">
        <f>SUM('9.sz.mell'!D125)</f>
        <v>0</v>
      </c>
      <c r="E124" s="658">
        <f>SUM('9.sz.mell'!E125)</f>
        <v>0</v>
      </c>
      <c r="F124" s="659">
        <f>SUM('9.sz.mell'!F125)</f>
        <v>0</v>
      </c>
    </row>
    <row r="125" spans="1:6" ht="12" customHeight="1">
      <c r="A125" s="7" t="s">
        <v>94</v>
      </c>
      <c r="B125" s="472" t="s">
        <v>398</v>
      </c>
      <c r="C125" s="654">
        <f>SUM('9.sz.mell'!C126)</f>
        <v>0</v>
      </c>
      <c r="D125" s="655">
        <f>SUM('9.sz.mell'!D126)</f>
        <v>0</v>
      </c>
      <c r="E125" s="655">
        <f>SUM('9.sz.mell'!E126)</f>
        <v>0</v>
      </c>
      <c r="F125" s="656">
        <f>SUM('9.sz.mell'!F126)</f>
        <v>0</v>
      </c>
    </row>
    <row r="126" spans="1:6" ht="12" customHeight="1">
      <c r="A126" s="7" t="s">
        <v>95</v>
      </c>
      <c r="B126" s="472" t="s">
        <v>399</v>
      </c>
      <c r="C126" s="648">
        <f>SUM('9.sz.mell'!C127)</f>
        <v>0</v>
      </c>
      <c r="D126" s="649">
        <f>SUM('9.sz.mell'!D127)</f>
        <v>0</v>
      </c>
      <c r="E126" s="649">
        <f>SUM('9.sz.mell'!E127)</f>
        <v>0</v>
      </c>
      <c r="F126" s="650">
        <f>SUM('9.sz.mell'!F127)</f>
        <v>0</v>
      </c>
    </row>
    <row r="127" spans="1:6" ht="12" customHeight="1" thickBot="1">
      <c r="A127" s="5" t="s">
        <v>96</v>
      </c>
      <c r="B127" s="473" t="s">
        <v>400</v>
      </c>
      <c r="C127" s="651">
        <f>SUM('9.sz.mell'!C128)</f>
        <v>0</v>
      </c>
      <c r="D127" s="652">
        <f>SUM('9.sz.mell'!D128)</f>
        <v>0</v>
      </c>
      <c r="E127" s="652">
        <f>SUM('9.sz.mell'!E128)</f>
        <v>0</v>
      </c>
      <c r="F127" s="653">
        <f>SUM('9.sz.mell'!F128)</f>
        <v>0</v>
      </c>
    </row>
    <row r="128" spans="1:6" ht="12" customHeight="1" thickBot="1">
      <c r="A128" s="12" t="s">
        <v>23</v>
      </c>
      <c r="B128" s="456" t="s">
        <v>447</v>
      </c>
      <c r="C128" s="657">
        <f>SUM('9.sz.mell'!C129)</f>
        <v>0</v>
      </c>
      <c r="D128" s="658">
        <f>SUM('9.sz.mell'!D129)</f>
        <v>0</v>
      </c>
      <c r="E128" s="658">
        <f>SUM('9.sz.mell'!E129)</f>
        <v>0</v>
      </c>
      <c r="F128" s="659">
        <f>SUM('9.sz.mell'!F129)</f>
        <v>0</v>
      </c>
    </row>
    <row r="129" spans="1:6" ht="12" customHeight="1">
      <c r="A129" s="7" t="s">
        <v>97</v>
      </c>
      <c r="B129" s="472" t="s">
        <v>401</v>
      </c>
      <c r="C129" s="654">
        <f>SUM('9.sz.mell'!C130)</f>
        <v>0</v>
      </c>
      <c r="D129" s="655">
        <f>SUM('9.sz.mell'!D130)</f>
        <v>0</v>
      </c>
      <c r="E129" s="655">
        <f>SUM('9.sz.mell'!E130)</f>
        <v>0</v>
      </c>
      <c r="F129" s="656">
        <f>SUM('9.sz.mell'!F130)</f>
        <v>0</v>
      </c>
    </row>
    <row r="130" spans="1:6" ht="12" customHeight="1">
      <c r="A130" s="7" t="s">
        <v>98</v>
      </c>
      <c r="B130" s="472" t="s">
        <v>402</v>
      </c>
      <c r="C130" s="648">
        <f>SUM('9.sz.mell'!C131)</f>
        <v>0</v>
      </c>
      <c r="D130" s="649">
        <f>SUM('9.sz.mell'!D131)</f>
        <v>0</v>
      </c>
      <c r="E130" s="649">
        <f>SUM('9.sz.mell'!E131)</f>
        <v>0</v>
      </c>
      <c r="F130" s="650">
        <f>SUM('9.sz.mell'!F131)</f>
        <v>0</v>
      </c>
    </row>
    <row r="131" spans="1:6" ht="12" customHeight="1">
      <c r="A131" s="7" t="s">
        <v>305</v>
      </c>
      <c r="B131" s="472" t="s">
        <v>403</v>
      </c>
      <c r="C131" s="648">
        <f>SUM('9.sz.mell'!C132)</f>
        <v>0</v>
      </c>
      <c r="D131" s="649">
        <f>SUM('9.sz.mell'!D132)</f>
        <v>0</v>
      </c>
      <c r="E131" s="649">
        <f>SUM('9.sz.mell'!E132)</f>
        <v>0</v>
      </c>
      <c r="F131" s="650">
        <f>SUM('9.sz.mell'!F132)</f>
        <v>0</v>
      </c>
    </row>
    <row r="132" spans="1:6" ht="12" customHeight="1" thickBot="1">
      <c r="A132" s="5" t="s">
        <v>306</v>
      </c>
      <c r="B132" s="473" t="s">
        <v>404</v>
      </c>
      <c r="C132" s="651">
        <f>SUM('9.sz.mell'!C133)</f>
        <v>0</v>
      </c>
      <c r="D132" s="652">
        <f>SUM('9.sz.mell'!D133)</f>
        <v>0</v>
      </c>
      <c r="E132" s="652">
        <f>SUM('9.sz.mell'!E133)</f>
        <v>0</v>
      </c>
      <c r="F132" s="653">
        <f>SUM('9.sz.mell'!F133)</f>
        <v>0</v>
      </c>
    </row>
    <row r="133" spans="1:6" ht="12" customHeight="1" thickBot="1">
      <c r="A133" s="12" t="s">
        <v>24</v>
      </c>
      <c r="B133" s="456" t="s">
        <v>405</v>
      </c>
      <c r="C133" s="657">
        <f>SUM('9.sz.mell'!C134)</f>
        <v>3326392</v>
      </c>
      <c r="D133" s="658">
        <f>SUM('9.sz.mell'!D134)</f>
        <v>3326392</v>
      </c>
      <c r="E133" s="658">
        <f>SUM('9.sz.mell'!E134)</f>
        <v>0</v>
      </c>
      <c r="F133" s="659">
        <f>SUM('9.sz.mell'!F134)</f>
        <v>0</v>
      </c>
    </row>
    <row r="134" spans="1:6" ht="12" customHeight="1">
      <c r="A134" s="7" t="s">
        <v>99</v>
      </c>
      <c r="B134" s="472" t="s">
        <v>406</v>
      </c>
      <c r="C134" s="654">
        <f>SUM('9.sz.mell'!C135)</f>
        <v>0</v>
      </c>
      <c r="D134" s="655">
        <f>SUM('9.sz.mell'!D135)</f>
        <v>0</v>
      </c>
      <c r="E134" s="655">
        <f>SUM('9.sz.mell'!E135)</f>
        <v>0</v>
      </c>
      <c r="F134" s="656">
        <f>SUM('9.sz.mell'!F135)</f>
        <v>0</v>
      </c>
    </row>
    <row r="135" spans="1:6" ht="12" customHeight="1">
      <c r="A135" s="7" t="s">
        <v>100</v>
      </c>
      <c r="B135" s="472" t="s">
        <v>416</v>
      </c>
      <c r="C135" s="648">
        <f>SUM('9.sz.mell'!C136)</f>
        <v>1135924</v>
      </c>
      <c r="D135" s="649">
        <f>SUM('9.sz.mell'!D136)</f>
        <v>1135924</v>
      </c>
      <c r="E135" s="649">
        <f>SUM('9.sz.mell'!E136)</f>
        <v>0</v>
      </c>
      <c r="F135" s="650">
        <f>SUM('9.sz.mell'!F136)</f>
        <v>0</v>
      </c>
    </row>
    <row r="136" spans="1:6" ht="12" customHeight="1">
      <c r="A136" s="7" t="s">
        <v>317</v>
      </c>
      <c r="B136" s="472" t="s">
        <v>407</v>
      </c>
      <c r="C136" s="648">
        <f>SUM('9.sz.mell'!C137)</f>
        <v>0</v>
      </c>
      <c r="D136" s="649">
        <f>SUM('9.sz.mell'!D137)</f>
        <v>0</v>
      </c>
      <c r="E136" s="649">
        <f>SUM('9.sz.mell'!E137)</f>
        <v>0</v>
      </c>
      <c r="F136" s="650">
        <f>SUM('9.sz.mell'!F137)</f>
        <v>0</v>
      </c>
    </row>
    <row r="137" spans="1:6" ht="12" customHeight="1" thickBot="1">
      <c r="A137" s="5" t="s">
        <v>318</v>
      </c>
      <c r="B137" s="473" t="s">
        <v>408</v>
      </c>
      <c r="C137" s="651">
        <f>SUM('9.sz.mell'!C138)</f>
        <v>2190468</v>
      </c>
      <c r="D137" s="652">
        <f>SUM('9.sz.mell'!D138)</f>
        <v>2190468</v>
      </c>
      <c r="E137" s="652">
        <f>SUM('9.sz.mell'!E138)</f>
        <v>0</v>
      </c>
      <c r="F137" s="653">
        <f>SUM('9.sz.mell'!F138)</f>
        <v>0</v>
      </c>
    </row>
    <row r="138" spans="1:6" ht="12" customHeight="1" thickBot="1">
      <c r="A138" s="12" t="s">
        <v>25</v>
      </c>
      <c r="B138" s="456" t="s">
        <v>409</v>
      </c>
      <c r="C138" s="657">
        <f>SUM('9.sz.mell'!C139)</f>
        <v>0</v>
      </c>
      <c r="D138" s="658">
        <f>SUM('9.sz.mell'!D139)</f>
        <v>0</v>
      </c>
      <c r="E138" s="658">
        <f>SUM('9.sz.mell'!E139)</f>
        <v>0</v>
      </c>
      <c r="F138" s="659">
        <f>SUM('9.sz.mell'!F139)</f>
        <v>0</v>
      </c>
    </row>
    <row r="139" spans="1:6" ht="12" customHeight="1">
      <c r="A139" s="7" t="s">
        <v>184</v>
      </c>
      <c r="B139" s="472" t="s">
        <v>410</v>
      </c>
      <c r="C139" s="654">
        <f>SUM('9.sz.mell'!C140)</f>
        <v>0</v>
      </c>
      <c r="D139" s="655">
        <f>SUM('9.sz.mell'!D140)</f>
        <v>0</v>
      </c>
      <c r="E139" s="655">
        <f>SUM('9.sz.mell'!E140)</f>
        <v>0</v>
      </c>
      <c r="F139" s="656">
        <f>SUM('9.sz.mell'!F140)</f>
        <v>0</v>
      </c>
    </row>
    <row r="140" spans="1:6" ht="12" customHeight="1">
      <c r="A140" s="7" t="s">
        <v>185</v>
      </c>
      <c r="B140" s="472" t="s">
        <v>411</v>
      </c>
      <c r="C140" s="648">
        <f>SUM('9.sz.mell'!C141)</f>
        <v>0</v>
      </c>
      <c r="D140" s="649">
        <f>SUM('9.sz.mell'!D141)</f>
        <v>0</v>
      </c>
      <c r="E140" s="649">
        <f>SUM('9.sz.mell'!E141)</f>
        <v>0</v>
      </c>
      <c r="F140" s="650">
        <f>SUM('9.sz.mell'!F141)</f>
        <v>0</v>
      </c>
    </row>
    <row r="141" spans="1:6" ht="12" customHeight="1">
      <c r="A141" s="7" t="s">
        <v>235</v>
      </c>
      <c r="B141" s="472" t="s">
        <v>412</v>
      </c>
      <c r="C141" s="648">
        <f>SUM('9.sz.mell'!C142)</f>
        <v>0</v>
      </c>
      <c r="D141" s="649">
        <f>SUM('9.sz.mell'!D142)</f>
        <v>0</v>
      </c>
      <c r="E141" s="649">
        <f>SUM('9.sz.mell'!E142)</f>
        <v>0</v>
      </c>
      <c r="F141" s="650">
        <f>SUM('9.sz.mell'!F142)</f>
        <v>0</v>
      </c>
    </row>
    <row r="142" spans="1:6" ht="12" customHeight="1" thickBot="1">
      <c r="A142" s="7" t="s">
        <v>320</v>
      </c>
      <c r="B142" s="472" t="s">
        <v>413</v>
      </c>
      <c r="C142" s="651">
        <f>SUM('9.sz.mell'!C143)</f>
        <v>0</v>
      </c>
      <c r="D142" s="652">
        <f>SUM('9.sz.mell'!D143)</f>
        <v>0</v>
      </c>
      <c r="E142" s="652">
        <f>SUM('9.sz.mell'!E143)</f>
        <v>0</v>
      </c>
      <c r="F142" s="653">
        <f>SUM('9.sz.mell'!F143)</f>
        <v>0</v>
      </c>
    </row>
    <row r="143" spans="1:8" ht="15" customHeight="1" thickBot="1">
      <c r="A143" s="12" t="s">
        <v>26</v>
      </c>
      <c r="B143" s="456" t="s">
        <v>414</v>
      </c>
      <c r="C143" s="657">
        <f>SUM('9.sz.mell'!C144)</f>
        <v>3326392</v>
      </c>
      <c r="D143" s="658">
        <f>SUM('9.sz.mell'!D144)</f>
        <v>3326392</v>
      </c>
      <c r="E143" s="658">
        <f>SUM('9.sz.mell'!E144)</f>
        <v>0</v>
      </c>
      <c r="F143" s="659">
        <f>SUM('9.sz.mell'!F144)</f>
        <v>0</v>
      </c>
      <c r="G143" s="381"/>
      <c r="H143" s="381"/>
    </row>
    <row r="144" spans="1:6" s="374" customFormat="1" ht="12.75" customHeight="1" thickBot="1">
      <c r="A144" s="281" t="s">
        <v>27</v>
      </c>
      <c r="B144" s="457" t="s">
        <v>415</v>
      </c>
      <c r="C144" s="660">
        <f>SUM('9.sz.mell'!C145)</f>
        <v>132682979</v>
      </c>
      <c r="D144" s="661">
        <f>SUM('9.sz.mell'!D145)</f>
        <v>132682979</v>
      </c>
      <c r="E144" s="661">
        <f>SUM('9.sz.mell'!E145)</f>
        <v>0</v>
      </c>
      <c r="F144" s="662">
        <f>SUM('9.sz.mell'!F145)</f>
        <v>0</v>
      </c>
    </row>
    <row r="145" ht="7.5" customHeight="1"/>
    <row r="146" spans="1:5" ht="15.75">
      <c r="A146" s="736" t="s">
        <v>417</v>
      </c>
      <c r="B146" s="736"/>
      <c r="C146" s="736"/>
      <c r="D146" s="734"/>
      <c r="E146" s="734"/>
    </row>
    <row r="147" spans="1:5" ht="15" customHeight="1" thickBot="1">
      <c r="A147" s="735" t="s">
        <v>158</v>
      </c>
      <c r="B147" s="735"/>
      <c r="C147" s="438"/>
      <c r="E147" s="438" t="s">
        <v>234</v>
      </c>
    </row>
    <row r="148" spans="1:6" ht="21.75" customHeight="1" thickBot="1">
      <c r="A148" s="12">
        <v>1</v>
      </c>
      <c r="B148" s="455" t="s">
        <v>418</v>
      </c>
      <c r="C148" s="443">
        <f>+C60-C123</f>
        <v>1135924</v>
      </c>
      <c r="D148" s="432">
        <f>+D60-D123</f>
        <v>1135924</v>
      </c>
      <c r="E148" s="282">
        <f>+E60-E123</f>
        <v>0</v>
      </c>
      <c r="F148" s="282">
        <f>+F60-F123</f>
        <v>0</v>
      </c>
    </row>
    <row r="149" spans="1:6" ht="27.75" customHeight="1" thickBot="1">
      <c r="A149" s="12" t="s">
        <v>19</v>
      </c>
      <c r="B149" s="455" t="s">
        <v>419</v>
      </c>
      <c r="C149" s="443">
        <f>+C83-C143</f>
        <v>-1135924</v>
      </c>
      <c r="D149" s="432">
        <f>+D83-D143</f>
        <v>-1135924</v>
      </c>
      <c r="E149" s="282">
        <f>+E83-E143</f>
        <v>0</v>
      </c>
      <c r="F149" s="282">
        <f>+F83-F143</f>
        <v>0</v>
      </c>
    </row>
  </sheetData>
  <sheetProtection/>
  <mergeCells count="6">
    <mergeCell ref="A1:F1"/>
    <mergeCell ref="A86:F86"/>
    <mergeCell ref="A147:B147"/>
    <mergeCell ref="A146:E146"/>
    <mergeCell ref="A2:B2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2" r:id="rId1"/>
  <headerFooter alignWithMargins="0">
    <oddHeader>&amp;C&amp;"Times New Roman CE,Félkövér"&amp;12
Márokpapi Község Önkormányzat
2017. ÉVI KÖLTSÉGVETÉSÉNEK ÖSSZEVONT MÉRLEGE&amp;10
&amp;R&amp;"Times New Roman CE,Félkövér dőlt"&amp;11 1.melléklet a 5/2017. (II.14.) önkormányzati rendelethez</oddHeader>
  </headerFooter>
  <rowBreaks count="1" manualBreakCount="1">
    <brk id="85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8"/>
  <sheetViews>
    <sheetView view="pageLayout" zoomScaleSheetLayoutView="85" workbookViewId="0" topLeftCell="B49">
      <selection activeCell="E5" sqref="E5"/>
    </sheetView>
  </sheetViews>
  <sheetFormatPr defaultColWidth="9.00390625" defaultRowHeight="12.75"/>
  <cols>
    <col min="1" max="1" width="19.50390625" style="354" customWidth="1"/>
    <col min="2" max="2" width="63.50390625" style="355" customWidth="1"/>
    <col min="3" max="3" width="13.375" style="356" customWidth="1"/>
    <col min="4" max="4" width="14.00390625" style="3" customWidth="1"/>
    <col min="5" max="5" width="14.375" style="3" customWidth="1"/>
    <col min="6" max="6" width="14.875" style="3" customWidth="1"/>
    <col min="7" max="7" width="14.00390625" style="3" customWidth="1"/>
    <col min="8" max="8" width="14.375" style="3" customWidth="1"/>
    <col min="9" max="9" width="14.875" style="3" customWidth="1"/>
    <col min="10" max="10" width="14.00390625" style="3" customWidth="1"/>
    <col min="11" max="11" width="14.375" style="3" customWidth="1"/>
    <col min="12" max="12" width="14.875" style="3" customWidth="1"/>
    <col min="13" max="16384" width="9.375" style="3" customWidth="1"/>
  </cols>
  <sheetData>
    <row r="1" spans="1:3" s="2" customFormat="1" ht="16.5" customHeight="1" thickBot="1">
      <c r="A1" s="233"/>
      <c r="B1" s="234"/>
      <c r="C1" s="241" t="s">
        <v>576</v>
      </c>
    </row>
    <row r="2" spans="1:12" s="101" customFormat="1" ht="21" customHeight="1">
      <c r="A2" s="370" t="s">
        <v>62</v>
      </c>
      <c r="B2" s="784" t="s">
        <v>56</v>
      </c>
      <c r="C2" s="785"/>
      <c r="D2" s="785"/>
      <c r="E2" s="785"/>
      <c r="F2" s="785"/>
      <c r="G2" s="785"/>
      <c r="H2" s="785"/>
      <c r="I2" s="785"/>
      <c r="J2" s="785"/>
      <c r="K2" s="785"/>
      <c r="L2" s="785"/>
    </row>
    <row r="3" spans="1:12" s="101" customFormat="1" ht="16.5" thickBot="1">
      <c r="A3" s="235" t="s">
        <v>207</v>
      </c>
      <c r="B3" s="786"/>
      <c r="C3" s="787"/>
      <c r="D3" s="787"/>
      <c r="E3" s="787"/>
      <c r="F3" s="787"/>
      <c r="G3" s="787"/>
      <c r="H3" s="787"/>
      <c r="I3" s="787"/>
      <c r="J3" s="787"/>
      <c r="K3" s="787"/>
      <c r="L3" s="787"/>
    </row>
    <row r="4" spans="1:12" s="479" customFormat="1" ht="15.75" customHeight="1" thickBot="1">
      <c r="A4" s="478"/>
      <c r="B4" s="485"/>
      <c r="C4" s="486" t="s">
        <v>54</v>
      </c>
      <c r="D4" s="788" t="s">
        <v>469</v>
      </c>
      <c r="E4" s="788"/>
      <c r="F4" s="789"/>
      <c r="G4" s="790" t="s">
        <v>531</v>
      </c>
      <c r="H4" s="788"/>
      <c r="I4" s="789"/>
      <c r="J4" s="790" t="s">
        <v>552</v>
      </c>
      <c r="K4" s="788"/>
      <c r="L4" s="789"/>
    </row>
    <row r="5" spans="1:12" ht="51.75" customHeight="1" thickBot="1">
      <c r="A5" s="371" t="s">
        <v>208</v>
      </c>
      <c r="B5" s="483" t="s">
        <v>55</v>
      </c>
      <c r="C5" s="484" t="s">
        <v>553</v>
      </c>
      <c r="D5" s="481" t="s">
        <v>554</v>
      </c>
      <c r="E5" s="474" t="s">
        <v>555</v>
      </c>
      <c r="F5" s="474" t="s">
        <v>556</v>
      </c>
      <c r="G5" s="481" t="s">
        <v>554</v>
      </c>
      <c r="H5" s="474" t="s">
        <v>555</v>
      </c>
      <c r="I5" s="474" t="s">
        <v>556</v>
      </c>
      <c r="J5" s="481" t="s">
        <v>554</v>
      </c>
      <c r="K5" s="474" t="s">
        <v>555</v>
      </c>
      <c r="L5" s="474" t="s">
        <v>556</v>
      </c>
    </row>
    <row r="6" spans="1:12" s="64" customFormat="1" ht="12.75" customHeight="1" thickBot="1">
      <c r="A6" s="201">
        <v>1</v>
      </c>
      <c r="B6" s="202">
        <v>2</v>
      </c>
      <c r="C6" s="480">
        <v>3</v>
      </c>
      <c r="D6" s="239">
        <v>4</v>
      </c>
      <c r="E6" s="480">
        <v>5</v>
      </c>
      <c r="F6" s="203">
        <v>6</v>
      </c>
      <c r="G6" s="239">
        <v>7</v>
      </c>
      <c r="H6" s="480">
        <v>8</v>
      </c>
      <c r="I6" s="203">
        <v>9</v>
      </c>
      <c r="J6" s="239">
        <v>10</v>
      </c>
      <c r="K6" s="480">
        <v>11</v>
      </c>
      <c r="L6" s="203">
        <v>12</v>
      </c>
    </row>
    <row r="7" spans="1:12" s="64" customFormat="1" ht="15.75" customHeight="1" thickBot="1">
      <c r="A7" s="236"/>
      <c r="B7" s="237" t="s">
        <v>56</v>
      </c>
      <c r="C7" s="576"/>
      <c r="D7" s="684"/>
      <c r="E7" s="686"/>
      <c r="F7" s="687"/>
      <c r="G7" s="557"/>
      <c r="H7" s="482"/>
      <c r="I7" s="541"/>
      <c r="J7" s="557"/>
      <c r="K7" s="482"/>
      <c r="L7" s="541"/>
    </row>
    <row r="8" spans="1:12" s="64" customFormat="1" ht="12" customHeight="1" thickBot="1">
      <c r="A8" s="26" t="s">
        <v>18</v>
      </c>
      <c r="B8" s="452" t="s">
        <v>261</v>
      </c>
      <c r="C8" s="558">
        <f>SUM(D8:F8)</f>
        <v>35493511</v>
      </c>
      <c r="D8" s="689">
        <f>SUM(G8+J8)</f>
        <v>35493511</v>
      </c>
      <c r="E8" s="683">
        <f aca="true" t="shared" si="0" ref="E8:F23">SUM(H8+K8)</f>
        <v>0</v>
      </c>
      <c r="F8" s="577">
        <f t="shared" si="0"/>
        <v>0</v>
      </c>
      <c r="G8" s="564">
        <f aca="true" t="shared" si="1" ref="G8:L8">+G9+G10+G11+G12+G13+G14</f>
        <v>35493511</v>
      </c>
      <c r="H8" s="514">
        <f t="shared" si="1"/>
        <v>0</v>
      </c>
      <c r="I8" s="565">
        <f t="shared" si="1"/>
        <v>0</v>
      </c>
      <c r="J8" s="564">
        <f t="shared" si="1"/>
        <v>0</v>
      </c>
      <c r="K8" s="511">
        <f t="shared" si="1"/>
        <v>0</v>
      </c>
      <c r="L8" s="559">
        <f t="shared" si="1"/>
        <v>0</v>
      </c>
    </row>
    <row r="9" spans="1:12" s="102" customFormat="1" ht="12" customHeight="1">
      <c r="A9" s="384" t="s">
        <v>101</v>
      </c>
      <c r="B9" s="570" t="s">
        <v>262</v>
      </c>
      <c r="C9" s="679">
        <f aca="true" t="shared" si="2" ref="C9:C14">SUM(D9:F9)</f>
        <v>14532430</v>
      </c>
      <c r="D9" s="688">
        <f aca="true" t="shared" si="3" ref="D9:F72">SUM(G9+J9)</f>
        <v>14532430</v>
      </c>
      <c r="E9" s="688">
        <f t="shared" si="0"/>
        <v>0</v>
      </c>
      <c r="F9" s="688">
        <f t="shared" si="0"/>
        <v>0</v>
      </c>
      <c r="G9" s="560">
        <v>14532430</v>
      </c>
      <c r="H9" s="512"/>
      <c r="I9" s="561"/>
      <c r="J9" s="560"/>
      <c r="K9" s="512"/>
      <c r="L9" s="561"/>
    </row>
    <row r="10" spans="1:12" s="103" customFormat="1" ht="12" customHeight="1">
      <c r="A10" s="385" t="s">
        <v>102</v>
      </c>
      <c r="B10" s="571" t="s">
        <v>263</v>
      </c>
      <c r="C10" s="679">
        <f t="shared" si="2"/>
        <v>0</v>
      </c>
      <c r="D10" s="685">
        <f t="shared" si="3"/>
        <v>0</v>
      </c>
      <c r="E10" s="685">
        <f t="shared" si="0"/>
        <v>0</v>
      </c>
      <c r="F10" s="685">
        <f t="shared" si="0"/>
        <v>0</v>
      </c>
      <c r="G10" s="562"/>
      <c r="H10" s="513"/>
      <c r="I10" s="563"/>
      <c r="J10" s="562"/>
      <c r="K10" s="513"/>
      <c r="L10" s="563"/>
    </row>
    <row r="11" spans="1:12" s="103" customFormat="1" ht="12" customHeight="1">
      <c r="A11" s="385" t="s">
        <v>103</v>
      </c>
      <c r="B11" s="571" t="s">
        <v>264</v>
      </c>
      <c r="C11" s="679">
        <f t="shared" si="2"/>
        <v>12665660</v>
      </c>
      <c r="D11" s="685">
        <f t="shared" si="3"/>
        <v>12665660</v>
      </c>
      <c r="E11" s="685">
        <f t="shared" si="0"/>
        <v>0</v>
      </c>
      <c r="F11" s="685">
        <f t="shared" si="0"/>
        <v>0</v>
      </c>
      <c r="G11" s="562">
        <v>12665660</v>
      </c>
      <c r="H11" s="513"/>
      <c r="I11" s="563"/>
      <c r="J11" s="562"/>
      <c r="K11" s="513"/>
      <c r="L11" s="563"/>
    </row>
    <row r="12" spans="1:12" s="103" customFormat="1" ht="12" customHeight="1">
      <c r="A12" s="385" t="s">
        <v>104</v>
      </c>
      <c r="B12" s="571" t="s">
        <v>265</v>
      </c>
      <c r="C12" s="679">
        <f t="shared" si="2"/>
        <v>1200000</v>
      </c>
      <c r="D12" s="685">
        <f t="shared" si="3"/>
        <v>1200000</v>
      </c>
      <c r="E12" s="685">
        <f t="shared" si="0"/>
        <v>0</v>
      </c>
      <c r="F12" s="685">
        <f t="shared" si="0"/>
        <v>0</v>
      </c>
      <c r="G12" s="562">
        <v>1200000</v>
      </c>
      <c r="H12" s="513"/>
      <c r="I12" s="563"/>
      <c r="J12" s="562"/>
      <c r="K12" s="513"/>
      <c r="L12" s="563"/>
    </row>
    <row r="13" spans="1:12" s="103" customFormat="1" ht="12" customHeight="1">
      <c r="A13" s="385" t="s">
        <v>153</v>
      </c>
      <c r="B13" s="571" t="s">
        <v>266</v>
      </c>
      <c r="C13" s="679">
        <f t="shared" si="2"/>
        <v>0</v>
      </c>
      <c r="D13" s="685">
        <f t="shared" si="3"/>
        <v>0</v>
      </c>
      <c r="E13" s="685">
        <f t="shared" si="0"/>
        <v>0</v>
      </c>
      <c r="F13" s="685">
        <f t="shared" si="0"/>
        <v>0</v>
      </c>
      <c r="G13" s="562"/>
      <c r="H13" s="513"/>
      <c r="I13" s="563"/>
      <c r="J13" s="562"/>
      <c r="K13" s="513"/>
      <c r="L13" s="563"/>
    </row>
    <row r="14" spans="1:12" s="102" customFormat="1" ht="12" customHeight="1" thickBot="1">
      <c r="A14" s="386" t="s">
        <v>105</v>
      </c>
      <c r="B14" s="572" t="s">
        <v>267</v>
      </c>
      <c r="C14" s="690">
        <f t="shared" si="2"/>
        <v>7095421</v>
      </c>
      <c r="D14" s="691">
        <f t="shared" si="3"/>
        <v>7095421</v>
      </c>
      <c r="E14" s="691">
        <f t="shared" si="0"/>
        <v>0</v>
      </c>
      <c r="F14" s="691">
        <f t="shared" si="0"/>
        <v>0</v>
      </c>
      <c r="G14" s="560">
        <v>7095421</v>
      </c>
      <c r="H14" s="512"/>
      <c r="I14" s="561"/>
      <c r="J14" s="560"/>
      <c r="K14" s="512"/>
      <c r="L14" s="561"/>
    </row>
    <row r="15" spans="1:12" s="102" customFormat="1" ht="12" customHeight="1" thickBot="1">
      <c r="A15" s="26" t="s">
        <v>19</v>
      </c>
      <c r="B15" s="573" t="s">
        <v>268</v>
      </c>
      <c r="C15" s="564">
        <f>+C16+C17+C18+C19+C20</f>
        <v>66860000</v>
      </c>
      <c r="D15" s="689">
        <f t="shared" si="3"/>
        <v>66860000</v>
      </c>
      <c r="E15" s="689">
        <f t="shared" si="0"/>
        <v>0</v>
      </c>
      <c r="F15" s="559">
        <f t="shared" si="0"/>
        <v>0</v>
      </c>
      <c r="G15" s="564">
        <f aca="true" t="shared" si="4" ref="G15:L15">+G16+G17+G18+G19+G20</f>
        <v>66860000</v>
      </c>
      <c r="H15" s="514">
        <f t="shared" si="4"/>
        <v>0</v>
      </c>
      <c r="I15" s="565">
        <f t="shared" si="4"/>
        <v>0</v>
      </c>
      <c r="J15" s="564">
        <f t="shared" si="4"/>
        <v>0</v>
      </c>
      <c r="K15" s="514">
        <f t="shared" si="4"/>
        <v>0</v>
      </c>
      <c r="L15" s="565">
        <f t="shared" si="4"/>
        <v>0</v>
      </c>
    </row>
    <row r="16" spans="1:12" s="102" customFormat="1" ht="12" customHeight="1">
      <c r="A16" s="384" t="s">
        <v>107</v>
      </c>
      <c r="B16" s="570" t="s">
        <v>269</v>
      </c>
      <c r="C16" s="679">
        <f aca="true" t="shared" si="5" ref="C16:C21">SUM(D16:F16)</f>
        <v>0</v>
      </c>
      <c r="D16" s="688">
        <f t="shared" si="3"/>
        <v>0</v>
      </c>
      <c r="E16" s="688">
        <f t="shared" si="0"/>
        <v>0</v>
      </c>
      <c r="F16" s="688">
        <f t="shared" si="0"/>
        <v>0</v>
      </c>
      <c r="G16" s="560"/>
      <c r="H16" s="512"/>
      <c r="I16" s="561"/>
      <c r="J16" s="560"/>
      <c r="K16" s="512"/>
      <c r="L16" s="561"/>
    </row>
    <row r="17" spans="1:12" s="102" customFormat="1" ht="12" customHeight="1">
      <c r="A17" s="385" t="s">
        <v>108</v>
      </c>
      <c r="B17" s="571" t="s">
        <v>270</v>
      </c>
      <c r="C17" s="679">
        <f t="shared" si="5"/>
        <v>0</v>
      </c>
      <c r="D17" s="685">
        <f t="shared" si="3"/>
        <v>0</v>
      </c>
      <c r="E17" s="685">
        <f t="shared" si="0"/>
        <v>0</v>
      </c>
      <c r="F17" s="685">
        <f t="shared" si="0"/>
        <v>0</v>
      </c>
      <c r="G17" s="560"/>
      <c r="H17" s="512"/>
      <c r="I17" s="561"/>
      <c r="J17" s="560"/>
      <c r="K17" s="512"/>
      <c r="L17" s="561"/>
    </row>
    <row r="18" spans="1:12" s="102" customFormat="1" ht="12" customHeight="1">
      <c r="A18" s="385" t="s">
        <v>109</v>
      </c>
      <c r="B18" s="571" t="s">
        <v>458</v>
      </c>
      <c r="C18" s="679">
        <f t="shared" si="5"/>
        <v>0</v>
      </c>
      <c r="D18" s="685">
        <f t="shared" si="3"/>
        <v>0</v>
      </c>
      <c r="E18" s="685">
        <f t="shared" si="0"/>
        <v>0</v>
      </c>
      <c r="F18" s="685">
        <f t="shared" si="0"/>
        <v>0</v>
      </c>
      <c r="G18" s="560"/>
      <c r="H18" s="512"/>
      <c r="I18" s="561"/>
      <c r="J18" s="560"/>
      <c r="K18" s="512"/>
      <c r="L18" s="561"/>
    </row>
    <row r="19" spans="1:12" s="102" customFormat="1" ht="12" customHeight="1">
      <c r="A19" s="385" t="s">
        <v>110</v>
      </c>
      <c r="B19" s="571" t="s">
        <v>459</v>
      </c>
      <c r="C19" s="679">
        <f t="shared" si="5"/>
        <v>0</v>
      </c>
      <c r="D19" s="685">
        <f t="shared" si="3"/>
        <v>0</v>
      </c>
      <c r="E19" s="685">
        <f t="shared" si="0"/>
        <v>0</v>
      </c>
      <c r="F19" s="685">
        <f t="shared" si="0"/>
        <v>0</v>
      </c>
      <c r="G19" s="560"/>
      <c r="H19" s="512"/>
      <c r="I19" s="561"/>
      <c r="J19" s="560"/>
      <c r="K19" s="512"/>
      <c r="L19" s="561"/>
    </row>
    <row r="20" spans="1:12" s="102" customFormat="1" ht="12" customHeight="1">
      <c r="A20" s="385" t="s">
        <v>111</v>
      </c>
      <c r="B20" s="571" t="s">
        <v>271</v>
      </c>
      <c r="C20" s="679">
        <f t="shared" si="5"/>
        <v>66860000</v>
      </c>
      <c r="D20" s="685">
        <f t="shared" si="3"/>
        <v>66860000</v>
      </c>
      <c r="E20" s="685">
        <f t="shared" si="0"/>
        <v>0</v>
      </c>
      <c r="F20" s="685">
        <f t="shared" si="0"/>
        <v>0</v>
      </c>
      <c r="G20" s="560">
        <v>66860000</v>
      </c>
      <c r="H20" s="512"/>
      <c r="I20" s="561"/>
      <c r="J20" s="560"/>
      <c r="K20" s="512"/>
      <c r="L20" s="561"/>
    </row>
    <row r="21" spans="1:12" s="103" customFormat="1" ht="12" customHeight="1" thickBot="1">
      <c r="A21" s="386" t="s">
        <v>120</v>
      </c>
      <c r="B21" s="572" t="s">
        <v>272</v>
      </c>
      <c r="C21" s="690">
        <f t="shared" si="5"/>
        <v>0</v>
      </c>
      <c r="D21" s="691">
        <f t="shared" si="3"/>
        <v>0</v>
      </c>
      <c r="E21" s="691">
        <f t="shared" si="0"/>
        <v>0</v>
      </c>
      <c r="F21" s="691">
        <f t="shared" si="0"/>
        <v>0</v>
      </c>
      <c r="G21" s="562"/>
      <c r="H21" s="513"/>
      <c r="I21" s="563"/>
      <c r="J21" s="562"/>
      <c r="K21" s="513"/>
      <c r="L21" s="563"/>
    </row>
    <row r="22" spans="1:12" s="103" customFormat="1" ht="12" customHeight="1" thickBot="1">
      <c r="A22" s="26" t="s">
        <v>20</v>
      </c>
      <c r="B22" s="527" t="s">
        <v>273</v>
      </c>
      <c r="C22" s="564">
        <f>+C23+C24+C25+C26+C27</f>
        <v>0</v>
      </c>
      <c r="D22" s="689">
        <f t="shared" si="3"/>
        <v>0</v>
      </c>
      <c r="E22" s="689">
        <f t="shared" si="0"/>
        <v>0</v>
      </c>
      <c r="F22" s="559">
        <f t="shared" si="0"/>
        <v>0</v>
      </c>
      <c r="G22" s="564">
        <f aca="true" t="shared" si="6" ref="G22:L22">+G23+G24+G25+G26+G27</f>
        <v>0</v>
      </c>
      <c r="H22" s="514">
        <f t="shared" si="6"/>
        <v>0</v>
      </c>
      <c r="I22" s="565">
        <f t="shared" si="6"/>
        <v>0</v>
      </c>
      <c r="J22" s="564">
        <f t="shared" si="6"/>
        <v>0</v>
      </c>
      <c r="K22" s="514">
        <f t="shared" si="6"/>
        <v>0</v>
      </c>
      <c r="L22" s="565">
        <f t="shared" si="6"/>
        <v>0</v>
      </c>
    </row>
    <row r="23" spans="1:12" s="103" customFormat="1" ht="12" customHeight="1">
      <c r="A23" s="384" t="s">
        <v>90</v>
      </c>
      <c r="B23" s="570" t="s">
        <v>274</v>
      </c>
      <c r="C23" s="679">
        <f aca="true" t="shared" si="7" ref="C23:C28">SUM(D23:F23)</f>
        <v>0</v>
      </c>
      <c r="D23" s="688">
        <f t="shared" si="3"/>
        <v>0</v>
      </c>
      <c r="E23" s="688">
        <f t="shared" si="0"/>
        <v>0</v>
      </c>
      <c r="F23" s="688">
        <f t="shared" si="0"/>
        <v>0</v>
      </c>
      <c r="G23" s="562"/>
      <c r="H23" s="513"/>
      <c r="I23" s="563"/>
      <c r="J23" s="562"/>
      <c r="K23" s="513"/>
      <c r="L23" s="563"/>
    </row>
    <row r="24" spans="1:12" s="102" customFormat="1" ht="12" customHeight="1">
      <c r="A24" s="385" t="s">
        <v>91</v>
      </c>
      <c r="B24" s="571" t="s">
        <v>275</v>
      </c>
      <c r="C24" s="679">
        <f t="shared" si="7"/>
        <v>0</v>
      </c>
      <c r="D24" s="685">
        <f t="shared" si="3"/>
        <v>0</v>
      </c>
      <c r="E24" s="685">
        <f t="shared" si="3"/>
        <v>0</v>
      </c>
      <c r="F24" s="685">
        <f t="shared" si="3"/>
        <v>0</v>
      </c>
      <c r="G24" s="560"/>
      <c r="H24" s="512"/>
      <c r="I24" s="561"/>
      <c r="J24" s="560"/>
      <c r="K24" s="512"/>
      <c r="L24" s="561"/>
    </row>
    <row r="25" spans="1:12" s="103" customFormat="1" ht="12" customHeight="1">
      <c r="A25" s="385" t="s">
        <v>92</v>
      </c>
      <c r="B25" s="571" t="s">
        <v>460</v>
      </c>
      <c r="C25" s="679">
        <f t="shared" si="7"/>
        <v>0</v>
      </c>
      <c r="D25" s="685">
        <f t="shared" si="3"/>
        <v>0</v>
      </c>
      <c r="E25" s="685">
        <f t="shared" si="3"/>
        <v>0</v>
      </c>
      <c r="F25" s="685">
        <f t="shared" si="3"/>
        <v>0</v>
      </c>
      <c r="G25" s="562"/>
      <c r="H25" s="513"/>
      <c r="I25" s="563"/>
      <c r="J25" s="562"/>
      <c r="K25" s="513"/>
      <c r="L25" s="563"/>
    </row>
    <row r="26" spans="1:12" s="103" customFormat="1" ht="12" customHeight="1">
      <c r="A26" s="385" t="s">
        <v>93</v>
      </c>
      <c r="B26" s="571" t="s">
        <v>461</v>
      </c>
      <c r="C26" s="679">
        <f t="shared" si="7"/>
        <v>0</v>
      </c>
      <c r="D26" s="685">
        <f t="shared" si="3"/>
        <v>0</v>
      </c>
      <c r="E26" s="685">
        <f t="shared" si="3"/>
        <v>0</v>
      </c>
      <c r="F26" s="685">
        <f t="shared" si="3"/>
        <v>0</v>
      </c>
      <c r="G26" s="562"/>
      <c r="H26" s="513"/>
      <c r="I26" s="563"/>
      <c r="J26" s="562"/>
      <c r="K26" s="513"/>
      <c r="L26" s="563"/>
    </row>
    <row r="27" spans="1:12" s="103" customFormat="1" ht="12" customHeight="1">
      <c r="A27" s="385" t="s">
        <v>174</v>
      </c>
      <c r="B27" s="571" t="s">
        <v>276</v>
      </c>
      <c r="C27" s="679">
        <f t="shared" si="7"/>
        <v>0</v>
      </c>
      <c r="D27" s="685">
        <f t="shared" si="3"/>
        <v>0</v>
      </c>
      <c r="E27" s="685">
        <f t="shared" si="3"/>
        <v>0</v>
      </c>
      <c r="F27" s="685">
        <f t="shared" si="3"/>
        <v>0</v>
      </c>
      <c r="G27" s="562"/>
      <c r="H27" s="513"/>
      <c r="I27" s="563"/>
      <c r="J27" s="562"/>
      <c r="K27" s="513"/>
      <c r="L27" s="563"/>
    </row>
    <row r="28" spans="1:12" s="103" customFormat="1" ht="12" customHeight="1" thickBot="1">
      <c r="A28" s="386" t="s">
        <v>175</v>
      </c>
      <c r="B28" s="572" t="s">
        <v>277</v>
      </c>
      <c r="C28" s="690">
        <f t="shared" si="7"/>
        <v>0</v>
      </c>
      <c r="D28" s="691">
        <f t="shared" si="3"/>
        <v>0</v>
      </c>
      <c r="E28" s="691">
        <f t="shared" si="3"/>
        <v>0</v>
      </c>
      <c r="F28" s="691">
        <f t="shared" si="3"/>
        <v>0</v>
      </c>
      <c r="G28" s="562"/>
      <c r="H28" s="513"/>
      <c r="I28" s="563"/>
      <c r="J28" s="562"/>
      <c r="K28" s="513"/>
      <c r="L28" s="563"/>
    </row>
    <row r="29" spans="1:12" s="103" customFormat="1" ht="12" customHeight="1" thickBot="1">
      <c r="A29" s="26" t="s">
        <v>176</v>
      </c>
      <c r="B29" s="527" t="s">
        <v>278</v>
      </c>
      <c r="C29" s="566">
        <f>+C30+C33+C34+C35</f>
        <v>8552000</v>
      </c>
      <c r="D29" s="689">
        <f t="shared" si="3"/>
        <v>8552000</v>
      </c>
      <c r="E29" s="689">
        <f t="shared" si="3"/>
        <v>0</v>
      </c>
      <c r="F29" s="559">
        <f t="shared" si="3"/>
        <v>0</v>
      </c>
      <c r="G29" s="566">
        <f aca="true" t="shared" si="8" ref="G29:L29">+G30+G33+G34+G35</f>
        <v>8552000</v>
      </c>
      <c r="H29" s="566">
        <f t="shared" si="8"/>
        <v>0</v>
      </c>
      <c r="I29" s="567">
        <f t="shared" si="8"/>
        <v>0</v>
      </c>
      <c r="J29" s="566">
        <f t="shared" si="8"/>
        <v>0</v>
      </c>
      <c r="K29" s="515">
        <f t="shared" si="8"/>
        <v>0</v>
      </c>
      <c r="L29" s="567">
        <f t="shared" si="8"/>
        <v>0</v>
      </c>
    </row>
    <row r="30" spans="1:12" s="103" customFormat="1" ht="12" customHeight="1">
      <c r="A30" s="384" t="s">
        <v>279</v>
      </c>
      <c r="B30" s="570" t="s">
        <v>285</v>
      </c>
      <c r="C30" s="680">
        <f aca="true" t="shared" si="9" ref="C30:C35">SUM(D30:F30)</f>
        <v>7350000</v>
      </c>
      <c r="D30" s="688">
        <f t="shared" si="3"/>
        <v>7350000</v>
      </c>
      <c r="E30" s="688">
        <f t="shared" si="3"/>
        <v>0</v>
      </c>
      <c r="F30" s="688">
        <f t="shared" si="3"/>
        <v>0</v>
      </c>
      <c r="G30" s="595">
        <f>SUM(G31:G32)</f>
        <v>7350000</v>
      </c>
      <c r="H30" s="595">
        <f>SUM(H31:H32)</f>
        <v>0</v>
      </c>
      <c r="I30" s="563"/>
      <c r="J30" s="562"/>
      <c r="K30" s="513"/>
      <c r="L30" s="563"/>
    </row>
    <row r="31" spans="1:12" s="103" customFormat="1" ht="12" customHeight="1">
      <c r="A31" s="385" t="s">
        <v>280</v>
      </c>
      <c r="B31" s="571" t="s">
        <v>286</v>
      </c>
      <c r="C31" s="680">
        <f t="shared" si="9"/>
        <v>650000</v>
      </c>
      <c r="D31" s="685">
        <f t="shared" si="3"/>
        <v>650000</v>
      </c>
      <c r="E31" s="685">
        <f t="shared" si="3"/>
        <v>0</v>
      </c>
      <c r="F31" s="685">
        <f t="shared" si="3"/>
        <v>0</v>
      </c>
      <c r="G31" s="518">
        <v>650000</v>
      </c>
      <c r="H31" s="513"/>
      <c r="I31" s="563"/>
      <c r="J31" s="562"/>
      <c r="K31" s="513"/>
      <c r="L31" s="563"/>
    </row>
    <row r="32" spans="1:12" s="103" customFormat="1" ht="12" customHeight="1">
      <c r="A32" s="385" t="s">
        <v>281</v>
      </c>
      <c r="B32" s="571" t="s">
        <v>287</v>
      </c>
      <c r="C32" s="680">
        <f t="shared" si="9"/>
        <v>6700000</v>
      </c>
      <c r="D32" s="685">
        <f t="shared" si="3"/>
        <v>6700000</v>
      </c>
      <c r="E32" s="685">
        <f t="shared" si="3"/>
        <v>0</v>
      </c>
      <c r="F32" s="685">
        <f t="shared" si="3"/>
        <v>0</v>
      </c>
      <c r="G32" s="518">
        <v>6700000</v>
      </c>
      <c r="H32" s="513"/>
      <c r="I32" s="563"/>
      <c r="J32" s="562"/>
      <c r="K32" s="513"/>
      <c r="L32" s="563"/>
    </row>
    <row r="33" spans="1:12" s="103" customFormat="1" ht="12" customHeight="1">
      <c r="A33" s="385" t="s">
        <v>282</v>
      </c>
      <c r="B33" s="571" t="s">
        <v>288</v>
      </c>
      <c r="C33" s="680">
        <f t="shared" si="9"/>
        <v>1100000</v>
      </c>
      <c r="D33" s="685">
        <f t="shared" si="3"/>
        <v>1100000</v>
      </c>
      <c r="E33" s="685">
        <f t="shared" si="3"/>
        <v>0</v>
      </c>
      <c r="F33" s="685">
        <f t="shared" si="3"/>
        <v>0</v>
      </c>
      <c r="G33" s="518">
        <v>1100000</v>
      </c>
      <c r="H33" s="513"/>
      <c r="I33" s="563"/>
      <c r="J33" s="562"/>
      <c r="K33" s="513"/>
      <c r="L33" s="563"/>
    </row>
    <row r="34" spans="1:12" s="103" customFormat="1" ht="12" customHeight="1">
      <c r="A34" s="385" t="s">
        <v>283</v>
      </c>
      <c r="B34" s="571" t="s">
        <v>289</v>
      </c>
      <c r="C34" s="680">
        <f t="shared" si="9"/>
        <v>0</v>
      </c>
      <c r="D34" s="685">
        <f t="shared" si="3"/>
        <v>0</v>
      </c>
      <c r="E34" s="685">
        <f t="shared" si="3"/>
        <v>0</v>
      </c>
      <c r="F34" s="685">
        <f t="shared" si="3"/>
        <v>0</v>
      </c>
      <c r="G34" s="518"/>
      <c r="H34" s="513"/>
      <c r="I34" s="563"/>
      <c r="J34" s="562"/>
      <c r="K34" s="513"/>
      <c r="L34" s="563"/>
    </row>
    <row r="35" spans="1:12" s="103" customFormat="1" ht="12" customHeight="1" thickBot="1">
      <c r="A35" s="386" t="s">
        <v>284</v>
      </c>
      <c r="B35" s="572" t="s">
        <v>290</v>
      </c>
      <c r="C35" s="692">
        <f t="shared" si="9"/>
        <v>102000</v>
      </c>
      <c r="D35" s="691">
        <f t="shared" si="3"/>
        <v>102000</v>
      </c>
      <c r="E35" s="691">
        <f t="shared" si="3"/>
        <v>0</v>
      </c>
      <c r="F35" s="691">
        <f t="shared" si="3"/>
        <v>0</v>
      </c>
      <c r="G35" s="519">
        <v>102000</v>
      </c>
      <c r="H35" s="513"/>
      <c r="I35" s="563"/>
      <c r="J35" s="562"/>
      <c r="K35" s="513"/>
      <c r="L35" s="563"/>
    </row>
    <row r="36" spans="1:12" s="103" customFormat="1" ht="12" customHeight="1" thickBot="1">
      <c r="A36" s="26" t="s">
        <v>22</v>
      </c>
      <c r="B36" s="527" t="s">
        <v>291</v>
      </c>
      <c r="C36" s="564">
        <f>SUM(C37:C46)</f>
        <v>19587000</v>
      </c>
      <c r="D36" s="689">
        <f t="shared" si="3"/>
        <v>19587000</v>
      </c>
      <c r="E36" s="689">
        <f t="shared" si="3"/>
        <v>0</v>
      </c>
      <c r="F36" s="559">
        <f t="shared" si="3"/>
        <v>0</v>
      </c>
      <c r="G36" s="564">
        <f aca="true" t="shared" si="10" ref="G36:L36">SUM(G37:G46)</f>
        <v>4229000</v>
      </c>
      <c r="H36" s="514">
        <f t="shared" si="10"/>
        <v>0</v>
      </c>
      <c r="I36" s="565">
        <f t="shared" si="10"/>
        <v>0</v>
      </c>
      <c r="J36" s="564">
        <f t="shared" si="10"/>
        <v>15358000</v>
      </c>
      <c r="K36" s="514">
        <f t="shared" si="10"/>
        <v>0</v>
      </c>
      <c r="L36" s="565">
        <f t="shared" si="10"/>
        <v>0</v>
      </c>
    </row>
    <row r="37" spans="1:12" s="103" customFormat="1" ht="12" customHeight="1">
      <c r="A37" s="384" t="s">
        <v>94</v>
      </c>
      <c r="B37" s="570" t="s">
        <v>294</v>
      </c>
      <c r="C37" s="679">
        <f>SUM(D37:F37)</f>
        <v>0</v>
      </c>
      <c r="D37" s="688">
        <f t="shared" si="3"/>
        <v>0</v>
      </c>
      <c r="E37" s="688">
        <f t="shared" si="3"/>
        <v>0</v>
      </c>
      <c r="F37" s="688">
        <f t="shared" si="3"/>
        <v>0</v>
      </c>
      <c r="G37" s="562"/>
      <c r="H37" s="513"/>
      <c r="I37" s="563"/>
      <c r="J37" s="562"/>
      <c r="K37" s="513"/>
      <c r="L37" s="563"/>
    </row>
    <row r="38" spans="1:12" s="103" customFormat="1" ht="12" customHeight="1">
      <c r="A38" s="385" t="s">
        <v>95</v>
      </c>
      <c r="B38" s="571" t="s">
        <v>295</v>
      </c>
      <c r="C38" s="679">
        <f aca="true" t="shared" si="11" ref="C38:C46">SUM(D38:F38)</f>
        <v>15358000</v>
      </c>
      <c r="D38" s="685">
        <f t="shared" si="3"/>
        <v>15358000</v>
      </c>
      <c r="E38" s="685">
        <f t="shared" si="3"/>
        <v>0</v>
      </c>
      <c r="F38" s="685">
        <f t="shared" si="3"/>
        <v>0</v>
      </c>
      <c r="G38" s="562"/>
      <c r="H38" s="513"/>
      <c r="I38" s="563"/>
      <c r="J38" s="562">
        <v>15358000</v>
      </c>
      <c r="K38" s="513"/>
      <c r="L38" s="563"/>
    </row>
    <row r="39" spans="1:12" s="103" customFormat="1" ht="12" customHeight="1">
      <c r="A39" s="385" t="s">
        <v>96</v>
      </c>
      <c r="B39" s="571" t="s">
        <v>296</v>
      </c>
      <c r="C39" s="679">
        <f t="shared" si="11"/>
        <v>0</v>
      </c>
      <c r="D39" s="685">
        <f t="shared" si="3"/>
        <v>0</v>
      </c>
      <c r="E39" s="685">
        <f t="shared" si="3"/>
        <v>0</v>
      </c>
      <c r="F39" s="685">
        <f t="shared" si="3"/>
        <v>0</v>
      </c>
      <c r="G39" s="562"/>
      <c r="H39" s="513"/>
      <c r="I39" s="563"/>
      <c r="J39" s="562"/>
      <c r="K39" s="513"/>
      <c r="L39" s="563"/>
    </row>
    <row r="40" spans="1:12" s="103" customFormat="1" ht="12" customHeight="1">
      <c r="A40" s="385" t="s">
        <v>178</v>
      </c>
      <c r="B40" s="571" t="s">
        <v>297</v>
      </c>
      <c r="C40" s="679">
        <f t="shared" si="11"/>
        <v>0</v>
      </c>
      <c r="D40" s="685">
        <f t="shared" si="3"/>
        <v>0</v>
      </c>
      <c r="E40" s="685">
        <f t="shared" si="3"/>
        <v>0</v>
      </c>
      <c r="F40" s="685">
        <f t="shared" si="3"/>
        <v>0</v>
      </c>
      <c r="G40" s="562"/>
      <c r="H40" s="513"/>
      <c r="I40" s="563"/>
      <c r="J40" s="562"/>
      <c r="K40" s="513"/>
      <c r="L40" s="563"/>
    </row>
    <row r="41" spans="1:12" s="103" customFormat="1" ht="12" customHeight="1">
      <c r="A41" s="385" t="s">
        <v>179</v>
      </c>
      <c r="B41" s="571" t="s">
        <v>298</v>
      </c>
      <c r="C41" s="679">
        <f t="shared" si="11"/>
        <v>3436000</v>
      </c>
      <c r="D41" s="685">
        <f t="shared" si="3"/>
        <v>3436000</v>
      </c>
      <c r="E41" s="685">
        <f t="shared" si="3"/>
        <v>0</v>
      </c>
      <c r="F41" s="685">
        <f t="shared" si="3"/>
        <v>0</v>
      </c>
      <c r="G41" s="562">
        <v>3436000</v>
      </c>
      <c r="H41" s="513"/>
      <c r="I41" s="563"/>
      <c r="J41" s="562"/>
      <c r="K41" s="513"/>
      <c r="L41" s="563"/>
    </row>
    <row r="42" spans="1:12" s="103" customFormat="1" ht="12" customHeight="1">
      <c r="A42" s="385" t="s">
        <v>180</v>
      </c>
      <c r="B42" s="571" t="s">
        <v>299</v>
      </c>
      <c r="C42" s="679">
        <f t="shared" si="11"/>
        <v>793000</v>
      </c>
      <c r="D42" s="685">
        <f t="shared" si="3"/>
        <v>793000</v>
      </c>
      <c r="E42" s="685">
        <f t="shared" si="3"/>
        <v>0</v>
      </c>
      <c r="F42" s="685">
        <f t="shared" si="3"/>
        <v>0</v>
      </c>
      <c r="G42" s="562">
        <v>793000</v>
      </c>
      <c r="H42" s="513"/>
      <c r="I42" s="563"/>
      <c r="J42" s="562"/>
      <c r="K42" s="513"/>
      <c r="L42" s="563"/>
    </row>
    <row r="43" spans="1:12" s="103" customFormat="1" ht="12" customHeight="1">
      <c r="A43" s="385" t="s">
        <v>181</v>
      </c>
      <c r="B43" s="571" t="s">
        <v>300</v>
      </c>
      <c r="C43" s="679">
        <f t="shared" si="11"/>
        <v>0</v>
      </c>
      <c r="D43" s="685">
        <f t="shared" si="3"/>
        <v>0</v>
      </c>
      <c r="E43" s="685">
        <f t="shared" si="3"/>
        <v>0</v>
      </c>
      <c r="F43" s="685">
        <f t="shared" si="3"/>
        <v>0</v>
      </c>
      <c r="G43" s="562"/>
      <c r="H43" s="513"/>
      <c r="I43" s="563"/>
      <c r="J43" s="562"/>
      <c r="K43" s="513"/>
      <c r="L43" s="563"/>
    </row>
    <row r="44" spans="1:12" s="103" customFormat="1" ht="12" customHeight="1">
      <c r="A44" s="385" t="s">
        <v>182</v>
      </c>
      <c r="B44" s="571" t="s">
        <v>301</v>
      </c>
      <c r="C44" s="679">
        <f t="shared" si="11"/>
        <v>0</v>
      </c>
      <c r="D44" s="685">
        <f t="shared" si="3"/>
        <v>0</v>
      </c>
      <c r="E44" s="685">
        <f t="shared" si="3"/>
        <v>0</v>
      </c>
      <c r="F44" s="685">
        <f t="shared" si="3"/>
        <v>0</v>
      </c>
      <c r="G44" s="562"/>
      <c r="H44" s="513"/>
      <c r="I44" s="563"/>
      <c r="J44" s="562"/>
      <c r="K44" s="513"/>
      <c r="L44" s="563"/>
    </row>
    <row r="45" spans="1:12" s="103" customFormat="1" ht="12" customHeight="1">
      <c r="A45" s="385" t="s">
        <v>292</v>
      </c>
      <c r="B45" s="571" t="s">
        <v>302</v>
      </c>
      <c r="C45" s="679">
        <f t="shared" si="11"/>
        <v>0</v>
      </c>
      <c r="D45" s="685">
        <f t="shared" si="3"/>
        <v>0</v>
      </c>
      <c r="E45" s="685">
        <f t="shared" si="3"/>
        <v>0</v>
      </c>
      <c r="F45" s="685">
        <f t="shared" si="3"/>
        <v>0</v>
      </c>
      <c r="G45" s="562"/>
      <c r="H45" s="513"/>
      <c r="I45" s="563"/>
      <c r="J45" s="562"/>
      <c r="K45" s="513"/>
      <c r="L45" s="563"/>
    </row>
    <row r="46" spans="1:12" s="103" customFormat="1" ht="12" customHeight="1" thickBot="1">
      <c r="A46" s="386" t="s">
        <v>293</v>
      </c>
      <c r="B46" s="572" t="s">
        <v>303</v>
      </c>
      <c r="C46" s="690">
        <f t="shared" si="11"/>
        <v>0</v>
      </c>
      <c r="D46" s="691">
        <f t="shared" si="3"/>
        <v>0</v>
      </c>
      <c r="E46" s="691">
        <f t="shared" si="3"/>
        <v>0</v>
      </c>
      <c r="F46" s="691">
        <f t="shared" si="3"/>
        <v>0</v>
      </c>
      <c r="G46" s="562"/>
      <c r="H46" s="513"/>
      <c r="I46" s="563"/>
      <c r="J46" s="562"/>
      <c r="K46" s="513"/>
      <c r="L46" s="563"/>
    </row>
    <row r="47" spans="1:12" s="103" customFormat="1" ht="12" customHeight="1" thickBot="1">
      <c r="A47" s="26" t="s">
        <v>23</v>
      </c>
      <c r="B47" s="527" t="s">
        <v>304</v>
      </c>
      <c r="C47" s="564">
        <f>SUM(C48:C52)</f>
        <v>0</v>
      </c>
      <c r="D47" s="689">
        <f t="shared" si="3"/>
        <v>0</v>
      </c>
      <c r="E47" s="689">
        <f t="shared" si="3"/>
        <v>0</v>
      </c>
      <c r="F47" s="559">
        <f t="shared" si="3"/>
        <v>0</v>
      </c>
      <c r="G47" s="564">
        <f aca="true" t="shared" si="12" ref="G47:L47">SUM(G48:G52)</f>
        <v>0</v>
      </c>
      <c r="H47" s="514">
        <f t="shared" si="12"/>
        <v>0</v>
      </c>
      <c r="I47" s="565">
        <f t="shared" si="12"/>
        <v>0</v>
      </c>
      <c r="J47" s="564">
        <f t="shared" si="12"/>
        <v>0</v>
      </c>
      <c r="K47" s="514">
        <f t="shared" si="12"/>
        <v>0</v>
      </c>
      <c r="L47" s="565">
        <f t="shared" si="12"/>
        <v>0</v>
      </c>
    </row>
    <row r="48" spans="1:12" s="103" customFormat="1" ht="12" customHeight="1">
      <c r="A48" s="384" t="s">
        <v>97</v>
      </c>
      <c r="B48" s="570" t="s">
        <v>308</v>
      </c>
      <c r="C48" s="681">
        <f>SUM(D48:F48)</f>
        <v>0</v>
      </c>
      <c r="D48" s="688">
        <f t="shared" si="3"/>
        <v>0</v>
      </c>
      <c r="E48" s="688">
        <f t="shared" si="3"/>
        <v>0</v>
      </c>
      <c r="F48" s="688">
        <f t="shared" si="3"/>
        <v>0</v>
      </c>
      <c r="G48" s="562"/>
      <c r="H48" s="513"/>
      <c r="I48" s="563"/>
      <c r="J48" s="562"/>
      <c r="K48" s="513"/>
      <c r="L48" s="563"/>
    </row>
    <row r="49" spans="1:12" s="103" customFormat="1" ht="12" customHeight="1">
      <c r="A49" s="385" t="s">
        <v>98</v>
      </c>
      <c r="B49" s="571" t="s">
        <v>309</v>
      </c>
      <c r="C49" s="681">
        <f>SUM(D49:F49)</f>
        <v>0</v>
      </c>
      <c r="D49" s="685">
        <f t="shared" si="3"/>
        <v>0</v>
      </c>
      <c r="E49" s="685">
        <f t="shared" si="3"/>
        <v>0</v>
      </c>
      <c r="F49" s="685">
        <f t="shared" si="3"/>
        <v>0</v>
      </c>
      <c r="G49" s="562"/>
      <c r="H49" s="513"/>
      <c r="I49" s="563"/>
      <c r="J49" s="562"/>
      <c r="K49" s="513"/>
      <c r="L49" s="563"/>
    </row>
    <row r="50" spans="1:12" s="103" customFormat="1" ht="12" customHeight="1">
      <c r="A50" s="385" t="s">
        <v>305</v>
      </c>
      <c r="B50" s="571" t="s">
        <v>310</v>
      </c>
      <c r="C50" s="681">
        <f>SUM(D50:F50)</f>
        <v>0</v>
      </c>
      <c r="D50" s="685">
        <f t="shared" si="3"/>
        <v>0</v>
      </c>
      <c r="E50" s="685">
        <f t="shared" si="3"/>
        <v>0</v>
      </c>
      <c r="F50" s="685">
        <f t="shared" si="3"/>
        <v>0</v>
      </c>
      <c r="G50" s="562"/>
      <c r="H50" s="513"/>
      <c r="I50" s="563"/>
      <c r="J50" s="562"/>
      <c r="K50" s="513"/>
      <c r="L50" s="563"/>
    </row>
    <row r="51" spans="1:12" s="103" customFormat="1" ht="12" customHeight="1">
      <c r="A51" s="385" t="s">
        <v>306</v>
      </c>
      <c r="B51" s="571" t="s">
        <v>311</v>
      </c>
      <c r="C51" s="681">
        <f>SUM(D51:F51)</f>
        <v>0</v>
      </c>
      <c r="D51" s="685">
        <f t="shared" si="3"/>
        <v>0</v>
      </c>
      <c r="E51" s="685">
        <f t="shared" si="3"/>
        <v>0</v>
      </c>
      <c r="F51" s="685">
        <f t="shared" si="3"/>
        <v>0</v>
      </c>
      <c r="G51" s="562"/>
      <c r="H51" s="513"/>
      <c r="I51" s="563"/>
      <c r="J51" s="562"/>
      <c r="K51" s="513"/>
      <c r="L51" s="563"/>
    </row>
    <row r="52" spans="1:12" s="103" customFormat="1" ht="12" customHeight="1" thickBot="1">
      <c r="A52" s="386" t="s">
        <v>307</v>
      </c>
      <c r="B52" s="572" t="s">
        <v>312</v>
      </c>
      <c r="C52" s="693">
        <f>SUM(D52:F52)</f>
        <v>0</v>
      </c>
      <c r="D52" s="691">
        <f t="shared" si="3"/>
        <v>0</v>
      </c>
      <c r="E52" s="691">
        <f t="shared" si="3"/>
        <v>0</v>
      </c>
      <c r="F52" s="691">
        <f t="shared" si="3"/>
        <v>0</v>
      </c>
      <c r="G52" s="562"/>
      <c r="H52" s="513"/>
      <c r="I52" s="563"/>
      <c r="J52" s="562"/>
      <c r="K52" s="513"/>
      <c r="L52" s="563"/>
    </row>
    <row r="53" spans="1:12" s="103" customFormat="1" ht="12" customHeight="1" thickBot="1">
      <c r="A53" s="26" t="s">
        <v>183</v>
      </c>
      <c r="B53" s="527" t="s">
        <v>313</v>
      </c>
      <c r="C53" s="564">
        <f>SUM(C54:C56)</f>
        <v>0</v>
      </c>
      <c r="D53" s="689">
        <f t="shared" si="3"/>
        <v>0</v>
      </c>
      <c r="E53" s="689">
        <f t="shared" si="3"/>
        <v>0</v>
      </c>
      <c r="F53" s="559">
        <f t="shared" si="3"/>
        <v>0</v>
      </c>
      <c r="G53" s="564">
        <f aca="true" t="shared" si="13" ref="G53:L53">SUM(G54:G56)</f>
        <v>0</v>
      </c>
      <c r="H53" s="514">
        <f t="shared" si="13"/>
        <v>0</v>
      </c>
      <c r="I53" s="565">
        <f t="shared" si="13"/>
        <v>0</v>
      </c>
      <c r="J53" s="564">
        <f t="shared" si="13"/>
        <v>0</v>
      </c>
      <c r="K53" s="514">
        <f t="shared" si="13"/>
        <v>0</v>
      </c>
      <c r="L53" s="565">
        <f t="shared" si="13"/>
        <v>0</v>
      </c>
    </row>
    <row r="54" spans="1:12" s="103" customFormat="1" ht="12" customHeight="1">
      <c r="A54" s="384" t="s">
        <v>99</v>
      </c>
      <c r="B54" s="570" t="s">
        <v>314</v>
      </c>
      <c r="C54" s="679">
        <f>SUM(D54:F54)</f>
        <v>0</v>
      </c>
      <c r="D54" s="688">
        <f t="shared" si="3"/>
        <v>0</v>
      </c>
      <c r="E54" s="688">
        <f t="shared" si="3"/>
        <v>0</v>
      </c>
      <c r="F54" s="688">
        <f t="shared" si="3"/>
        <v>0</v>
      </c>
      <c r="G54" s="562"/>
      <c r="H54" s="513"/>
      <c r="I54" s="563"/>
      <c r="J54" s="562"/>
      <c r="K54" s="513"/>
      <c r="L54" s="563"/>
    </row>
    <row r="55" spans="1:12" s="103" customFormat="1" ht="12" customHeight="1">
      <c r="A55" s="385" t="s">
        <v>100</v>
      </c>
      <c r="B55" s="571" t="s">
        <v>462</v>
      </c>
      <c r="C55" s="679">
        <f>SUM(D55:F55)</f>
        <v>0</v>
      </c>
      <c r="D55" s="685">
        <f t="shared" si="3"/>
        <v>0</v>
      </c>
      <c r="E55" s="685">
        <f t="shared" si="3"/>
        <v>0</v>
      </c>
      <c r="F55" s="685">
        <f t="shared" si="3"/>
        <v>0</v>
      </c>
      <c r="G55" s="562"/>
      <c r="H55" s="513"/>
      <c r="I55" s="563"/>
      <c r="J55" s="562"/>
      <c r="K55" s="513"/>
      <c r="L55" s="563"/>
    </row>
    <row r="56" spans="1:12" s="103" customFormat="1" ht="12" customHeight="1">
      <c r="A56" s="385" t="s">
        <v>317</v>
      </c>
      <c r="B56" s="571" t="s">
        <v>315</v>
      </c>
      <c r="C56" s="679">
        <f>SUM(D56:F56)</f>
        <v>0</v>
      </c>
      <c r="D56" s="685">
        <f t="shared" si="3"/>
        <v>0</v>
      </c>
      <c r="E56" s="685">
        <f t="shared" si="3"/>
        <v>0</v>
      </c>
      <c r="F56" s="685">
        <f t="shared" si="3"/>
        <v>0</v>
      </c>
      <c r="G56" s="562"/>
      <c r="H56" s="513"/>
      <c r="I56" s="563"/>
      <c r="J56" s="562"/>
      <c r="K56" s="513"/>
      <c r="L56" s="563"/>
    </row>
    <row r="57" spans="1:12" s="103" customFormat="1" ht="12" customHeight="1" thickBot="1">
      <c r="A57" s="386" t="s">
        <v>318</v>
      </c>
      <c r="B57" s="572" t="s">
        <v>316</v>
      </c>
      <c r="C57" s="690">
        <f>SUM(D57:F57)</f>
        <v>0</v>
      </c>
      <c r="D57" s="691">
        <f t="shared" si="3"/>
        <v>0</v>
      </c>
      <c r="E57" s="691">
        <f t="shared" si="3"/>
        <v>0</v>
      </c>
      <c r="F57" s="691">
        <f t="shared" si="3"/>
        <v>0</v>
      </c>
      <c r="G57" s="562"/>
      <c r="H57" s="513"/>
      <c r="I57" s="563"/>
      <c r="J57" s="562"/>
      <c r="K57" s="513"/>
      <c r="L57" s="563"/>
    </row>
    <row r="58" spans="1:12" s="103" customFormat="1" ht="12" customHeight="1" thickBot="1">
      <c r="A58" s="26" t="s">
        <v>25</v>
      </c>
      <c r="B58" s="573" t="s">
        <v>319</v>
      </c>
      <c r="C58" s="564">
        <f>SUM(C59:C61)</f>
        <v>0</v>
      </c>
      <c r="D58" s="689">
        <f t="shared" si="3"/>
        <v>0</v>
      </c>
      <c r="E58" s="689">
        <f t="shared" si="3"/>
        <v>0</v>
      </c>
      <c r="F58" s="559">
        <f t="shared" si="3"/>
        <v>0</v>
      </c>
      <c r="G58" s="564">
        <f aca="true" t="shared" si="14" ref="G58:L58">SUM(G59:G61)</f>
        <v>0</v>
      </c>
      <c r="H58" s="514">
        <f t="shared" si="14"/>
        <v>0</v>
      </c>
      <c r="I58" s="565">
        <f t="shared" si="14"/>
        <v>0</v>
      </c>
      <c r="J58" s="564">
        <f t="shared" si="14"/>
        <v>0</v>
      </c>
      <c r="K58" s="514">
        <f t="shared" si="14"/>
        <v>0</v>
      </c>
      <c r="L58" s="565">
        <f t="shared" si="14"/>
        <v>0</v>
      </c>
    </row>
    <row r="59" spans="1:12" s="103" customFormat="1" ht="12" customHeight="1">
      <c r="A59" s="384" t="s">
        <v>184</v>
      </c>
      <c r="B59" s="570" t="s">
        <v>321</v>
      </c>
      <c r="C59" s="681">
        <f>SUM(D59:F59)</f>
        <v>0</v>
      </c>
      <c r="D59" s="688">
        <f t="shared" si="3"/>
        <v>0</v>
      </c>
      <c r="E59" s="688">
        <f t="shared" si="3"/>
        <v>0</v>
      </c>
      <c r="F59" s="688">
        <f t="shared" si="3"/>
        <v>0</v>
      </c>
      <c r="G59" s="562"/>
      <c r="H59" s="513"/>
      <c r="I59" s="563"/>
      <c r="J59" s="562"/>
      <c r="K59" s="513"/>
      <c r="L59" s="563"/>
    </row>
    <row r="60" spans="1:12" s="103" customFormat="1" ht="12" customHeight="1">
      <c r="A60" s="385" t="s">
        <v>185</v>
      </c>
      <c r="B60" s="571" t="s">
        <v>463</v>
      </c>
      <c r="C60" s="682">
        <f>SUM(D60:F60)</f>
        <v>0</v>
      </c>
      <c r="D60" s="685">
        <f t="shared" si="3"/>
        <v>0</v>
      </c>
      <c r="E60" s="685">
        <f t="shared" si="3"/>
        <v>0</v>
      </c>
      <c r="F60" s="685">
        <f t="shared" si="3"/>
        <v>0</v>
      </c>
      <c r="G60" s="562"/>
      <c r="H60" s="513"/>
      <c r="I60" s="563"/>
      <c r="J60" s="562"/>
      <c r="K60" s="513"/>
      <c r="L60" s="563"/>
    </row>
    <row r="61" spans="1:12" s="103" customFormat="1" ht="12" customHeight="1">
      <c r="A61" s="385" t="s">
        <v>235</v>
      </c>
      <c r="B61" s="571" t="s">
        <v>322</v>
      </c>
      <c r="C61" s="682">
        <f>SUM(D61:F61)</f>
        <v>0</v>
      </c>
      <c r="D61" s="685">
        <f t="shared" si="3"/>
        <v>0</v>
      </c>
      <c r="E61" s="685">
        <f t="shared" si="3"/>
        <v>0</v>
      </c>
      <c r="F61" s="685">
        <f t="shared" si="3"/>
        <v>0</v>
      </c>
      <c r="G61" s="562"/>
      <c r="H61" s="513"/>
      <c r="I61" s="563"/>
      <c r="J61" s="562"/>
      <c r="K61" s="513"/>
      <c r="L61" s="563"/>
    </row>
    <row r="62" spans="1:12" s="103" customFormat="1" ht="12" customHeight="1" thickBot="1">
      <c r="A62" s="386" t="s">
        <v>320</v>
      </c>
      <c r="B62" s="572" t="s">
        <v>323</v>
      </c>
      <c r="C62" s="694">
        <f>SUM(D62:F62)</f>
        <v>0</v>
      </c>
      <c r="D62" s="691">
        <f t="shared" si="3"/>
        <v>0</v>
      </c>
      <c r="E62" s="691">
        <f t="shared" si="3"/>
        <v>0</v>
      </c>
      <c r="F62" s="691">
        <f t="shared" si="3"/>
        <v>0</v>
      </c>
      <c r="G62" s="562"/>
      <c r="H62" s="513"/>
      <c r="I62" s="563"/>
      <c r="J62" s="562"/>
      <c r="K62" s="513"/>
      <c r="L62" s="563"/>
    </row>
    <row r="63" spans="1:12" s="103" customFormat="1" ht="12" customHeight="1" thickBot="1">
      <c r="A63" s="26" t="s">
        <v>26</v>
      </c>
      <c r="B63" s="527" t="s">
        <v>324</v>
      </c>
      <c r="C63" s="566">
        <f>+C8+C15+C22+C29+C36+C47+C53+C58</f>
        <v>130492511</v>
      </c>
      <c r="D63" s="689">
        <f t="shared" si="3"/>
        <v>130492511</v>
      </c>
      <c r="E63" s="689">
        <f t="shared" si="3"/>
        <v>0</v>
      </c>
      <c r="F63" s="559">
        <f t="shared" si="3"/>
        <v>0</v>
      </c>
      <c r="G63" s="566">
        <f aca="true" t="shared" si="15" ref="G63:L63">+G8+G15+G22+G29+G36+G47+G53+G58</f>
        <v>115134511</v>
      </c>
      <c r="H63" s="515">
        <f t="shared" si="15"/>
        <v>0</v>
      </c>
      <c r="I63" s="567">
        <f t="shared" si="15"/>
        <v>0</v>
      </c>
      <c r="J63" s="566">
        <f t="shared" si="15"/>
        <v>15358000</v>
      </c>
      <c r="K63" s="515">
        <f t="shared" si="15"/>
        <v>0</v>
      </c>
      <c r="L63" s="567">
        <f t="shared" si="15"/>
        <v>0</v>
      </c>
    </row>
    <row r="64" spans="1:12" s="103" customFormat="1" ht="12" customHeight="1" thickBot="1">
      <c r="A64" s="387" t="s">
        <v>448</v>
      </c>
      <c r="B64" s="573" t="s">
        <v>326</v>
      </c>
      <c r="C64" s="564">
        <f>SUM(C65:C67)</f>
        <v>0</v>
      </c>
      <c r="D64" s="689">
        <f t="shared" si="3"/>
        <v>0</v>
      </c>
      <c r="E64" s="689">
        <f t="shared" si="3"/>
        <v>0</v>
      </c>
      <c r="F64" s="559">
        <f t="shared" si="3"/>
        <v>0</v>
      </c>
      <c r="G64" s="564">
        <f aca="true" t="shared" si="16" ref="G64:L64">SUM(G65:G67)</f>
        <v>0</v>
      </c>
      <c r="H64" s="514">
        <f t="shared" si="16"/>
        <v>0</v>
      </c>
      <c r="I64" s="565">
        <f t="shared" si="16"/>
        <v>0</v>
      </c>
      <c r="J64" s="564">
        <f t="shared" si="16"/>
        <v>0</v>
      </c>
      <c r="K64" s="514">
        <f t="shared" si="16"/>
        <v>0</v>
      </c>
      <c r="L64" s="565">
        <f t="shared" si="16"/>
        <v>0</v>
      </c>
    </row>
    <row r="65" spans="1:12" s="103" customFormat="1" ht="12" customHeight="1">
      <c r="A65" s="384" t="s">
        <v>359</v>
      </c>
      <c r="B65" s="570" t="s">
        <v>327</v>
      </c>
      <c r="C65" s="681">
        <f>SUM(D65:F65)</f>
        <v>0</v>
      </c>
      <c r="D65" s="688">
        <f t="shared" si="3"/>
        <v>0</v>
      </c>
      <c r="E65" s="688">
        <f t="shared" si="3"/>
        <v>0</v>
      </c>
      <c r="F65" s="688">
        <f t="shared" si="3"/>
        <v>0</v>
      </c>
      <c r="G65" s="562"/>
      <c r="H65" s="513"/>
      <c r="I65" s="563"/>
      <c r="J65" s="562"/>
      <c r="K65" s="513"/>
      <c r="L65" s="563"/>
    </row>
    <row r="66" spans="1:12" s="103" customFormat="1" ht="12" customHeight="1">
      <c r="A66" s="385" t="s">
        <v>368</v>
      </c>
      <c r="B66" s="571" t="s">
        <v>328</v>
      </c>
      <c r="C66" s="682">
        <f>SUM(D66:F66)</f>
        <v>0</v>
      </c>
      <c r="D66" s="685">
        <f t="shared" si="3"/>
        <v>0</v>
      </c>
      <c r="E66" s="685">
        <f t="shared" si="3"/>
        <v>0</v>
      </c>
      <c r="F66" s="685">
        <f t="shared" si="3"/>
        <v>0</v>
      </c>
      <c r="G66" s="562"/>
      <c r="H66" s="513"/>
      <c r="I66" s="563"/>
      <c r="J66" s="562"/>
      <c r="K66" s="513"/>
      <c r="L66" s="563"/>
    </row>
    <row r="67" spans="1:12" s="103" customFormat="1" ht="12" customHeight="1" thickBot="1">
      <c r="A67" s="386" t="s">
        <v>369</v>
      </c>
      <c r="B67" s="572" t="s">
        <v>329</v>
      </c>
      <c r="C67" s="694">
        <f>SUM(D67:F67)</f>
        <v>0</v>
      </c>
      <c r="D67" s="691">
        <f t="shared" si="3"/>
        <v>0</v>
      </c>
      <c r="E67" s="691">
        <f t="shared" si="3"/>
        <v>0</v>
      </c>
      <c r="F67" s="691">
        <f t="shared" si="3"/>
        <v>0</v>
      </c>
      <c r="G67" s="562"/>
      <c r="H67" s="513"/>
      <c r="I67" s="563"/>
      <c r="J67" s="562"/>
      <c r="K67" s="513"/>
      <c r="L67" s="563"/>
    </row>
    <row r="68" spans="1:12" s="103" customFormat="1" ht="12" customHeight="1" thickBot="1">
      <c r="A68" s="387" t="s">
        <v>330</v>
      </c>
      <c r="B68" s="573" t="s">
        <v>331</v>
      </c>
      <c r="C68" s="564">
        <f>SUM(C69:C72)</f>
        <v>0</v>
      </c>
      <c r="D68" s="689">
        <f t="shared" si="3"/>
        <v>0</v>
      </c>
      <c r="E68" s="689">
        <f t="shared" si="3"/>
        <v>0</v>
      </c>
      <c r="F68" s="559">
        <f t="shared" si="3"/>
        <v>0</v>
      </c>
      <c r="G68" s="564">
        <f aca="true" t="shared" si="17" ref="G68:L68">SUM(G69:G72)</f>
        <v>0</v>
      </c>
      <c r="H68" s="514">
        <f t="shared" si="17"/>
        <v>0</v>
      </c>
      <c r="I68" s="565">
        <f t="shared" si="17"/>
        <v>0</v>
      </c>
      <c r="J68" s="564">
        <f t="shared" si="17"/>
        <v>0</v>
      </c>
      <c r="K68" s="514">
        <f t="shared" si="17"/>
        <v>0</v>
      </c>
      <c r="L68" s="565">
        <f t="shared" si="17"/>
        <v>0</v>
      </c>
    </row>
    <row r="69" spans="1:12" s="103" customFormat="1" ht="12" customHeight="1">
      <c r="A69" s="384" t="s">
        <v>154</v>
      </c>
      <c r="B69" s="570" t="s">
        <v>332</v>
      </c>
      <c r="C69" s="681">
        <f>SUM(D69:F69)</f>
        <v>0</v>
      </c>
      <c r="D69" s="688">
        <f t="shared" si="3"/>
        <v>0</v>
      </c>
      <c r="E69" s="688">
        <f t="shared" si="3"/>
        <v>0</v>
      </c>
      <c r="F69" s="688">
        <f t="shared" si="3"/>
        <v>0</v>
      </c>
      <c r="G69" s="562"/>
      <c r="H69" s="513"/>
      <c r="I69" s="563"/>
      <c r="J69" s="562"/>
      <c r="K69" s="513"/>
      <c r="L69" s="563"/>
    </row>
    <row r="70" spans="1:12" s="103" customFormat="1" ht="12" customHeight="1">
      <c r="A70" s="385" t="s">
        <v>155</v>
      </c>
      <c r="B70" s="571" t="s">
        <v>333</v>
      </c>
      <c r="C70" s="682">
        <f>SUM(D70:F70)</f>
        <v>0</v>
      </c>
      <c r="D70" s="685">
        <f t="shared" si="3"/>
        <v>0</v>
      </c>
      <c r="E70" s="685">
        <f t="shared" si="3"/>
        <v>0</v>
      </c>
      <c r="F70" s="685">
        <f t="shared" si="3"/>
        <v>0</v>
      </c>
      <c r="G70" s="562"/>
      <c r="H70" s="513"/>
      <c r="I70" s="563"/>
      <c r="J70" s="562"/>
      <c r="K70" s="513"/>
      <c r="L70" s="563"/>
    </row>
    <row r="71" spans="1:12" s="103" customFormat="1" ht="12" customHeight="1">
      <c r="A71" s="385" t="s">
        <v>360</v>
      </c>
      <c r="B71" s="571" t="s">
        <v>334</v>
      </c>
      <c r="C71" s="682">
        <f>SUM(D71:F71)</f>
        <v>0</v>
      </c>
      <c r="D71" s="685">
        <f t="shared" si="3"/>
        <v>0</v>
      </c>
      <c r="E71" s="685">
        <f t="shared" si="3"/>
        <v>0</v>
      </c>
      <c r="F71" s="685">
        <f t="shared" si="3"/>
        <v>0</v>
      </c>
      <c r="G71" s="562"/>
      <c r="H71" s="513"/>
      <c r="I71" s="563"/>
      <c r="J71" s="562"/>
      <c r="K71" s="513"/>
      <c r="L71" s="563"/>
    </row>
    <row r="72" spans="1:12" s="103" customFormat="1" ht="12" customHeight="1" thickBot="1">
      <c r="A72" s="386" t="s">
        <v>361</v>
      </c>
      <c r="B72" s="572" t="s">
        <v>335</v>
      </c>
      <c r="C72" s="694">
        <f>SUM(D72:F72)</f>
        <v>0</v>
      </c>
      <c r="D72" s="691">
        <f t="shared" si="3"/>
        <v>0</v>
      </c>
      <c r="E72" s="691">
        <f t="shared" si="3"/>
        <v>0</v>
      </c>
      <c r="F72" s="691">
        <f t="shared" si="3"/>
        <v>0</v>
      </c>
      <c r="G72" s="562"/>
      <c r="H72" s="513"/>
      <c r="I72" s="563"/>
      <c r="J72" s="562"/>
      <c r="K72" s="513"/>
      <c r="L72" s="563"/>
    </row>
    <row r="73" spans="1:12" s="103" customFormat="1" ht="12" customHeight="1" thickBot="1">
      <c r="A73" s="387" t="s">
        <v>336</v>
      </c>
      <c r="B73" s="573" t="s">
        <v>337</v>
      </c>
      <c r="C73" s="564">
        <f>SUM(C74:C75)</f>
        <v>0</v>
      </c>
      <c r="D73" s="689">
        <f aca="true" t="shared" si="18" ref="D73:F87">SUM(G73+J73)</f>
        <v>0</v>
      </c>
      <c r="E73" s="689">
        <f t="shared" si="18"/>
        <v>0</v>
      </c>
      <c r="F73" s="559">
        <f t="shared" si="18"/>
        <v>0</v>
      </c>
      <c r="G73" s="564">
        <f aca="true" t="shared" si="19" ref="G73:L73">SUM(G74:G75)</f>
        <v>0</v>
      </c>
      <c r="H73" s="514">
        <f t="shared" si="19"/>
        <v>0</v>
      </c>
      <c r="I73" s="565">
        <f t="shared" si="19"/>
        <v>0</v>
      </c>
      <c r="J73" s="564">
        <f t="shared" si="19"/>
        <v>0</v>
      </c>
      <c r="K73" s="514">
        <f t="shared" si="19"/>
        <v>0</v>
      </c>
      <c r="L73" s="565">
        <f t="shared" si="19"/>
        <v>0</v>
      </c>
    </row>
    <row r="74" spans="1:12" s="103" customFormat="1" ht="12" customHeight="1">
      <c r="A74" s="384" t="s">
        <v>362</v>
      </c>
      <c r="B74" s="570" t="s">
        <v>338</v>
      </c>
      <c r="C74" s="681">
        <f>SUM(D74:F74)</f>
        <v>0</v>
      </c>
      <c r="D74" s="688">
        <f t="shared" si="18"/>
        <v>0</v>
      </c>
      <c r="E74" s="688">
        <f t="shared" si="18"/>
        <v>0</v>
      </c>
      <c r="F74" s="688">
        <f t="shared" si="18"/>
        <v>0</v>
      </c>
      <c r="G74" s="562"/>
      <c r="H74" s="513"/>
      <c r="I74" s="563"/>
      <c r="J74" s="562"/>
      <c r="K74" s="513"/>
      <c r="L74" s="563"/>
    </row>
    <row r="75" spans="1:12" s="103" customFormat="1" ht="12" customHeight="1" thickBot="1">
      <c r="A75" s="386" t="s">
        <v>363</v>
      </c>
      <c r="B75" s="572" t="s">
        <v>339</v>
      </c>
      <c r="C75" s="694">
        <f>SUM(D75:F75)</f>
        <v>0</v>
      </c>
      <c r="D75" s="691">
        <f t="shared" si="18"/>
        <v>0</v>
      </c>
      <c r="E75" s="691">
        <f t="shared" si="18"/>
        <v>0</v>
      </c>
      <c r="F75" s="691">
        <f t="shared" si="18"/>
        <v>0</v>
      </c>
      <c r="G75" s="562"/>
      <c r="H75" s="513"/>
      <c r="I75" s="563"/>
      <c r="J75" s="562"/>
      <c r="K75" s="513"/>
      <c r="L75" s="563"/>
    </row>
    <row r="76" spans="1:12" s="102" customFormat="1" ht="12" customHeight="1" thickBot="1">
      <c r="A76" s="387" t="s">
        <v>340</v>
      </c>
      <c r="B76" s="573" t="s">
        <v>341</v>
      </c>
      <c r="C76" s="564">
        <f>SUM(C77:C79)</f>
        <v>2190468</v>
      </c>
      <c r="D76" s="689">
        <f t="shared" si="18"/>
        <v>2190468</v>
      </c>
      <c r="E76" s="689">
        <f t="shared" si="18"/>
        <v>0</v>
      </c>
      <c r="F76" s="559">
        <f t="shared" si="18"/>
        <v>0</v>
      </c>
      <c r="G76" s="564">
        <f aca="true" t="shared" si="20" ref="G76:L76">SUM(G77:G79)</f>
        <v>0</v>
      </c>
      <c r="H76" s="514">
        <f t="shared" si="20"/>
        <v>0</v>
      </c>
      <c r="I76" s="565">
        <f t="shared" si="20"/>
        <v>0</v>
      </c>
      <c r="J76" s="564">
        <f t="shared" si="20"/>
        <v>2190468</v>
      </c>
      <c r="K76" s="514">
        <f t="shared" si="20"/>
        <v>0</v>
      </c>
      <c r="L76" s="565">
        <f t="shared" si="20"/>
        <v>0</v>
      </c>
    </row>
    <row r="77" spans="1:12" s="103" customFormat="1" ht="12" customHeight="1">
      <c r="A77" s="384" t="s">
        <v>364</v>
      </c>
      <c r="B77" s="570" t="s">
        <v>342</v>
      </c>
      <c r="C77" s="681">
        <f>SUM(D77:F77)</f>
        <v>0</v>
      </c>
      <c r="D77" s="688">
        <f t="shared" si="18"/>
        <v>0</v>
      </c>
      <c r="E77" s="688">
        <f t="shared" si="18"/>
        <v>0</v>
      </c>
      <c r="F77" s="688">
        <f t="shared" si="18"/>
        <v>0</v>
      </c>
      <c r="G77" s="562"/>
      <c r="H77" s="513"/>
      <c r="I77" s="563"/>
      <c r="J77" s="562"/>
      <c r="K77" s="513"/>
      <c r="L77" s="563"/>
    </row>
    <row r="78" spans="1:12" s="103" customFormat="1" ht="12" customHeight="1">
      <c r="A78" s="385" t="s">
        <v>365</v>
      </c>
      <c r="B78" s="571" t="s">
        <v>343</v>
      </c>
      <c r="C78" s="682">
        <f>SUM(D78:F78)</f>
        <v>0</v>
      </c>
      <c r="D78" s="685">
        <f t="shared" si="18"/>
        <v>0</v>
      </c>
      <c r="E78" s="685">
        <f t="shared" si="18"/>
        <v>0</v>
      </c>
      <c r="F78" s="685">
        <f t="shared" si="18"/>
        <v>0</v>
      </c>
      <c r="G78" s="562"/>
      <c r="H78" s="513"/>
      <c r="I78" s="563"/>
      <c r="J78" s="562"/>
      <c r="K78" s="513"/>
      <c r="L78" s="563"/>
    </row>
    <row r="79" spans="1:12" s="103" customFormat="1" ht="12" customHeight="1" thickBot="1">
      <c r="A79" s="386" t="s">
        <v>366</v>
      </c>
      <c r="B79" s="572" t="s">
        <v>557</v>
      </c>
      <c r="C79" s="694">
        <f>SUM(D79:F79)</f>
        <v>2190468</v>
      </c>
      <c r="D79" s="691">
        <f t="shared" si="18"/>
        <v>2190468</v>
      </c>
      <c r="E79" s="691">
        <f t="shared" si="18"/>
        <v>0</v>
      </c>
      <c r="F79" s="691">
        <f t="shared" si="18"/>
        <v>0</v>
      </c>
      <c r="G79" s="562"/>
      <c r="H79" s="513"/>
      <c r="I79" s="563"/>
      <c r="J79" s="562">
        <v>2190468</v>
      </c>
      <c r="K79" s="513"/>
      <c r="L79" s="563"/>
    </row>
    <row r="80" spans="1:12" s="103" customFormat="1" ht="12" customHeight="1" thickBot="1">
      <c r="A80" s="387" t="s">
        <v>345</v>
      </c>
      <c r="B80" s="573" t="s">
        <v>367</v>
      </c>
      <c r="C80" s="564">
        <f>SUM(C81:C84)</f>
        <v>0</v>
      </c>
      <c r="D80" s="689">
        <f t="shared" si="18"/>
        <v>0</v>
      </c>
      <c r="E80" s="689">
        <f t="shared" si="18"/>
        <v>0</v>
      </c>
      <c r="F80" s="559">
        <f t="shared" si="18"/>
        <v>0</v>
      </c>
      <c r="G80" s="564">
        <f aca="true" t="shared" si="21" ref="G80:L80">SUM(G81:G84)</f>
        <v>0</v>
      </c>
      <c r="H80" s="514">
        <f t="shared" si="21"/>
        <v>0</v>
      </c>
      <c r="I80" s="565">
        <f t="shared" si="21"/>
        <v>0</v>
      </c>
      <c r="J80" s="564">
        <f t="shared" si="21"/>
        <v>0</v>
      </c>
      <c r="K80" s="514">
        <f t="shared" si="21"/>
        <v>0</v>
      </c>
      <c r="L80" s="565">
        <f t="shared" si="21"/>
        <v>0</v>
      </c>
    </row>
    <row r="81" spans="1:12" s="103" customFormat="1" ht="12" customHeight="1">
      <c r="A81" s="388" t="s">
        <v>346</v>
      </c>
      <c r="B81" s="570" t="s">
        <v>347</v>
      </c>
      <c r="C81" s="681">
        <f>SUM(D81:F81)</f>
        <v>0</v>
      </c>
      <c r="D81" s="688">
        <f t="shared" si="18"/>
        <v>0</v>
      </c>
      <c r="E81" s="688">
        <f t="shared" si="18"/>
        <v>0</v>
      </c>
      <c r="F81" s="688">
        <f t="shared" si="18"/>
        <v>0</v>
      </c>
      <c r="G81" s="562"/>
      <c r="H81" s="513"/>
      <c r="I81" s="563"/>
      <c r="J81" s="562"/>
      <c r="K81" s="513"/>
      <c r="L81" s="563"/>
    </row>
    <row r="82" spans="1:12" s="103" customFormat="1" ht="12" customHeight="1">
      <c r="A82" s="389" t="s">
        <v>348</v>
      </c>
      <c r="B82" s="571" t="s">
        <v>349</v>
      </c>
      <c r="C82" s="682">
        <f>SUM(D82:F82)</f>
        <v>0</v>
      </c>
      <c r="D82" s="685">
        <f t="shared" si="18"/>
        <v>0</v>
      </c>
      <c r="E82" s="685">
        <f t="shared" si="18"/>
        <v>0</v>
      </c>
      <c r="F82" s="685">
        <f t="shared" si="18"/>
        <v>0</v>
      </c>
      <c r="G82" s="562"/>
      <c r="H82" s="513"/>
      <c r="I82" s="563"/>
      <c r="J82" s="562"/>
      <c r="K82" s="513"/>
      <c r="L82" s="563"/>
    </row>
    <row r="83" spans="1:12" s="103" customFormat="1" ht="12" customHeight="1">
      <c r="A83" s="389" t="s">
        <v>350</v>
      </c>
      <c r="B83" s="571" t="s">
        <v>351</v>
      </c>
      <c r="C83" s="682">
        <f>SUM(D83:F83)</f>
        <v>0</v>
      </c>
      <c r="D83" s="685">
        <f t="shared" si="18"/>
        <v>0</v>
      </c>
      <c r="E83" s="685">
        <f t="shared" si="18"/>
        <v>0</v>
      </c>
      <c r="F83" s="685">
        <f t="shared" si="18"/>
        <v>0</v>
      </c>
      <c r="G83" s="562"/>
      <c r="H83" s="513"/>
      <c r="I83" s="563"/>
      <c r="J83" s="562"/>
      <c r="K83" s="513"/>
      <c r="L83" s="563"/>
    </row>
    <row r="84" spans="1:12" s="102" customFormat="1" ht="12" customHeight="1" thickBot="1">
      <c r="A84" s="390" t="s">
        <v>352</v>
      </c>
      <c r="B84" s="572" t="s">
        <v>353</v>
      </c>
      <c r="C84" s="694">
        <f>SUM(D84:F84)</f>
        <v>0</v>
      </c>
      <c r="D84" s="691">
        <f t="shared" si="18"/>
        <v>0</v>
      </c>
      <c r="E84" s="691">
        <f t="shared" si="18"/>
        <v>0</v>
      </c>
      <c r="F84" s="691">
        <f t="shared" si="18"/>
        <v>0</v>
      </c>
      <c r="G84" s="560"/>
      <c r="H84" s="512"/>
      <c r="I84" s="561"/>
      <c r="J84" s="560"/>
      <c r="K84" s="512"/>
      <c r="L84" s="561"/>
    </row>
    <row r="85" spans="1:12" s="102" customFormat="1" ht="12" customHeight="1" thickBot="1">
      <c r="A85" s="387" t="s">
        <v>354</v>
      </c>
      <c r="B85" s="573" t="s">
        <v>355</v>
      </c>
      <c r="C85" s="568"/>
      <c r="D85" s="689">
        <f t="shared" si="18"/>
        <v>0</v>
      </c>
      <c r="E85" s="689">
        <f t="shared" si="18"/>
        <v>0</v>
      </c>
      <c r="F85" s="559">
        <f t="shared" si="18"/>
        <v>0</v>
      </c>
      <c r="G85" s="568"/>
      <c r="H85" s="516"/>
      <c r="I85" s="569"/>
      <c r="J85" s="568"/>
      <c r="K85" s="516"/>
      <c r="L85" s="569"/>
    </row>
    <row r="86" spans="1:12" s="102" customFormat="1" ht="12" customHeight="1" thickBot="1">
      <c r="A86" s="387" t="s">
        <v>356</v>
      </c>
      <c r="B86" s="574" t="s">
        <v>357</v>
      </c>
      <c r="C86" s="566">
        <f>+C64+C68+C73+C76+C80+C85</f>
        <v>2190468</v>
      </c>
      <c r="D86" s="689">
        <f t="shared" si="18"/>
        <v>2190468</v>
      </c>
      <c r="E86" s="689">
        <f t="shared" si="18"/>
        <v>0</v>
      </c>
      <c r="F86" s="559">
        <f t="shared" si="18"/>
        <v>0</v>
      </c>
      <c r="G86" s="566">
        <f aca="true" t="shared" si="22" ref="G86:L86">+G64+G68+G73+G76+G80+G85</f>
        <v>0</v>
      </c>
      <c r="H86" s="515">
        <f t="shared" si="22"/>
        <v>0</v>
      </c>
      <c r="I86" s="567">
        <f t="shared" si="22"/>
        <v>0</v>
      </c>
      <c r="J86" s="566">
        <f t="shared" si="22"/>
        <v>2190468</v>
      </c>
      <c r="K86" s="515">
        <f t="shared" si="22"/>
        <v>0</v>
      </c>
      <c r="L86" s="567">
        <f t="shared" si="22"/>
        <v>0</v>
      </c>
    </row>
    <row r="87" spans="1:12" s="102" customFormat="1" ht="12" customHeight="1" thickBot="1">
      <c r="A87" s="391" t="s">
        <v>370</v>
      </c>
      <c r="B87" s="575" t="s">
        <v>454</v>
      </c>
      <c r="C87" s="566">
        <f>+C63+C86</f>
        <v>132682979</v>
      </c>
      <c r="D87" s="689">
        <f t="shared" si="18"/>
        <v>132682979</v>
      </c>
      <c r="E87" s="689">
        <f t="shared" si="18"/>
        <v>0</v>
      </c>
      <c r="F87" s="559">
        <f t="shared" si="18"/>
        <v>0</v>
      </c>
      <c r="G87" s="566">
        <f aca="true" t="shared" si="23" ref="G87:L87">+G63+G86</f>
        <v>115134511</v>
      </c>
      <c r="H87" s="515">
        <f t="shared" si="23"/>
        <v>0</v>
      </c>
      <c r="I87" s="567">
        <f t="shared" si="23"/>
        <v>0</v>
      </c>
      <c r="J87" s="566">
        <f t="shared" si="23"/>
        <v>17548468</v>
      </c>
      <c r="K87" s="515">
        <f t="shared" si="23"/>
        <v>0</v>
      </c>
      <c r="L87" s="567">
        <f t="shared" si="23"/>
        <v>0</v>
      </c>
    </row>
    <row r="88" spans="1:12" s="103" customFormat="1" ht="15" customHeight="1">
      <c r="A88" s="238"/>
      <c r="B88" s="497"/>
      <c r="C88" s="498"/>
      <c r="D88" s="499"/>
      <c r="E88" s="500"/>
      <c r="F88" s="500"/>
      <c r="G88" s="500"/>
      <c r="H88" s="500"/>
      <c r="I88" s="500"/>
      <c r="J88" s="500"/>
      <c r="K88" s="500"/>
      <c r="L88" s="500"/>
    </row>
    <row r="89" spans="1:12" s="479" customFormat="1" ht="15.75" customHeight="1" thickBot="1">
      <c r="A89" s="478"/>
      <c r="B89" s="501"/>
      <c r="C89" s="502" t="s">
        <v>54</v>
      </c>
      <c r="D89" s="503"/>
      <c r="E89" s="504"/>
      <c r="F89" s="504"/>
      <c r="G89" s="783"/>
      <c r="H89" s="783"/>
      <c r="I89" s="783"/>
      <c r="J89" s="783"/>
      <c r="K89" s="783"/>
      <c r="L89" s="783"/>
    </row>
    <row r="90" spans="1:12" s="64" customFormat="1" ht="52.5" customHeight="1" thickBot="1">
      <c r="A90" s="239"/>
      <c r="B90" s="780" t="s">
        <v>58</v>
      </c>
      <c r="C90" s="781"/>
      <c r="D90" s="781"/>
      <c r="E90" s="781"/>
      <c r="F90" s="781"/>
      <c r="G90" s="782"/>
      <c r="H90" s="782"/>
      <c r="I90" s="782"/>
      <c r="J90" s="782"/>
      <c r="K90" s="782"/>
      <c r="L90" s="782"/>
    </row>
    <row r="91" spans="1:12" s="104" customFormat="1" ht="12" customHeight="1" thickBot="1">
      <c r="A91" s="517" t="s">
        <v>18</v>
      </c>
      <c r="B91" s="520" t="s">
        <v>373</v>
      </c>
      <c r="C91" s="534">
        <f>SUM(D91:F91)</f>
        <v>127468099</v>
      </c>
      <c r="D91" s="712">
        <f>SUM(G91+J91)</f>
        <v>127468099</v>
      </c>
      <c r="E91" s="713">
        <f aca="true" t="shared" si="24" ref="E91:F106">SUM(H91+K91)</f>
        <v>0</v>
      </c>
      <c r="F91" s="505">
        <f t="shared" si="24"/>
        <v>0</v>
      </c>
      <c r="G91" s="695">
        <f aca="true" t="shared" si="25" ref="G91:L91">SUM(G92:G96)</f>
        <v>109919631</v>
      </c>
      <c r="H91" s="495">
        <f t="shared" si="25"/>
        <v>0</v>
      </c>
      <c r="I91" s="505">
        <f t="shared" si="25"/>
        <v>0</v>
      </c>
      <c r="J91" s="537">
        <f t="shared" si="25"/>
        <v>17548468</v>
      </c>
      <c r="K91" s="495">
        <f t="shared" si="25"/>
        <v>0</v>
      </c>
      <c r="L91" s="505">
        <f t="shared" si="25"/>
        <v>0</v>
      </c>
    </row>
    <row r="92" spans="1:12" ht="12" customHeight="1">
      <c r="A92" s="392" t="s">
        <v>101</v>
      </c>
      <c r="B92" s="521" t="s">
        <v>49</v>
      </c>
      <c r="C92" s="708">
        <f aca="true" t="shared" si="26" ref="C92:C148">SUM(D92:F92)</f>
        <v>68153078</v>
      </c>
      <c r="D92" s="709">
        <f aca="true" t="shared" si="27" ref="D92:F148">SUM(G92+J92)</f>
        <v>68153078</v>
      </c>
      <c r="E92" s="710">
        <f t="shared" si="24"/>
        <v>0</v>
      </c>
      <c r="F92" s="711">
        <f t="shared" si="24"/>
        <v>0</v>
      </c>
      <c r="G92" s="696">
        <v>63485858</v>
      </c>
      <c r="H92" s="542"/>
      <c r="I92" s="547"/>
      <c r="J92" s="546">
        <v>4667220</v>
      </c>
      <c r="K92" s="542"/>
      <c r="L92" s="547"/>
    </row>
    <row r="93" spans="1:12" ht="12" customHeight="1">
      <c r="A93" s="385" t="s">
        <v>102</v>
      </c>
      <c r="B93" s="522" t="s">
        <v>186</v>
      </c>
      <c r="C93" s="707">
        <f t="shared" si="26"/>
        <v>11626902</v>
      </c>
      <c r="D93" s="706">
        <f t="shared" si="27"/>
        <v>11626902</v>
      </c>
      <c r="E93" s="704">
        <f t="shared" si="24"/>
        <v>0</v>
      </c>
      <c r="F93" s="705">
        <f t="shared" si="24"/>
        <v>0</v>
      </c>
      <c r="G93" s="697">
        <v>10600114</v>
      </c>
      <c r="H93" s="543"/>
      <c r="I93" s="549"/>
      <c r="J93" s="548">
        <v>1026788</v>
      </c>
      <c r="K93" s="543"/>
      <c r="L93" s="549"/>
    </row>
    <row r="94" spans="1:12" ht="12" customHeight="1">
      <c r="A94" s="385" t="s">
        <v>103</v>
      </c>
      <c r="B94" s="522" t="s">
        <v>144</v>
      </c>
      <c r="C94" s="707">
        <f t="shared" si="26"/>
        <v>37091715</v>
      </c>
      <c r="D94" s="706">
        <f t="shared" si="27"/>
        <v>37091715</v>
      </c>
      <c r="E94" s="704">
        <f t="shared" si="24"/>
        <v>0</v>
      </c>
      <c r="F94" s="705">
        <f t="shared" si="24"/>
        <v>0</v>
      </c>
      <c r="G94" s="697">
        <v>25237255</v>
      </c>
      <c r="H94" s="543"/>
      <c r="I94" s="549"/>
      <c r="J94" s="548">
        <v>11854460</v>
      </c>
      <c r="K94" s="543"/>
      <c r="L94" s="549"/>
    </row>
    <row r="95" spans="1:12" ht="12" customHeight="1">
      <c r="A95" s="385" t="s">
        <v>104</v>
      </c>
      <c r="B95" s="523" t="s">
        <v>187</v>
      </c>
      <c r="C95" s="707">
        <f t="shared" si="26"/>
        <v>6677000</v>
      </c>
      <c r="D95" s="706">
        <f t="shared" si="27"/>
        <v>6677000</v>
      </c>
      <c r="E95" s="704">
        <f t="shared" si="24"/>
        <v>0</v>
      </c>
      <c r="F95" s="705">
        <f t="shared" si="24"/>
        <v>0</v>
      </c>
      <c r="G95" s="697">
        <v>6677000</v>
      </c>
      <c r="H95" s="543"/>
      <c r="I95" s="549"/>
      <c r="J95" s="548"/>
      <c r="K95" s="543"/>
      <c r="L95" s="549"/>
    </row>
    <row r="96" spans="1:12" ht="12" customHeight="1">
      <c r="A96" s="385" t="s">
        <v>115</v>
      </c>
      <c r="B96" s="510" t="s">
        <v>188</v>
      </c>
      <c r="C96" s="707">
        <f t="shared" si="26"/>
        <v>3919404</v>
      </c>
      <c r="D96" s="706">
        <f t="shared" si="27"/>
        <v>3919404</v>
      </c>
      <c r="E96" s="704">
        <f t="shared" si="24"/>
        <v>0</v>
      </c>
      <c r="F96" s="705">
        <f t="shared" si="24"/>
        <v>0</v>
      </c>
      <c r="G96" s="697">
        <v>3919404</v>
      </c>
      <c r="H96" s="543"/>
      <c r="I96" s="549"/>
      <c r="J96" s="548"/>
      <c r="K96" s="543"/>
      <c r="L96" s="549"/>
    </row>
    <row r="97" spans="1:12" ht="12" customHeight="1">
      <c r="A97" s="385" t="s">
        <v>105</v>
      </c>
      <c r="B97" s="522" t="s">
        <v>374</v>
      </c>
      <c r="C97" s="707">
        <f t="shared" si="26"/>
        <v>0</v>
      </c>
      <c r="D97" s="706">
        <f t="shared" si="27"/>
        <v>0</v>
      </c>
      <c r="E97" s="704">
        <f t="shared" si="24"/>
        <v>0</v>
      </c>
      <c r="F97" s="705">
        <f t="shared" si="24"/>
        <v>0</v>
      </c>
      <c r="G97" s="697"/>
      <c r="H97" s="543"/>
      <c r="I97" s="549"/>
      <c r="J97" s="548"/>
      <c r="K97" s="543"/>
      <c r="L97" s="549"/>
    </row>
    <row r="98" spans="1:12" ht="12" customHeight="1">
      <c r="A98" s="385" t="s">
        <v>106</v>
      </c>
      <c r="B98" s="524" t="s">
        <v>375</v>
      </c>
      <c r="C98" s="707">
        <f t="shared" si="26"/>
        <v>0</v>
      </c>
      <c r="D98" s="706">
        <f t="shared" si="27"/>
        <v>0</v>
      </c>
      <c r="E98" s="704">
        <f t="shared" si="24"/>
        <v>0</v>
      </c>
      <c r="F98" s="705">
        <f t="shared" si="24"/>
        <v>0</v>
      </c>
      <c r="G98" s="697"/>
      <c r="H98" s="543"/>
      <c r="I98" s="549"/>
      <c r="J98" s="548"/>
      <c r="K98" s="543"/>
      <c r="L98" s="549"/>
    </row>
    <row r="99" spans="1:12" ht="12" customHeight="1">
      <c r="A99" s="385" t="s">
        <v>116</v>
      </c>
      <c r="B99" s="522" t="s">
        <v>376</v>
      </c>
      <c r="C99" s="707">
        <f t="shared" si="26"/>
        <v>0</v>
      </c>
      <c r="D99" s="706">
        <f t="shared" si="27"/>
        <v>0</v>
      </c>
      <c r="E99" s="704">
        <f t="shared" si="24"/>
        <v>0</v>
      </c>
      <c r="F99" s="705">
        <f t="shared" si="24"/>
        <v>0</v>
      </c>
      <c r="G99" s="697"/>
      <c r="H99" s="543"/>
      <c r="I99" s="549"/>
      <c r="J99" s="548"/>
      <c r="K99" s="543"/>
      <c r="L99" s="549"/>
    </row>
    <row r="100" spans="1:12" ht="12" customHeight="1">
      <c r="A100" s="385" t="s">
        <v>117</v>
      </c>
      <c r="B100" s="522" t="s">
        <v>377</v>
      </c>
      <c r="C100" s="707">
        <f t="shared" si="26"/>
        <v>0</v>
      </c>
      <c r="D100" s="706">
        <f t="shared" si="27"/>
        <v>0</v>
      </c>
      <c r="E100" s="704">
        <f t="shared" si="24"/>
        <v>0</v>
      </c>
      <c r="F100" s="705">
        <f t="shared" si="24"/>
        <v>0</v>
      </c>
      <c r="G100" s="697"/>
      <c r="H100" s="543"/>
      <c r="I100" s="549"/>
      <c r="J100" s="548"/>
      <c r="K100" s="543"/>
      <c r="L100" s="549"/>
    </row>
    <row r="101" spans="1:12" ht="12" customHeight="1">
      <c r="A101" s="385" t="s">
        <v>118</v>
      </c>
      <c r="B101" s="524" t="s">
        <v>378</v>
      </c>
      <c r="C101" s="707">
        <f t="shared" si="26"/>
        <v>3819404</v>
      </c>
      <c r="D101" s="706">
        <f t="shared" si="27"/>
        <v>3819404</v>
      </c>
      <c r="E101" s="704">
        <f t="shared" si="24"/>
        <v>0</v>
      </c>
      <c r="F101" s="705">
        <f t="shared" si="24"/>
        <v>0</v>
      </c>
      <c r="G101" s="697">
        <v>3819404</v>
      </c>
      <c r="H101" s="543"/>
      <c r="I101" s="549"/>
      <c r="J101" s="548"/>
      <c r="K101" s="543"/>
      <c r="L101" s="549"/>
    </row>
    <row r="102" spans="1:12" ht="12" customHeight="1">
      <c r="A102" s="385" t="s">
        <v>119</v>
      </c>
      <c r="B102" s="524" t="s">
        <v>379</v>
      </c>
      <c r="C102" s="707">
        <f t="shared" si="26"/>
        <v>0</v>
      </c>
      <c r="D102" s="706">
        <f t="shared" si="27"/>
        <v>0</v>
      </c>
      <c r="E102" s="704">
        <f t="shared" si="24"/>
        <v>0</v>
      </c>
      <c r="F102" s="705">
        <f t="shared" si="24"/>
        <v>0</v>
      </c>
      <c r="G102" s="697"/>
      <c r="H102" s="543"/>
      <c r="I102" s="549"/>
      <c r="J102" s="548"/>
      <c r="K102" s="543"/>
      <c r="L102" s="549"/>
    </row>
    <row r="103" spans="1:12" ht="12" customHeight="1">
      <c r="A103" s="385" t="s">
        <v>121</v>
      </c>
      <c r="B103" s="522" t="s">
        <v>380</v>
      </c>
      <c r="C103" s="707">
        <f t="shared" si="26"/>
        <v>0</v>
      </c>
      <c r="D103" s="706">
        <f t="shared" si="27"/>
        <v>0</v>
      </c>
      <c r="E103" s="704">
        <f t="shared" si="24"/>
        <v>0</v>
      </c>
      <c r="F103" s="705">
        <f t="shared" si="24"/>
        <v>0</v>
      </c>
      <c r="G103" s="697"/>
      <c r="H103" s="543"/>
      <c r="I103" s="549"/>
      <c r="J103" s="548"/>
      <c r="K103" s="543"/>
      <c r="L103" s="549"/>
    </row>
    <row r="104" spans="1:12" ht="12" customHeight="1">
      <c r="A104" s="393" t="s">
        <v>189</v>
      </c>
      <c r="B104" s="525" t="s">
        <v>381</v>
      </c>
      <c r="C104" s="707">
        <f t="shared" si="26"/>
        <v>0</v>
      </c>
      <c r="D104" s="706">
        <f t="shared" si="27"/>
        <v>0</v>
      </c>
      <c r="E104" s="704">
        <f t="shared" si="24"/>
        <v>0</v>
      </c>
      <c r="F104" s="705">
        <f t="shared" si="24"/>
        <v>0</v>
      </c>
      <c r="G104" s="697"/>
      <c r="H104" s="543"/>
      <c r="I104" s="549"/>
      <c r="J104" s="548"/>
      <c r="K104" s="543"/>
      <c r="L104" s="549"/>
    </row>
    <row r="105" spans="1:12" ht="12" customHeight="1">
      <c r="A105" s="385" t="s">
        <v>371</v>
      </c>
      <c r="B105" s="525" t="s">
        <v>382</v>
      </c>
      <c r="C105" s="707">
        <f t="shared" si="26"/>
        <v>0</v>
      </c>
      <c r="D105" s="706">
        <f t="shared" si="27"/>
        <v>0</v>
      </c>
      <c r="E105" s="704">
        <f t="shared" si="24"/>
        <v>0</v>
      </c>
      <c r="F105" s="705">
        <f t="shared" si="24"/>
        <v>0</v>
      </c>
      <c r="G105" s="697"/>
      <c r="H105" s="543"/>
      <c r="I105" s="549"/>
      <c r="J105" s="548"/>
      <c r="K105" s="543"/>
      <c r="L105" s="549"/>
    </row>
    <row r="106" spans="1:12" ht="12" customHeight="1" thickBot="1">
      <c r="A106" s="394" t="s">
        <v>372</v>
      </c>
      <c r="B106" s="526" t="s">
        <v>383</v>
      </c>
      <c r="C106" s="714">
        <f t="shared" si="26"/>
        <v>100000</v>
      </c>
      <c r="D106" s="715">
        <f t="shared" si="27"/>
        <v>100000</v>
      </c>
      <c r="E106" s="716">
        <f t="shared" si="24"/>
        <v>0</v>
      </c>
      <c r="F106" s="717">
        <f t="shared" si="24"/>
        <v>0</v>
      </c>
      <c r="G106" s="697">
        <v>100000</v>
      </c>
      <c r="H106" s="543"/>
      <c r="I106" s="549"/>
      <c r="J106" s="548"/>
      <c r="K106" s="543"/>
      <c r="L106" s="549"/>
    </row>
    <row r="107" spans="1:12" ht="12" customHeight="1" thickBot="1">
      <c r="A107" s="26" t="s">
        <v>19</v>
      </c>
      <c r="B107" s="527" t="s">
        <v>384</v>
      </c>
      <c r="C107" s="534">
        <f t="shared" si="26"/>
        <v>0</v>
      </c>
      <c r="D107" s="712">
        <f t="shared" si="27"/>
        <v>0</v>
      </c>
      <c r="E107" s="713">
        <f t="shared" si="27"/>
        <v>0</v>
      </c>
      <c r="F107" s="505">
        <f t="shared" si="27"/>
        <v>0</v>
      </c>
      <c r="G107" s="695">
        <f aca="true" t="shared" si="28" ref="G107:L107">+G108+G110+G112</f>
        <v>0</v>
      </c>
      <c r="H107" s="495">
        <f t="shared" si="28"/>
        <v>0</v>
      </c>
      <c r="I107" s="505">
        <f t="shared" si="28"/>
        <v>0</v>
      </c>
      <c r="J107" s="537">
        <f t="shared" si="28"/>
        <v>0</v>
      </c>
      <c r="K107" s="495">
        <f t="shared" si="28"/>
        <v>0</v>
      </c>
      <c r="L107" s="505">
        <f t="shared" si="28"/>
        <v>0</v>
      </c>
    </row>
    <row r="108" spans="1:12" ht="12" customHeight="1">
      <c r="A108" s="384" t="s">
        <v>107</v>
      </c>
      <c r="B108" s="522" t="s">
        <v>233</v>
      </c>
      <c r="C108" s="708">
        <f t="shared" si="26"/>
        <v>0</v>
      </c>
      <c r="D108" s="709">
        <f t="shared" si="27"/>
        <v>0</v>
      </c>
      <c r="E108" s="710">
        <f t="shared" si="27"/>
        <v>0</v>
      </c>
      <c r="F108" s="711">
        <f t="shared" si="27"/>
        <v>0</v>
      </c>
      <c r="G108" s="697"/>
      <c r="H108" s="543"/>
      <c r="I108" s="549"/>
      <c r="J108" s="548"/>
      <c r="K108" s="543"/>
      <c r="L108" s="549"/>
    </row>
    <row r="109" spans="1:12" ht="12" customHeight="1">
      <c r="A109" s="384" t="s">
        <v>108</v>
      </c>
      <c r="B109" s="525" t="s">
        <v>388</v>
      </c>
      <c r="C109" s="707">
        <f t="shared" si="26"/>
        <v>0</v>
      </c>
      <c r="D109" s="706">
        <f t="shared" si="27"/>
        <v>0</v>
      </c>
      <c r="E109" s="704">
        <f t="shared" si="27"/>
        <v>0</v>
      </c>
      <c r="F109" s="705">
        <f t="shared" si="27"/>
        <v>0</v>
      </c>
      <c r="G109" s="697"/>
      <c r="H109" s="543"/>
      <c r="I109" s="549"/>
      <c r="J109" s="548"/>
      <c r="K109" s="543"/>
      <c r="L109" s="549"/>
    </row>
    <row r="110" spans="1:12" ht="12" customHeight="1">
      <c r="A110" s="384" t="s">
        <v>109</v>
      </c>
      <c r="B110" s="525" t="s">
        <v>190</v>
      </c>
      <c r="C110" s="707">
        <f t="shared" si="26"/>
        <v>0</v>
      </c>
      <c r="D110" s="706">
        <f t="shared" si="27"/>
        <v>0</v>
      </c>
      <c r="E110" s="704">
        <f t="shared" si="27"/>
        <v>0</v>
      </c>
      <c r="F110" s="705">
        <f t="shared" si="27"/>
        <v>0</v>
      </c>
      <c r="G110" s="697"/>
      <c r="H110" s="543"/>
      <c r="I110" s="549"/>
      <c r="J110" s="548"/>
      <c r="K110" s="543"/>
      <c r="L110" s="549"/>
    </row>
    <row r="111" spans="1:12" ht="12" customHeight="1">
      <c r="A111" s="384" t="s">
        <v>110</v>
      </c>
      <c r="B111" s="525" t="s">
        <v>389</v>
      </c>
      <c r="C111" s="707">
        <f t="shared" si="26"/>
        <v>0</v>
      </c>
      <c r="D111" s="706">
        <f t="shared" si="27"/>
        <v>0</v>
      </c>
      <c r="E111" s="704">
        <f t="shared" si="27"/>
        <v>0</v>
      </c>
      <c r="F111" s="705">
        <f t="shared" si="27"/>
        <v>0</v>
      </c>
      <c r="G111" s="697"/>
      <c r="H111" s="543"/>
      <c r="I111" s="549"/>
      <c r="J111" s="548"/>
      <c r="K111" s="543"/>
      <c r="L111" s="549"/>
    </row>
    <row r="112" spans="1:12" ht="12" customHeight="1">
      <c r="A112" s="384" t="s">
        <v>111</v>
      </c>
      <c r="B112" s="528" t="s">
        <v>236</v>
      </c>
      <c r="C112" s="707">
        <f t="shared" si="26"/>
        <v>0</v>
      </c>
      <c r="D112" s="706">
        <f t="shared" si="27"/>
        <v>0</v>
      </c>
      <c r="E112" s="704">
        <f t="shared" si="27"/>
        <v>0</v>
      </c>
      <c r="F112" s="705">
        <f t="shared" si="27"/>
        <v>0</v>
      </c>
      <c r="G112" s="697"/>
      <c r="H112" s="543"/>
      <c r="I112" s="549"/>
      <c r="J112" s="548"/>
      <c r="K112" s="543"/>
      <c r="L112" s="549"/>
    </row>
    <row r="113" spans="1:12" ht="12" customHeight="1">
      <c r="A113" s="384" t="s">
        <v>120</v>
      </c>
      <c r="B113" s="529" t="s">
        <v>464</v>
      </c>
      <c r="C113" s="707">
        <f t="shared" si="26"/>
        <v>0</v>
      </c>
      <c r="D113" s="706">
        <f t="shared" si="27"/>
        <v>0</v>
      </c>
      <c r="E113" s="704">
        <f t="shared" si="27"/>
        <v>0</v>
      </c>
      <c r="F113" s="705">
        <f t="shared" si="27"/>
        <v>0</v>
      </c>
      <c r="G113" s="697"/>
      <c r="H113" s="543"/>
      <c r="I113" s="549"/>
      <c r="J113" s="548"/>
      <c r="K113" s="543"/>
      <c r="L113" s="549"/>
    </row>
    <row r="114" spans="1:12" ht="12" customHeight="1">
      <c r="A114" s="384" t="s">
        <v>122</v>
      </c>
      <c r="B114" s="521" t="s">
        <v>394</v>
      </c>
      <c r="C114" s="707">
        <f t="shared" si="26"/>
        <v>0</v>
      </c>
      <c r="D114" s="706">
        <f t="shared" si="27"/>
        <v>0</v>
      </c>
      <c r="E114" s="704">
        <f t="shared" si="27"/>
        <v>0</v>
      </c>
      <c r="F114" s="705">
        <f t="shared" si="27"/>
        <v>0</v>
      </c>
      <c r="G114" s="697"/>
      <c r="H114" s="543"/>
      <c r="I114" s="549"/>
      <c r="J114" s="548"/>
      <c r="K114" s="543"/>
      <c r="L114" s="549"/>
    </row>
    <row r="115" spans="1:12" ht="12" customHeight="1">
      <c r="A115" s="384" t="s">
        <v>191</v>
      </c>
      <c r="B115" s="522" t="s">
        <v>377</v>
      </c>
      <c r="C115" s="707">
        <f t="shared" si="26"/>
        <v>0</v>
      </c>
      <c r="D115" s="706">
        <f t="shared" si="27"/>
        <v>0</v>
      </c>
      <c r="E115" s="704">
        <f t="shared" si="27"/>
        <v>0</v>
      </c>
      <c r="F115" s="705">
        <f t="shared" si="27"/>
        <v>0</v>
      </c>
      <c r="G115" s="697"/>
      <c r="H115" s="543"/>
      <c r="I115" s="549"/>
      <c r="J115" s="548"/>
      <c r="K115" s="543"/>
      <c r="L115" s="549"/>
    </row>
    <row r="116" spans="1:12" ht="12" customHeight="1">
      <c r="A116" s="384" t="s">
        <v>192</v>
      </c>
      <c r="B116" s="522" t="s">
        <v>393</v>
      </c>
      <c r="C116" s="707">
        <f t="shared" si="26"/>
        <v>0</v>
      </c>
      <c r="D116" s="706">
        <f t="shared" si="27"/>
        <v>0</v>
      </c>
      <c r="E116" s="704">
        <f t="shared" si="27"/>
        <v>0</v>
      </c>
      <c r="F116" s="705">
        <f t="shared" si="27"/>
        <v>0</v>
      </c>
      <c r="G116" s="697"/>
      <c r="H116" s="543"/>
      <c r="I116" s="549"/>
      <c r="J116" s="548"/>
      <c r="K116" s="543"/>
      <c r="L116" s="549"/>
    </row>
    <row r="117" spans="1:12" ht="12" customHeight="1">
      <c r="A117" s="384" t="s">
        <v>193</v>
      </c>
      <c r="B117" s="522" t="s">
        <v>392</v>
      </c>
      <c r="C117" s="707">
        <f t="shared" si="26"/>
        <v>0</v>
      </c>
      <c r="D117" s="706">
        <f t="shared" si="27"/>
        <v>0</v>
      </c>
      <c r="E117" s="704">
        <f t="shared" si="27"/>
        <v>0</v>
      </c>
      <c r="F117" s="705">
        <f t="shared" si="27"/>
        <v>0</v>
      </c>
      <c r="G117" s="697"/>
      <c r="H117" s="543"/>
      <c r="I117" s="549"/>
      <c r="J117" s="548"/>
      <c r="K117" s="543"/>
      <c r="L117" s="549"/>
    </row>
    <row r="118" spans="1:12" ht="12" customHeight="1">
      <c r="A118" s="384" t="s">
        <v>385</v>
      </c>
      <c r="B118" s="522" t="s">
        <v>380</v>
      </c>
      <c r="C118" s="707">
        <f t="shared" si="26"/>
        <v>0</v>
      </c>
      <c r="D118" s="706">
        <f t="shared" si="27"/>
        <v>0</v>
      </c>
      <c r="E118" s="704">
        <f t="shared" si="27"/>
        <v>0</v>
      </c>
      <c r="F118" s="705">
        <f t="shared" si="27"/>
        <v>0</v>
      </c>
      <c r="G118" s="697"/>
      <c r="H118" s="543"/>
      <c r="I118" s="549"/>
      <c r="J118" s="548"/>
      <c r="K118" s="543"/>
      <c r="L118" s="549"/>
    </row>
    <row r="119" spans="1:12" ht="12" customHeight="1">
      <c r="A119" s="384" t="s">
        <v>386</v>
      </c>
      <c r="B119" s="522" t="s">
        <v>391</v>
      </c>
      <c r="C119" s="707">
        <f t="shared" si="26"/>
        <v>0</v>
      </c>
      <c r="D119" s="706">
        <f t="shared" si="27"/>
        <v>0</v>
      </c>
      <c r="E119" s="704">
        <f t="shared" si="27"/>
        <v>0</v>
      </c>
      <c r="F119" s="705">
        <f t="shared" si="27"/>
        <v>0</v>
      </c>
      <c r="G119" s="697"/>
      <c r="H119" s="543"/>
      <c r="I119" s="549"/>
      <c r="J119" s="548"/>
      <c r="K119" s="543"/>
      <c r="L119" s="549"/>
    </row>
    <row r="120" spans="1:12" ht="12" customHeight="1" thickBot="1">
      <c r="A120" s="393" t="s">
        <v>387</v>
      </c>
      <c r="B120" s="522" t="s">
        <v>390</v>
      </c>
      <c r="C120" s="714">
        <f t="shared" si="26"/>
        <v>0</v>
      </c>
      <c r="D120" s="715">
        <f t="shared" si="27"/>
        <v>0</v>
      </c>
      <c r="E120" s="716">
        <f t="shared" si="27"/>
        <v>0</v>
      </c>
      <c r="F120" s="717">
        <f t="shared" si="27"/>
        <v>0</v>
      </c>
      <c r="G120" s="697"/>
      <c r="H120" s="543"/>
      <c r="I120" s="549"/>
      <c r="J120" s="548"/>
      <c r="K120" s="543"/>
      <c r="L120" s="549"/>
    </row>
    <row r="121" spans="1:12" ht="12" customHeight="1" thickBot="1">
      <c r="A121" s="26" t="s">
        <v>20</v>
      </c>
      <c r="B121" s="530" t="s">
        <v>395</v>
      </c>
      <c r="C121" s="534">
        <f t="shared" si="26"/>
        <v>1888488</v>
      </c>
      <c r="D121" s="712">
        <f t="shared" si="27"/>
        <v>1888488</v>
      </c>
      <c r="E121" s="713">
        <f t="shared" si="27"/>
        <v>0</v>
      </c>
      <c r="F121" s="505">
        <f t="shared" si="27"/>
        <v>0</v>
      </c>
      <c r="G121" s="695">
        <f aca="true" t="shared" si="29" ref="G121:L121">+G122+G123</f>
        <v>1888488</v>
      </c>
      <c r="H121" s="495">
        <f t="shared" si="29"/>
        <v>0</v>
      </c>
      <c r="I121" s="505">
        <f t="shared" si="29"/>
        <v>0</v>
      </c>
      <c r="J121" s="537">
        <f t="shared" si="29"/>
        <v>0</v>
      </c>
      <c r="K121" s="495">
        <f t="shared" si="29"/>
        <v>0</v>
      </c>
      <c r="L121" s="505">
        <f t="shared" si="29"/>
        <v>0</v>
      </c>
    </row>
    <row r="122" spans="1:12" ht="12" customHeight="1">
      <c r="A122" s="384" t="s">
        <v>90</v>
      </c>
      <c r="B122" s="521" t="s">
        <v>59</v>
      </c>
      <c r="C122" s="708">
        <f t="shared" si="26"/>
        <v>1888488</v>
      </c>
      <c r="D122" s="709">
        <f t="shared" si="27"/>
        <v>1888488</v>
      </c>
      <c r="E122" s="710">
        <f t="shared" si="27"/>
        <v>0</v>
      </c>
      <c r="F122" s="711">
        <f t="shared" si="27"/>
        <v>0</v>
      </c>
      <c r="G122" s="697">
        <v>1888488</v>
      </c>
      <c r="H122" s="543"/>
      <c r="I122" s="549"/>
      <c r="J122" s="548"/>
      <c r="K122" s="543"/>
      <c r="L122" s="549"/>
    </row>
    <row r="123" spans="1:12" ht="12" customHeight="1" thickBot="1">
      <c r="A123" s="386" t="s">
        <v>91</v>
      </c>
      <c r="B123" s="525" t="s">
        <v>60</v>
      </c>
      <c r="C123" s="714">
        <f t="shared" si="26"/>
        <v>0</v>
      </c>
      <c r="D123" s="715">
        <f t="shared" si="27"/>
        <v>0</v>
      </c>
      <c r="E123" s="716">
        <f t="shared" si="27"/>
        <v>0</v>
      </c>
      <c r="F123" s="717">
        <f t="shared" si="27"/>
        <v>0</v>
      </c>
      <c r="G123" s="697"/>
      <c r="H123" s="543"/>
      <c r="I123" s="549"/>
      <c r="J123" s="548"/>
      <c r="K123" s="543"/>
      <c r="L123" s="549"/>
    </row>
    <row r="124" spans="1:12" ht="12" customHeight="1" thickBot="1">
      <c r="A124" s="26" t="s">
        <v>21</v>
      </c>
      <c r="B124" s="530" t="s">
        <v>396</v>
      </c>
      <c r="C124" s="534">
        <f t="shared" si="26"/>
        <v>129356587</v>
      </c>
      <c r="D124" s="712">
        <f t="shared" si="27"/>
        <v>129356587</v>
      </c>
      <c r="E124" s="713">
        <f t="shared" si="27"/>
        <v>0</v>
      </c>
      <c r="F124" s="505">
        <f t="shared" si="27"/>
        <v>0</v>
      </c>
      <c r="G124" s="695">
        <f aca="true" t="shared" si="30" ref="G124:L124">+G91+G107+G121</f>
        <v>111808119</v>
      </c>
      <c r="H124" s="495">
        <f t="shared" si="30"/>
        <v>0</v>
      </c>
      <c r="I124" s="505">
        <f t="shared" si="30"/>
        <v>0</v>
      </c>
      <c r="J124" s="537">
        <f t="shared" si="30"/>
        <v>17548468</v>
      </c>
      <c r="K124" s="495">
        <f t="shared" si="30"/>
        <v>0</v>
      </c>
      <c r="L124" s="505">
        <f t="shared" si="30"/>
        <v>0</v>
      </c>
    </row>
    <row r="125" spans="1:12" ht="12" customHeight="1" thickBot="1">
      <c r="A125" s="26" t="s">
        <v>22</v>
      </c>
      <c r="B125" s="530" t="s">
        <v>397</v>
      </c>
      <c r="C125" s="534">
        <f t="shared" si="26"/>
        <v>0</v>
      </c>
      <c r="D125" s="712">
        <f t="shared" si="27"/>
        <v>0</v>
      </c>
      <c r="E125" s="713">
        <f t="shared" si="27"/>
        <v>0</v>
      </c>
      <c r="F125" s="505">
        <f t="shared" si="27"/>
        <v>0</v>
      </c>
      <c r="G125" s="695">
        <f aca="true" t="shared" si="31" ref="G125:L125">+G126+G127+G128</f>
        <v>0</v>
      </c>
      <c r="H125" s="495">
        <f t="shared" si="31"/>
        <v>0</v>
      </c>
      <c r="I125" s="505">
        <f t="shared" si="31"/>
        <v>0</v>
      </c>
      <c r="J125" s="537">
        <f t="shared" si="31"/>
        <v>0</v>
      </c>
      <c r="K125" s="495">
        <f t="shared" si="31"/>
        <v>0</v>
      </c>
      <c r="L125" s="505">
        <f t="shared" si="31"/>
        <v>0</v>
      </c>
    </row>
    <row r="126" spans="1:12" s="104" customFormat="1" ht="12" customHeight="1">
      <c r="A126" s="384" t="s">
        <v>94</v>
      </c>
      <c r="B126" s="521" t="s">
        <v>398</v>
      </c>
      <c r="C126" s="708">
        <f t="shared" si="26"/>
        <v>0</v>
      </c>
      <c r="D126" s="709">
        <f t="shared" si="27"/>
        <v>0</v>
      </c>
      <c r="E126" s="710">
        <f t="shared" si="27"/>
        <v>0</v>
      </c>
      <c r="F126" s="711">
        <f t="shared" si="27"/>
        <v>0</v>
      </c>
      <c r="G126" s="698"/>
      <c r="H126" s="544"/>
      <c r="I126" s="551"/>
      <c r="J126" s="550"/>
      <c r="K126" s="544"/>
      <c r="L126" s="551"/>
    </row>
    <row r="127" spans="1:12" ht="12" customHeight="1">
      <c r="A127" s="384" t="s">
        <v>95</v>
      </c>
      <c r="B127" s="521" t="s">
        <v>399</v>
      </c>
      <c r="C127" s="707">
        <f t="shared" si="26"/>
        <v>0</v>
      </c>
      <c r="D127" s="706">
        <f t="shared" si="27"/>
        <v>0</v>
      </c>
      <c r="E127" s="704">
        <f t="shared" si="27"/>
        <v>0</v>
      </c>
      <c r="F127" s="705">
        <f t="shared" si="27"/>
        <v>0</v>
      </c>
      <c r="G127" s="697"/>
      <c r="H127" s="543"/>
      <c r="I127" s="549"/>
      <c r="J127" s="548"/>
      <c r="K127" s="543"/>
      <c r="L127" s="549"/>
    </row>
    <row r="128" spans="1:12" ht="12" customHeight="1" thickBot="1">
      <c r="A128" s="393" t="s">
        <v>96</v>
      </c>
      <c r="B128" s="531" t="s">
        <v>400</v>
      </c>
      <c r="C128" s="714">
        <f t="shared" si="26"/>
        <v>0</v>
      </c>
      <c r="D128" s="715">
        <f t="shared" si="27"/>
        <v>0</v>
      </c>
      <c r="E128" s="716">
        <f t="shared" si="27"/>
        <v>0</v>
      </c>
      <c r="F128" s="717">
        <f t="shared" si="27"/>
        <v>0</v>
      </c>
      <c r="G128" s="697"/>
      <c r="H128" s="543"/>
      <c r="I128" s="549"/>
      <c r="J128" s="548"/>
      <c r="K128" s="543"/>
      <c r="L128" s="549"/>
    </row>
    <row r="129" spans="1:12" ht="12" customHeight="1" thickBot="1">
      <c r="A129" s="26" t="s">
        <v>23</v>
      </c>
      <c r="B129" s="530" t="s">
        <v>447</v>
      </c>
      <c r="C129" s="534">
        <f t="shared" si="26"/>
        <v>0</v>
      </c>
      <c r="D129" s="712">
        <f t="shared" si="27"/>
        <v>0</v>
      </c>
      <c r="E129" s="713">
        <f t="shared" si="27"/>
        <v>0</v>
      </c>
      <c r="F129" s="505">
        <f t="shared" si="27"/>
        <v>0</v>
      </c>
      <c r="G129" s="695">
        <f aca="true" t="shared" si="32" ref="G129:L129">+G130+G131+G132+G133</f>
        <v>0</v>
      </c>
      <c r="H129" s="495">
        <f t="shared" si="32"/>
        <v>0</v>
      </c>
      <c r="I129" s="505">
        <f t="shared" si="32"/>
        <v>0</v>
      </c>
      <c r="J129" s="537">
        <f t="shared" si="32"/>
        <v>0</v>
      </c>
      <c r="K129" s="495">
        <f t="shared" si="32"/>
        <v>0</v>
      </c>
      <c r="L129" s="505">
        <f t="shared" si="32"/>
        <v>0</v>
      </c>
    </row>
    <row r="130" spans="1:12" ht="12" customHeight="1">
      <c r="A130" s="384" t="s">
        <v>97</v>
      </c>
      <c r="B130" s="521" t="s">
        <v>401</v>
      </c>
      <c r="C130" s="708">
        <f t="shared" si="26"/>
        <v>0</v>
      </c>
      <c r="D130" s="709">
        <f t="shared" si="27"/>
        <v>0</v>
      </c>
      <c r="E130" s="710">
        <f t="shared" si="27"/>
        <v>0</v>
      </c>
      <c r="F130" s="711">
        <f t="shared" si="27"/>
        <v>0</v>
      </c>
      <c r="G130" s="697"/>
      <c r="H130" s="543"/>
      <c r="I130" s="549"/>
      <c r="J130" s="548"/>
      <c r="K130" s="543"/>
      <c r="L130" s="549"/>
    </row>
    <row r="131" spans="1:12" ht="12" customHeight="1">
      <c r="A131" s="384" t="s">
        <v>98</v>
      </c>
      <c r="B131" s="521" t="s">
        <v>402</v>
      </c>
      <c r="C131" s="707">
        <f t="shared" si="26"/>
        <v>0</v>
      </c>
      <c r="D131" s="706">
        <f t="shared" si="27"/>
        <v>0</v>
      </c>
      <c r="E131" s="704">
        <f t="shared" si="27"/>
        <v>0</v>
      </c>
      <c r="F131" s="705">
        <f t="shared" si="27"/>
        <v>0</v>
      </c>
      <c r="G131" s="697"/>
      <c r="H131" s="543"/>
      <c r="I131" s="549"/>
      <c r="J131" s="548"/>
      <c r="K131" s="543"/>
      <c r="L131" s="549"/>
    </row>
    <row r="132" spans="1:12" ht="12" customHeight="1">
      <c r="A132" s="384" t="s">
        <v>305</v>
      </c>
      <c r="B132" s="521" t="s">
        <v>403</v>
      </c>
      <c r="C132" s="707">
        <f t="shared" si="26"/>
        <v>0</v>
      </c>
      <c r="D132" s="706">
        <f t="shared" si="27"/>
        <v>0</v>
      </c>
      <c r="E132" s="704">
        <f t="shared" si="27"/>
        <v>0</v>
      </c>
      <c r="F132" s="705">
        <f t="shared" si="27"/>
        <v>0</v>
      </c>
      <c r="G132" s="697"/>
      <c r="H132" s="543"/>
      <c r="I132" s="549"/>
      <c r="J132" s="548"/>
      <c r="K132" s="543"/>
      <c r="L132" s="549"/>
    </row>
    <row r="133" spans="1:12" s="104" customFormat="1" ht="12" customHeight="1" thickBot="1">
      <c r="A133" s="393" t="s">
        <v>306</v>
      </c>
      <c r="B133" s="531" t="s">
        <v>404</v>
      </c>
      <c r="C133" s="714">
        <f t="shared" si="26"/>
        <v>0</v>
      </c>
      <c r="D133" s="715">
        <f t="shared" si="27"/>
        <v>0</v>
      </c>
      <c r="E133" s="716">
        <f t="shared" si="27"/>
        <v>0</v>
      </c>
      <c r="F133" s="717">
        <f t="shared" si="27"/>
        <v>0</v>
      </c>
      <c r="G133" s="698"/>
      <c r="H133" s="544"/>
      <c r="I133" s="551"/>
      <c r="J133" s="550"/>
      <c r="K133" s="544"/>
      <c r="L133" s="551"/>
    </row>
    <row r="134" spans="1:12" ht="12" customHeight="1" thickBot="1">
      <c r="A134" s="26" t="s">
        <v>24</v>
      </c>
      <c r="B134" s="530" t="s">
        <v>405</v>
      </c>
      <c r="C134" s="534">
        <f t="shared" si="26"/>
        <v>3326392</v>
      </c>
      <c r="D134" s="712">
        <f t="shared" si="27"/>
        <v>3326392</v>
      </c>
      <c r="E134" s="713">
        <f t="shared" si="27"/>
        <v>0</v>
      </c>
      <c r="F134" s="505">
        <f t="shared" si="27"/>
        <v>0</v>
      </c>
      <c r="G134" s="699">
        <f aca="true" t="shared" si="33" ref="G134:L134">+G135+G136+G137+G138</f>
        <v>3326392</v>
      </c>
      <c r="H134" s="496">
        <f t="shared" si="33"/>
        <v>0</v>
      </c>
      <c r="I134" s="506">
        <f t="shared" si="33"/>
        <v>0</v>
      </c>
      <c r="J134" s="538">
        <f t="shared" si="33"/>
        <v>0</v>
      </c>
      <c r="K134" s="496">
        <f t="shared" si="33"/>
        <v>0</v>
      </c>
      <c r="L134" s="506">
        <f t="shared" si="33"/>
        <v>0</v>
      </c>
    </row>
    <row r="135" spans="1:12" ht="12.75">
      <c r="A135" s="384" t="s">
        <v>99</v>
      </c>
      <c r="B135" s="521" t="s">
        <v>406</v>
      </c>
      <c r="C135" s="708">
        <f t="shared" si="26"/>
        <v>0</v>
      </c>
      <c r="D135" s="709">
        <f t="shared" si="27"/>
        <v>0</v>
      </c>
      <c r="E135" s="710">
        <f t="shared" si="27"/>
        <v>0</v>
      </c>
      <c r="F135" s="711">
        <f t="shared" si="27"/>
        <v>0</v>
      </c>
      <c r="G135" s="697"/>
      <c r="H135" s="543"/>
      <c r="I135" s="549"/>
      <c r="J135" s="548"/>
      <c r="K135" s="543"/>
      <c r="L135" s="549"/>
    </row>
    <row r="136" spans="1:12" ht="12" customHeight="1">
      <c r="A136" s="384" t="s">
        <v>100</v>
      </c>
      <c r="B136" s="521" t="s">
        <v>416</v>
      </c>
      <c r="C136" s="707">
        <f t="shared" si="26"/>
        <v>1135924</v>
      </c>
      <c r="D136" s="706">
        <f t="shared" si="27"/>
        <v>1135924</v>
      </c>
      <c r="E136" s="704">
        <f t="shared" si="27"/>
        <v>0</v>
      </c>
      <c r="F136" s="705">
        <f t="shared" si="27"/>
        <v>0</v>
      </c>
      <c r="G136" s="697">
        <v>1135924</v>
      </c>
      <c r="H136" s="543"/>
      <c r="I136" s="549"/>
      <c r="J136" s="548"/>
      <c r="K136" s="543"/>
      <c r="L136" s="549"/>
    </row>
    <row r="137" spans="1:12" s="104" customFormat="1" ht="12" customHeight="1">
      <c r="A137" s="384" t="s">
        <v>317</v>
      </c>
      <c r="B137" s="521" t="s">
        <v>407</v>
      </c>
      <c r="C137" s="707">
        <f t="shared" si="26"/>
        <v>0</v>
      </c>
      <c r="D137" s="706">
        <f t="shared" si="27"/>
        <v>0</v>
      </c>
      <c r="E137" s="704">
        <f t="shared" si="27"/>
        <v>0</v>
      </c>
      <c r="F137" s="705">
        <f t="shared" si="27"/>
        <v>0</v>
      </c>
      <c r="G137" s="698"/>
      <c r="H137" s="544"/>
      <c r="I137" s="551"/>
      <c r="J137" s="550"/>
      <c r="K137" s="544"/>
      <c r="L137" s="551"/>
    </row>
    <row r="138" spans="1:12" s="104" customFormat="1" ht="12" customHeight="1" thickBot="1">
      <c r="A138" s="393" t="s">
        <v>318</v>
      </c>
      <c r="B138" s="531" t="s">
        <v>557</v>
      </c>
      <c r="C138" s="714">
        <f t="shared" si="26"/>
        <v>2190468</v>
      </c>
      <c r="D138" s="715">
        <f t="shared" si="27"/>
        <v>2190468</v>
      </c>
      <c r="E138" s="716">
        <f t="shared" si="27"/>
        <v>0</v>
      </c>
      <c r="F138" s="717">
        <f t="shared" si="27"/>
        <v>0</v>
      </c>
      <c r="G138" s="698">
        <v>2190468</v>
      </c>
      <c r="H138" s="544"/>
      <c r="I138" s="551"/>
      <c r="J138" s="550"/>
      <c r="K138" s="544"/>
      <c r="L138" s="551"/>
    </row>
    <row r="139" spans="1:12" s="104" customFormat="1" ht="12" customHeight="1" thickBot="1">
      <c r="A139" s="26" t="s">
        <v>25</v>
      </c>
      <c r="B139" s="530" t="s">
        <v>409</v>
      </c>
      <c r="C139" s="534">
        <f t="shared" si="26"/>
        <v>0</v>
      </c>
      <c r="D139" s="712">
        <f t="shared" si="27"/>
        <v>0</v>
      </c>
      <c r="E139" s="713">
        <f t="shared" si="27"/>
        <v>0</v>
      </c>
      <c r="F139" s="505">
        <f t="shared" si="27"/>
        <v>0</v>
      </c>
      <c r="G139" s="700">
        <f aca="true" t="shared" si="34" ref="G139:L139">+G140+G141+G142+G143</f>
        <v>0</v>
      </c>
      <c r="H139" s="535">
        <f t="shared" si="34"/>
        <v>0</v>
      </c>
      <c r="I139" s="507">
        <f t="shared" si="34"/>
        <v>0</v>
      </c>
      <c r="J139" s="539">
        <f t="shared" si="34"/>
        <v>0</v>
      </c>
      <c r="K139" s="535">
        <f t="shared" si="34"/>
        <v>0</v>
      </c>
      <c r="L139" s="507">
        <f t="shared" si="34"/>
        <v>0</v>
      </c>
    </row>
    <row r="140" spans="1:12" s="104" customFormat="1" ht="12" customHeight="1">
      <c r="A140" s="384" t="s">
        <v>184</v>
      </c>
      <c r="B140" s="521" t="s">
        <v>410</v>
      </c>
      <c r="C140" s="708">
        <f t="shared" si="26"/>
        <v>0</v>
      </c>
      <c r="D140" s="709">
        <f t="shared" si="27"/>
        <v>0</v>
      </c>
      <c r="E140" s="710">
        <f t="shared" si="27"/>
        <v>0</v>
      </c>
      <c r="F140" s="711">
        <f t="shared" si="27"/>
        <v>0</v>
      </c>
      <c r="G140" s="698"/>
      <c r="H140" s="544"/>
      <c r="I140" s="551"/>
      <c r="J140" s="550"/>
      <c r="K140" s="544"/>
      <c r="L140" s="551"/>
    </row>
    <row r="141" spans="1:12" s="104" customFormat="1" ht="12" customHeight="1">
      <c r="A141" s="384" t="s">
        <v>185</v>
      </c>
      <c r="B141" s="521" t="s">
        <v>411</v>
      </c>
      <c r="C141" s="707">
        <f t="shared" si="26"/>
        <v>0</v>
      </c>
      <c r="D141" s="706">
        <f t="shared" si="27"/>
        <v>0</v>
      </c>
      <c r="E141" s="704">
        <f t="shared" si="27"/>
        <v>0</v>
      </c>
      <c r="F141" s="705">
        <f t="shared" si="27"/>
        <v>0</v>
      </c>
      <c r="G141" s="698"/>
      <c r="H141" s="544"/>
      <c r="I141" s="551"/>
      <c r="J141" s="550"/>
      <c r="K141" s="544"/>
      <c r="L141" s="551"/>
    </row>
    <row r="142" spans="1:12" s="104" customFormat="1" ht="12" customHeight="1">
      <c r="A142" s="384" t="s">
        <v>235</v>
      </c>
      <c r="B142" s="521" t="s">
        <v>412</v>
      </c>
      <c r="C142" s="707">
        <f t="shared" si="26"/>
        <v>0</v>
      </c>
      <c r="D142" s="706">
        <f t="shared" si="27"/>
        <v>0</v>
      </c>
      <c r="E142" s="704">
        <f t="shared" si="27"/>
        <v>0</v>
      </c>
      <c r="F142" s="705">
        <f t="shared" si="27"/>
        <v>0</v>
      </c>
      <c r="G142" s="698"/>
      <c r="H142" s="544"/>
      <c r="I142" s="551"/>
      <c r="J142" s="550"/>
      <c r="K142" s="544"/>
      <c r="L142" s="551"/>
    </row>
    <row r="143" spans="1:12" ht="12.75" customHeight="1" thickBot="1">
      <c r="A143" s="384" t="s">
        <v>320</v>
      </c>
      <c r="B143" s="521" t="s">
        <v>413</v>
      </c>
      <c r="C143" s="714">
        <f t="shared" si="26"/>
        <v>0</v>
      </c>
      <c r="D143" s="715">
        <f t="shared" si="27"/>
        <v>0</v>
      </c>
      <c r="E143" s="716">
        <f t="shared" si="27"/>
        <v>0</v>
      </c>
      <c r="F143" s="717">
        <f t="shared" si="27"/>
        <v>0</v>
      </c>
      <c r="G143" s="697"/>
      <c r="H143" s="543"/>
      <c r="I143" s="549"/>
      <c r="J143" s="548"/>
      <c r="K143" s="543"/>
      <c r="L143" s="549"/>
    </row>
    <row r="144" spans="1:12" ht="12" customHeight="1" thickBot="1">
      <c r="A144" s="26" t="s">
        <v>26</v>
      </c>
      <c r="B144" s="530" t="s">
        <v>414</v>
      </c>
      <c r="C144" s="534">
        <f t="shared" si="26"/>
        <v>3326392</v>
      </c>
      <c r="D144" s="712">
        <f t="shared" si="27"/>
        <v>3326392</v>
      </c>
      <c r="E144" s="713">
        <f t="shared" si="27"/>
        <v>0</v>
      </c>
      <c r="F144" s="505">
        <f t="shared" si="27"/>
        <v>0</v>
      </c>
      <c r="G144" s="701">
        <f aca="true" t="shared" si="35" ref="G144:L144">+G125+G129+G134+G139</f>
        <v>3326392</v>
      </c>
      <c r="H144" s="536">
        <f t="shared" si="35"/>
        <v>0</v>
      </c>
      <c r="I144" s="508">
        <f t="shared" si="35"/>
        <v>0</v>
      </c>
      <c r="J144" s="540">
        <f t="shared" si="35"/>
        <v>0</v>
      </c>
      <c r="K144" s="536">
        <f t="shared" si="35"/>
        <v>0</v>
      </c>
      <c r="L144" s="508">
        <f t="shared" si="35"/>
        <v>0</v>
      </c>
    </row>
    <row r="145" spans="1:12" ht="15" customHeight="1" thickBot="1">
      <c r="A145" s="395" t="s">
        <v>27</v>
      </c>
      <c r="B145" s="532" t="s">
        <v>415</v>
      </c>
      <c r="C145" s="534">
        <f t="shared" si="26"/>
        <v>132682979</v>
      </c>
      <c r="D145" s="712">
        <f t="shared" si="27"/>
        <v>132682979</v>
      </c>
      <c r="E145" s="713">
        <f t="shared" si="27"/>
        <v>0</v>
      </c>
      <c r="F145" s="505">
        <f t="shared" si="27"/>
        <v>0</v>
      </c>
      <c r="G145" s="701">
        <f aca="true" t="shared" si="36" ref="G145:L145">+G124+G144</f>
        <v>115134511</v>
      </c>
      <c r="H145" s="536">
        <f t="shared" si="36"/>
        <v>0</v>
      </c>
      <c r="I145" s="508">
        <f t="shared" si="36"/>
        <v>0</v>
      </c>
      <c r="J145" s="540">
        <f t="shared" si="36"/>
        <v>17548468</v>
      </c>
      <c r="K145" s="536">
        <f t="shared" si="36"/>
        <v>0</v>
      </c>
      <c r="L145" s="508">
        <f t="shared" si="36"/>
        <v>0</v>
      </c>
    </row>
    <row r="146" spans="1:12" ht="13.5" thickBot="1">
      <c r="A146" s="596"/>
      <c r="B146" s="509"/>
      <c r="C146" s="718">
        <f t="shared" si="26"/>
        <v>0</v>
      </c>
      <c r="D146" s="719">
        <f t="shared" si="27"/>
        <v>0</v>
      </c>
      <c r="E146" s="720">
        <f t="shared" si="27"/>
        <v>0</v>
      </c>
      <c r="F146" s="721">
        <f t="shared" si="27"/>
        <v>0</v>
      </c>
      <c r="G146" s="697"/>
      <c r="H146" s="543"/>
      <c r="I146" s="549"/>
      <c r="J146" s="548"/>
      <c r="K146" s="543"/>
      <c r="L146" s="549"/>
    </row>
    <row r="147" spans="1:12" ht="15" customHeight="1" thickBot="1">
      <c r="A147" s="240" t="s">
        <v>209</v>
      </c>
      <c r="B147" s="533"/>
      <c r="C147" s="707">
        <f t="shared" si="26"/>
        <v>2</v>
      </c>
      <c r="D147" s="706">
        <f t="shared" si="27"/>
        <v>2</v>
      </c>
      <c r="E147" s="704">
        <f t="shared" si="27"/>
        <v>0</v>
      </c>
      <c r="F147" s="705">
        <f t="shared" si="27"/>
        <v>0</v>
      </c>
      <c r="G147" s="702"/>
      <c r="H147" s="545"/>
      <c r="I147" s="553"/>
      <c r="J147" s="552">
        <v>2</v>
      </c>
      <c r="K147" s="545"/>
      <c r="L147" s="553"/>
    </row>
    <row r="148" spans="1:12" ht="14.25" customHeight="1" thickBot="1">
      <c r="A148" s="240" t="s">
        <v>210</v>
      </c>
      <c r="B148" s="533"/>
      <c r="C148" s="722">
        <f t="shared" si="26"/>
        <v>0</v>
      </c>
      <c r="D148" s="723">
        <f t="shared" si="27"/>
        <v>0</v>
      </c>
      <c r="E148" s="724">
        <f t="shared" si="27"/>
        <v>0</v>
      </c>
      <c r="F148" s="725">
        <f t="shared" si="27"/>
        <v>0</v>
      </c>
      <c r="G148" s="703"/>
      <c r="H148" s="555"/>
      <c r="I148" s="556"/>
      <c r="J148" s="554"/>
      <c r="K148" s="555"/>
      <c r="L148" s="556"/>
    </row>
  </sheetData>
  <sheetProtection formatCells="0"/>
  <mergeCells count="7">
    <mergeCell ref="B90:L90"/>
    <mergeCell ref="G89:I89"/>
    <mergeCell ref="J89:L89"/>
    <mergeCell ref="B2:L3"/>
    <mergeCell ref="D4:F4"/>
    <mergeCell ref="G4:I4"/>
    <mergeCell ref="J4:L4"/>
  </mergeCells>
  <printOptions horizontalCentered="1"/>
  <pageMargins left="0.7874015748031497" right="0.7874015748031497" top="0.5905511811023623" bottom="0.5905511811023623" header="0.7874015748031497" footer="0.7874015748031497"/>
  <pageSetup horizontalDpi="600" verticalDpi="600" orientation="landscape" paperSize="8" scale="60" r:id="rId1"/>
  <rowBreaks count="1" manualBreakCount="1">
    <brk id="8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workbookViewId="0" topLeftCell="A1">
      <selection activeCell="B21" sqref="B21"/>
    </sheetView>
  </sheetViews>
  <sheetFormatPr defaultColWidth="9.00390625" defaultRowHeight="12.75"/>
  <cols>
    <col min="1" max="1" width="5.50390625" style="40" customWidth="1"/>
    <col min="2" max="2" width="33.125" style="40" customWidth="1"/>
    <col min="3" max="3" width="12.375" style="40" customWidth="1"/>
    <col min="4" max="4" width="11.50390625" style="40" customWidth="1"/>
    <col min="5" max="5" width="11.375" style="40" customWidth="1"/>
    <col min="6" max="6" width="11.00390625" style="40" customWidth="1"/>
    <col min="7" max="7" width="14.375" style="40" customWidth="1"/>
    <col min="8" max="16384" width="9.375" style="40" customWidth="1"/>
  </cols>
  <sheetData>
    <row r="1" spans="1:7" ht="43.5" customHeight="1">
      <c r="A1" s="792" t="s">
        <v>2</v>
      </c>
      <c r="B1" s="792"/>
      <c r="C1" s="792"/>
      <c r="D1" s="792"/>
      <c r="E1" s="792"/>
      <c r="F1" s="792"/>
      <c r="G1" s="792"/>
    </row>
    <row r="3" spans="1:7" s="160" customFormat="1" ht="27" customHeight="1">
      <c r="A3" s="158" t="s">
        <v>214</v>
      </c>
      <c r="B3" s="159"/>
      <c r="C3" s="791" t="s">
        <v>540</v>
      </c>
      <c r="D3" s="791"/>
      <c r="E3" s="791"/>
      <c r="F3" s="791"/>
      <c r="G3" s="791"/>
    </row>
    <row r="4" spans="1:7" s="160" customFormat="1" ht="15.75">
      <c r="A4" s="159"/>
      <c r="B4" s="159"/>
      <c r="C4" s="159"/>
      <c r="D4" s="159"/>
      <c r="E4" s="159"/>
      <c r="F4" s="159"/>
      <c r="G4" s="159"/>
    </row>
    <row r="5" spans="1:7" s="160" customFormat="1" ht="24.75" customHeight="1">
      <c r="A5" s="158" t="s">
        <v>216</v>
      </c>
      <c r="B5" s="159"/>
      <c r="C5" s="791" t="s">
        <v>215</v>
      </c>
      <c r="D5" s="791"/>
      <c r="E5" s="791"/>
      <c r="F5" s="791"/>
      <c r="G5" s="159"/>
    </row>
    <row r="6" spans="1:7" s="161" customFormat="1" ht="12.75">
      <c r="A6" s="218"/>
      <c r="B6" s="218"/>
      <c r="C6" s="218"/>
      <c r="D6" s="218"/>
      <c r="E6" s="218"/>
      <c r="F6" s="218"/>
      <c r="G6" s="218"/>
    </row>
    <row r="7" spans="1:7" s="162" customFormat="1" ht="15" customHeight="1">
      <c r="A7" s="257" t="s">
        <v>561</v>
      </c>
      <c r="B7" s="256"/>
      <c r="C7" s="256"/>
      <c r="D7" s="242"/>
      <c r="E7" s="242"/>
      <c r="F7" s="242"/>
      <c r="G7" s="242"/>
    </row>
    <row r="8" spans="1:7" s="162" customFormat="1" ht="15" customHeight="1" thickBot="1">
      <c r="A8" s="257" t="s">
        <v>471</v>
      </c>
      <c r="B8" s="242"/>
      <c r="C8" s="242"/>
      <c r="D8" s="242"/>
      <c r="E8" s="242"/>
      <c r="F8" s="242"/>
      <c r="G8" s="242"/>
    </row>
    <row r="9" spans="1:7" s="82" customFormat="1" ht="42" customHeight="1" thickBot="1">
      <c r="A9" s="198" t="s">
        <v>16</v>
      </c>
      <c r="B9" s="199" t="s">
        <v>217</v>
      </c>
      <c r="C9" s="199" t="s">
        <v>218</v>
      </c>
      <c r="D9" s="199" t="s">
        <v>219</v>
      </c>
      <c r="E9" s="199" t="s">
        <v>220</v>
      </c>
      <c r="F9" s="199" t="s">
        <v>221</v>
      </c>
      <c r="G9" s="200" t="s">
        <v>53</v>
      </c>
    </row>
    <row r="10" spans="1:7" ht="24" customHeight="1">
      <c r="A10" s="243" t="s">
        <v>18</v>
      </c>
      <c r="B10" s="207" t="s">
        <v>222</v>
      </c>
      <c r="C10" s="163" t="s">
        <v>470</v>
      </c>
      <c r="D10" s="163" t="s">
        <v>470</v>
      </c>
      <c r="E10" s="163" t="s">
        <v>470</v>
      </c>
      <c r="F10" s="163" t="s">
        <v>470</v>
      </c>
      <c r="G10" s="244">
        <f>SUM(C10:F10)</f>
        <v>0</v>
      </c>
    </row>
    <row r="11" spans="1:7" ht="24" customHeight="1">
      <c r="A11" s="245" t="s">
        <v>19</v>
      </c>
      <c r="B11" s="208" t="s">
        <v>223</v>
      </c>
      <c r="C11" s="164" t="s">
        <v>470</v>
      </c>
      <c r="D11" s="164" t="s">
        <v>470</v>
      </c>
      <c r="E11" s="164" t="s">
        <v>470</v>
      </c>
      <c r="F11" s="164" t="s">
        <v>470</v>
      </c>
      <c r="G11" s="246">
        <f aca="true" t="shared" si="0" ref="G11:G16">SUM(C11:F11)</f>
        <v>0</v>
      </c>
    </row>
    <row r="12" spans="1:7" ht="24" customHeight="1">
      <c r="A12" s="245" t="s">
        <v>20</v>
      </c>
      <c r="B12" s="208" t="s">
        <v>224</v>
      </c>
      <c r="C12" s="164" t="s">
        <v>470</v>
      </c>
      <c r="D12" s="164" t="s">
        <v>470</v>
      </c>
      <c r="E12" s="164" t="s">
        <v>470</v>
      </c>
      <c r="F12" s="164" t="s">
        <v>470</v>
      </c>
      <c r="G12" s="246">
        <f t="shared" si="0"/>
        <v>0</v>
      </c>
    </row>
    <row r="13" spans="1:7" ht="24" customHeight="1">
      <c r="A13" s="245" t="s">
        <v>21</v>
      </c>
      <c r="B13" s="208" t="s">
        <v>225</v>
      </c>
      <c r="C13" s="164" t="s">
        <v>470</v>
      </c>
      <c r="D13" s="164" t="s">
        <v>470</v>
      </c>
      <c r="E13" s="164" t="s">
        <v>470</v>
      </c>
      <c r="F13" s="164" t="s">
        <v>470</v>
      </c>
      <c r="G13" s="246">
        <f t="shared" si="0"/>
        <v>0</v>
      </c>
    </row>
    <row r="14" spans="1:7" ht="24" customHeight="1">
      <c r="A14" s="245" t="s">
        <v>22</v>
      </c>
      <c r="B14" s="208" t="s">
        <v>226</v>
      </c>
      <c r="C14" s="164" t="s">
        <v>470</v>
      </c>
      <c r="D14" s="164" t="s">
        <v>470</v>
      </c>
      <c r="E14" s="164" t="s">
        <v>470</v>
      </c>
      <c r="F14" s="164" t="s">
        <v>470</v>
      </c>
      <c r="G14" s="246">
        <f t="shared" si="0"/>
        <v>0</v>
      </c>
    </row>
    <row r="15" spans="1:7" ht="24" customHeight="1" thickBot="1">
      <c r="A15" s="247" t="s">
        <v>23</v>
      </c>
      <c r="B15" s="248" t="s">
        <v>227</v>
      </c>
      <c r="C15" s="165" t="s">
        <v>470</v>
      </c>
      <c r="D15" s="165" t="s">
        <v>470</v>
      </c>
      <c r="E15" s="165" t="s">
        <v>470</v>
      </c>
      <c r="F15" s="165" t="s">
        <v>470</v>
      </c>
      <c r="G15" s="249">
        <f t="shared" si="0"/>
        <v>0</v>
      </c>
    </row>
    <row r="16" spans="1:7" s="166" customFormat="1" ht="24" customHeight="1" thickBot="1">
      <c r="A16" s="250" t="s">
        <v>24</v>
      </c>
      <c r="B16" s="251" t="s">
        <v>53</v>
      </c>
      <c r="C16" s="252">
        <f>SUM(C10:C15)</f>
        <v>0</v>
      </c>
      <c r="D16" s="252">
        <f>SUM(D10:D15)</f>
        <v>0</v>
      </c>
      <c r="E16" s="252">
        <f>SUM(E10:E15)</f>
        <v>0</v>
      </c>
      <c r="F16" s="252">
        <f>SUM(F10:F15)</f>
        <v>0</v>
      </c>
      <c r="G16" s="253">
        <f t="shared" si="0"/>
        <v>0</v>
      </c>
    </row>
    <row r="17" spans="1:7" s="161" customFormat="1" ht="12.75">
      <c r="A17" s="218"/>
      <c r="B17" s="218"/>
      <c r="C17" s="218"/>
      <c r="D17" s="218"/>
      <c r="E17" s="218"/>
      <c r="F17" s="218"/>
      <c r="G17" s="218"/>
    </row>
    <row r="18" spans="1:7" s="161" customFormat="1" ht="12.75">
      <c r="A18" s="218"/>
      <c r="B18" s="218"/>
      <c r="C18" s="218"/>
      <c r="D18" s="218"/>
      <c r="E18" s="218"/>
      <c r="F18" s="218"/>
      <c r="G18" s="218"/>
    </row>
    <row r="19" spans="1:7" s="161" customFormat="1" ht="12.75">
      <c r="A19" s="218"/>
      <c r="B19" s="218"/>
      <c r="C19" s="218"/>
      <c r="D19" s="218"/>
      <c r="E19" s="218"/>
      <c r="F19" s="218"/>
      <c r="G19" s="218"/>
    </row>
    <row r="20" spans="1:7" s="161" customFormat="1" ht="15.75">
      <c r="A20" s="160"/>
      <c r="B20" s="218"/>
      <c r="C20" s="218"/>
      <c r="D20" s="218"/>
      <c r="E20" s="218"/>
      <c r="F20" s="218"/>
      <c r="G20" s="218"/>
    </row>
    <row r="21" spans="1:7" s="161" customFormat="1" ht="12.75">
      <c r="A21" s="218"/>
      <c r="B21" s="218"/>
      <c r="C21" s="218"/>
      <c r="D21" s="218"/>
      <c r="E21" s="218"/>
      <c r="F21" s="218"/>
      <c r="G21" s="218"/>
    </row>
    <row r="22" spans="1:7" ht="12.75">
      <c r="A22" s="218"/>
      <c r="B22" s="218"/>
      <c r="C22" s="218"/>
      <c r="D22" s="218"/>
      <c r="E22" s="218"/>
      <c r="F22" s="218"/>
      <c r="G22" s="218"/>
    </row>
    <row r="23" spans="1:7" ht="12.75">
      <c r="A23" s="218"/>
      <c r="B23" s="218"/>
      <c r="C23" s="161"/>
      <c r="D23" s="161"/>
      <c r="E23" s="161"/>
      <c r="F23" s="161"/>
      <c r="G23" s="218"/>
    </row>
    <row r="24" spans="1:7" ht="13.5">
      <c r="A24" s="218"/>
      <c r="B24" s="218"/>
      <c r="C24" s="254"/>
      <c r="D24" s="255" t="s">
        <v>228</v>
      </c>
      <c r="E24" s="255"/>
      <c r="F24" s="254"/>
      <c r="G24" s="218"/>
    </row>
    <row r="25" spans="3:6" ht="13.5">
      <c r="C25" s="167"/>
      <c r="D25" s="168"/>
      <c r="E25" s="168"/>
      <c r="F25" s="167"/>
    </row>
    <row r="26" spans="3:6" ht="13.5">
      <c r="C26" s="167"/>
      <c r="D26" s="168"/>
      <c r="E26" s="168"/>
      <c r="F26" s="167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5/2017. (III.14.)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B32"/>
  <sheetViews>
    <sheetView view="pageLayout" workbookViewId="0" topLeftCell="A1">
      <selection activeCell="B9" sqref="B9"/>
    </sheetView>
  </sheetViews>
  <sheetFormatPr defaultColWidth="9.00390625" defaultRowHeight="12.75"/>
  <cols>
    <col min="2" max="2" width="89.125" style="0" customWidth="1"/>
  </cols>
  <sheetData>
    <row r="1" spans="1:2" ht="15.75">
      <c r="A1" s="793" t="s">
        <v>577</v>
      </c>
      <c r="B1" s="794"/>
    </row>
    <row r="2" ht="15.75">
      <c r="B2" s="579"/>
    </row>
    <row r="3" spans="1:2" ht="16.5" thickBot="1">
      <c r="A3" s="793" t="s">
        <v>541</v>
      </c>
      <c r="B3" s="793"/>
    </row>
    <row r="4" spans="1:2" ht="13.5" thickBot="1">
      <c r="A4" s="590" t="s">
        <v>484</v>
      </c>
      <c r="B4" s="591" t="s">
        <v>485</v>
      </c>
    </row>
    <row r="5" spans="1:2" ht="12.75">
      <c r="A5" s="666" t="s">
        <v>482</v>
      </c>
      <c r="B5" s="594" t="s">
        <v>501</v>
      </c>
    </row>
    <row r="6" spans="1:2" ht="12.75">
      <c r="A6" s="667" t="s">
        <v>476</v>
      </c>
      <c r="B6" s="594" t="s">
        <v>502</v>
      </c>
    </row>
    <row r="7" spans="1:2" ht="12.75">
      <c r="A7" s="667" t="s">
        <v>483</v>
      </c>
      <c r="B7" s="593" t="s">
        <v>497</v>
      </c>
    </row>
    <row r="8" spans="1:2" ht="25.5">
      <c r="A8" s="667" t="s">
        <v>477</v>
      </c>
      <c r="B8" s="593" t="s">
        <v>511</v>
      </c>
    </row>
    <row r="9" spans="1:2" ht="12.75">
      <c r="A9" s="667" t="s">
        <v>486</v>
      </c>
      <c r="B9" s="593" t="s">
        <v>498</v>
      </c>
    </row>
    <row r="10" spans="1:2" ht="12.75">
      <c r="A10" s="667" t="s">
        <v>478</v>
      </c>
      <c r="B10" s="593" t="s">
        <v>499</v>
      </c>
    </row>
    <row r="11" spans="1:2" ht="12.75">
      <c r="A11" s="667" t="s">
        <v>487</v>
      </c>
      <c r="B11" s="593" t="s">
        <v>500</v>
      </c>
    </row>
    <row r="12" spans="1:2" ht="12.75">
      <c r="A12" s="667" t="s">
        <v>479</v>
      </c>
      <c r="B12" s="593" t="s">
        <v>503</v>
      </c>
    </row>
    <row r="13" spans="1:2" ht="12.75">
      <c r="A13" s="667" t="s">
        <v>488</v>
      </c>
      <c r="B13" s="593" t="s">
        <v>504</v>
      </c>
    </row>
    <row r="14" spans="1:2" ht="12.75">
      <c r="A14" s="667" t="s">
        <v>481</v>
      </c>
      <c r="B14" s="593" t="s">
        <v>505</v>
      </c>
    </row>
    <row r="15" spans="1:2" ht="12.75">
      <c r="A15" s="667" t="s">
        <v>489</v>
      </c>
      <c r="B15" s="593" t="s">
        <v>506</v>
      </c>
    </row>
    <row r="16" spans="1:2" ht="12.75">
      <c r="A16" s="667" t="s">
        <v>490</v>
      </c>
      <c r="B16" s="593" t="s">
        <v>507</v>
      </c>
    </row>
    <row r="17" spans="1:2" ht="12.75">
      <c r="A17" s="667" t="s">
        <v>491</v>
      </c>
      <c r="B17" s="593" t="s">
        <v>508</v>
      </c>
    </row>
    <row r="18" spans="1:2" ht="12.75">
      <c r="A18" s="667" t="s">
        <v>492</v>
      </c>
      <c r="B18" s="593" t="s">
        <v>509</v>
      </c>
    </row>
    <row r="19" spans="1:2" ht="12.75">
      <c r="A19" s="667" t="s">
        <v>493</v>
      </c>
      <c r="B19" s="593" t="s">
        <v>510</v>
      </c>
    </row>
    <row r="20" spans="1:2" ht="12.75">
      <c r="A20" s="667" t="s">
        <v>494</v>
      </c>
      <c r="B20" s="593" t="s">
        <v>512</v>
      </c>
    </row>
    <row r="21" spans="1:2" ht="26.25" customHeight="1">
      <c r="A21" s="667" t="s">
        <v>495</v>
      </c>
      <c r="B21" s="663" t="s">
        <v>513</v>
      </c>
    </row>
    <row r="22" spans="1:2" ht="12.75">
      <c r="A22" s="667" t="s">
        <v>496</v>
      </c>
      <c r="B22" s="593" t="s">
        <v>514</v>
      </c>
    </row>
    <row r="23" spans="1:2" ht="12.75">
      <c r="A23" s="667" t="s">
        <v>520</v>
      </c>
      <c r="B23" s="593" t="s">
        <v>542</v>
      </c>
    </row>
    <row r="24" spans="1:2" ht="12.75">
      <c r="A24" s="667" t="s">
        <v>521</v>
      </c>
      <c r="B24" s="664" t="s">
        <v>543</v>
      </c>
    </row>
    <row r="25" spans="1:2" ht="13.5" thickBot="1">
      <c r="A25" s="668" t="s">
        <v>522</v>
      </c>
      <c r="B25" s="665" t="s">
        <v>544</v>
      </c>
    </row>
    <row r="26" spans="1:2" ht="12.75">
      <c r="A26" s="578"/>
      <c r="B26" s="578"/>
    </row>
    <row r="28" spans="1:2" ht="16.5" thickBot="1">
      <c r="A28" s="793" t="s">
        <v>562</v>
      </c>
      <c r="B28" s="793"/>
    </row>
    <row r="29" spans="1:2" ht="13.5" thickBot="1">
      <c r="A29" s="590" t="s">
        <v>484</v>
      </c>
      <c r="B29" s="591" t="s">
        <v>485</v>
      </c>
    </row>
    <row r="30" spans="1:2" ht="12.75">
      <c r="A30" s="666" t="s">
        <v>482</v>
      </c>
      <c r="B30" s="592" t="s">
        <v>545</v>
      </c>
    </row>
    <row r="31" spans="1:2" ht="12.75">
      <c r="A31" s="667" t="s">
        <v>476</v>
      </c>
      <c r="B31" s="593" t="s">
        <v>563</v>
      </c>
    </row>
    <row r="32" spans="1:2" ht="12.75">
      <c r="A32" s="667" t="s">
        <v>483</v>
      </c>
      <c r="B32" s="593" t="s">
        <v>564</v>
      </c>
    </row>
  </sheetData>
  <sheetProtection/>
  <mergeCells count="3">
    <mergeCell ref="A1:B1"/>
    <mergeCell ref="A3:B3"/>
    <mergeCell ref="A28:B28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E20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17.875" style="0" customWidth="1"/>
    <col min="2" max="2" width="39.625" style="0" customWidth="1"/>
  </cols>
  <sheetData>
    <row r="1" spans="1:5" ht="12.75">
      <c r="A1" s="794" t="s">
        <v>578</v>
      </c>
      <c r="B1" s="794"/>
      <c r="C1" s="794"/>
      <c r="D1" s="794"/>
      <c r="E1" s="794"/>
    </row>
    <row r="2" ht="15.75">
      <c r="B2" s="579"/>
    </row>
    <row r="3" spans="1:5" ht="15.75">
      <c r="A3" s="793" t="s">
        <v>546</v>
      </c>
      <c r="B3" s="793"/>
      <c r="C3" s="734"/>
      <c r="D3" s="734"/>
      <c r="E3" s="734"/>
    </row>
    <row r="6" spans="1:5" ht="43.5" customHeight="1">
      <c r="A6" s="795" t="s">
        <v>547</v>
      </c>
      <c r="B6" s="795"/>
      <c r="C6" s="796"/>
      <c r="D6" s="796"/>
      <c r="E6" s="796"/>
    </row>
    <row r="7" spans="1:5" ht="16.5" thickBot="1">
      <c r="A7" s="582"/>
      <c r="B7" s="582"/>
      <c r="C7" s="477"/>
      <c r="D7" s="477"/>
      <c r="E7" s="477"/>
    </row>
    <row r="8" spans="1:5" ht="13.5" thickBot="1">
      <c r="A8" s="589"/>
      <c r="B8" s="676"/>
      <c r="C8" s="669" t="s">
        <v>472</v>
      </c>
      <c r="D8" s="583" t="s">
        <v>473</v>
      </c>
      <c r="E8" s="584" t="s">
        <v>475</v>
      </c>
    </row>
    <row r="9" spans="1:5" ht="38.25">
      <c r="A9" s="666" t="s">
        <v>482</v>
      </c>
      <c r="B9" s="677" t="s">
        <v>511</v>
      </c>
      <c r="C9" s="670">
        <v>1</v>
      </c>
      <c r="D9" s="580"/>
      <c r="E9" s="585"/>
    </row>
    <row r="10" spans="1:5" ht="25.5">
      <c r="A10" s="667" t="s">
        <v>476</v>
      </c>
      <c r="B10" s="593" t="s">
        <v>498</v>
      </c>
      <c r="C10" s="670"/>
      <c r="D10" s="580"/>
      <c r="E10" s="585">
        <v>1</v>
      </c>
    </row>
    <row r="11" spans="1:5" ht="12.75">
      <c r="A11" s="667" t="s">
        <v>483</v>
      </c>
      <c r="B11" s="593" t="s">
        <v>499</v>
      </c>
      <c r="C11" s="670"/>
      <c r="D11" s="580">
        <v>1</v>
      </c>
      <c r="E11" s="585"/>
    </row>
    <row r="12" spans="1:5" ht="12.75">
      <c r="A12" s="667" t="s">
        <v>477</v>
      </c>
      <c r="B12" s="593" t="s">
        <v>544</v>
      </c>
      <c r="C12" s="670"/>
      <c r="D12" s="580">
        <v>1</v>
      </c>
      <c r="E12" s="585"/>
    </row>
    <row r="13" spans="1:5" ht="25.5">
      <c r="A13" s="667" t="s">
        <v>486</v>
      </c>
      <c r="B13" s="593" t="s">
        <v>500</v>
      </c>
      <c r="C13" s="670"/>
      <c r="D13" s="580">
        <v>1</v>
      </c>
      <c r="E13" s="585"/>
    </row>
    <row r="14" spans="1:5" ht="25.5">
      <c r="A14" s="667" t="s">
        <v>478</v>
      </c>
      <c r="B14" s="593" t="s">
        <v>480</v>
      </c>
      <c r="C14" s="670"/>
      <c r="D14" s="580"/>
      <c r="E14" s="585"/>
    </row>
    <row r="15" spans="1:5" ht="25.5">
      <c r="A15" s="667" t="s">
        <v>487</v>
      </c>
      <c r="B15" s="593" t="s">
        <v>506</v>
      </c>
      <c r="C15" s="670"/>
      <c r="D15" s="580"/>
      <c r="E15" s="585">
        <v>56</v>
      </c>
    </row>
    <row r="16" spans="1:5" ht="25.5">
      <c r="A16" s="667" t="s">
        <v>479</v>
      </c>
      <c r="B16" s="593" t="s">
        <v>507</v>
      </c>
      <c r="C16" s="671"/>
      <c r="D16" s="586"/>
      <c r="E16" s="587"/>
    </row>
    <row r="17" spans="1:5" ht="32.25" customHeight="1" thickBot="1">
      <c r="A17" s="667" t="s">
        <v>488</v>
      </c>
      <c r="B17" s="593" t="s">
        <v>551</v>
      </c>
      <c r="C17" s="672"/>
      <c r="D17" s="674">
        <v>2</v>
      </c>
      <c r="E17" s="588"/>
    </row>
    <row r="18" spans="1:5" ht="12.75">
      <c r="A18" s="667" t="s">
        <v>481</v>
      </c>
      <c r="B18" s="592" t="s">
        <v>545</v>
      </c>
      <c r="C18" s="670"/>
      <c r="D18" s="580">
        <v>2</v>
      </c>
      <c r="E18" s="585"/>
    </row>
    <row r="19" spans="1:5" ht="12.75">
      <c r="A19" s="667" t="s">
        <v>490</v>
      </c>
      <c r="B19" s="593" t="s">
        <v>501</v>
      </c>
      <c r="C19" s="670"/>
      <c r="D19" s="580">
        <v>0.5</v>
      </c>
      <c r="E19" s="585"/>
    </row>
    <row r="20" spans="1:5" ht="26.25" thickBot="1">
      <c r="A20" s="668" t="s">
        <v>491</v>
      </c>
      <c r="B20" s="678" t="s">
        <v>502</v>
      </c>
      <c r="C20" s="673"/>
      <c r="D20" s="674"/>
      <c r="E20" s="675"/>
    </row>
  </sheetData>
  <sheetProtection/>
  <mergeCells count="3">
    <mergeCell ref="A1:E1"/>
    <mergeCell ref="A3:E3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4"/>
  <sheetViews>
    <sheetView tabSelected="1" view="pageLayout" zoomScaleNormal="120" zoomScaleSheetLayoutView="130" workbookViewId="0" topLeftCell="A10">
      <selection activeCell="C19" sqref="C19:E19"/>
    </sheetView>
  </sheetViews>
  <sheetFormatPr defaultColWidth="9.00390625" defaultRowHeight="12.75"/>
  <cols>
    <col min="1" max="1" width="9.00390625" style="349" customWidth="1"/>
    <col min="2" max="2" width="75.875" style="349" customWidth="1"/>
    <col min="3" max="3" width="15.50390625" style="350" customWidth="1"/>
    <col min="4" max="5" width="15.50390625" style="349" customWidth="1"/>
    <col min="6" max="6" width="9.00390625" style="32" customWidth="1"/>
    <col min="7" max="16384" width="9.375" style="32" customWidth="1"/>
  </cols>
  <sheetData>
    <row r="1" spans="1:5" ht="15.75" customHeight="1">
      <c r="A1" s="733" t="s">
        <v>15</v>
      </c>
      <c r="B1" s="733"/>
      <c r="C1" s="733"/>
      <c r="D1" s="733"/>
      <c r="E1" s="733"/>
    </row>
    <row r="2" spans="1:5" ht="15.75" customHeight="1" thickBot="1">
      <c r="A2" s="798" t="s">
        <v>156</v>
      </c>
      <c r="B2" s="798"/>
      <c r="D2" s="141"/>
      <c r="E2" s="283" t="s">
        <v>234</v>
      </c>
    </row>
    <row r="3" spans="1:5" ht="37.5" customHeight="1" thickBot="1">
      <c r="A3" s="14" t="s">
        <v>70</v>
      </c>
      <c r="B3" s="15" t="s">
        <v>17</v>
      </c>
      <c r="C3" s="15" t="s">
        <v>565</v>
      </c>
      <c r="D3" s="368" t="s">
        <v>566</v>
      </c>
      <c r="E3" s="157" t="s">
        <v>558</v>
      </c>
    </row>
    <row r="4" spans="1:5" s="33" customFormat="1" ht="12" customHeight="1" thickBot="1">
      <c r="A4" s="26">
        <v>1</v>
      </c>
      <c r="B4" s="27">
        <v>2</v>
      </c>
      <c r="C4" s="27">
        <v>3</v>
      </c>
      <c r="D4" s="27">
        <v>4</v>
      </c>
      <c r="E4" s="396">
        <v>5</v>
      </c>
    </row>
    <row r="5" spans="1:5" s="1" customFormat="1" ht="12" customHeight="1" thickBot="1">
      <c r="A5" s="12" t="s">
        <v>18</v>
      </c>
      <c r="B5" s="452" t="s">
        <v>261</v>
      </c>
      <c r="C5" s="628">
        <f>+C6+C7+C8+C9+C10+C11</f>
        <v>36314</v>
      </c>
      <c r="D5" s="628">
        <f>+D6+D7+D8+D9+D10+D11</f>
        <v>31634811</v>
      </c>
      <c r="E5" s="258">
        <f>+E6+E7+E8+E9+E10+E11</f>
        <v>35493511</v>
      </c>
    </row>
    <row r="6" spans="1:5" s="1" customFormat="1" ht="12" customHeight="1">
      <c r="A6" s="7" t="s">
        <v>101</v>
      </c>
      <c r="B6" s="449" t="s">
        <v>262</v>
      </c>
      <c r="C6" s="433">
        <v>13596</v>
      </c>
      <c r="D6" s="433">
        <v>15428651</v>
      </c>
      <c r="E6" s="630">
        <f>SUM('1.sz.mell.'!C6)</f>
        <v>14532430</v>
      </c>
    </row>
    <row r="7" spans="1:5" s="1" customFormat="1" ht="12" customHeight="1">
      <c r="A7" s="6" t="s">
        <v>102</v>
      </c>
      <c r="B7" s="450" t="s">
        <v>263</v>
      </c>
      <c r="C7" s="429"/>
      <c r="D7" s="429"/>
      <c r="E7" s="632">
        <f>SUM('1.sz.mell.'!C7)</f>
        <v>0</v>
      </c>
    </row>
    <row r="8" spans="1:5" s="1" customFormat="1" ht="12" customHeight="1">
      <c r="A8" s="6" t="s">
        <v>103</v>
      </c>
      <c r="B8" s="450" t="s">
        <v>264</v>
      </c>
      <c r="C8" s="429">
        <v>14671</v>
      </c>
      <c r="D8" s="429">
        <v>10746351</v>
      </c>
      <c r="E8" s="633">
        <f>SUM('1.sz.mell.'!C8)</f>
        <v>12665660</v>
      </c>
    </row>
    <row r="9" spans="1:5" s="1" customFormat="1" ht="12" customHeight="1">
      <c r="A9" s="6" t="s">
        <v>104</v>
      </c>
      <c r="B9" s="450" t="s">
        <v>265</v>
      </c>
      <c r="C9" s="362">
        <v>1200</v>
      </c>
      <c r="D9" s="362">
        <v>1200000</v>
      </c>
      <c r="E9" s="632">
        <f>SUM('1.sz.mell.'!C9)</f>
        <v>1200000</v>
      </c>
    </row>
    <row r="10" spans="1:5" s="1" customFormat="1" ht="12" customHeight="1">
      <c r="A10" s="6" t="s">
        <v>153</v>
      </c>
      <c r="B10" s="450" t="s">
        <v>266</v>
      </c>
      <c r="C10" s="415"/>
      <c r="D10" s="415"/>
      <c r="E10" s="632">
        <f>SUM('1.sz.mell.'!C10)</f>
        <v>0</v>
      </c>
    </row>
    <row r="11" spans="1:5" s="1" customFormat="1" ht="12" customHeight="1" thickBot="1">
      <c r="A11" s="8" t="s">
        <v>105</v>
      </c>
      <c r="B11" s="469" t="s">
        <v>267</v>
      </c>
      <c r="C11" s="416">
        <v>6847</v>
      </c>
      <c r="D11" s="416">
        <v>4259809</v>
      </c>
      <c r="E11" s="634">
        <f>SUM('1.sz.mell.'!C11)</f>
        <v>7095421</v>
      </c>
    </row>
    <row r="12" spans="1:5" s="1" customFormat="1" ht="12" customHeight="1" thickBot="1">
      <c r="A12" s="12" t="s">
        <v>19</v>
      </c>
      <c r="B12" s="442" t="s">
        <v>268</v>
      </c>
      <c r="C12" s="628">
        <f>+C13+C14+C15+C16+C17</f>
        <v>70401</v>
      </c>
      <c r="D12" s="361">
        <f>+D13+D14+D15+D16+D17</f>
        <v>73630041</v>
      </c>
      <c r="E12" s="635">
        <f>SUM('1.sz.mell.'!C12)</f>
        <v>66860000</v>
      </c>
    </row>
    <row r="13" spans="1:5" s="1" customFormat="1" ht="12" customHeight="1">
      <c r="A13" s="7" t="s">
        <v>107</v>
      </c>
      <c r="B13" s="449" t="s">
        <v>269</v>
      </c>
      <c r="C13" s="629"/>
      <c r="D13" s="363"/>
      <c r="E13" s="630">
        <f>SUM('1.sz.mell.'!C13)</f>
        <v>0</v>
      </c>
    </row>
    <row r="14" spans="1:5" s="1" customFormat="1" ht="12" customHeight="1">
      <c r="A14" s="6" t="s">
        <v>108</v>
      </c>
      <c r="B14" s="450" t="s">
        <v>270</v>
      </c>
      <c r="C14" s="631"/>
      <c r="D14" s="362"/>
      <c r="E14" s="632">
        <f>SUM('1.sz.mell.'!C14)</f>
        <v>0</v>
      </c>
    </row>
    <row r="15" spans="1:5" s="1" customFormat="1" ht="12" customHeight="1">
      <c r="A15" s="6" t="s">
        <v>109</v>
      </c>
      <c r="B15" s="450" t="s">
        <v>458</v>
      </c>
      <c r="C15" s="631"/>
      <c r="D15" s="362"/>
      <c r="E15" s="633">
        <f>SUM('1.sz.mell.'!C15)</f>
        <v>0</v>
      </c>
    </row>
    <row r="16" spans="1:5" s="1" customFormat="1" ht="12" customHeight="1">
      <c r="A16" s="6" t="s">
        <v>110</v>
      </c>
      <c r="B16" s="450" t="s">
        <v>459</v>
      </c>
      <c r="C16" s="631"/>
      <c r="D16" s="362"/>
      <c r="E16" s="632">
        <f>SUM('1.sz.mell.'!C16)</f>
        <v>0</v>
      </c>
    </row>
    <row r="17" spans="1:5" s="1" customFormat="1" ht="12" customHeight="1">
      <c r="A17" s="6" t="s">
        <v>111</v>
      </c>
      <c r="B17" s="450" t="s">
        <v>271</v>
      </c>
      <c r="C17" s="429">
        <v>70401</v>
      </c>
      <c r="D17" s="429">
        <v>73630041</v>
      </c>
      <c r="E17" s="632">
        <f>SUM('1.sz.mell.'!C17)</f>
        <v>66860000</v>
      </c>
    </row>
    <row r="18" spans="1:5" s="1" customFormat="1" ht="12" customHeight="1" thickBot="1">
      <c r="A18" s="8" t="s">
        <v>120</v>
      </c>
      <c r="B18" s="469" t="s">
        <v>272</v>
      </c>
      <c r="C18" s="636"/>
      <c r="D18" s="364"/>
      <c r="E18" s="634">
        <f>SUM('1.sz.mell.'!C18)</f>
        <v>0</v>
      </c>
    </row>
    <row r="19" spans="1:5" s="1" customFormat="1" ht="12" customHeight="1" thickBot="1">
      <c r="A19" s="12" t="s">
        <v>20</v>
      </c>
      <c r="B19" s="452" t="s">
        <v>273</v>
      </c>
      <c r="C19" s="628">
        <f>+C20+C21+C22+C23+C24</f>
        <v>15000</v>
      </c>
      <c r="D19" s="628">
        <f>+D20+D21+D22+D23+D24</f>
        <v>0</v>
      </c>
      <c r="E19" s="628">
        <f>+E20+E21+E22+E23+E24</f>
        <v>0</v>
      </c>
    </row>
    <row r="20" spans="1:5" s="1" customFormat="1" ht="12" customHeight="1">
      <c r="A20" s="7" t="s">
        <v>90</v>
      </c>
      <c r="B20" s="449" t="s">
        <v>274</v>
      </c>
      <c r="C20" s="629"/>
      <c r="D20" s="363"/>
      <c r="E20" s="630">
        <f>SUM('1.sz.mell.'!C20)</f>
        <v>0</v>
      </c>
    </row>
    <row r="21" spans="1:5" s="1" customFormat="1" ht="12" customHeight="1">
      <c r="A21" s="6" t="s">
        <v>91</v>
      </c>
      <c r="B21" s="450" t="s">
        <v>275</v>
      </c>
      <c r="C21" s="631"/>
      <c r="D21" s="362"/>
      <c r="E21" s="632">
        <f>SUM('1.sz.mell.'!C21)</f>
        <v>0</v>
      </c>
    </row>
    <row r="22" spans="1:5" s="1" customFormat="1" ht="12" customHeight="1">
      <c r="A22" s="6" t="s">
        <v>92</v>
      </c>
      <c r="B22" s="450" t="s">
        <v>460</v>
      </c>
      <c r="C22" s="631"/>
      <c r="D22" s="362"/>
      <c r="E22" s="633">
        <f>SUM('1.sz.mell.'!C22)</f>
        <v>0</v>
      </c>
    </row>
    <row r="23" spans="1:5" s="1" customFormat="1" ht="12" customHeight="1">
      <c r="A23" s="6" t="s">
        <v>93</v>
      </c>
      <c r="B23" s="450" t="s">
        <v>461</v>
      </c>
      <c r="C23" s="631"/>
      <c r="D23" s="362"/>
      <c r="E23" s="632">
        <f>SUM('1.sz.mell.'!C23)</f>
        <v>0</v>
      </c>
    </row>
    <row r="24" spans="1:5" s="1" customFormat="1" ht="12" customHeight="1">
      <c r="A24" s="6" t="s">
        <v>174</v>
      </c>
      <c r="B24" s="450" t="s">
        <v>276</v>
      </c>
      <c r="C24" s="637">
        <v>15000</v>
      </c>
      <c r="D24" s="362"/>
      <c r="E24" s="632">
        <f>SUM('1.sz.mell.'!C24)</f>
        <v>0</v>
      </c>
    </row>
    <row r="25" spans="1:5" s="1" customFormat="1" ht="12" customHeight="1" thickBot="1">
      <c r="A25" s="8" t="s">
        <v>175</v>
      </c>
      <c r="B25" s="469" t="s">
        <v>277</v>
      </c>
      <c r="C25" s="636"/>
      <c r="D25" s="364"/>
      <c r="E25" s="634">
        <f>SUM('1.sz.mell.'!C25)</f>
        <v>0</v>
      </c>
    </row>
    <row r="26" spans="1:5" s="1" customFormat="1" ht="12" customHeight="1" thickBot="1">
      <c r="A26" s="12" t="s">
        <v>176</v>
      </c>
      <c r="B26" s="452" t="s">
        <v>278</v>
      </c>
      <c r="C26" s="638">
        <f>+C27+C30+C31+C32</f>
        <v>8574</v>
      </c>
      <c r="D26" s="367">
        <f>+D27+D30+D31+D32</f>
        <v>2804834</v>
      </c>
      <c r="E26" s="635">
        <f>SUM('1.sz.mell.'!C26)</f>
        <v>8552000</v>
      </c>
    </row>
    <row r="27" spans="1:5" s="1" customFormat="1" ht="12" customHeight="1">
      <c r="A27" s="7" t="s">
        <v>279</v>
      </c>
      <c r="B27" s="449" t="s">
        <v>285</v>
      </c>
      <c r="C27" s="639">
        <f>SUM(C28:C29)</f>
        <v>7347</v>
      </c>
      <c r="D27" s="639">
        <f>SUM(D28:D29)</f>
        <v>1460348</v>
      </c>
      <c r="E27" s="630">
        <f>SUM('1.sz.mell.'!C27)</f>
        <v>7350000</v>
      </c>
    </row>
    <row r="28" spans="1:5" s="1" customFormat="1" ht="12" customHeight="1">
      <c r="A28" s="6" t="s">
        <v>280</v>
      </c>
      <c r="B28" s="450" t="s">
        <v>286</v>
      </c>
      <c r="C28" s="429">
        <v>644</v>
      </c>
      <c r="D28" s="429">
        <v>411051</v>
      </c>
      <c r="E28" s="632">
        <f>SUM('1.sz.mell.'!C28)</f>
        <v>650000</v>
      </c>
    </row>
    <row r="29" spans="1:5" s="1" customFormat="1" ht="12" customHeight="1">
      <c r="A29" s="6" t="s">
        <v>281</v>
      </c>
      <c r="B29" s="450" t="s">
        <v>287</v>
      </c>
      <c r="C29" s="429">
        <v>6703</v>
      </c>
      <c r="D29" s="429">
        <v>1049297</v>
      </c>
      <c r="E29" s="633">
        <f>SUM('1.sz.mell.'!C29)</f>
        <v>6700000</v>
      </c>
    </row>
    <row r="30" spans="1:5" s="1" customFormat="1" ht="12" customHeight="1">
      <c r="A30" s="6" t="s">
        <v>282</v>
      </c>
      <c r="B30" s="450" t="s">
        <v>288</v>
      </c>
      <c r="C30" s="429">
        <v>896</v>
      </c>
      <c r="D30" s="429">
        <v>1121294</v>
      </c>
      <c r="E30" s="632">
        <f>SUM('1.sz.mell.'!C30)</f>
        <v>1100000</v>
      </c>
    </row>
    <row r="31" spans="1:5" s="1" customFormat="1" ht="12" customHeight="1">
      <c r="A31" s="6" t="s">
        <v>283</v>
      </c>
      <c r="B31" s="450" t="s">
        <v>289</v>
      </c>
      <c r="C31" s="429"/>
      <c r="D31" s="429"/>
      <c r="E31" s="632">
        <f>SUM('1.sz.mell.'!C31)</f>
        <v>0</v>
      </c>
    </row>
    <row r="32" spans="1:5" s="1" customFormat="1" ht="12" customHeight="1" thickBot="1">
      <c r="A32" s="8" t="s">
        <v>284</v>
      </c>
      <c r="B32" s="469" t="s">
        <v>290</v>
      </c>
      <c r="C32" s="430">
        <v>331</v>
      </c>
      <c r="D32" s="430">
        <v>223192</v>
      </c>
      <c r="E32" s="634">
        <f>SUM('1.sz.mell.'!C32)</f>
        <v>102000</v>
      </c>
    </row>
    <row r="33" spans="1:5" s="1" customFormat="1" ht="12" customHeight="1" thickBot="1">
      <c r="A33" s="12" t="s">
        <v>22</v>
      </c>
      <c r="B33" s="452" t="s">
        <v>291</v>
      </c>
      <c r="C33" s="628">
        <f>SUM(C34:C43)</f>
        <v>21299</v>
      </c>
      <c r="D33" s="361">
        <f>SUM(D34:D43)</f>
        <v>17221630</v>
      </c>
      <c r="E33" s="635">
        <f>SUM('1.sz.mell.'!C33)</f>
        <v>19587000</v>
      </c>
    </row>
    <row r="34" spans="1:5" s="1" customFormat="1" ht="12" customHeight="1">
      <c r="A34" s="7" t="s">
        <v>94</v>
      </c>
      <c r="B34" s="449" t="s">
        <v>294</v>
      </c>
      <c r="C34" s="433">
        <v>33</v>
      </c>
      <c r="D34" s="433">
        <v>474021</v>
      </c>
      <c r="E34" s="630">
        <f>SUM('1.sz.mell.'!C34)</f>
        <v>0</v>
      </c>
    </row>
    <row r="35" spans="1:5" s="1" customFormat="1" ht="12" customHeight="1">
      <c r="A35" s="6" t="s">
        <v>95</v>
      </c>
      <c r="B35" s="450" t="s">
        <v>295</v>
      </c>
      <c r="C35" s="429">
        <v>12855</v>
      </c>
      <c r="D35" s="429">
        <v>10205617</v>
      </c>
      <c r="E35" s="632">
        <f>SUM('1.sz.mell.'!C35)</f>
        <v>15358000</v>
      </c>
    </row>
    <row r="36" spans="1:5" s="1" customFormat="1" ht="12" customHeight="1">
      <c r="A36" s="6" t="s">
        <v>96</v>
      </c>
      <c r="B36" s="450" t="s">
        <v>296</v>
      </c>
      <c r="C36" s="429">
        <v>650</v>
      </c>
      <c r="D36" s="429">
        <v>1433764</v>
      </c>
      <c r="E36" s="633">
        <f>SUM('1.sz.mell.'!C36)</f>
        <v>0</v>
      </c>
    </row>
    <row r="37" spans="1:5" s="1" customFormat="1" ht="12" customHeight="1">
      <c r="A37" s="6" t="s">
        <v>178</v>
      </c>
      <c r="B37" s="450" t="s">
        <v>297</v>
      </c>
      <c r="C37" s="429"/>
      <c r="D37" s="429"/>
      <c r="E37" s="632">
        <f>SUM('1.sz.mell.'!C37)</f>
        <v>0</v>
      </c>
    </row>
    <row r="38" spans="1:5" s="1" customFormat="1" ht="12" customHeight="1">
      <c r="A38" s="6" t="s">
        <v>179</v>
      </c>
      <c r="B38" s="450" t="s">
        <v>298</v>
      </c>
      <c r="C38" s="429">
        <v>2936</v>
      </c>
      <c r="D38" s="429">
        <v>1502179</v>
      </c>
      <c r="E38" s="633">
        <f>SUM('1.sz.mell.'!C38)</f>
        <v>3436000</v>
      </c>
    </row>
    <row r="39" spans="1:5" s="1" customFormat="1" ht="12" customHeight="1">
      <c r="A39" s="6" t="s">
        <v>180</v>
      </c>
      <c r="B39" s="450" t="s">
        <v>299</v>
      </c>
      <c r="C39" s="429">
        <v>4821</v>
      </c>
      <c r="D39" s="429">
        <v>3604894</v>
      </c>
      <c r="E39" s="632">
        <f>SUM('1.sz.mell.'!C39)</f>
        <v>793000</v>
      </c>
    </row>
    <row r="40" spans="1:5" s="1" customFormat="1" ht="12" customHeight="1">
      <c r="A40" s="6" t="s">
        <v>181</v>
      </c>
      <c r="B40" s="450" t="s">
        <v>300</v>
      </c>
      <c r="C40" s="429"/>
      <c r="D40" s="429"/>
      <c r="E40" s="633">
        <f>SUM('1.sz.mell.'!C40)</f>
        <v>0</v>
      </c>
    </row>
    <row r="41" spans="1:5" s="1" customFormat="1" ht="12" customHeight="1">
      <c r="A41" s="6" t="s">
        <v>182</v>
      </c>
      <c r="B41" s="450" t="s">
        <v>301</v>
      </c>
      <c r="C41" s="429">
        <v>4</v>
      </c>
      <c r="D41" s="429">
        <v>1155</v>
      </c>
      <c r="E41" s="632">
        <f>SUM('1.sz.mell.'!C41)</f>
        <v>0</v>
      </c>
    </row>
    <row r="42" spans="1:5" s="1" customFormat="1" ht="12" customHeight="1">
      <c r="A42" s="6" t="s">
        <v>292</v>
      </c>
      <c r="B42" s="450" t="s">
        <v>302</v>
      </c>
      <c r="C42" s="365"/>
      <c r="D42" s="365"/>
      <c r="E42" s="632">
        <f>SUM('1.sz.mell.'!C42)</f>
        <v>0</v>
      </c>
    </row>
    <row r="43" spans="1:5" s="1" customFormat="1" ht="12" customHeight="1" thickBot="1">
      <c r="A43" s="8" t="s">
        <v>293</v>
      </c>
      <c r="B43" s="469" t="s">
        <v>303</v>
      </c>
      <c r="C43" s="366"/>
      <c r="D43" s="366"/>
      <c r="E43" s="634">
        <f>SUM('1.sz.mell.'!C43)</f>
        <v>0</v>
      </c>
    </row>
    <row r="44" spans="1:5" s="1" customFormat="1" ht="12" customHeight="1" thickBot="1">
      <c r="A44" s="12" t="s">
        <v>23</v>
      </c>
      <c r="B44" s="452" t="s">
        <v>304</v>
      </c>
      <c r="C44" s="628">
        <f>SUM(C45:C49)</f>
        <v>4121</v>
      </c>
      <c r="D44" s="361">
        <f>SUM(D45:D49)</f>
        <v>384000</v>
      </c>
      <c r="E44" s="635">
        <f>SUM('1.sz.mell.'!C44)</f>
        <v>0</v>
      </c>
    </row>
    <row r="45" spans="1:5" s="1" customFormat="1" ht="12" customHeight="1">
      <c r="A45" s="7" t="s">
        <v>97</v>
      </c>
      <c r="B45" s="449" t="s">
        <v>308</v>
      </c>
      <c r="C45" s="641"/>
      <c r="D45" s="397"/>
      <c r="E45" s="630">
        <f>SUM('1.sz.mell.'!C45)</f>
        <v>0</v>
      </c>
    </row>
    <row r="46" spans="1:5" s="1" customFormat="1" ht="12" customHeight="1">
      <c r="A46" s="6" t="s">
        <v>98</v>
      </c>
      <c r="B46" s="450" t="s">
        <v>309</v>
      </c>
      <c r="C46" s="637"/>
      <c r="D46" s="365"/>
      <c r="E46" s="632">
        <f>SUM('1.sz.mell.'!C46)</f>
        <v>0</v>
      </c>
    </row>
    <row r="47" spans="1:5" s="1" customFormat="1" ht="12" customHeight="1">
      <c r="A47" s="6" t="s">
        <v>305</v>
      </c>
      <c r="B47" s="450" t="s">
        <v>310</v>
      </c>
      <c r="C47" s="365">
        <v>4121</v>
      </c>
      <c r="D47" s="365">
        <v>384000</v>
      </c>
      <c r="E47" s="633">
        <f>SUM('1.sz.mell.'!C47)</f>
        <v>0</v>
      </c>
    </row>
    <row r="48" spans="1:5" s="1" customFormat="1" ht="12" customHeight="1">
      <c r="A48" s="6" t="s">
        <v>306</v>
      </c>
      <c r="B48" s="450" t="s">
        <v>311</v>
      </c>
      <c r="C48" s="637"/>
      <c r="D48" s="365"/>
      <c r="E48" s="632">
        <f>SUM('1.sz.mell.'!C48)</f>
        <v>0</v>
      </c>
    </row>
    <row r="49" spans="1:5" s="1" customFormat="1" ht="12" customHeight="1" thickBot="1">
      <c r="A49" s="8" t="s">
        <v>307</v>
      </c>
      <c r="B49" s="469" t="s">
        <v>312</v>
      </c>
      <c r="C49" s="640"/>
      <c r="D49" s="366"/>
      <c r="E49" s="634">
        <f>SUM('1.sz.mell.'!C49)</f>
        <v>0</v>
      </c>
    </row>
    <row r="50" spans="1:5" s="1" customFormat="1" ht="12" customHeight="1" thickBot="1">
      <c r="A50" s="12" t="s">
        <v>183</v>
      </c>
      <c r="B50" s="452" t="s">
        <v>313</v>
      </c>
      <c r="C50" s="628">
        <f>SUM(C51:C53)</f>
        <v>200</v>
      </c>
      <c r="D50" s="361">
        <f>SUM(D51:D53)</f>
        <v>7000</v>
      </c>
      <c r="E50" s="635">
        <f>SUM('1.sz.mell.'!C50)</f>
        <v>0</v>
      </c>
    </row>
    <row r="51" spans="1:5" s="1" customFormat="1" ht="12" customHeight="1">
      <c r="A51" s="7" t="s">
        <v>99</v>
      </c>
      <c r="B51" s="449" t="s">
        <v>314</v>
      </c>
      <c r="C51" s="629"/>
      <c r="D51" s="363"/>
      <c r="E51" s="630">
        <f>SUM('1.sz.mell.'!C51)</f>
        <v>0</v>
      </c>
    </row>
    <row r="52" spans="1:5" s="1" customFormat="1" ht="12" customHeight="1">
      <c r="A52" s="6" t="s">
        <v>100</v>
      </c>
      <c r="B52" s="450" t="s">
        <v>462</v>
      </c>
      <c r="C52" s="631"/>
      <c r="D52" s="362"/>
      <c r="E52" s="632">
        <f>SUM('1.sz.mell.'!C52)</f>
        <v>0</v>
      </c>
    </row>
    <row r="53" spans="1:5" s="1" customFormat="1" ht="12" customHeight="1">
      <c r="A53" s="6" t="s">
        <v>317</v>
      </c>
      <c r="B53" s="450" t="s">
        <v>315</v>
      </c>
      <c r="C53" s="362">
        <v>200</v>
      </c>
      <c r="D53" s="362">
        <v>7000</v>
      </c>
      <c r="E53" s="632">
        <f>SUM('1.sz.mell.'!C53)</f>
        <v>0</v>
      </c>
    </row>
    <row r="54" spans="1:5" s="1" customFormat="1" ht="12" customHeight="1" thickBot="1">
      <c r="A54" s="8" t="s">
        <v>318</v>
      </c>
      <c r="B54" s="469" t="s">
        <v>316</v>
      </c>
      <c r="C54" s="636"/>
      <c r="D54" s="364"/>
      <c r="E54" s="634">
        <f>SUM('1.sz.mell.'!C54)</f>
        <v>0</v>
      </c>
    </row>
    <row r="55" spans="1:5" s="1" customFormat="1" ht="12" customHeight="1" thickBot="1">
      <c r="A55" s="12" t="s">
        <v>25</v>
      </c>
      <c r="B55" s="442" t="s">
        <v>319</v>
      </c>
      <c r="C55" s="628">
        <f>SUM(C56:C58)</f>
        <v>0</v>
      </c>
      <c r="D55" s="361">
        <f>SUM(D56:D58)</f>
        <v>0</v>
      </c>
      <c r="E55" s="635">
        <f>SUM('1.sz.mell.'!C55)</f>
        <v>0</v>
      </c>
    </row>
    <row r="56" spans="1:5" s="1" customFormat="1" ht="12" customHeight="1">
      <c r="A56" s="6" t="s">
        <v>184</v>
      </c>
      <c r="B56" s="449" t="s">
        <v>321</v>
      </c>
      <c r="C56" s="637"/>
      <c r="D56" s="365"/>
      <c r="E56" s="630">
        <f>SUM('1.sz.mell.'!C56)</f>
        <v>0</v>
      </c>
    </row>
    <row r="57" spans="1:5" s="1" customFormat="1" ht="12" customHeight="1">
      <c r="A57" s="6" t="s">
        <v>185</v>
      </c>
      <c r="B57" s="450" t="s">
        <v>463</v>
      </c>
      <c r="C57" s="637"/>
      <c r="D57" s="365"/>
      <c r="E57" s="632">
        <f>SUM('1.sz.mell.'!C57)</f>
        <v>0</v>
      </c>
    </row>
    <row r="58" spans="1:5" s="1" customFormat="1" ht="12" customHeight="1">
      <c r="A58" s="6" t="s">
        <v>235</v>
      </c>
      <c r="B58" s="450" t="s">
        <v>322</v>
      </c>
      <c r="C58" s="637"/>
      <c r="D58" s="581"/>
      <c r="E58" s="632">
        <f>SUM('1.sz.mell.'!C58)</f>
        <v>0</v>
      </c>
    </row>
    <row r="59" spans="1:5" s="1" customFormat="1" ht="12" customHeight="1" thickBot="1">
      <c r="A59" s="6" t="s">
        <v>320</v>
      </c>
      <c r="B59" s="469" t="s">
        <v>323</v>
      </c>
      <c r="C59" s="637"/>
      <c r="D59" s="365"/>
      <c r="E59" s="634">
        <f>SUM('1.sz.mell.'!C59)</f>
        <v>0</v>
      </c>
    </row>
    <row r="60" spans="1:5" s="1" customFormat="1" ht="12" customHeight="1" thickBot="1">
      <c r="A60" s="12" t="s">
        <v>26</v>
      </c>
      <c r="B60" s="452" t="s">
        <v>324</v>
      </c>
      <c r="C60" s="638">
        <f>+C5+C12+C19+C26+C33+C44+C50+C55</f>
        <v>155909</v>
      </c>
      <c r="D60" s="367">
        <f>+D5+D12+D19+D26+D33+D44+D50+D55</f>
        <v>125682316</v>
      </c>
      <c r="E60" s="635">
        <f>SUM('1.sz.mell.'!C60)</f>
        <v>130492511</v>
      </c>
    </row>
    <row r="61" spans="1:5" s="1" customFormat="1" ht="12" customHeight="1" thickBot="1">
      <c r="A61" s="398" t="s">
        <v>325</v>
      </c>
      <c r="B61" s="442" t="s">
        <v>326</v>
      </c>
      <c r="C61" s="628">
        <f>SUM(C62:C64)</f>
        <v>0</v>
      </c>
      <c r="D61" s="361">
        <f>SUM(D62:D64)</f>
        <v>0</v>
      </c>
      <c r="E61" s="635">
        <f>SUM('1.sz.mell.'!C61)</f>
        <v>0</v>
      </c>
    </row>
    <row r="62" spans="1:5" s="1" customFormat="1" ht="12" customHeight="1">
      <c r="A62" s="6" t="s">
        <v>359</v>
      </c>
      <c r="B62" s="449" t="s">
        <v>327</v>
      </c>
      <c r="C62" s="637"/>
      <c r="D62" s="365"/>
      <c r="E62" s="630">
        <f>SUM('1.sz.mell.'!C62)</f>
        <v>0</v>
      </c>
    </row>
    <row r="63" spans="1:5" s="1" customFormat="1" ht="12" customHeight="1">
      <c r="A63" s="6" t="s">
        <v>368</v>
      </c>
      <c r="B63" s="450" t="s">
        <v>328</v>
      </c>
      <c r="C63" s="637"/>
      <c r="D63" s="365"/>
      <c r="E63" s="632">
        <f>SUM('1.sz.mell.'!C63)</f>
        <v>0</v>
      </c>
    </row>
    <row r="64" spans="1:5" s="1" customFormat="1" ht="12" customHeight="1" thickBot="1">
      <c r="A64" s="6" t="s">
        <v>369</v>
      </c>
      <c r="B64" s="528" t="s">
        <v>466</v>
      </c>
      <c r="C64" s="637"/>
      <c r="D64" s="365"/>
      <c r="E64" s="634">
        <f>SUM('1.sz.mell.'!C64)</f>
        <v>0</v>
      </c>
    </row>
    <row r="65" spans="1:5" s="1" customFormat="1" ht="12" customHeight="1" thickBot="1">
      <c r="A65" s="398" t="s">
        <v>330</v>
      </c>
      <c r="B65" s="442" t="s">
        <v>331</v>
      </c>
      <c r="C65" s="628">
        <f>SUM(C66:C69)</f>
        <v>0</v>
      </c>
      <c r="D65" s="361">
        <f>SUM(D66:D69)</f>
        <v>0</v>
      </c>
      <c r="E65" s="635">
        <f>SUM('1.sz.mell.'!C65)</f>
        <v>0</v>
      </c>
    </row>
    <row r="66" spans="1:5" s="1" customFormat="1" ht="12" customHeight="1">
      <c r="A66" s="6" t="s">
        <v>154</v>
      </c>
      <c r="B66" s="449" t="s">
        <v>332</v>
      </c>
      <c r="C66" s="637"/>
      <c r="D66" s="365"/>
      <c r="E66" s="630">
        <f>SUM('1.sz.mell.'!C66)</f>
        <v>0</v>
      </c>
    </row>
    <row r="67" spans="1:5" s="1" customFormat="1" ht="12" customHeight="1">
      <c r="A67" s="6" t="s">
        <v>155</v>
      </c>
      <c r="B67" s="450" t="s">
        <v>333</v>
      </c>
      <c r="C67" s="637"/>
      <c r="D67" s="365"/>
      <c r="E67" s="632">
        <f>SUM('1.sz.mell.'!C67)</f>
        <v>0</v>
      </c>
    </row>
    <row r="68" spans="1:5" s="1" customFormat="1" ht="12" customHeight="1">
      <c r="A68" s="6" t="s">
        <v>360</v>
      </c>
      <c r="B68" s="450" t="s">
        <v>334</v>
      </c>
      <c r="C68" s="637"/>
      <c r="D68" s="365"/>
      <c r="E68" s="632">
        <f>SUM('1.sz.mell.'!C68)</f>
        <v>0</v>
      </c>
    </row>
    <row r="69" spans="1:7" s="1" customFormat="1" ht="17.25" customHeight="1" thickBot="1">
      <c r="A69" s="6" t="s">
        <v>361</v>
      </c>
      <c r="B69" s="469" t="s">
        <v>335</v>
      </c>
      <c r="C69" s="637"/>
      <c r="D69" s="365"/>
      <c r="E69" s="634">
        <f>SUM('1.sz.mell.'!C69)</f>
        <v>0</v>
      </c>
      <c r="G69" s="34"/>
    </row>
    <row r="70" spans="1:5" s="1" customFormat="1" ht="12" customHeight="1" thickBot="1">
      <c r="A70" s="398" t="s">
        <v>336</v>
      </c>
      <c r="B70" s="442" t="s">
        <v>337</v>
      </c>
      <c r="C70" s="628">
        <f>SUM(C71:C72)</f>
        <v>4718</v>
      </c>
      <c r="D70" s="361">
        <f>SUM(D71:D72)</f>
        <v>17404201</v>
      </c>
      <c r="E70" s="635">
        <f>SUM('1.sz.mell.'!C70)</f>
        <v>0</v>
      </c>
    </row>
    <row r="71" spans="1:5" s="1" customFormat="1" ht="12" customHeight="1">
      <c r="A71" s="6" t="s">
        <v>362</v>
      </c>
      <c r="B71" s="449" t="s">
        <v>338</v>
      </c>
      <c r="C71" s="581">
        <v>4718</v>
      </c>
      <c r="D71" s="581">
        <v>17404201</v>
      </c>
      <c r="E71" s="635">
        <f>SUM('1.sz.mell.'!C71)</f>
        <v>0</v>
      </c>
    </row>
    <row r="72" spans="1:5" s="1" customFormat="1" ht="12" customHeight="1" thickBot="1">
      <c r="A72" s="6" t="s">
        <v>363</v>
      </c>
      <c r="B72" s="469" t="s">
        <v>339</v>
      </c>
      <c r="C72" s="637"/>
      <c r="D72" s="365"/>
      <c r="E72" s="634">
        <f>SUM('1.sz.mell.'!C72)</f>
        <v>0</v>
      </c>
    </row>
    <row r="73" spans="1:5" s="1" customFormat="1" ht="12" customHeight="1" thickBot="1">
      <c r="A73" s="398" t="s">
        <v>340</v>
      </c>
      <c r="B73" s="442" t="s">
        <v>341</v>
      </c>
      <c r="C73" s="628">
        <f>SUM(C74:C76)</f>
        <v>1124</v>
      </c>
      <c r="D73" s="361">
        <f>SUM(D74:D76)</f>
        <v>1135924</v>
      </c>
      <c r="E73" s="635">
        <f>SUM('1.sz.mell.'!C73)</f>
        <v>2190468</v>
      </c>
    </row>
    <row r="74" spans="1:5" s="1" customFormat="1" ht="12" customHeight="1">
      <c r="A74" s="6" t="s">
        <v>364</v>
      </c>
      <c r="B74" s="449" t="s">
        <v>342</v>
      </c>
      <c r="C74" s="429">
        <v>1124</v>
      </c>
      <c r="D74" s="429">
        <v>1135924</v>
      </c>
      <c r="E74" s="630">
        <f>SUM('1.sz.mell.'!C74)</f>
        <v>0</v>
      </c>
    </row>
    <row r="75" spans="1:5" s="1" customFormat="1" ht="12" customHeight="1">
      <c r="A75" s="6" t="s">
        <v>365</v>
      </c>
      <c r="B75" s="450" t="s">
        <v>343</v>
      </c>
      <c r="C75" s="637"/>
      <c r="D75" s="365"/>
      <c r="E75" s="632">
        <f>SUM('1.sz.mell.'!C75)</f>
        <v>0</v>
      </c>
    </row>
    <row r="76" spans="1:5" s="1" customFormat="1" ht="12" customHeight="1" thickBot="1">
      <c r="A76" s="6" t="s">
        <v>366</v>
      </c>
      <c r="B76" s="469" t="s">
        <v>557</v>
      </c>
      <c r="C76" s="637"/>
      <c r="D76" s="365"/>
      <c r="E76" s="634">
        <f>SUM('1.sz.mell.'!C76)</f>
        <v>2190468</v>
      </c>
    </row>
    <row r="77" spans="1:5" s="1" customFormat="1" ht="12" customHeight="1" thickBot="1">
      <c r="A77" s="398" t="s">
        <v>345</v>
      </c>
      <c r="B77" s="442" t="s">
        <v>367</v>
      </c>
      <c r="C77" s="628">
        <f>SUM(C78:C81)</f>
        <v>0</v>
      </c>
      <c r="D77" s="361">
        <f>SUM(D78:D81)</f>
        <v>0</v>
      </c>
      <c r="E77" s="635">
        <f>SUM('1.sz.mell.'!C77)</f>
        <v>0</v>
      </c>
    </row>
    <row r="78" spans="1:5" s="1" customFormat="1" ht="12" customHeight="1">
      <c r="A78" s="399" t="s">
        <v>346</v>
      </c>
      <c r="B78" s="449" t="s">
        <v>347</v>
      </c>
      <c r="C78" s="637"/>
      <c r="D78" s="365"/>
      <c r="E78" s="630">
        <f>SUM('1.sz.mell.'!C78)</f>
        <v>0</v>
      </c>
    </row>
    <row r="79" spans="1:5" s="1" customFormat="1" ht="12" customHeight="1">
      <c r="A79" s="400" t="s">
        <v>348</v>
      </c>
      <c r="B79" s="450" t="s">
        <v>349</v>
      </c>
      <c r="C79" s="637"/>
      <c r="D79" s="365"/>
      <c r="E79" s="632">
        <f>SUM('1.sz.mell.'!C79)</f>
        <v>0</v>
      </c>
    </row>
    <row r="80" spans="1:5" s="1" customFormat="1" ht="12" customHeight="1">
      <c r="A80" s="400" t="s">
        <v>350</v>
      </c>
      <c r="B80" s="450" t="s">
        <v>351</v>
      </c>
      <c r="C80" s="637"/>
      <c r="D80" s="365"/>
      <c r="E80" s="632">
        <f>SUM('1.sz.mell.'!C80)</f>
        <v>0</v>
      </c>
    </row>
    <row r="81" spans="1:5" s="1" customFormat="1" ht="12" customHeight="1" thickBot="1">
      <c r="A81" s="401" t="s">
        <v>352</v>
      </c>
      <c r="B81" s="469" t="s">
        <v>353</v>
      </c>
      <c r="C81" s="637"/>
      <c r="D81" s="365"/>
      <c r="E81" s="634">
        <f>SUM('1.sz.mell.'!C81)</f>
        <v>0</v>
      </c>
    </row>
    <row r="82" spans="1:5" s="1" customFormat="1" ht="12" customHeight="1" thickBot="1">
      <c r="A82" s="398" t="s">
        <v>354</v>
      </c>
      <c r="B82" s="442" t="s">
        <v>355</v>
      </c>
      <c r="C82" s="642"/>
      <c r="D82" s="403"/>
      <c r="E82" s="635">
        <f>SUM('1.sz.mell.'!C82)</f>
        <v>0</v>
      </c>
    </row>
    <row r="83" spans="1:5" s="1" customFormat="1" ht="12" customHeight="1" thickBot="1">
      <c r="A83" s="398" t="s">
        <v>356</v>
      </c>
      <c r="B83" s="626" t="s">
        <v>357</v>
      </c>
      <c r="C83" s="638">
        <f>+C61+C65+C70+C73+C77+C82</f>
        <v>5842</v>
      </c>
      <c r="D83" s="367">
        <f>+D61+D65+D70+D73+D77+D82</f>
        <v>18540125</v>
      </c>
      <c r="E83" s="635">
        <f>SUM('1.sz.mell.'!C83)</f>
        <v>2190468</v>
      </c>
    </row>
    <row r="84" spans="1:5" s="1" customFormat="1" ht="12" customHeight="1" thickBot="1">
      <c r="A84" s="402" t="s">
        <v>370</v>
      </c>
      <c r="B84" s="627" t="s">
        <v>358</v>
      </c>
      <c r="C84" s="638">
        <f>+C60+C83</f>
        <v>161751</v>
      </c>
      <c r="D84" s="367">
        <f>+D60+D83</f>
        <v>144222441</v>
      </c>
      <c r="E84" s="643">
        <f>SUM('1.sz.mell.'!C84)</f>
        <v>132682979</v>
      </c>
    </row>
    <row r="85" spans="1:5" s="1" customFormat="1" ht="12" customHeight="1">
      <c r="A85" s="334"/>
      <c r="B85" s="335"/>
      <c r="C85" s="336"/>
      <c r="D85" s="337"/>
      <c r="E85" s="338"/>
    </row>
    <row r="86" spans="1:5" s="1" customFormat="1" ht="12" customHeight="1">
      <c r="A86" s="733" t="s">
        <v>47</v>
      </c>
      <c r="B86" s="733"/>
      <c r="C86" s="733"/>
      <c r="D86" s="733"/>
      <c r="E86" s="733"/>
    </row>
    <row r="87" spans="1:5" s="1" customFormat="1" ht="12" customHeight="1" thickBot="1">
      <c r="A87" s="797" t="s">
        <v>157</v>
      </c>
      <c r="B87" s="797"/>
      <c r="C87" s="350"/>
      <c r="D87" s="141"/>
      <c r="E87" s="283" t="s">
        <v>234</v>
      </c>
    </row>
    <row r="88" spans="1:6" s="1" customFormat="1" ht="24" customHeight="1" thickBot="1">
      <c r="A88" s="14" t="s">
        <v>16</v>
      </c>
      <c r="B88" s="15" t="s">
        <v>48</v>
      </c>
      <c r="C88" s="15" t="s">
        <v>517</v>
      </c>
      <c r="D88" s="368" t="s">
        <v>516</v>
      </c>
      <c r="E88" s="157" t="s">
        <v>515</v>
      </c>
      <c r="F88" s="142"/>
    </row>
    <row r="89" spans="1:6" s="1" customFormat="1" ht="12" customHeight="1" thickBot="1">
      <c r="A89" s="26">
        <v>1</v>
      </c>
      <c r="B89" s="27">
        <v>2</v>
      </c>
      <c r="C89" s="27">
        <v>3</v>
      </c>
      <c r="D89" s="27">
        <v>4</v>
      </c>
      <c r="E89" s="28">
        <v>5</v>
      </c>
      <c r="F89" s="142"/>
    </row>
    <row r="90" spans="1:6" s="1" customFormat="1" ht="15" customHeight="1" thickBot="1">
      <c r="A90" s="13" t="s">
        <v>18</v>
      </c>
      <c r="B90" s="448" t="s">
        <v>373</v>
      </c>
      <c r="C90" s="616">
        <f>SUM(C91:C95)</f>
        <v>121724</v>
      </c>
      <c r="D90" s="360">
        <f>+D91+D92+D93+D94+D95</f>
        <v>112031124</v>
      </c>
      <c r="E90" s="434">
        <f>+E91+E92+E93+E94+E95</f>
        <v>127468099</v>
      </c>
      <c r="F90" s="142"/>
    </row>
    <row r="91" spans="1:5" s="1" customFormat="1" ht="12.75" customHeight="1">
      <c r="A91" s="9" t="s">
        <v>101</v>
      </c>
      <c r="B91" s="461" t="s">
        <v>49</v>
      </c>
      <c r="C91" s="428">
        <v>64548</v>
      </c>
      <c r="D91" s="428">
        <v>61098883</v>
      </c>
      <c r="E91" s="617">
        <f>SUM('1.sz.mell.'!C91)</f>
        <v>68153078</v>
      </c>
    </row>
    <row r="92" spans="1:5" ht="16.5" customHeight="1">
      <c r="A92" s="6" t="s">
        <v>102</v>
      </c>
      <c r="B92" s="462" t="s">
        <v>186</v>
      </c>
      <c r="C92" s="429">
        <v>11260</v>
      </c>
      <c r="D92" s="429">
        <v>11261368</v>
      </c>
      <c r="E92" s="619">
        <f>SUM('1.sz.mell.'!C92)</f>
        <v>11626902</v>
      </c>
    </row>
    <row r="93" spans="1:5" ht="15.75">
      <c r="A93" s="6" t="s">
        <v>103</v>
      </c>
      <c r="B93" s="462" t="s">
        <v>144</v>
      </c>
      <c r="C93" s="430">
        <v>39280</v>
      </c>
      <c r="D93" s="430">
        <v>32466665</v>
      </c>
      <c r="E93" s="621">
        <f>SUM('1.sz.mell.'!C93)</f>
        <v>37091715</v>
      </c>
    </row>
    <row r="94" spans="1:5" s="33" customFormat="1" ht="12" customHeight="1">
      <c r="A94" s="6" t="s">
        <v>104</v>
      </c>
      <c r="B94" s="463" t="s">
        <v>187</v>
      </c>
      <c r="C94" s="430">
        <v>4726</v>
      </c>
      <c r="D94" s="430">
        <v>4501810</v>
      </c>
      <c r="E94" s="619">
        <f>SUM('1.sz.mell.'!C94)</f>
        <v>6677000</v>
      </c>
    </row>
    <row r="95" spans="1:5" ht="12" customHeight="1">
      <c r="A95" s="6" t="s">
        <v>115</v>
      </c>
      <c r="B95" s="11" t="s">
        <v>188</v>
      </c>
      <c r="C95" s="430">
        <v>1910</v>
      </c>
      <c r="D95" s="430">
        <v>2702398</v>
      </c>
      <c r="E95" s="621">
        <f>SUM('1.sz.mell.'!C95)</f>
        <v>3919404</v>
      </c>
    </row>
    <row r="96" spans="1:5" ht="12" customHeight="1">
      <c r="A96" s="6" t="s">
        <v>105</v>
      </c>
      <c r="B96" s="462" t="s">
        <v>374</v>
      </c>
      <c r="C96" s="430"/>
      <c r="D96" s="430"/>
      <c r="E96" s="619">
        <f>SUM('1.sz.mell.'!C96)</f>
        <v>0</v>
      </c>
    </row>
    <row r="97" spans="1:5" ht="12" customHeight="1">
      <c r="A97" s="6" t="s">
        <v>106</v>
      </c>
      <c r="B97" s="464" t="s">
        <v>375</v>
      </c>
      <c r="C97" s="430"/>
      <c r="D97" s="430"/>
      <c r="E97" s="621">
        <f>SUM('1.sz.mell.'!C97)</f>
        <v>0</v>
      </c>
    </row>
    <row r="98" spans="1:5" ht="12" customHeight="1">
      <c r="A98" s="6" t="s">
        <v>116</v>
      </c>
      <c r="B98" s="465" t="s">
        <v>376</v>
      </c>
      <c r="C98" s="430"/>
      <c r="D98" s="430"/>
      <c r="E98" s="619">
        <f>SUM('1.sz.mell.'!C98)</f>
        <v>0</v>
      </c>
    </row>
    <row r="99" spans="1:5" ht="12" customHeight="1">
      <c r="A99" s="6" t="s">
        <v>117</v>
      </c>
      <c r="B99" s="465" t="s">
        <v>377</v>
      </c>
      <c r="C99" s="430"/>
      <c r="D99" s="430"/>
      <c r="E99" s="621">
        <f>SUM('1.sz.mell.'!C99)</f>
        <v>0</v>
      </c>
    </row>
    <row r="100" spans="1:5" ht="12" customHeight="1">
      <c r="A100" s="6" t="s">
        <v>118</v>
      </c>
      <c r="B100" s="464" t="s">
        <v>378</v>
      </c>
      <c r="C100" s="430">
        <v>1910</v>
      </c>
      <c r="D100" s="430">
        <v>2669398</v>
      </c>
      <c r="E100" s="619">
        <f>SUM('1.sz.mell.'!C100)</f>
        <v>3819404</v>
      </c>
    </row>
    <row r="101" spans="1:5" ht="12" customHeight="1">
      <c r="A101" s="6" t="s">
        <v>119</v>
      </c>
      <c r="B101" s="464" t="s">
        <v>379</v>
      </c>
      <c r="C101" s="430"/>
      <c r="D101" s="430"/>
      <c r="E101" s="621">
        <f>SUM('1.sz.mell.'!C101)</f>
        <v>0</v>
      </c>
    </row>
    <row r="102" spans="1:5" ht="12" customHeight="1">
      <c r="A102" s="6" t="s">
        <v>121</v>
      </c>
      <c r="B102" s="465" t="s">
        <v>380</v>
      </c>
      <c r="C102" s="430"/>
      <c r="D102" s="430"/>
      <c r="E102" s="619">
        <f>SUM('1.sz.mell.'!C102)</f>
        <v>0</v>
      </c>
    </row>
    <row r="103" spans="1:5" ht="12" customHeight="1">
      <c r="A103" s="5" t="s">
        <v>189</v>
      </c>
      <c r="B103" s="466" t="s">
        <v>381</v>
      </c>
      <c r="C103" s="430"/>
      <c r="D103" s="430"/>
      <c r="E103" s="621">
        <f>SUM('1.sz.mell.'!C103)</f>
        <v>0</v>
      </c>
    </row>
    <row r="104" spans="1:5" ht="12" customHeight="1">
      <c r="A104" s="6" t="s">
        <v>371</v>
      </c>
      <c r="B104" s="466" t="s">
        <v>382</v>
      </c>
      <c r="C104" s="430"/>
      <c r="D104" s="430"/>
      <c r="E104" s="619">
        <f>SUM('1.sz.mell.'!C104)</f>
        <v>0</v>
      </c>
    </row>
    <row r="105" spans="1:5" ht="12" customHeight="1" thickBot="1">
      <c r="A105" s="10" t="s">
        <v>372</v>
      </c>
      <c r="B105" s="467" t="s">
        <v>383</v>
      </c>
      <c r="C105" s="431"/>
      <c r="D105" s="431">
        <v>33000</v>
      </c>
      <c r="E105" s="622">
        <f>SUM('1.sz.mell.'!C105)</f>
        <v>100000</v>
      </c>
    </row>
    <row r="106" spans="1:5" ht="12" customHeight="1" thickBot="1">
      <c r="A106" s="12" t="s">
        <v>19</v>
      </c>
      <c r="B106" s="455" t="s">
        <v>384</v>
      </c>
      <c r="C106" s="443">
        <f>+C107+C109+C111</f>
        <v>21823</v>
      </c>
      <c r="D106" s="361">
        <f>+D107+D109+D111</f>
        <v>9084737</v>
      </c>
      <c r="E106" s="614">
        <f>SUM('1.sz.mell.'!C106)</f>
        <v>0</v>
      </c>
    </row>
    <row r="107" spans="1:5" ht="12" customHeight="1">
      <c r="A107" s="7" t="s">
        <v>107</v>
      </c>
      <c r="B107" s="462" t="s">
        <v>233</v>
      </c>
      <c r="C107" s="433">
        <v>21823</v>
      </c>
      <c r="D107" s="433">
        <v>8154589</v>
      </c>
      <c r="E107" s="617">
        <f>SUM('1.sz.mell.'!C107)</f>
        <v>0</v>
      </c>
    </row>
    <row r="108" spans="1:5" ht="12" customHeight="1">
      <c r="A108" s="7" t="s">
        <v>108</v>
      </c>
      <c r="B108" s="468" t="s">
        <v>388</v>
      </c>
      <c r="C108" s="623"/>
      <c r="D108" s="433"/>
      <c r="E108" s="619">
        <f>SUM('1.sz.mell.'!C108)</f>
        <v>0</v>
      </c>
    </row>
    <row r="109" spans="1:5" ht="12" customHeight="1">
      <c r="A109" s="7" t="s">
        <v>109</v>
      </c>
      <c r="B109" s="468" t="s">
        <v>190</v>
      </c>
      <c r="C109" s="618"/>
      <c r="D109" s="429">
        <v>930148</v>
      </c>
      <c r="E109" s="621">
        <f>SUM('1.sz.mell.'!C109)</f>
        <v>0</v>
      </c>
    </row>
    <row r="110" spans="1:5" ht="12" customHeight="1">
      <c r="A110" s="7" t="s">
        <v>110</v>
      </c>
      <c r="B110" s="468" t="s">
        <v>389</v>
      </c>
      <c r="C110" s="618"/>
      <c r="D110" s="429"/>
      <c r="E110" s="619">
        <f>SUM('1.sz.mell.'!C110)</f>
        <v>0</v>
      </c>
    </row>
    <row r="111" spans="1:5" ht="12" customHeight="1">
      <c r="A111" s="7" t="s">
        <v>111</v>
      </c>
      <c r="B111" s="469" t="s">
        <v>236</v>
      </c>
      <c r="C111" s="618"/>
      <c r="D111" s="429"/>
      <c r="E111" s="621">
        <f>SUM('1.sz.mell.'!C111)</f>
        <v>0</v>
      </c>
    </row>
    <row r="112" spans="1:5" ht="12" customHeight="1">
      <c r="A112" s="7" t="s">
        <v>120</v>
      </c>
      <c r="B112" s="470" t="s">
        <v>464</v>
      </c>
      <c r="C112" s="618"/>
      <c r="D112" s="429"/>
      <c r="E112" s="619">
        <f>SUM('1.sz.mell.'!C112)</f>
        <v>0</v>
      </c>
    </row>
    <row r="113" spans="1:5" ht="15.75">
      <c r="A113" s="7" t="s">
        <v>122</v>
      </c>
      <c r="B113" s="471" t="s">
        <v>394</v>
      </c>
      <c r="C113" s="618"/>
      <c r="D113" s="429"/>
      <c r="E113" s="621">
        <f>SUM('1.sz.mell.'!C113)</f>
        <v>0</v>
      </c>
    </row>
    <row r="114" spans="1:5" ht="12" customHeight="1">
      <c r="A114" s="7" t="s">
        <v>191</v>
      </c>
      <c r="B114" s="465" t="s">
        <v>377</v>
      </c>
      <c r="C114" s="618"/>
      <c r="D114" s="429"/>
      <c r="E114" s="619">
        <f>SUM('1.sz.mell.'!C114)</f>
        <v>0</v>
      </c>
    </row>
    <row r="115" spans="1:5" ht="12" customHeight="1">
      <c r="A115" s="7" t="s">
        <v>192</v>
      </c>
      <c r="B115" s="465" t="s">
        <v>393</v>
      </c>
      <c r="C115" s="618"/>
      <c r="D115" s="429"/>
      <c r="E115" s="621">
        <f>SUM('1.sz.mell.'!C115)</f>
        <v>0</v>
      </c>
    </row>
    <row r="116" spans="1:5" ht="12" customHeight="1">
      <c r="A116" s="7" t="s">
        <v>193</v>
      </c>
      <c r="B116" s="465" t="s">
        <v>392</v>
      </c>
      <c r="C116" s="618"/>
      <c r="D116" s="429"/>
      <c r="E116" s="619">
        <f>SUM('1.sz.mell.'!C116)</f>
        <v>0</v>
      </c>
    </row>
    <row r="117" spans="1:5" ht="12" customHeight="1">
      <c r="A117" s="7" t="s">
        <v>385</v>
      </c>
      <c r="B117" s="465" t="s">
        <v>380</v>
      </c>
      <c r="C117" s="618"/>
      <c r="D117" s="429"/>
      <c r="E117" s="621">
        <f>SUM('1.sz.mell.'!C117)</f>
        <v>0</v>
      </c>
    </row>
    <row r="118" spans="1:5" ht="12" customHeight="1">
      <c r="A118" s="7" t="s">
        <v>386</v>
      </c>
      <c r="B118" s="465" t="s">
        <v>391</v>
      </c>
      <c r="C118" s="618"/>
      <c r="D118" s="362"/>
      <c r="E118" s="619">
        <f>SUM('1.sz.mell.'!C118)</f>
        <v>0</v>
      </c>
    </row>
    <row r="119" spans="1:5" ht="12" customHeight="1" thickBot="1">
      <c r="A119" s="5" t="s">
        <v>387</v>
      </c>
      <c r="B119" s="465" t="s">
        <v>390</v>
      </c>
      <c r="C119" s="620"/>
      <c r="D119" s="364"/>
      <c r="E119" s="622">
        <f>SUM('1.sz.mell.'!C119)</f>
        <v>0</v>
      </c>
    </row>
    <row r="120" spans="1:5" ht="12" customHeight="1" thickBot="1">
      <c r="A120" s="12" t="s">
        <v>20</v>
      </c>
      <c r="B120" s="456" t="s">
        <v>395</v>
      </c>
      <c r="C120" s="443">
        <f>+C121+C122</f>
        <v>0</v>
      </c>
      <c r="D120" s="361">
        <f>+D121+D122</f>
        <v>0</v>
      </c>
      <c r="E120" s="614">
        <f>SUM('1.sz.mell.'!C120)</f>
        <v>1888488</v>
      </c>
    </row>
    <row r="121" spans="1:5" ht="12" customHeight="1">
      <c r="A121" s="7" t="s">
        <v>90</v>
      </c>
      <c r="B121" s="472" t="s">
        <v>59</v>
      </c>
      <c r="C121" s="623"/>
      <c r="D121" s="433"/>
      <c r="E121" s="614">
        <f>SUM('1.sz.mell.'!C121)</f>
        <v>1888488</v>
      </c>
    </row>
    <row r="122" spans="1:5" ht="12" customHeight="1" thickBot="1">
      <c r="A122" s="8" t="s">
        <v>91</v>
      </c>
      <c r="B122" s="468" t="s">
        <v>60</v>
      </c>
      <c r="C122" s="620"/>
      <c r="D122" s="364"/>
      <c r="E122" s="622">
        <f>SUM('1.sz.mell.'!C122)</f>
        <v>0</v>
      </c>
    </row>
    <row r="123" spans="1:5" ht="12" customHeight="1" thickBot="1">
      <c r="A123" s="12" t="s">
        <v>21</v>
      </c>
      <c r="B123" s="456" t="s">
        <v>396</v>
      </c>
      <c r="C123" s="443">
        <f>+C90+C106+C120</f>
        <v>143547</v>
      </c>
      <c r="D123" s="361">
        <f>+D90+D106+D120</f>
        <v>121115861</v>
      </c>
      <c r="E123" s="614">
        <f>SUM('1.sz.mell.'!C123)</f>
        <v>129356587</v>
      </c>
    </row>
    <row r="124" spans="1:5" ht="12" customHeight="1" thickBot="1">
      <c r="A124" s="12" t="s">
        <v>22</v>
      </c>
      <c r="B124" s="456" t="s">
        <v>397</v>
      </c>
      <c r="C124" s="443">
        <f>+C125+C126+C127</f>
        <v>0</v>
      </c>
      <c r="D124" s="361">
        <f>+D125+D126+D127</f>
        <v>0</v>
      </c>
      <c r="E124" s="614">
        <f>SUM('1.sz.mell.'!C124)</f>
        <v>0</v>
      </c>
    </row>
    <row r="125" spans="1:5" ht="12" customHeight="1">
      <c r="A125" s="7" t="s">
        <v>94</v>
      </c>
      <c r="B125" s="472" t="s">
        <v>398</v>
      </c>
      <c r="C125" s="618"/>
      <c r="D125" s="362"/>
      <c r="E125" s="617">
        <f>SUM('1.sz.mell.'!C125)</f>
        <v>0</v>
      </c>
    </row>
    <row r="126" spans="1:5" ht="12" customHeight="1">
      <c r="A126" s="7" t="s">
        <v>95</v>
      </c>
      <c r="B126" s="472" t="s">
        <v>399</v>
      </c>
      <c r="C126" s="618"/>
      <c r="D126" s="362"/>
      <c r="E126" s="619">
        <f>SUM('1.sz.mell.'!C126)</f>
        <v>0</v>
      </c>
    </row>
    <row r="127" spans="1:5" ht="12" customHeight="1" thickBot="1">
      <c r="A127" s="5" t="s">
        <v>96</v>
      </c>
      <c r="B127" s="473" t="s">
        <v>400</v>
      </c>
      <c r="C127" s="618"/>
      <c r="D127" s="429"/>
      <c r="E127" s="622">
        <f>SUM('1.sz.mell.'!C127)</f>
        <v>0</v>
      </c>
    </row>
    <row r="128" spans="1:5" ht="12" customHeight="1" thickBot="1">
      <c r="A128" s="12" t="s">
        <v>23</v>
      </c>
      <c r="B128" s="456" t="s">
        <v>447</v>
      </c>
      <c r="C128" s="443">
        <f>+C129+C130+C131+C132</f>
        <v>0</v>
      </c>
      <c r="D128" s="361">
        <f>+D129+D130+D131+D132</f>
        <v>0</v>
      </c>
      <c r="E128" s="614">
        <f>SUM('1.sz.mell.'!C128)</f>
        <v>0</v>
      </c>
    </row>
    <row r="129" spans="1:5" ht="12" customHeight="1">
      <c r="A129" s="7" t="s">
        <v>97</v>
      </c>
      <c r="B129" s="472" t="s">
        <v>401</v>
      </c>
      <c r="C129" s="618"/>
      <c r="D129" s="362"/>
      <c r="E129" s="617">
        <f>SUM('1.sz.mell.'!C129)</f>
        <v>0</v>
      </c>
    </row>
    <row r="130" spans="1:5" ht="12" customHeight="1">
      <c r="A130" s="7" t="s">
        <v>98</v>
      </c>
      <c r="B130" s="472" t="s">
        <v>402</v>
      </c>
      <c r="C130" s="618"/>
      <c r="D130" s="362"/>
      <c r="E130" s="619">
        <f>SUM('1.sz.mell.'!C130)</f>
        <v>0</v>
      </c>
    </row>
    <row r="131" spans="1:5" ht="12" customHeight="1">
      <c r="A131" s="7" t="s">
        <v>305</v>
      </c>
      <c r="B131" s="472" t="s">
        <v>403</v>
      </c>
      <c r="C131" s="618"/>
      <c r="D131" s="362"/>
      <c r="E131" s="619">
        <f>SUM('1.sz.mell.'!C131)</f>
        <v>0</v>
      </c>
    </row>
    <row r="132" spans="1:5" ht="12" customHeight="1" thickBot="1">
      <c r="A132" s="5" t="s">
        <v>306</v>
      </c>
      <c r="B132" s="473" t="s">
        <v>404</v>
      </c>
      <c r="C132" s="618"/>
      <c r="D132" s="362"/>
      <c r="E132" s="622">
        <f>SUM('1.sz.mell.'!C132)</f>
        <v>0</v>
      </c>
    </row>
    <row r="133" spans="1:5" ht="12" customHeight="1" thickBot="1">
      <c r="A133" s="12" t="s">
        <v>24</v>
      </c>
      <c r="B133" s="456" t="s">
        <v>405</v>
      </c>
      <c r="C133" s="624">
        <f>+C134+C135+C136+C137</f>
        <v>801</v>
      </c>
      <c r="D133" s="367">
        <f>+D134+D135+D136+D137</f>
        <v>1123660</v>
      </c>
      <c r="E133" s="614">
        <f>SUM('1.sz.mell.'!C133)</f>
        <v>3326392</v>
      </c>
    </row>
    <row r="134" spans="1:5" ht="12" customHeight="1">
      <c r="A134" s="7" t="s">
        <v>99</v>
      </c>
      <c r="B134" s="472" t="s">
        <v>406</v>
      </c>
      <c r="C134" s="618"/>
      <c r="D134" s="429"/>
      <c r="E134" s="617">
        <f>SUM('1.sz.mell.'!C134)</f>
        <v>0</v>
      </c>
    </row>
    <row r="135" spans="1:5" ht="12" customHeight="1">
      <c r="A135" s="7" t="s">
        <v>100</v>
      </c>
      <c r="B135" s="472" t="s">
        <v>416</v>
      </c>
      <c r="C135" s="362">
        <v>801</v>
      </c>
      <c r="D135" s="362">
        <v>1123660</v>
      </c>
      <c r="E135" s="619">
        <f>SUM('1.sz.mell.'!C135)</f>
        <v>1135924</v>
      </c>
    </row>
    <row r="136" spans="1:5" ht="12" customHeight="1">
      <c r="A136" s="7" t="s">
        <v>317</v>
      </c>
      <c r="B136" s="472" t="s">
        <v>407</v>
      </c>
      <c r="C136" s="618"/>
      <c r="D136" s="362"/>
      <c r="E136" s="619">
        <f>SUM('1.sz.mell.'!C136)</f>
        <v>0</v>
      </c>
    </row>
    <row r="137" spans="1:5" ht="12" customHeight="1" thickBot="1">
      <c r="A137" s="5" t="s">
        <v>318</v>
      </c>
      <c r="B137" s="473" t="s">
        <v>408</v>
      </c>
      <c r="C137" s="618"/>
      <c r="D137" s="362"/>
      <c r="E137" s="622">
        <f>SUM('1.sz.mell.'!C137)</f>
        <v>2190468</v>
      </c>
    </row>
    <row r="138" spans="1:5" ht="12" customHeight="1" thickBot="1">
      <c r="A138" s="12" t="s">
        <v>25</v>
      </c>
      <c r="B138" s="456" t="s">
        <v>409</v>
      </c>
      <c r="C138" s="625">
        <f>+C139+C140+C141+C142</f>
        <v>0</v>
      </c>
      <c r="D138" s="435">
        <f>+D139+D140+D141+D142</f>
        <v>0</v>
      </c>
      <c r="E138" s="614">
        <f>SUM('1.sz.mell.'!C138)</f>
        <v>0</v>
      </c>
    </row>
    <row r="139" spans="1:5" ht="12" customHeight="1">
      <c r="A139" s="7" t="s">
        <v>184</v>
      </c>
      <c r="B139" s="472" t="s">
        <v>410</v>
      </c>
      <c r="C139" s="618"/>
      <c r="D139" s="362"/>
      <c r="E139" s="617">
        <f>SUM('1.sz.mell.'!C139)</f>
        <v>0</v>
      </c>
    </row>
    <row r="140" spans="1:5" ht="12" customHeight="1">
      <c r="A140" s="7" t="s">
        <v>185</v>
      </c>
      <c r="B140" s="472" t="s">
        <v>411</v>
      </c>
      <c r="C140" s="618"/>
      <c r="D140" s="362"/>
      <c r="E140" s="619">
        <f>SUM('1.sz.mell.'!C140)</f>
        <v>0</v>
      </c>
    </row>
    <row r="141" spans="1:5" ht="12" customHeight="1">
      <c r="A141" s="7" t="s">
        <v>235</v>
      </c>
      <c r="B141" s="472" t="s">
        <v>412</v>
      </c>
      <c r="C141" s="618"/>
      <c r="D141" s="362"/>
      <c r="E141" s="619">
        <f>SUM('1.sz.mell.'!C141)</f>
        <v>0</v>
      </c>
    </row>
    <row r="142" spans="1:5" ht="12" customHeight="1" thickBot="1">
      <c r="A142" s="7" t="s">
        <v>320</v>
      </c>
      <c r="B142" s="472" t="s">
        <v>413</v>
      </c>
      <c r="C142" s="618"/>
      <c r="D142" s="362"/>
      <c r="E142" s="622">
        <f>SUM('1.sz.mell.'!C142)</f>
        <v>0</v>
      </c>
    </row>
    <row r="143" spans="1:5" ht="12" customHeight="1" thickBot="1">
      <c r="A143" s="12" t="s">
        <v>26</v>
      </c>
      <c r="B143" s="456" t="s">
        <v>414</v>
      </c>
      <c r="C143" s="613">
        <f>+C124+C128+C133+C138</f>
        <v>801</v>
      </c>
      <c r="D143" s="436">
        <f>+D124+D128+D133+D138</f>
        <v>1123660</v>
      </c>
      <c r="E143" s="614">
        <f>SUM('1.sz.mell.'!C143)</f>
        <v>3326392</v>
      </c>
    </row>
    <row r="144" spans="1:5" ht="12" customHeight="1" thickBot="1">
      <c r="A144" s="281" t="s">
        <v>27</v>
      </c>
      <c r="B144" s="457" t="s">
        <v>415</v>
      </c>
      <c r="C144" s="613">
        <f>+C123+C143</f>
        <v>144348</v>
      </c>
      <c r="D144" s="436">
        <f>+D123+D143</f>
        <v>122239521</v>
      </c>
      <c r="E144" s="615">
        <f>SUM('1.sz.mell.'!C144)</f>
        <v>132682979</v>
      </c>
    </row>
    <row r="145" ht="12" customHeight="1">
      <c r="C145" s="349"/>
    </row>
    <row r="146" ht="12" customHeight="1">
      <c r="C146" s="349"/>
    </row>
    <row r="147" ht="12" customHeight="1">
      <c r="C147" s="349"/>
    </row>
    <row r="148" ht="12" customHeight="1">
      <c r="C148" s="349"/>
    </row>
    <row r="149" ht="12" customHeight="1">
      <c r="C149" s="349"/>
    </row>
    <row r="150" spans="3:6" ht="15" customHeight="1">
      <c r="C150" s="134"/>
      <c r="D150" s="134"/>
      <c r="E150" s="134"/>
      <c r="F150" s="134"/>
    </row>
    <row r="151" s="1" customFormat="1" ht="12.75" customHeight="1"/>
    <row r="152" ht="15.75">
      <c r="C152" s="349"/>
    </row>
    <row r="153" ht="15.75">
      <c r="C153" s="349"/>
    </row>
    <row r="154" ht="15.75">
      <c r="C154" s="349"/>
    </row>
    <row r="155" ht="16.5" customHeight="1">
      <c r="C155" s="349"/>
    </row>
    <row r="156" ht="15.75">
      <c r="C156" s="349"/>
    </row>
    <row r="157" ht="15.75">
      <c r="C157" s="349"/>
    </row>
    <row r="158" ht="15.75">
      <c r="C158" s="349"/>
    </row>
    <row r="159" ht="15.75">
      <c r="C159" s="349"/>
    </row>
    <row r="160" ht="15.75">
      <c r="C160" s="349"/>
    </row>
    <row r="161" ht="15.75">
      <c r="C161" s="349"/>
    </row>
    <row r="162" ht="15.75">
      <c r="C162" s="349"/>
    </row>
    <row r="163" ht="15.75">
      <c r="C163" s="349"/>
    </row>
    <row r="164" ht="15.75">
      <c r="C164" s="349"/>
    </row>
  </sheetData>
  <sheetProtection/>
  <mergeCells count="4">
    <mergeCell ref="A1:E1"/>
    <mergeCell ref="A86:E86"/>
    <mergeCell ref="A87:B87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Márokpapi Község Önkormányzat
2017.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workbookViewId="0" topLeftCell="A1">
      <selection activeCell="H4" sqref="H4"/>
    </sheetView>
  </sheetViews>
  <sheetFormatPr defaultColWidth="9.00390625" defaultRowHeight="12.75"/>
  <cols>
    <col min="1" max="1" width="6.875" style="193" customWidth="1"/>
    <col min="2" max="2" width="49.625" style="50" customWidth="1"/>
    <col min="3" max="8" width="12.875" style="50" customWidth="1"/>
    <col min="9" max="9" width="13.875" style="50" customWidth="1"/>
    <col min="10" max="16384" width="9.375" style="50" customWidth="1"/>
  </cols>
  <sheetData>
    <row r="1" spans="1:9" ht="27.75" customHeight="1">
      <c r="A1" s="799" t="s">
        <v>3</v>
      </c>
      <c r="B1" s="799"/>
      <c r="C1" s="799"/>
      <c r="D1" s="799"/>
      <c r="E1" s="799"/>
      <c r="F1" s="799"/>
      <c r="G1" s="799"/>
      <c r="H1" s="799"/>
      <c r="I1" s="799"/>
    </row>
    <row r="2" ht="20.25" customHeight="1" thickBot="1">
      <c r="I2" s="422" t="s">
        <v>61</v>
      </c>
    </row>
    <row r="3" spans="1:9" s="423" customFormat="1" ht="26.25" customHeight="1">
      <c r="A3" s="807" t="s">
        <v>70</v>
      </c>
      <c r="B3" s="802" t="s">
        <v>87</v>
      </c>
      <c r="C3" s="807" t="s">
        <v>88</v>
      </c>
      <c r="D3" s="807" t="s">
        <v>567</v>
      </c>
      <c r="E3" s="804" t="s">
        <v>69</v>
      </c>
      <c r="F3" s="805"/>
      <c r="G3" s="805"/>
      <c r="H3" s="806"/>
      <c r="I3" s="802" t="s">
        <v>51</v>
      </c>
    </row>
    <row r="4" spans="1:9" s="424" customFormat="1" ht="32.25" customHeight="1" thickBot="1">
      <c r="A4" s="808"/>
      <c r="B4" s="803"/>
      <c r="C4" s="803"/>
      <c r="D4" s="808"/>
      <c r="E4" s="259" t="s">
        <v>255</v>
      </c>
      <c r="F4" s="259" t="s">
        <v>446</v>
      </c>
      <c r="G4" s="259" t="s">
        <v>559</v>
      </c>
      <c r="H4" s="260" t="s">
        <v>568</v>
      </c>
      <c r="I4" s="803"/>
    </row>
    <row r="5" spans="1:9" s="425" customFormat="1" ht="12.75" customHeight="1" thickBot="1">
      <c r="A5" s="261">
        <v>1</v>
      </c>
      <c r="B5" s="262">
        <v>2</v>
      </c>
      <c r="C5" s="263">
        <v>3</v>
      </c>
      <c r="D5" s="262">
        <v>4</v>
      </c>
      <c r="E5" s="261">
        <v>5</v>
      </c>
      <c r="F5" s="263">
        <v>6</v>
      </c>
      <c r="G5" s="263">
        <v>7</v>
      </c>
      <c r="H5" s="264">
        <v>8</v>
      </c>
      <c r="I5" s="265" t="s">
        <v>89</v>
      </c>
    </row>
    <row r="6" spans="1:9" ht="24.75" customHeight="1" thickBot="1">
      <c r="A6" s="266" t="s">
        <v>18</v>
      </c>
      <c r="B6" s="267" t="s">
        <v>4</v>
      </c>
      <c r="C6" s="417"/>
      <c r="D6" s="65">
        <f>+D7+D8</f>
        <v>0</v>
      </c>
      <c r="E6" s="66">
        <f>+E7+E8</f>
        <v>0</v>
      </c>
      <c r="F6" s="67">
        <f>+F7+F8</f>
        <v>0</v>
      </c>
      <c r="G6" s="67">
        <f>+G7+G8</f>
        <v>0</v>
      </c>
      <c r="H6" s="68">
        <f>+H7+H8</f>
        <v>0</v>
      </c>
      <c r="I6" s="65">
        <f aca="true" t="shared" si="0" ref="I6:I17">SUM(D6:H6)</f>
        <v>0</v>
      </c>
    </row>
    <row r="7" spans="1:9" ht="19.5" customHeight="1">
      <c r="A7" s="268" t="s">
        <v>19</v>
      </c>
      <c r="B7" s="69" t="s">
        <v>71</v>
      </c>
      <c r="C7" s="418"/>
      <c r="D7" s="70"/>
      <c r="E7" s="71"/>
      <c r="F7" s="19"/>
      <c r="G7" s="19"/>
      <c r="H7" s="16"/>
      <c r="I7" s="269">
        <f t="shared" si="0"/>
        <v>0</v>
      </c>
    </row>
    <row r="8" spans="1:9" ht="19.5" customHeight="1" thickBot="1">
      <c r="A8" s="268" t="s">
        <v>20</v>
      </c>
      <c r="B8" s="69" t="s">
        <v>71</v>
      </c>
      <c r="C8" s="418"/>
      <c r="D8" s="70"/>
      <c r="E8" s="71"/>
      <c r="F8" s="19"/>
      <c r="G8" s="19"/>
      <c r="H8" s="16"/>
      <c r="I8" s="269">
        <f t="shared" si="0"/>
        <v>0</v>
      </c>
    </row>
    <row r="9" spans="1:9" ht="25.5" customHeight="1" thickBot="1">
      <c r="A9" s="266" t="s">
        <v>21</v>
      </c>
      <c r="B9" s="267" t="s">
        <v>5</v>
      </c>
      <c r="C9" s="419"/>
      <c r="D9" s="65">
        <f>+D10+D11</f>
        <v>0</v>
      </c>
      <c r="E9" s="66">
        <f>+E10+E11</f>
        <v>0</v>
      </c>
      <c r="F9" s="67">
        <f>+F10+F11</f>
        <v>0</v>
      </c>
      <c r="G9" s="67">
        <f>+G10+G11</f>
        <v>0</v>
      </c>
      <c r="H9" s="68">
        <f>+H10+H11</f>
        <v>0</v>
      </c>
      <c r="I9" s="65">
        <f t="shared" si="0"/>
        <v>0</v>
      </c>
    </row>
    <row r="10" spans="1:9" ht="19.5" customHeight="1">
      <c r="A10" s="268" t="s">
        <v>22</v>
      </c>
      <c r="B10" s="69" t="s">
        <v>474</v>
      </c>
      <c r="C10" s="418"/>
      <c r="D10" s="70"/>
      <c r="E10" s="71"/>
      <c r="F10" s="19"/>
      <c r="G10" s="19"/>
      <c r="H10" s="16"/>
      <c r="I10" s="269">
        <f t="shared" si="0"/>
        <v>0</v>
      </c>
    </row>
    <row r="11" spans="1:9" ht="19.5" customHeight="1" thickBot="1">
      <c r="A11" s="268" t="s">
        <v>23</v>
      </c>
      <c r="B11" s="69" t="s">
        <v>71</v>
      </c>
      <c r="C11" s="418"/>
      <c r="D11" s="70"/>
      <c r="E11" s="71"/>
      <c r="F11" s="19"/>
      <c r="G11" s="19"/>
      <c r="H11" s="16"/>
      <c r="I11" s="269">
        <f t="shared" si="0"/>
        <v>0</v>
      </c>
    </row>
    <row r="12" spans="1:9" ht="19.5" customHeight="1" thickBot="1">
      <c r="A12" s="266" t="s">
        <v>24</v>
      </c>
      <c r="B12" s="267" t="s">
        <v>211</v>
      </c>
      <c r="C12" s="419"/>
      <c r="D12" s="65">
        <f>+D13</f>
        <v>0</v>
      </c>
      <c r="E12" s="66">
        <f>+E13</f>
        <v>0</v>
      </c>
      <c r="F12" s="67">
        <f>+F13</f>
        <v>0</v>
      </c>
      <c r="G12" s="67">
        <f>+G13</f>
        <v>0</v>
      </c>
      <c r="H12" s="68">
        <f>+H13</f>
        <v>0</v>
      </c>
      <c r="I12" s="65">
        <f t="shared" si="0"/>
        <v>0</v>
      </c>
    </row>
    <row r="13" spans="1:9" ht="19.5" customHeight="1" thickBot="1">
      <c r="A13" s="268" t="s">
        <v>25</v>
      </c>
      <c r="B13" s="69" t="s">
        <v>71</v>
      </c>
      <c r="C13" s="418"/>
      <c r="D13" s="70"/>
      <c r="E13" s="71"/>
      <c r="F13" s="19"/>
      <c r="G13" s="19"/>
      <c r="H13" s="16"/>
      <c r="I13" s="269">
        <f t="shared" si="0"/>
        <v>0</v>
      </c>
    </row>
    <row r="14" spans="1:9" ht="19.5" customHeight="1" thickBot="1">
      <c r="A14" s="266" t="s">
        <v>26</v>
      </c>
      <c r="B14" s="267" t="s">
        <v>212</v>
      </c>
      <c r="C14" s="419"/>
      <c r="D14" s="65">
        <f>+D15</f>
        <v>0</v>
      </c>
      <c r="E14" s="66">
        <f>+E15</f>
        <v>0</v>
      </c>
      <c r="F14" s="67">
        <f>+F15</f>
        <v>0</v>
      </c>
      <c r="G14" s="67">
        <f>+G15</f>
        <v>0</v>
      </c>
      <c r="H14" s="68">
        <f>+H15</f>
        <v>0</v>
      </c>
      <c r="I14" s="65">
        <f t="shared" si="0"/>
        <v>0</v>
      </c>
    </row>
    <row r="15" spans="1:9" ht="19.5" customHeight="1" thickBot="1">
      <c r="A15" s="270" t="s">
        <v>27</v>
      </c>
      <c r="B15" s="72" t="s">
        <v>71</v>
      </c>
      <c r="C15" s="420"/>
      <c r="D15" s="73"/>
      <c r="E15" s="74"/>
      <c r="F15" s="20"/>
      <c r="G15" s="20"/>
      <c r="H15" s="18"/>
      <c r="I15" s="271">
        <f t="shared" si="0"/>
        <v>0</v>
      </c>
    </row>
    <row r="16" spans="1:9" ht="19.5" customHeight="1" thickBot="1">
      <c r="A16" s="266" t="s">
        <v>28</v>
      </c>
      <c r="B16" s="272" t="s">
        <v>213</v>
      </c>
      <c r="C16" s="419"/>
      <c r="D16" s="65">
        <f>+D17</f>
        <v>0</v>
      </c>
      <c r="E16" s="66">
        <f>+E17</f>
        <v>0</v>
      </c>
      <c r="F16" s="67">
        <f>+F17</f>
        <v>0</v>
      </c>
      <c r="G16" s="67">
        <f>+G17</f>
        <v>0</v>
      </c>
      <c r="H16" s="68">
        <f>+H17</f>
        <v>0</v>
      </c>
      <c r="I16" s="65">
        <f t="shared" si="0"/>
        <v>0</v>
      </c>
    </row>
    <row r="17" spans="1:9" ht="19.5" customHeight="1" thickBot="1">
      <c r="A17" s="273" t="s">
        <v>29</v>
      </c>
      <c r="B17" s="75" t="s">
        <v>71</v>
      </c>
      <c r="C17" s="421"/>
      <c r="D17" s="76"/>
      <c r="E17" s="77"/>
      <c r="F17" s="78"/>
      <c r="G17" s="78"/>
      <c r="H17" s="17"/>
      <c r="I17" s="274">
        <f t="shared" si="0"/>
        <v>0</v>
      </c>
    </row>
    <row r="18" spans="1:9" ht="19.5" customHeight="1" thickBot="1">
      <c r="A18" s="800" t="s">
        <v>150</v>
      </c>
      <c r="B18" s="801"/>
      <c r="C18" s="131"/>
      <c r="D18" s="65">
        <f aca="true" t="shared" si="1" ref="D18:I18">+D6+D9+D12+D14+D16</f>
        <v>0</v>
      </c>
      <c r="E18" s="66">
        <f t="shared" si="1"/>
        <v>0</v>
      </c>
      <c r="F18" s="67">
        <f t="shared" si="1"/>
        <v>0</v>
      </c>
      <c r="G18" s="67">
        <f t="shared" si="1"/>
        <v>0</v>
      </c>
      <c r="H18" s="68">
        <f t="shared" si="1"/>
        <v>0</v>
      </c>
      <c r="I18" s="65">
        <f t="shared" si="1"/>
        <v>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B5">
      <selection activeCell="C5" sqref="C5:D5"/>
    </sheetView>
  </sheetViews>
  <sheetFormatPr defaultColWidth="9.00390625" defaultRowHeight="12.75"/>
  <cols>
    <col min="1" max="1" width="5.875" style="92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810" t="s">
        <v>6</v>
      </c>
      <c r="C1" s="810"/>
      <c r="D1" s="810"/>
    </row>
    <row r="2" spans="1:4" s="80" customFormat="1" ht="16.5" thickBot="1">
      <c r="A2" s="79"/>
      <c r="B2" s="339"/>
      <c r="D2" s="37" t="s">
        <v>61</v>
      </c>
    </row>
    <row r="3" spans="1:4" s="82" customFormat="1" ht="48" customHeight="1" thickBot="1">
      <c r="A3" s="81" t="s">
        <v>16</v>
      </c>
      <c r="B3" s="199" t="s">
        <v>17</v>
      </c>
      <c r="C3" s="199" t="s">
        <v>72</v>
      </c>
      <c r="D3" s="200" t="s">
        <v>73</v>
      </c>
    </row>
    <row r="4" spans="1:4" s="82" customFormat="1" ht="13.5" customHeight="1" thickBot="1">
      <c r="A4" s="30">
        <v>1</v>
      </c>
      <c r="B4" s="202">
        <v>2</v>
      </c>
      <c r="C4" s="202">
        <v>3</v>
      </c>
      <c r="D4" s="203">
        <v>4</v>
      </c>
    </row>
    <row r="5" spans="1:4" ht="18" customHeight="1">
      <c r="A5" s="139" t="s">
        <v>18</v>
      </c>
      <c r="B5" s="204" t="s">
        <v>170</v>
      </c>
      <c r="C5" s="137"/>
      <c r="D5" s="83"/>
    </row>
    <row r="6" spans="1:4" ht="18" customHeight="1">
      <c r="A6" s="84" t="s">
        <v>19</v>
      </c>
      <c r="B6" s="205" t="s">
        <v>171</v>
      </c>
      <c r="C6" s="138"/>
      <c r="D6" s="86"/>
    </row>
    <row r="7" spans="1:4" ht="18" customHeight="1">
      <c r="A7" s="84" t="s">
        <v>20</v>
      </c>
      <c r="B7" s="205" t="s">
        <v>123</v>
      </c>
      <c r="C7" s="138"/>
      <c r="D7" s="86"/>
    </row>
    <row r="8" spans="1:4" ht="18" customHeight="1">
      <c r="A8" s="84" t="s">
        <v>21</v>
      </c>
      <c r="B8" s="205" t="s">
        <v>124</v>
      </c>
      <c r="C8" s="138"/>
      <c r="D8" s="86"/>
    </row>
    <row r="9" spans="1:4" ht="18" customHeight="1">
      <c r="A9" s="84" t="s">
        <v>22</v>
      </c>
      <c r="B9" s="205" t="s">
        <v>163</v>
      </c>
      <c r="C9" s="138"/>
      <c r="D9" s="86"/>
    </row>
    <row r="10" spans="1:4" ht="18" customHeight="1">
      <c r="A10" s="84" t="s">
        <v>23</v>
      </c>
      <c r="B10" s="205" t="s">
        <v>164</v>
      </c>
      <c r="C10" s="138"/>
      <c r="D10" s="86"/>
    </row>
    <row r="11" spans="1:4" ht="18" customHeight="1">
      <c r="A11" s="84" t="s">
        <v>24</v>
      </c>
      <c r="B11" s="206" t="s">
        <v>165</v>
      </c>
      <c r="C11" s="138"/>
      <c r="D11" s="86"/>
    </row>
    <row r="12" spans="1:4" ht="18" customHeight="1">
      <c r="A12" s="84" t="s">
        <v>26</v>
      </c>
      <c r="B12" s="206" t="s">
        <v>166</v>
      </c>
      <c r="C12" s="138"/>
      <c r="D12" s="86"/>
    </row>
    <row r="13" spans="1:4" ht="18" customHeight="1">
      <c r="A13" s="84" t="s">
        <v>27</v>
      </c>
      <c r="B13" s="206" t="s">
        <v>167</v>
      </c>
      <c r="C13" s="138"/>
      <c r="D13" s="86"/>
    </row>
    <row r="14" spans="1:4" ht="18" customHeight="1">
      <c r="A14" s="84" t="s">
        <v>28</v>
      </c>
      <c r="B14" s="206" t="s">
        <v>168</v>
      </c>
      <c r="C14" s="138"/>
      <c r="D14" s="86"/>
    </row>
    <row r="15" spans="1:4" ht="22.5" customHeight="1">
      <c r="A15" s="84" t="s">
        <v>29</v>
      </c>
      <c r="B15" s="206" t="s">
        <v>169</v>
      </c>
      <c r="C15" s="138"/>
      <c r="D15" s="86"/>
    </row>
    <row r="16" spans="1:4" ht="18" customHeight="1">
      <c r="A16" s="84" t="s">
        <v>30</v>
      </c>
      <c r="B16" s="205" t="s">
        <v>125</v>
      </c>
      <c r="C16" s="138"/>
      <c r="D16" s="86"/>
    </row>
    <row r="17" spans="1:4" ht="18" customHeight="1">
      <c r="A17" s="84" t="s">
        <v>31</v>
      </c>
      <c r="B17" s="205" t="s">
        <v>8</v>
      </c>
      <c r="C17" s="138"/>
      <c r="D17" s="86"/>
    </row>
    <row r="18" spans="1:4" ht="18" customHeight="1">
      <c r="A18" s="84" t="s">
        <v>32</v>
      </c>
      <c r="B18" s="205" t="s">
        <v>7</v>
      </c>
      <c r="C18" s="138"/>
      <c r="D18" s="86"/>
    </row>
    <row r="19" spans="1:4" ht="18" customHeight="1">
      <c r="A19" s="84" t="s">
        <v>33</v>
      </c>
      <c r="B19" s="205" t="s">
        <v>126</v>
      </c>
      <c r="C19" s="138"/>
      <c r="D19" s="86"/>
    </row>
    <row r="20" spans="1:4" ht="18" customHeight="1">
      <c r="A20" s="84" t="s">
        <v>34</v>
      </c>
      <c r="B20" s="205" t="s">
        <v>127</v>
      </c>
      <c r="C20" s="138"/>
      <c r="D20" s="86"/>
    </row>
    <row r="21" spans="1:4" ht="18" customHeight="1">
      <c r="A21" s="84" t="s">
        <v>35</v>
      </c>
      <c r="B21" s="133"/>
      <c r="C21" s="85"/>
      <c r="D21" s="86"/>
    </row>
    <row r="22" spans="1:4" ht="18" customHeight="1">
      <c r="A22" s="84" t="s">
        <v>36</v>
      </c>
      <c r="B22" s="87"/>
      <c r="C22" s="85"/>
      <c r="D22" s="86"/>
    </row>
    <row r="23" spans="1:4" ht="18" customHeight="1">
      <c r="A23" s="84" t="s">
        <v>37</v>
      </c>
      <c r="B23" s="87"/>
      <c r="C23" s="85"/>
      <c r="D23" s="86"/>
    </row>
    <row r="24" spans="1:4" ht="18" customHeight="1">
      <c r="A24" s="84" t="s">
        <v>38</v>
      </c>
      <c r="B24" s="87"/>
      <c r="C24" s="85"/>
      <c r="D24" s="86"/>
    </row>
    <row r="25" spans="1:4" ht="18" customHeight="1">
      <c r="A25" s="84" t="s">
        <v>39</v>
      </c>
      <c r="B25" s="87"/>
      <c r="C25" s="85"/>
      <c r="D25" s="86"/>
    </row>
    <row r="26" spans="1:4" ht="18" customHeight="1">
      <c r="A26" s="84" t="s">
        <v>40</v>
      </c>
      <c r="B26" s="87"/>
      <c r="C26" s="85"/>
      <c r="D26" s="86"/>
    </row>
    <row r="27" spans="1:4" ht="18" customHeight="1">
      <c r="A27" s="84" t="s">
        <v>41</v>
      </c>
      <c r="B27" s="87"/>
      <c r="C27" s="85"/>
      <c r="D27" s="86"/>
    </row>
    <row r="28" spans="1:4" ht="18" customHeight="1">
      <c r="A28" s="84" t="s">
        <v>42</v>
      </c>
      <c r="B28" s="87"/>
      <c r="C28" s="85"/>
      <c r="D28" s="86"/>
    </row>
    <row r="29" spans="1:4" ht="18" customHeight="1" thickBot="1">
      <c r="A29" s="140" t="s">
        <v>43</v>
      </c>
      <c r="B29" s="88"/>
      <c r="C29" s="89"/>
      <c r="D29" s="90"/>
    </row>
    <row r="30" spans="1:4" ht="18" customHeight="1" thickBot="1">
      <c r="A30" s="31" t="s">
        <v>44</v>
      </c>
      <c r="B30" s="209" t="s">
        <v>53</v>
      </c>
      <c r="C30" s="210">
        <f>+C5+C6+C7+C8+C9+C16+C17+C18+C19+C20+C21+C22+C23+C24+C25+C26+C27+C28+C29</f>
        <v>0</v>
      </c>
      <c r="D30" s="211">
        <f>+D5+D6+D7+D8+D9+D16+D17+D18+D19+D20+D21+D22+D23+D24+D25+D26+D27+D28+D29</f>
        <v>0</v>
      </c>
    </row>
    <row r="31" spans="1:4" ht="8.25" customHeight="1">
      <c r="A31" s="91"/>
      <c r="B31" s="809"/>
      <c r="C31" s="809"/>
      <c r="D31" s="809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workbookViewId="0" topLeftCell="D1">
      <selection activeCell="P12" sqref="P1:P16384"/>
    </sheetView>
  </sheetViews>
  <sheetFormatPr defaultColWidth="9.00390625" defaultRowHeight="12.75"/>
  <cols>
    <col min="1" max="1" width="4.875" style="108" customWidth="1"/>
    <col min="2" max="2" width="31.125" style="124" customWidth="1"/>
    <col min="3" max="4" width="9.00390625" style="124" customWidth="1"/>
    <col min="5" max="5" width="9.50390625" style="124" customWidth="1"/>
    <col min="6" max="6" width="8.875" style="124" customWidth="1"/>
    <col min="7" max="7" width="9.50390625" style="124" customWidth="1"/>
    <col min="8" max="8" width="8.875" style="124" customWidth="1"/>
    <col min="9" max="14" width="9.50390625" style="124" customWidth="1"/>
    <col min="15" max="15" width="12.625" style="108" customWidth="1"/>
    <col min="16" max="16384" width="9.375" style="124" customWidth="1"/>
  </cols>
  <sheetData>
    <row r="1" spans="1:15" ht="31.5" customHeight="1">
      <c r="A1" s="814" t="s">
        <v>569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5"/>
      <c r="O1" s="815"/>
    </row>
    <row r="2" ht="16.5" thickBot="1">
      <c r="O2" s="4" t="s">
        <v>54</v>
      </c>
    </row>
    <row r="3" spans="1:15" s="108" customFormat="1" ht="25.5" customHeight="1" thickBot="1">
      <c r="A3" s="105" t="s">
        <v>16</v>
      </c>
      <c r="B3" s="106" t="s">
        <v>62</v>
      </c>
      <c r="C3" s="106" t="s">
        <v>74</v>
      </c>
      <c r="D3" s="106" t="s">
        <v>75</v>
      </c>
      <c r="E3" s="106" t="s">
        <v>76</v>
      </c>
      <c r="F3" s="106" t="s">
        <v>77</v>
      </c>
      <c r="G3" s="106" t="s">
        <v>78</v>
      </c>
      <c r="H3" s="106" t="s">
        <v>79</v>
      </c>
      <c r="I3" s="106" t="s">
        <v>80</v>
      </c>
      <c r="J3" s="106" t="s">
        <v>81</v>
      </c>
      <c r="K3" s="106" t="s">
        <v>82</v>
      </c>
      <c r="L3" s="106" t="s">
        <v>83</v>
      </c>
      <c r="M3" s="106" t="s">
        <v>84</v>
      </c>
      <c r="N3" s="106" t="s">
        <v>85</v>
      </c>
      <c r="O3" s="107" t="s">
        <v>53</v>
      </c>
    </row>
    <row r="4" spans="1:15" s="110" customFormat="1" ht="15" customHeight="1" thickBot="1">
      <c r="A4" s="109" t="s">
        <v>18</v>
      </c>
      <c r="B4" s="811" t="s">
        <v>56</v>
      </c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812"/>
      <c r="O4" s="813"/>
    </row>
    <row r="5" spans="1:15" s="110" customFormat="1" ht="22.5">
      <c r="A5" s="111" t="s">
        <v>19</v>
      </c>
      <c r="B5" s="426" t="s">
        <v>420</v>
      </c>
      <c r="C5" s="112">
        <v>2957793</v>
      </c>
      <c r="D5" s="112">
        <v>2957793</v>
      </c>
      <c r="E5" s="112">
        <v>2957793</v>
      </c>
      <c r="F5" s="112">
        <v>2957793</v>
      </c>
      <c r="G5" s="112">
        <v>2957793</v>
      </c>
      <c r="H5" s="112">
        <v>2957793</v>
      </c>
      <c r="I5" s="112">
        <v>2957793</v>
      </c>
      <c r="J5" s="112">
        <v>2957792</v>
      </c>
      <c r="K5" s="112">
        <v>2957792</v>
      </c>
      <c r="L5" s="112">
        <v>2957792</v>
      </c>
      <c r="M5" s="112">
        <v>2957792</v>
      </c>
      <c r="N5" s="112">
        <v>2957792</v>
      </c>
      <c r="O5" s="113">
        <f aca="true" t="shared" si="0" ref="O5:O26">SUM(C5:N5)</f>
        <v>35493511</v>
      </c>
    </row>
    <row r="6" spans="1:15" s="117" customFormat="1" ht="22.5">
      <c r="A6" s="114" t="s">
        <v>20</v>
      </c>
      <c r="B6" s="277" t="s">
        <v>455</v>
      </c>
      <c r="C6" s="115">
        <v>5572000</v>
      </c>
      <c r="D6" s="115">
        <v>5572000</v>
      </c>
      <c r="E6" s="115">
        <v>5572000</v>
      </c>
      <c r="F6" s="115">
        <v>5572000</v>
      </c>
      <c r="G6" s="115">
        <v>5572000</v>
      </c>
      <c r="H6" s="115">
        <v>5572000</v>
      </c>
      <c r="I6" s="115">
        <v>5572000</v>
      </c>
      <c r="J6" s="115">
        <v>5572000</v>
      </c>
      <c r="K6" s="115">
        <v>5572000</v>
      </c>
      <c r="L6" s="115">
        <v>5572000</v>
      </c>
      <c r="M6" s="115">
        <v>5570000</v>
      </c>
      <c r="N6" s="115">
        <v>5570000</v>
      </c>
      <c r="O6" s="116">
        <f t="shared" si="0"/>
        <v>66860000</v>
      </c>
    </row>
    <row r="7" spans="1:15" s="117" customFormat="1" ht="22.5">
      <c r="A7" s="114" t="s">
        <v>21</v>
      </c>
      <c r="B7" s="276" t="s">
        <v>456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>
        <f t="shared" si="0"/>
        <v>0</v>
      </c>
    </row>
    <row r="8" spans="1:15" s="117" customFormat="1" ht="13.5" customHeight="1">
      <c r="A8" s="114" t="s">
        <v>22</v>
      </c>
      <c r="B8" s="275" t="s">
        <v>177</v>
      </c>
      <c r="C8" s="115">
        <v>712667</v>
      </c>
      <c r="D8" s="115">
        <v>712667</v>
      </c>
      <c r="E8" s="115">
        <v>712667</v>
      </c>
      <c r="F8" s="115">
        <v>712667</v>
      </c>
      <c r="G8" s="115">
        <v>712667</v>
      </c>
      <c r="H8" s="115">
        <v>712667</v>
      </c>
      <c r="I8" s="115">
        <v>712667</v>
      </c>
      <c r="J8" s="115">
        <v>712667</v>
      </c>
      <c r="K8" s="115">
        <v>712667</v>
      </c>
      <c r="L8" s="115">
        <v>712667</v>
      </c>
      <c r="M8" s="115">
        <v>712667</v>
      </c>
      <c r="N8" s="115">
        <v>712663</v>
      </c>
      <c r="O8" s="116">
        <f t="shared" si="0"/>
        <v>8552000</v>
      </c>
    </row>
    <row r="9" spans="1:15" s="117" customFormat="1" ht="13.5" customHeight="1">
      <c r="A9" s="114" t="s">
        <v>23</v>
      </c>
      <c r="B9" s="275" t="s">
        <v>457</v>
      </c>
      <c r="C9" s="115">
        <v>1632250</v>
      </c>
      <c r="D9" s="115">
        <v>1632250</v>
      </c>
      <c r="E9" s="115">
        <v>1632250</v>
      </c>
      <c r="F9" s="115">
        <v>1632250</v>
      </c>
      <c r="G9" s="115">
        <v>1632250</v>
      </c>
      <c r="H9" s="115">
        <v>1632250</v>
      </c>
      <c r="I9" s="115">
        <v>1632250</v>
      </c>
      <c r="J9" s="115">
        <v>1632250</v>
      </c>
      <c r="K9" s="115">
        <v>1632250</v>
      </c>
      <c r="L9" s="115">
        <v>1632250</v>
      </c>
      <c r="M9" s="115">
        <v>1632250</v>
      </c>
      <c r="N9" s="115">
        <v>1632250</v>
      </c>
      <c r="O9" s="116">
        <f t="shared" si="0"/>
        <v>19587000</v>
      </c>
    </row>
    <row r="10" spans="1:15" s="117" customFormat="1" ht="13.5" customHeight="1">
      <c r="A10" s="114" t="s">
        <v>24</v>
      </c>
      <c r="B10" s="275" t="s">
        <v>9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6">
        <f t="shared" si="0"/>
        <v>0</v>
      </c>
    </row>
    <row r="11" spans="1:15" s="117" customFormat="1" ht="13.5" customHeight="1">
      <c r="A11" s="114" t="s">
        <v>25</v>
      </c>
      <c r="B11" s="275" t="s">
        <v>519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6">
        <f t="shared" si="0"/>
        <v>0</v>
      </c>
    </row>
    <row r="12" spans="1:15" s="117" customFormat="1" ht="22.5">
      <c r="A12" s="114" t="s">
        <v>26</v>
      </c>
      <c r="B12" s="277" t="s">
        <v>453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6">
        <f t="shared" si="0"/>
        <v>0</v>
      </c>
    </row>
    <row r="13" spans="1:15" s="117" customFormat="1" ht="13.5" customHeight="1" thickBot="1">
      <c r="A13" s="114" t="s">
        <v>27</v>
      </c>
      <c r="B13" s="275" t="s">
        <v>10</v>
      </c>
      <c r="C13" s="115">
        <v>182539</v>
      </c>
      <c r="D13" s="115">
        <v>182539</v>
      </c>
      <c r="E13" s="115">
        <v>182539</v>
      </c>
      <c r="F13" s="115">
        <v>182539</v>
      </c>
      <c r="G13" s="115">
        <v>182539</v>
      </c>
      <c r="H13" s="115">
        <v>182539</v>
      </c>
      <c r="I13" s="115">
        <v>182539</v>
      </c>
      <c r="J13" s="115">
        <v>182539</v>
      </c>
      <c r="K13" s="115">
        <v>182539</v>
      </c>
      <c r="L13" s="115">
        <v>182539</v>
      </c>
      <c r="M13" s="115">
        <v>182539</v>
      </c>
      <c r="N13" s="115">
        <v>182539</v>
      </c>
      <c r="O13" s="116">
        <f t="shared" si="0"/>
        <v>2190468</v>
      </c>
    </row>
    <row r="14" spans="1:15" s="730" customFormat="1" ht="15.75" customHeight="1" thickBot="1">
      <c r="A14" s="726" t="s">
        <v>28</v>
      </c>
      <c r="B14" s="727" t="s">
        <v>112</v>
      </c>
      <c r="C14" s="728">
        <f aca="true" t="shared" si="1" ref="C14:N14">SUM(C5:C13)</f>
        <v>11057249</v>
      </c>
      <c r="D14" s="728">
        <f t="shared" si="1"/>
        <v>11057249</v>
      </c>
      <c r="E14" s="728">
        <f t="shared" si="1"/>
        <v>11057249</v>
      </c>
      <c r="F14" s="728">
        <f t="shared" si="1"/>
        <v>11057249</v>
      </c>
      <c r="G14" s="728">
        <f t="shared" si="1"/>
        <v>11057249</v>
      </c>
      <c r="H14" s="728">
        <f t="shared" si="1"/>
        <v>11057249</v>
      </c>
      <c r="I14" s="728">
        <f t="shared" si="1"/>
        <v>11057249</v>
      </c>
      <c r="J14" s="728">
        <f t="shared" si="1"/>
        <v>11057248</v>
      </c>
      <c r="K14" s="728">
        <f t="shared" si="1"/>
        <v>11057248</v>
      </c>
      <c r="L14" s="728">
        <f t="shared" si="1"/>
        <v>11057248</v>
      </c>
      <c r="M14" s="728">
        <f t="shared" si="1"/>
        <v>11055248</v>
      </c>
      <c r="N14" s="728">
        <f t="shared" si="1"/>
        <v>11055244</v>
      </c>
      <c r="O14" s="729">
        <f>SUM(C14:N14)</f>
        <v>132682979</v>
      </c>
    </row>
    <row r="15" spans="1:15" s="110" customFormat="1" ht="15" customHeight="1" thickBot="1">
      <c r="A15" s="109" t="s">
        <v>29</v>
      </c>
      <c r="B15" s="811" t="s">
        <v>58</v>
      </c>
      <c r="C15" s="812"/>
      <c r="D15" s="812"/>
      <c r="E15" s="812"/>
      <c r="F15" s="812"/>
      <c r="G15" s="812"/>
      <c r="H15" s="812"/>
      <c r="I15" s="812"/>
      <c r="J15" s="812"/>
      <c r="K15" s="812"/>
      <c r="L15" s="812"/>
      <c r="M15" s="812"/>
      <c r="N15" s="812"/>
      <c r="O15" s="813"/>
    </row>
    <row r="16" spans="1:15" s="117" customFormat="1" ht="13.5" customHeight="1">
      <c r="A16" s="120" t="s">
        <v>30</v>
      </c>
      <c r="B16" s="278" t="s">
        <v>63</v>
      </c>
      <c r="C16" s="118">
        <v>5679423</v>
      </c>
      <c r="D16" s="118">
        <v>5679423</v>
      </c>
      <c r="E16" s="118">
        <v>5679423</v>
      </c>
      <c r="F16" s="118">
        <v>5679423</v>
      </c>
      <c r="G16" s="118">
        <v>5679423</v>
      </c>
      <c r="H16" s="118">
        <v>5679423</v>
      </c>
      <c r="I16" s="118">
        <v>5679423</v>
      </c>
      <c r="J16" s="118">
        <v>5679423</v>
      </c>
      <c r="K16" s="118">
        <v>5679423</v>
      </c>
      <c r="L16" s="118">
        <v>5679423</v>
      </c>
      <c r="M16" s="118">
        <v>5679423</v>
      </c>
      <c r="N16" s="118">
        <v>5679425</v>
      </c>
      <c r="O16" s="119">
        <f t="shared" si="0"/>
        <v>68153078</v>
      </c>
    </row>
    <row r="17" spans="1:15" s="117" customFormat="1" ht="27" customHeight="1">
      <c r="A17" s="114" t="s">
        <v>31</v>
      </c>
      <c r="B17" s="277" t="s">
        <v>186</v>
      </c>
      <c r="C17" s="115">
        <v>968909</v>
      </c>
      <c r="D17" s="115">
        <v>968909</v>
      </c>
      <c r="E17" s="115">
        <v>968909</v>
      </c>
      <c r="F17" s="115">
        <v>968909</v>
      </c>
      <c r="G17" s="115">
        <v>968909</v>
      </c>
      <c r="H17" s="115">
        <v>968909</v>
      </c>
      <c r="I17" s="115">
        <v>968908</v>
      </c>
      <c r="J17" s="115">
        <v>968908</v>
      </c>
      <c r="K17" s="115">
        <v>968908</v>
      </c>
      <c r="L17" s="115">
        <v>968908</v>
      </c>
      <c r="M17" s="115">
        <v>968908</v>
      </c>
      <c r="N17" s="115">
        <v>968908</v>
      </c>
      <c r="O17" s="116">
        <f t="shared" si="0"/>
        <v>11626902</v>
      </c>
    </row>
    <row r="18" spans="1:15" s="117" customFormat="1" ht="13.5" customHeight="1">
      <c r="A18" s="114" t="s">
        <v>32</v>
      </c>
      <c r="B18" s="275" t="s">
        <v>144</v>
      </c>
      <c r="C18" s="115">
        <v>3090976</v>
      </c>
      <c r="D18" s="115">
        <v>3090976</v>
      </c>
      <c r="E18" s="115">
        <v>3090976</v>
      </c>
      <c r="F18" s="115">
        <v>3090976</v>
      </c>
      <c r="G18" s="115">
        <v>3090976</v>
      </c>
      <c r="H18" s="115">
        <v>3090976</v>
      </c>
      <c r="I18" s="115">
        <v>3090976</v>
      </c>
      <c r="J18" s="115">
        <v>3090976</v>
      </c>
      <c r="K18" s="115">
        <v>3090976</v>
      </c>
      <c r="L18" s="115">
        <v>3090976</v>
      </c>
      <c r="M18" s="115">
        <v>3090976</v>
      </c>
      <c r="N18" s="115">
        <v>3090979</v>
      </c>
      <c r="O18" s="116">
        <f t="shared" si="0"/>
        <v>37091715</v>
      </c>
    </row>
    <row r="19" spans="1:15" s="117" customFormat="1" ht="13.5" customHeight="1">
      <c r="A19" s="114" t="s">
        <v>33</v>
      </c>
      <c r="B19" s="275" t="s">
        <v>518</v>
      </c>
      <c r="C19" s="115">
        <v>157374</v>
      </c>
      <c r="D19" s="115">
        <v>157374</v>
      </c>
      <c r="E19" s="115">
        <v>157374</v>
      </c>
      <c r="F19" s="115">
        <v>157374</v>
      </c>
      <c r="G19" s="115">
        <v>157374</v>
      </c>
      <c r="H19" s="115">
        <v>157374</v>
      </c>
      <c r="I19" s="115">
        <v>157374</v>
      </c>
      <c r="J19" s="115">
        <v>157374</v>
      </c>
      <c r="K19" s="115">
        <v>157374</v>
      </c>
      <c r="L19" s="115">
        <v>157374</v>
      </c>
      <c r="M19" s="115">
        <v>157374</v>
      </c>
      <c r="N19" s="115">
        <v>157374</v>
      </c>
      <c r="O19" s="116">
        <f t="shared" si="0"/>
        <v>1888488</v>
      </c>
    </row>
    <row r="20" spans="1:15" s="117" customFormat="1" ht="13.5" customHeight="1">
      <c r="A20" s="114" t="s">
        <v>34</v>
      </c>
      <c r="B20" s="275" t="s">
        <v>187</v>
      </c>
      <c r="C20" s="115">
        <v>556417</v>
      </c>
      <c r="D20" s="115">
        <v>556417</v>
      </c>
      <c r="E20" s="115">
        <v>556417</v>
      </c>
      <c r="F20" s="115">
        <v>556417</v>
      </c>
      <c r="G20" s="115">
        <v>556417</v>
      </c>
      <c r="H20" s="115">
        <v>556417</v>
      </c>
      <c r="I20" s="115">
        <v>556417</v>
      </c>
      <c r="J20" s="115">
        <v>556417</v>
      </c>
      <c r="K20" s="115">
        <v>556416</v>
      </c>
      <c r="L20" s="115">
        <v>556416</v>
      </c>
      <c r="M20" s="115">
        <v>556416</v>
      </c>
      <c r="N20" s="115">
        <v>556416</v>
      </c>
      <c r="O20" s="116">
        <f t="shared" si="0"/>
        <v>6677000</v>
      </c>
    </row>
    <row r="21" spans="1:15" s="117" customFormat="1" ht="13.5" customHeight="1">
      <c r="A21" s="114" t="s">
        <v>35</v>
      </c>
      <c r="B21" s="275" t="s">
        <v>11</v>
      </c>
      <c r="C21" s="115">
        <v>326617</v>
      </c>
      <c r="D21" s="115">
        <v>326617</v>
      </c>
      <c r="E21" s="115">
        <v>326617</v>
      </c>
      <c r="F21" s="115">
        <v>326617</v>
      </c>
      <c r="G21" s="115">
        <v>326617</v>
      </c>
      <c r="H21" s="115">
        <v>326617</v>
      </c>
      <c r="I21" s="115">
        <v>326617</v>
      </c>
      <c r="J21" s="115">
        <v>326617</v>
      </c>
      <c r="K21" s="115">
        <v>326617</v>
      </c>
      <c r="L21" s="115">
        <v>326617</v>
      </c>
      <c r="M21" s="115">
        <v>326617</v>
      </c>
      <c r="N21" s="115">
        <v>326617</v>
      </c>
      <c r="O21" s="116">
        <f t="shared" si="0"/>
        <v>3919404</v>
      </c>
    </row>
    <row r="22" spans="1:15" s="117" customFormat="1" ht="13.5" customHeight="1">
      <c r="A22" s="114" t="s">
        <v>36</v>
      </c>
      <c r="B22" s="275" t="s">
        <v>233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6">
        <f t="shared" si="0"/>
        <v>0</v>
      </c>
    </row>
    <row r="23" spans="1:15" s="117" customFormat="1" ht="15.75">
      <c r="A23" s="114" t="s">
        <v>37</v>
      </c>
      <c r="B23" s="277" t="s">
        <v>190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6"/>
    </row>
    <row r="24" spans="1:15" s="117" customFormat="1" ht="13.5" customHeight="1">
      <c r="A24" s="114" t="s">
        <v>38</v>
      </c>
      <c r="B24" s="275" t="s">
        <v>236</v>
      </c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6">
        <f t="shared" si="0"/>
        <v>0</v>
      </c>
    </row>
    <row r="25" spans="1:15" s="117" customFormat="1" ht="13.5" customHeight="1" thickBot="1">
      <c r="A25" s="114" t="s">
        <v>39</v>
      </c>
      <c r="B25" s="275" t="s">
        <v>12</v>
      </c>
      <c r="C25" s="115">
        <v>277533</v>
      </c>
      <c r="D25" s="115">
        <v>277533</v>
      </c>
      <c r="E25" s="115">
        <v>277533</v>
      </c>
      <c r="F25" s="115">
        <v>277533</v>
      </c>
      <c r="G25" s="115">
        <v>277533</v>
      </c>
      <c r="H25" s="115">
        <v>277533</v>
      </c>
      <c r="I25" s="115">
        <v>277534</v>
      </c>
      <c r="J25" s="115">
        <v>277533</v>
      </c>
      <c r="K25" s="115">
        <v>277534</v>
      </c>
      <c r="L25" s="115">
        <v>277534</v>
      </c>
      <c r="M25" s="115">
        <v>275534</v>
      </c>
      <c r="N25" s="115">
        <v>275525</v>
      </c>
      <c r="O25" s="116">
        <f>SUM('1. sz tájékoztató t.'!E133)</f>
        <v>3326392</v>
      </c>
    </row>
    <row r="26" spans="1:15" s="730" customFormat="1" ht="15.75" customHeight="1" thickBot="1">
      <c r="A26" s="731" t="s">
        <v>39</v>
      </c>
      <c r="B26" s="727" t="s">
        <v>113</v>
      </c>
      <c r="C26" s="728">
        <f aca="true" t="shared" si="2" ref="C26:N26">SUM(C16:C25)</f>
        <v>11057249</v>
      </c>
      <c r="D26" s="728">
        <f t="shared" si="2"/>
        <v>11057249</v>
      </c>
      <c r="E26" s="728">
        <f t="shared" si="2"/>
        <v>11057249</v>
      </c>
      <c r="F26" s="728">
        <f t="shared" si="2"/>
        <v>11057249</v>
      </c>
      <c r="G26" s="728">
        <f t="shared" si="2"/>
        <v>11057249</v>
      </c>
      <c r="H26" s="728">
        <f t="shared" si="2"/>
        <v>11057249</v>
      </c>
      <c r="I26" s="728">
        <f t="shared" si="2"/>
        <v>11057249</v>
      </c>
      <c r="J26" s="728">
        <f t="shared" si="2"/>
        <v>11057248</v>
      </c>
      <c r="K26" s="728">
        <f t="shared" si="2"/>
        <v>11057248</v>
      </c>
      <c r="L26" s="728">
        <f t="shared" si="2"/>
        <v>11057248</v>
      </c>
      <c r="M26" s="728">
        <f t="shared" si="2"/>
        <v>11055248</v>
      </c>
      <c r="N26" s="728">
        <f t="shared" si="2"/>
        <v>11055244</v>
      </c>
      <c r="O26" s="729">
        <f t="shared" si="0"/>
        <v>132682979</v>
      </c>
    </row>
    <row r="27" spans="1:15" ht="16.5" thickBot="1">
      <c r="A27" s="121" t="s">
        <v>40</v>
      </c>
      <c r="B27" s="279" t="s">
        <v>114</v>
      </c>
      <c r="C27" s="122">
        <f aca="true" t="shared" si="3" ref="C27:O27">C14-C26</f>
        <v>0</v>
      </c>
      <c r="D27" s="122">
        <f t="shared" si="3"/>
        <v>0</v>
      </c>
      <c r="E27" s="122">
        <f t="shared" si="3"/>
        <v>0</v>
      </c>
      <c r="F27" s="122">
        <f t="shared" si="3"/>
        <v>0</v>
      </c>
      <c r="G27" s="122">
        <f t="shared" si="3"/>
        <v>0</v>
      </c>
      <c r="H27" s="122">
        <f t="shared" si="3"/>
        <v>0</v>
      </c>
      <c r="I27" s="122">
        <f t="shared" si="3"/>
        <v>0</v>
      </c>
      <c r="J27" s="122">
        <f t="shared" si="3"/>
        <v>0</v>
      </c>
      <c r="K27" s="122">
        <f t="shared" si="3"/>
        <v>0</v>
      </c>
      <c r="L27" s="122">
        <f t="shared" si="3"/>
        <v>0</v>
      </c>
      <c r="M27" s="122">
        <f t="shared" si="3"/>
        <v>0</v>
      </c>
      <c r="N27" s="122">
        <f t="shared" si="3"/>
        <v>0</v>
      </c>
      <c r="O27" s="123">
        <f t="shared" si="3"/>
        <v>0</v>
      </c>
    </row>
    <row r="28" ht="15.75">
      <c r="A28" s="125"/>
    </row>
    <row r="29" spans="2:15" ht="15.75">
      <c r="B29" s="126"/>
      <c r="C29" s="127"/>
      <c r="D29" s="127"/>
      <c r="O29" s="124"/>
    </row>
    <row r="30" ht="15.75">
      <c r="O30" s="124"/>
    </row>
    <row r="31" ht="15.75">
      <c r="O31" s="124"/>
    </row>
    <row r="32" ht="15.75">
      <c r="O32" s="124"/>
    </row>
    <row r="33" ht="15.75">
      <c r="O33" s="124"/>
    </row>
    <row r="34" ht="15.75">
      <c r="O34" s="124"/>
    </row>
    <row r="35" ht="15.75">
      <c r="O35" s="124"/>
    </row>
    <row r="36" ht="15.75">
      <c r="O36" s="124"/>
    </row>
    <row r="37" ht="15.75">
      <c r="O37" s="124"/>
    </row>
    <row r="38" ht="15.75">
      <c r="O38" s="124"/>
    </row>
    <row r="39" ht="15.75">
      <c r="O39" s="124"/>
    </row>
    <row r="40" ht="15.75">
      <c r="O40" s="124"/>
    </row>
    <row r="41" ht="15.75">
      <c r="O41" s="124"/>
    </row>
    <row r="42" ht="15.75">
      <c r="O42" s="124"/>
    </row>
    <row r="43" ht="15.75">
      <c r="O43" s="124"/>
    </row>
    <row r="44" ht="15.75">
      <c r="O44" s="124"/>
    </row>
    <row r="45" ht="15.75">
      <c r="O45" s="124"/>
    </row>
    <row r="46" ht="15.75">
      <c r="O46" s="124"/>
    </row>
    <row r="47" ht="15.75">
      <c r="O47" s="124"/>
    </row>
    <row r="48" ht="15.75">
      <c r="O48" s="124"/>
    </row>
    <row r="49" ht="15.75">
      <c r="O49" s="124"/>
    </row>
    <row r="50" ht="15.75">
      <c r="O50" s="124"/>
    </row>
    <row r="51" ht="15.75">
      <c r="O51" s="124"/>
    </row>
    <row r="52" ht="15.75">
      <c r="O52" s="124"/>
    </row>
    <row r="53" ht="15.75">
      <c r="O53" s="124"/>
    </row>
    <row r="54" ht="15.75">
      <c r="O54" s="124"/>
    </row>
    <row r="55" ht="15.75">
      <c r="O55" s="124"/>
    </row>
    <row r="56" ht="15.75">
      <c r="O56" s="124"/>
    </row>
    <row r="57" ht="15.75">
      <c r="O57" s="124"/>
    </row>
    <row r="58" ht="15.75">
      <c r="O58" s="124"/>
    </row>
    <row r="59" ht="15.75">
      <c r="O59" s="124"/>
    </row>
    <row r="60" ht="15.75">
      <c r="O60" s="124"/>
    </row>
    <row r="61" ht="15.75">
      <c r="O61" s="124"/>
    </row>
    <row r="62" ht="15.75">
      <c r="O62" s="124"/>
    </row>
    <row r="63" ht="15.75">
      <c r="O63" s="124"/>
    </row>
    <row r="64" ht="15.75">
      <c r="O64" s="124"/>
    </row>
    <row r="65" ht="15.75">
      <c r="O65" s="124"/>
    </row>
    <row r="66" ht="15.75">
      <c r="O66" s="124"/>
    </row>
    <row r="67" ht="15.75">
      <c r="O67" s="124"/>
    </row>
    <row r="68" ht="15.75">
      <c r="O68" s="124"/>
    </row>
    <row r="69" ht="15.75">
      <c r="O69" s="124"/>
    </row>
    <row r="70" ht="15.75">
      <c r="O70" s="124"/>
    </row>
    <row r="71" ht="15.75">
      <c r="O71" s="124"/>
    </row>
    <row r="72" ht="15.75">
      <c r="O72" s="124"/>
    </row>
    <row r="73" ht="15.75">
      <c r="O73" s="124"/>
    </row>
    <row r="74" ht="15.75">
      <c r="O74" s="124"/>
    </row>
    <row r="75" ht="15.75">
      <c r="O75" s="124"/>
    </row>
    <row r="76" ht="15.75">
      <c r="O76" s="124"/>
    </row>
    <row r="77" ht="15.75">
      <c r="O77" s="124"/>
    </row>
    <row r="78" ht="15.75">
      <c r="O78" s="124"/>
    </row>
    <row r="79" ht="15.75">
      <c r="O79" s="124"/>
    </row>
    <row r="80" ht="15.75">
      <c r="O80" s="124"/>
    </row>
    <row r="81" ht="15.75">
      <c r="O81" s="124"/>
    </row>
    <row r="82" ht="15.75">
      <c r="O82" s="124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0"/>
  <sheetViews>
    <sheetView workbookViewId="0" topLeftCell="A1">
      <selection activeCell="D19" sqref="D19"/>
    </sheetView>
  </sheetViews>
  <sheetFormatPr defaultColWidth="9.00390625" defaultRowHeight="12.75"/>
  <cols>
    <col min="1" max="1" width="88.625" style="40" customWidth="1"/>
    <col min="2" max="2" width="27.875" style="40" customWidth="1"/>
    <col min="3" max="3" width="10.125" style="40" bestFit="1" customWidth="1"/>
    <col min="4" max="16384" width="9.375" style="40" customWidth="1"/>
  </cols>
  <sheetData>
    <row r="1" spans="1:2" ht="47.25" customHeight="1">
      <c r="A1" s="816" t="s">
        <v>570</v>
      </c>
      <c r="B1" s="816"/>
    </row>
    <row r="2" spans="1:2" ht="22.5" customHeight="1" thickBot="1">
      <c r="A2" s="342"/>
      <c r="B2" s="343" t="s">
        <v>13</v>
      </c>
    </row>
    <row r="3" spans="1:2" s="41" customFormat="1" ht="24" customHeight="1" thickBot="1">
      <c r="A3" s="280" t="s">
        <v>52</v>
      </c>
      <c r="B3" s="341" t="s">
        <v>572</v>
      </c>
    </row>
    <row r="4" spans="1:2" s="42" customFormat="1" ht="13.5" thickBot="1">
      <c r="A4" s="191">
        <v>1</v>
      </c>
      <c r="B4" s="192">
        <v>2</v>
      </c>
    </row>
    <row r="5" spans="1:2" ht="12.75">
      <c r="A5" s="128" t="s">
        <v>523</v>
      </c>
      <c r="B5" s="369"/>
    </row>
    <row r="6" spans="1:2" ht="12.75" customHeight="1">
      <c r="A6" s="129" t="s">
        <v>524</v>
      </c>
      <c r="B6" s="369">
        <v>3612600</v>
      </c>
    </row>
    <row r="7" spans="1:2" ht="12.75">
      <c r="A7" s="129" t="s">
        <v>525</v>
      </c>
      <c r="B7" s="369">
        <v>1376000</v>
      </c>
    </row>
    <row r="8" spans="1:2" ht="12.75">
      <c r="A8" s="129" t="s">
        <v>526</v>
      </c>
      <c r="B8" s="369">
        <v>100000</v>
      </c>
    </row>
    <row r="9" spans="1:2" ht="12.75">
      <c r="A9" s="129" t="s">
        <v>527</v>
      </c>
      <c r="B9" s="369">
        <v>597010</v>
      </c>
    </row>
    <row r="10" spans="1:2" ht="12.75">
      <c r="A10" s="129" t="s">
        <v>548</v>
      </c>
      <c r="B10" s="369">
        <v>5000000</v>
      </c>
    </row>
    <row r="11" spans="1:3" ht="12.75">
      <c r="A11" s="129" t="s">
        <v>549</v>
      </c>
      <c r="B11" s="369">
        <v>3846820</v>
      </c>
      <c r="C11" s="732"/>
    </row>
    <row r="12" spans="1:2" ht="12.75">
      <c r="A12" s="129" t="s">
        <v>571</v>
      </c>
      <c r="B12" s="369"/>
    </row>
    <row r="13" spans="1:2" ht="12.75">
      <c r="A13" s="129" t="s">
        <v>528</v>
      </c>
      <c r="B13" s="369">
        <v>7577000</v>
      </c>
    </row>
    <row r="14" spans="1:2" ht="12.75">
      <c r="A14" s="129" t="s">
        <v>550</v>
      </c>
      <c r="B14" s="369">
        <v>2500000</v>
      </c>
    </row>
    <row r="15" spans="1:2" ht="12.75">
      <c r="A15" s="129" t="s">
        <v>543</v>
      </c>
      <c r="B15" s="369">
        <v>1328640</v>
      </c>
    </row>
    <row r="16" spans="1:2" ht="12.75">
      <c r="A16" s="129" t="s">
        <v>551</v>
      </c>
      <c r="B16" s="369">
        <v>755000</v>
      </c>
    </row>
    <row r="17" spans="1:2" ht="12.75">
      <c r="A17" s="129" t="s">
        <v>529</v>
      </c>
      <c r="B17" s="369">
        <v>505020</v>
      </c>
    </row>
    <row r="18" spans="1:2" ht="12.75">
      <c r="A18" s="129" t="s">
        <v>530</v>
      </c>
      <c r="B18" s="369">
        <v>1200000</v>
      </c>
    </row>
    <row r="19" spans="1:2" ht="13.5" thickBot="1">
      <c r="A19" s="130"/>
      <c r="B19" s="369"/>
    </row>
    <row r="20" spans="1:2" s="44" customFormat="1" ht="19.5" customHeight="1" thickBot="1">
      <c r="A20" s="29" t="s">
        <v>53</v>
      </c>
      <c r="B20" s="43">
        <f>SUM(B5:B19)</f>
        <v>28398090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5. számú tájékoztató tábla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">
      <selection activeCell="A1" sqref="A1:D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795" t="s">
        <v>573</v>
      </c>
      <c r="B1" s="795"/>
      <c r="C1" s="795"/>
      <c r="D1" s="795"/>
    </row>
    <row r="2" spans="1:4" ht="17.25" customHeight="1">
      <c r="A2" s="340"/>
      <c r="B2" s="340"/>
      <c r="C2" s="340"/>
      <c r="D2" s="340"/>
    </row>
    <row r="3" spans="1:4" ht="13.5" thickBot="1">
      <c r="A3" s="212"/>
      <c r="B3" s="212"/>
      <c r="C3" s="817" t="s">
        <v>54</v>
      </c>
      <c r="D3" s="817"/>
    </row>
    <row r="4" spans="1:4" ht="42.75" customHeight="1" thickBot="1">
      <c r="A4" s="344" t="s">
        <v>70</v>
      </c>
      <c r="B4" s="345" t="s">
        <v>128</v>
      </c>
      <c r="C4" s="345" t="s">
        <v>129</v>
      </c>
      <c r="D4" s="346" t="s">
        <v>14</v>
      </c>
    </row>
    <row r="5" spans="1:4" ht="15.75" customHeight="1">
      <c r="A5" s="213" t="s">
        <v>18</v>
      </c>
      <c r="B5" s="21"/>
      <c r="C5" s="21"/>
      <c r="D5" s="22"/>
    </row>
    <row r="6" spans="1:4" ht="15.75" customHeight="1">
      <c r="A6" s="214" t="s">
        <v>19</v>
      </c>
      <c r="B6" s="23"/>
      <c r="C6" s="23"/>
      <c r="D6" s="24"/>
    </row>
    <row r="7" spans="1:4" ht="15.75" customHeight="1">
      <c r="A7" s="214" t="s">
        <v>20</v>
      </c>
      <c r="B7" s="23"/>
      <c r="C7" s="23"/>
      <c r="D7" s="24"/>
    </row>
    <row r="8" spans="1:4" ht="15.75" customHeight="1">
      <c r="A8" s="214" t="s">
        <v>21</v>
      </c>
      <c r="B8" s="23"/>
      <c r="C8" s="23"/>
      <c r="D8" s="24"/>
    </row>
    <row r="9" spans="1:4" ht="15.75" customHeight="1">
      <c r="A9" s="214" t="s">
        <v>22</v>
      </c>
      <c r="B9" s="23"/>
      <c r="C9" s="23"/>
      <c r="D9" s="24"/>
    </row>
    <row r="10" spans="1:4" ht="15.75" customHeight="1">
      <c r="A10" s="214" t="s">
        <v>23</v>
      </c>
      <c r="B10" s="23"/>
      <c r="C10" s="23"/>
      <c r="D10" s="24"/>
    </row>
    <row r="11" spans="1:4" ht="15.75" customHeight="1">
      <c r="A11" s="214" t="s">
        <v>24</v>
      </c>
      <c r="B11" s="23"/>
      <c r="C11" s="23"/>
      <c r="D11" s="24"/>
    </row>
    <row r="12" spans="1:4" ht="15.75" customHeight="1">
      <c r="A12" s="214" t="s">
        <v>25</v>
      </c>
      <c r="B12" s="23"/>
      <c r="C12" s="23"/>
      <c r="D12" s="24"/>
    </row>
    <row r="13" spans="1:4" ht="15.75" customHeight="1">
      <c r="A13" s="214" t="s">
        <v>26</v>
      </c>
      <c r="B13" s="23"/>
      <c r="C13" s="23"/>
      <c r="D13" s="24"/>
    </row>
    <row r="14" spans="1:4" ht="15.75" customHeight="1">
      <c r="A14" s="214" t="s">
        <v>27</v>
      </c>
      <c r="B14" s="23"/>
      <c r="C14" s="23"/>
      <c r="D14" s="24"/>
    </row>
    <row r="15" spans="1:4" ht="15.75" customHeight="1">
      <c r="A15" s="214" t="s">
        <v>28</v>
      </c>
      <c r="B15" s="23"/>
      <c r="C15" s="23"/>
      <c r="D15" s="24"/>
    </row>
    <row r="16" spans="1:4" ht="15.75" customHeight="1">
      <c r="A16" s="214" t="s">
        <v>29</v>
      </c>
      <c r="B16" s="23"/>
      <c r="C16" s="23"/>
      <c r="D16" s="24"/>
    </row>
    <row r="17" spans="1:4" ht="15.75" customHeight="1">
      <c r="A17" s="214" t="s">
        <v>30</v>
      </c>
      <c r="B17" s="23"/>
      <c r="C17" s="23"/>
      <c r="D17" s="24"/>
    </row>
    <row r="18" spans="1:4" ht="15.75" customHeight="1">
      <c r="A18" s="214" t="s">
        <v>31</v>
      </c>
      <c r="B18" s="23"/>
      <c r="C18" s="23"/>
      <c r="D18" s="24"/>
    </row>
    <row r="19" spans="1:4" ht="15.75" customHeight="1">
      <c r="A19" s="214" t="s">
        <v>32</v>
      </c>
      <c r="B19" s="23"/>
      <c r="C19" s="23"/>
      <c r="D19" s="24"/>
    </row>
    <row r="20" spans="1:4" ht="15.75" customHeight="1">
      <c r="A20" s="214" t="s">
        <v>33</v>
      </c>
      <c r="B20" s="23"/>
      <c r="C20" s="23"/>
      <c r="D20" s="24"/>
    </row>
    <row r="21" spans="1:4" ht="15.75" customHeight="1">
      <c r="A21" s="214" t="s">
        <v>34</v>
      </c>
      <c r="B21" s="23"/>
      <c r="C21" s="23"/>
      <c r="D21" s="24"/>
    </row>
    <row r="22" spans="1:4" ht="15.75" customHeight="1">
      <c r="A22" s="214" t="s">
        <v>35</v>
      </c>
      <c r="B22" s="23"/>
      <c r="C22" s="23"/>
      <c r="D22" s="24"/>
    </row>
    <row r="23" spans="1:4" ht="15.75" customHeight="1">
      <c r="A23" s="214" t="s">
        <v>36</v>
      </c>
      <c r="B23" s="23"/>
      <c r="C23" s="23"/>
      <c r="D23" s="24"/>
    </row>
    <row r="24" spans="1:4" ht="15.75" customHeight="1">
      <c r="A24" s="214" t="s">
        <v>37</v>
      </c>
      <c r="B24" s="23"/>
      <c r="C24" s="23"/>
      <c r="D24" s="24"/>
    </row>
    <row r="25" spans="1:4" ht="15.75" customHeight="1">
      <c r="A25" s="214" t="s">
        <v>38</v>
      </c>
      <c r="B25" s="23"/>
      <c r="C25" s="23"/>
      <c r="D25" s="24"/>
    </row>
    <row r="26" spans="1:4" ht="15.75" customHeight="1">
      <c r="A26" s="214" t="s">
        <v>39</v>
      </c>
      <c r="B26" s="23"/>
      <c r="C26" s="23"/>
      <c r="D26" s="24"/>
    </row>
    <row r="27" spans="1:4" ht="15.75" customHeight="1">
      <c r="A27" s="214" t="s">
        <v>40</v>
      </c>
      <c r="B27" s="23"/>
      <c r="C27" s="23"/>
      <c r="D27" s="24"/>
    </row>
    <row r="28" spans="1:4" ht="15.75" customHeight="1">
      <c r="A28" s="214" t="s">
        <v>41</v>
      </c>
      <c r="B28" s="23"/>
      <c r="C28" s="23"/>
      <c r="D28" s="24"/>
    </row>
    <row r="29" spans="1:4" ht="15.75" customHeight="1">
      <c r="A29" s="214" t="s">
        <v>42</v>
      </c>
      <c r="B29" s="23"/>
      <c r="C29" s="23"/>
      <c r="D29" s="24"/>
    </row>
    <row r="30" spans="1:4" ht="15.75" customHeight="1">
      <c r="A30" s="214" t="s">
        <v>43</v>
      </c>
      <c r="B30" s="23"/>
      <c r="C30" s="23"/>
      <c r="D30" s="24"/>
    </row>
    <row r="31" spans="1:4" ht="15.75" customHeight="1">
      <c r="A31" s="214" t="s">
        <v>44</v>
      </c>
      <c r="B31" s="23"/>
      <c r="C31" s="23"/>
      <c r="D31" s="24"/>
    </row>
    <row r="32" spans="1:4" ht="15.75" customHeight="1">
      <c r="A32" s="214" t="s">
        <v>45</v>
      </c>
      <c r="B32" s="23"/>
      <c r="C32" s="23"/>
      <c r="D32" s="24"/>
    </row>
    <row r="33" spans="1:4" ht="15.75" customHeight="1">
      <c r="A33" s="214" t="s">
        <v>46</v>
      </c>
      <c r="B33" s="23"/>
      <c r="C33" s="23"/>
      <c r="D33" s="24"/>
    </row>
    <row r="34" spans="1:4" ht="15.75" customHeight="1">
      <c r="A34" s="214" t="s">
        <v>130</v>
      </c>
      <c r="B34" s="23"/>
      <c r="C34" s="23"/>
      <c r="D34" s="93"/>
    </row>
    <row r="35" spans="1:4" ht="15.75" customHeight="1">
      <c r="A35" s="214" t="s">
        <v>131</v>
      </c>
      <c r="B35" s="23"/>
      <c r="C35" s="23"/>
      <c r="D35" s="93"/>
    </row>
    <row r="36" spans="1:4" ht="15.75" customHeight="1">
      <c r="A36" s="214" t="s">
        <v>132</v>
      </c>
      <c r="B36" s="23"/>
      <c r="C36" s="23"/>
      <c r="D36" s="93"/>
    </row>
    <row r="37" spans="1:4" ht="15.75" customHeight="1" thickBot="1">
      <c r="A37" s="215" t="s">
        <v>133</v>
      </c>
      <c r="B37" s="25"/>
      <c r="C37" s="25"/>
      <c r="D37" s="94"/>
    </row>
    <row r="38" spans="1:4" ht="15.75" customHeight="1" thickBot="1">
      <c r="A38" s="818" t="s">
        <v>53</v>
      </c>
      <c r="B38" s="819"/>
      <c r="C38" s="216"/>
      <c r="D38" s="217">
        <f>SUM(D5:D37)</f>
        <v>0</v>
      </c>
    </row>
    <row r="39" ht="12.75">
      <c r="A39" t="s">
        <v>206</v>
      </c>
    </row>
  </sheetData>
  <sheetProtection/>
  <mergeCells count="3">
    <mergeCell ref="C3:D3"/>
    <mergeCell ref="A38:B38"/>
    <mergeCell ref="A1:D1"/>
  </mergeCells>
  <conditionalFormatting sqref="D38">
    <cfRule type="cellIs" priority="1" dxfId="2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C1">
      <selection activeCell="D8" sqref="D8"/>
    </sheetView>
  </sheetViews>
  <sheetFormatPr defaultColWidth="9.00390625" defaultRowHeight="12.75"/>
  <cols>
    <col min="1" max="1" width="6.875" style="50" customWidth="1"/>
    <col min="2" max="2" width="55.125" style="193" customWidth="1"/>
    <col min="3" max="3" width="16.375" style="50" customWidth="1"/>
    <col min="4" max="4" width="55.125" style="50" customWidth="1"/>
    <col min="5" max="5" width="16.375" style="50" customWidth="1"/>
    <col min="6" max="6" width="4.875" style="50" customWidth="1"/>
    <col min="7" max="16384" width="9.375" style="50" customWidth="1"/>
  </cols>
  <sheetData>
    <row r="1" spans="2:6" ht="39.75" customHeight="1">
      <c r="B1" s="295" t="s">
        <v>161</v>
      </c>
      <c r="C1" s="296"/>
      <c r="D1" s="296"/>
      <c r="E1" s="296"/>
      <c r="F1" s="740" t="s">
        <v>574</v>
      </c>
    </row>
    <row r="2" spans="5:6" ht="14.25" thickBot="1">
      <c r="E2" s="297" t="s">
        <v>61</v>
      </c>
      <c r="F2" s="740"/>
    </row>
    <row r="3" spans="1:6" ht="18" customHeight="1" thickBot="1">
      <c r="A3" s="738" t="s">
        <v>70</v>
      </c>
      <c r="B3" s="298" t="s">
        <v>56</v>
      </c>
      <c r="C3" s="299"/>
      <c r="D3" s="298" t="s">
        <v>58</v>
      </c>
      <c r="E3" s="300"/>
      <c r="F3" s="740"/>
    </row>
    <row r="4" spans="1:6" s="301" customFormat="1" ht="35.25" customHeight="1" thickBot="1">
      <c r="A4" s="739"/>
      <c r="B4" s="194" t="s">
        <v>62</v>
      </c>
      <c r="C4" s="195" t="s">
        <v>558</v>
      </c>
      <c r="D4" s="194" t="s">
        <v>62</v>
      </c>
      <c r="E4" s="46" t="s">
        <v>558</v>
      </c>
      <c r="F4" s="740"/>
    </row>
    <row r="5" spans="1:6" s="306" customFormat="1" ht="12" customHeight="1" thickBot="1">
      <c r="A5" s="302">
        <v>1</v>
      </c>
      <c r="B5" s="303">
        <v>2</v>
      </c>
      <c r="C5" s="304" t="s">
        <v>20</v>
      </c>
      <c r="D5" s="303" t="s">
        <v>21</v>
      </c>
      <c r="E5" s="305" t="s">
        <v>22</v>
      </c>
      <c r="F5" s="740"/>
    </row>
    <row r="6" spans="1:6" ht="12.75" customHeight="1">
      <c r="A6" s="307" t="s">
        <v>18</v>
      </c>
      <c r="B6" s="308" t="s">
        <v>420</v>
      </c>
      <c r="C6" s="284">
        <f>SUM('1.sz.mell.'!C5)</f>
        <v>35493511</v>
      </c>
      <c r="D6" s="308" t="s">
        <v>63</v>
      </c>
      <c r="E6" s="290">
        <f>SUM('1.sz.mell.'!C91)</f>
        <v>68153078</v>
      </c>
      <c r="F6" s="740"/>
    </row>
    <row r="7" spans="1:6" ht="12.75" customHeight="1">
      <c r="A7" s="309" t="s">
        <v>19</v>
      </c>
      <c r="B7" s="310" t="s">
        <v>421</v>
      </c>
      <c r="C7" s="285">
        <f>SUM('1.sz.mell.'!C12)</f>
        <v>66860000</v>
      </c>
      <c r="D7" s="310" t="s">
        <v>186</v>
      </c>
      <c r="E7" s="290">
        <f>SUM('1.sz.mell.'!C92)</f>
        <v>11626902</v>
      </c>
      <c r="F7" s="740"/>
    </row>
    <row r="8" spans="1:6" ht="12.75" customHeight="1">
      <c r="A8" s="309" t="s">
        <v>20</v>
      </c>
      <c r="B8" s="310" t="s">
        <v>449</v>
      </c>
      <c r="C8" s="285"/>
      <c r="D8" s="310" t="s">
        <v>239</v>
      </c>
      <c r="E8" s="290">
        <f>SUM('1.sz.mell.'!C93)</f>
        <v>37091715</v>
      </c>
      <c r="F8" s="740"/>
    </row>
    <row r="9" spans="1:6" ht="12.75" customHeight="1">
      <c r="A9" s="309" t="s">
        <v>21</v>
      </c>
      <c r="B9" s="310" t="s">
        <v>177</v>
      </c>
      <c r="C9" s="285">
        <f>SUM('1.sz.mell.'!C26)</f>
        <v>8552000</v>
      </c>
      <c r="D9" s="310" t="s">
        <v>187</v>
      </c>
      <c r="E9" s="290">
        <f>SUM('1.sz.mell.'!C94)</f>
        <v>6677000</v>
      </c>
      <c r="F9" s="740"/>
    </row>
    <row r="10" spans="1:6" ht="12.75" customHeight="1">
      <c r="A10" s="309" t="s">
        <v>22</v>
      </c>
      <c r="B10" s="311" t="s">
        <v>422</v>
      </c>
      <c r="C10" s="285"/>
      <c r="D10" s="310" t="s">
        <v>188</v>
      </c>
      <c r="E10" s="290">
        <f>SUM('1.sz.mell.'!C95)</f>
        <v>3919404</v>
      </c>
      <c r="F10" s="740"/>
    </row>
    <row r="11" spans="1:6" ht="12.75" customHeight="1">
      <c r="A11" s="309" t="s">
        <v>23</v>
      </c>
      <c r="B11" s="310" t="s">
        <v>423</v>
      </c>
      <c r="C11" s="286"/>
      <c r="D11" s="310" t="s">
        <v>50</v>
      </c>
      <c r="E11" s="291">
        <f>SUM('1.sz.mell.'!C121)</f>
        <v>1888488</v>
      </c>
      <c r="F11" s="740"/>
    </row>
    <row r="12" spans="1:6" ht="12.75" customHeight="1">
      <c r="A12" s="309" t="s">
        <v>24</v>
      </c>
      <c r="B12" s="310" t="s">
        <v>303</v>
      </c>
      <c r="C12" s="285">
        <f>SUM('1.sz.mell.'!C33)</f>
        <v>19587000</v>
      </c>
      <c r="D12" s="39"/>
      <c r="E12" s="291"/>
      <c r="F12" s="740"/>
    </row>
    <row r="13" spans="1:6" ht="12.75" customHeight="1">
      <c r="A13" s="309" t="s">
        <v>25</v>
      </c>
      <c r="B13" s="611" t="s">
        <v>342</v>
      </c>
      <c r="C13" s="285">
        <f>SUM('1.sz.mell.'!C74)</f>
        <v>0</v>
      </c>
      <c r="D13" s="611" t="s">
        <v>342</v>
      </c>
      <c r="E13" s="291">
        <f>SUM('1.sz.mell.'!C135)</f>
        <v>1135924</v>
      </c>
      <c r="F13" s="740"/>
    </row>
    <row r="14" spans="1:6" ht="12.75" customHeight="1">
      <c r="A14" s="309" t="s">
        <v>26</v>
      </c>
      <c r="B14" s="382"/>
      <c r="C14" s="286"/>
      <c r="D14" s="39"/>
      <c r="E14" s="291"/>
      <c r="F14" s="740"/>
    </row>
    <row r="15" spans="1:6" ht="12.75" customHeight="1">
      <c r="A15" s="309" t="s">
        <v>27</v>
      </c>
      <c r="B15" s="39"/>
      <c r="C15" s="285"/>
      <c r="D15" s="39"/>
      <c r="E15" s="291"/>
      <c r="F15" s="740"/>
    </row>
    <row r="16" spans="1:6" ht="12.75" customHeight="1">
      <c r="A16" s="309" t="s">
        <v>28</v>
      </c>
      <c r="B16" s="39"/>
      <c r="C16" s="285"/>
      <c r="D16" s="39"/>
      <c r="E16" s="291"/>
      <c r="F16" s="740"/>
    </row>
    <row r="17" spans="1:6" ht="12.75" customHeight="1" thickBot="1">
      <c r="A17" s="309" t="s">
        <v>29</v>
      </c>
      <c r="B17" s="52"/>
      <c r="C17" s="287"/>
      <c r="D17" s="39"/>
      <c r="E17" s="292"/>
      <c r="F17" s="740"/>
    </row>
    <row r="18" spans="1:6" ht="15.75" customHeight="1" thickBot="1">
      <c r="A18" s="312" t="s">
        <v>30</v>
      </c>
      <c r="B18" s="135" t="s">
        <v>450</v>
      </c>
      <c r="C18" s="288">
        <f>+C6+C7+C9+C10+C12+C13+C14+C15+C16+C17</f>
        <v>130492511</v>
      </c>
      <c r="D18" s="135" t="s">
        <v>431</v>
      </c>
      <c r="E18" s="293">
        <f>SUM(E6:E17)</f>
        <v>130492511</v>
      </c>
      <c r="F18" s="740"/>
    </row>
    <row r="19" spans="1:6" ht="12.75" customHeight="1">
      <c r="A19" s="313" t="s">
        <v>31</v>
      </c>
      <c r="B19" s="314" t="s">
        <v>426</v>
      </c>
      <c r="C19" s="427">
        <f>+C20+C21+C22+C23</f>
        <v>0</v>
      </c>
      <c r="D19" s="315" t="s">
        <v>194</v>
      </c>
      <c r="E19" s="294"/>
      <c r="F19" s="740"/>
    </row>
    <row r="20" spans="1:6" ht="12.75" customHeight="1">
      <c r="A20" s="316" t="s">
        <v>32</v>
      </c>
      <c r="B20" s="315" t="s">
        <v>231</v>
      </c>
      <c r="C20" s="85">
        <f>SUM('1.sz.mell.'!C70)</f>
        <v>0</v>
      </c>
      <c r="D20" s="315" t="s">
        <v>430</v>
      </c>
      <c r="E20" s="86"/>
      <c r="F20" s="740"/>
    </row>
    <row r="21" spans="1:6" ht="12.75" customHeight="1">
      <c r="A21" s="316" t="s">
        <v>33</v>
      </c>
      <c r="B21" s="315" t="s">
        <v>232</v>
      </c>
      <c r="C21" s="85"/>
      <c r="D21" s="315" t="s">
        <v>159</v>
      </c>
      <c r="E21" s="86"/>
      <c r="F21" s="740"/>
    </row>
    <row r="22" spans="1:6" ht="12.75" customHeight="1">
      <c r="A22" s="316" t="s">
        <v>34</v>
      </c>
      <c r="B22" s="315" t="s">
        <v>237</v>
      </c>
      <c r="C22" s="85"/>
      <c r="D22" s="315" t="s">
        <v>160</v>
      </c>
      <c r="E22" s="86"/>
      <c r="F22" s="740"/>
    </row>
    <row r="23" spans="1:6" ht="12.75" customHeight="1">
      <c r="A23" s="316" t="s">
        <v>35</v>
      </c>
      <c r="B23" s="315" t="s">
        <v>238</v>
      </c>
      <c r="C23" s="85"/>
      <c r="D23" s="314" t="s">
        <v>240</v>
      </c>
      <c r="E23" s="86"/>
      <c r="F23" s="740"/>
    </row>
    <row r="24" spans="1:6" ht="12.75" customHeight="1">
      <c r="A24" s="316" t="s">
        <v>36</v>
      </c>
      <c r="B24" s="315" t="s">
        <v>427</v>
      </c>
      <c r="C24" s="317">
        <f>+C25+C26</f>
        <v>0</v>
      </c>
      <c r="D24" s="315" t="s">
        <v>195</v>
      </c>
      <c r="E24" s="86"/>
      <c r="F24" s="740"/>
    </row>
    <row r="25" spans="1:6" ht="12.75" customHeight="1">
      <c r="A25" s="313" t="s">
        <v>37</v>
      </c>
      <c r="B25" s="314" t="s">
        <v>424</v>
      </c>
      <c r="C25" s="289"/>
      <c r="D25" s="308" t="s">
        <v>196</v>
      </c>
      <c r="E25" s="294"/>
      <c r="F25" s="740"/>
    </row>
    <row r="26" spans="1:6" ht="12.75" customHeight="1" thickBot="1">
      <c r="A26" s="316" t="s">
        <v>38</v>
      </c>
      <c r="B26" s="315" t="s">
        <v>425</v>
      </c>
      <c r="C26" s="85"/>
      <c r="D26" s="39"/>
      <c r="E26" s="86"/>
      <c r="F26" s="740"/>
    </row>
    <row r="27" spans="1:6" ht="15.75" customHeight="1" thickBot="1">
      <c r="A27" s="312" t="s">
        <v>39</v>
      </c>
      <c r="B27" s="135" t="s">
        <v>428</v>
      </c>
      <c r="C27" s="288">
        <f>+C19+C24</f>
        <v>0</v>
      </c>
      <c r="D27" s="135" t="s">
        <v>432</v>
      </c>
      <c r="E27" s="293">
        <f>SUM(E19:E26)</f>
        <v>0</v>
      </c>
      <c r="F27" s="740"/>
    </row>
    <row r="28" spans="1:6" ht="13.5" thickBot="1">
      <c r="A28" s="312" t="s">
        <v>40</v>
      </c>
      <c r="B28" s="318" t="s">
        <v>429</v>
      </c>
      <c r="C28" s="319">
        <f>+C18+C27</f>
        <v>130492511</v>
      </c>
      <c r="D28" s="318" t="s">
        <v>433</v>
      </c>
      <c r="E28" s="319">
        <f>+E18+E27</f>
        <v>130492511</v>
      </c>
      <c r="F28" s="740"/>
    </row>
    <row r="29" spans="1:6" ht="13.5" thickBot="1">
      <c r="A29" s="312" t="s">
        <v>41</v>
      </c>
      <c r="B29" s="318" t="s">
        <v>172</v>
      </c>
      <c r="C29" s="319" t="str">
        <f>IF(C18-E18&lt;0,E18-C18,"-")</f>
        <v>-</v>
      </c>
      <c r="D29" s="318" t="s">
        <v>173</v>
      </c>
      <c r="E29" s="319" t="str">
        <f>IF(C18-E18&gt;0,C18-E18,"-")</f>
        <v>-</v>
      </c>
      <c r="F29" s="740"/>
    </row>
    <row r="30" spans="1:6" ht="13.5" thickBot="1">
      <c r="A30" s="312" t="s">
        <v>42</v>
      </c>
      <c r="B30" s="318" t="s">
        <v>241</v>
      </c>
      <c r="C30" s="319" t="str">
        <f>IF(C18+C19-E28&lt;0,E28-(C18+C19),"-")</f>
        <v>-</v>
      </c>
      <c r="D30" s="318" t="s">
        <v>242</v>
      </c>
      <c r="E30" s="319" t="str">
        <f>IF(C18+C19-E28&gt;0,C18+C19-E28,"-")</f>
        <v>-</v>
      </c>
      <c r="F30" s="740"/>
    </row>
    <row r="31" spans="2:4" ht="18.75">
      <c r="B31" s="741"/>
      <c r="C31" s="741"/>
      <c r="D31" s="741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B1">
      <selection activeCell="D6" sqref="D6"/>
    </sheetView>
  </sheetViews>
  <sheetFormatPr defaultColWidth="9.00390625" defaultRowHeight="12.75"/>
  <cols>
    <col min="1" max="1" width="6.875" style="50" customWidth="1"/>
    <col min="2" max="2" width="55.125" style="193" customWidth="1"/>
    <col min="3" max="3" width="16.375" style="50" customWidth="1"/>
    <col min="4" max="4" width="55.125" style="50" customWidth="1"/>
    <col min="5" max="5" width="16.375" style="50" customWidth="1"/>
    <col min="6" max="6" width="4.875" style="50" customWidth="1"/>
    <col min="7" max="16384" width="9.375" style="50" customWidth="1"/>
  </cols>
  <sheetData>
    <row r="1" spans="2:6" ht="31.5">
      <c r="B1" s="295" t="s">
        <v>162</v>
      </c>
      <c r="C1" s="296"/>
      <c r="D1" s="296"/>
      <c r="E1" s="296"/>
      <c r="F1" s="740" t="s">
        <v>575</v>
      </c>
    </row>
    <row r="2" spans="5:6" ht="14.25" thickBot="1">
      <c r="E2" s="297" t="s">
        <v>61</v>
      </c>
      <c r="F2" s="740"/>
    </row>
    <row r="3" spans="1:6" ht="13.5" thickBot="1">
      <c r="A3" s="742" t="s">
        <v>70</v>
      </c>
      <c r="B3" s="298" t="s">
        <v>56</v>
      </c>
      <c r="C3" s="299"/>
      <c r="D3" s="298" t="s">
        <v>58</v>
      </c>
      <c r="E3" s="300"/>
      <c r="F3" s="740"/>
    </row>
    <row r="4" spans="1:6" s="301" customFormat="1" ht="24.75" thickBot="1">
      <c r="A4" s="743"/>
      <c r="B4" s="194" t="s">
        <v>62</v>
      </c>
      <c r="C4" s="195" t="s">
        <v>558</v>
      </c>
      <c r="D4" s="194" t="s">
        <v>62</v>
      </c>
      <c r="E4" s="195" t="s">
        <v>558</v>
      </c>
      <c r="F4" s="740"/>
    </row>
    <row r="5" spans="1:6" s="301" customFormat="1" ht="13.5" thickBot="1">
      <c r="A5" s="302">
        <v>1</v>
      </c>
      <c r="B5" s="303">
        <v>2</v>
      </c>
      <c r="C5" s="304">
        <v>3</v>
      </c>
      <c r="D5" s="303">
        <v>4</v>
      </c>
      <c r="E5" s="305">
        <v>5</v>
      </c>
      <c r="F5" s="740"/>
    </row>
    <row r="6" spans="1:6" ht="12.75" customHeight="1">
      <c r="A6" s="307" t="s">
        <v>18</v>
      </c>
      <c r="B6" s="308" t="s">
        <v>434</v>
      </c>
      <c r="C6" s="284"/>
      <c r="D6" s="308" t="s">
        <v>233</v>
      </c>
      <c r="E6" s="290"/>
      <c r="F6" s="740"/>
    </row>
    <row r="7" spans="1:6" ht="12.75">
      <c r="A7" s="309" t="s">
        <v>19</v>
      </c>
      <c r="B7" s="310" t="s">
        <v>435</v>
      </c>
      <c r="C7" s="285"/>
      <c r="D7" s="310" t="s">
        <v>440</v>
      </c>
      <c r="E7" s="291"/>
      <c r="F7" s="740"/>
    </row>
    <row r="8" spans="1:6" ht="12.75" customHeight="1">
      <c r="A8" s="309" t="s">
        <v>20</v>
      </c>
      <c r="B8" s="310" t="s">
        <v>9</v>
      </c>
      <c r="C8" s="285"/>
      <c r="D8" s="310" t="s">
        <v>190</v>
      </c>
      <c r="E8" s="291"/>
      <c r="F8" s="740"/>
    </row>
    <row r="9" spans="1:6" ht="12.75" customHeight="1">
      <c r="A9" s="309" t="s">
        <v>21</v>
      </c>
      <c r="B9" s="310" t="s">
        <v>436</v>
      </c>
      <c r="C9" s="285"/>
      <c r="D9" s="310" t="s">
        <v>441</v>
      </c>
      <c r="E9" s="291"/>
      <c r="F9" s="740"/>
    </row>
    <row r="10" spans="1:6" ht="12.75" customHeight="1">
      <c r="A10" s="309" t="s">
        <v>22</v>
      </c>
      <c r="B10" s="310" t="s">
        <v>437</v>
      </c>
      <c r="C10" s="285"/>
      <c r="D10" s="310" t="s">
        <v>236</v>
      </c>
      <c r="E10" s="291"/>
      <c r="F10" s="740"/>
    </row>
    <row r="11" spans="1:6" ht="12.75" customHeight="1">
      <c r="A11" s="309" t="s">
        <v>23</v>
      </c>
      <c r="B11" s="310" t="s">
        <v>438</v>
      </c>
      <c r="C11" s="286"/>
      <c r="D11" s="39"/>
      <c r="E11" s="291"/>
      <c r="F11" s="740"/>
    </row>
    <row r="12" spans="1:6" ht="12.75" customHeight="1">
      <c r="A12" s="309" t="s">
        <v>24</v>
      </c>
      <c r="B12" s="39"/>
      <c r="C12" s="285"/>
      <c r="D12" s="39"/>
      <c r="E12" s="291"/>
      <c r="F12" s="740"/>
    </row>
    <row r="13" spans="1:6" ht="12.75" customHeight="1">
      <c r="A13" s="309" t="s">
        <v>25</v>
      </c>
      <c r="B13" s="39"/>
      <c r="C13" s="285"/>
      <c r="D13" s="39"/>
      <c r="E13" s="291"/>
      <c r="F13" s="740"/>
    </row>
    <row r="14" spans="1:6" ht="12.75" customHeight="1">
      <c r="A14" s="309" t="s">
        <v>26</v>
      </c>
      <c r="B14" s="39"/>
      <c r="C14" s="286"/>
      <c r="D14" s="39"/>
      <c r="E14" s="291"/>
      <c r="F14" s="740"/>
    </row>
    <row r="15" spans="1:6" ht="12.75">
      <c r="A15" s="309" t="s">
        <v>27</v>
      </c>
      <c r="B15" s="39"/>
      <c r="C15" s="286"/>
      <c r="D15" s="39"/>
      <c r="E15" s="291"/>
      <c r="F15" s="740"/>
    </row>
    <row r="16" spans="1:6" ht="12.75" customHeight="1" thickBot="1">
      <c r="A16" s="357" t="s">
        <v>28</v>
      </c>
      <c r="B16" s="383"/>
      <c r="C16" s="359"/>
      <c r="D16" s="358" t="s">
        <v>50</v>
      </c>
      <c r="E16" s="333"/>
      <c r="F16" s="740"/>
    </row>
    <row r="17" spans="1:6" ht="15.75" customHeight="1" thickBot="1">
      <c r="A17" s="312" t="s">
        <v>29</v>
      </c>
      <c r="B17" s="135" t="s">
        <v>451</v>
      </c>
      <c r="C17" s="288">
        <f>+C6+C8+C9+C11+C12+C13+C14+C15+C16</f>
        <v>0</v>
      </c>
      <c r="D17" s="135" t="s">
        <v>452</v>
      </c>
      <c r="E17" s="293">
        <f>+E6+E8+E10+E11+E12+E13+E14+E15+E16</f>
        <v>0</v>
      </c>
      <c r="F17" s="740"/>
    </row>
    <row r="18" spans="1:6" ht="12.75" customHeight="1">
      <c r="A18" s="307" t="s">
        <v>30</v>
      </c>
      <c r="B18" s="321" t="s">
        <v>254</v>
      </c>
      <c r="C18" s="328">
        <f>+C19+C20+C21+C22+C23</f>
        <v>0</v>
      </c>
      <c r="D18" s="315" t="s">
        <v>194</v>
      </c>
      <c r="E18" s="83"/>
      <c r="F18" s="740"/>
    </row>
    <row r="19" spans="1:6" ht="12.75" customHeight="1">
      <c r="A19" s="309" t="s">
        <v>31</v>
      </c>
      <c r="B19" s="322" t="s">
        <v>243</v>
      </c>
      <c r="C19" s="85"/>
      <c r="D19" s="315" t="s">
        <v>197</v>
      </c>
      <c r="E19" s="86"/>
      <c r="F19" s="740"/>
    </row>
    <row r="20" spans="1:6" ht="12.75" customHeight="1">
      <c r="A20" s="307" t="s">
        <v>32</v>
      </c>
      <c r="B20" s="322" t="s">
        <v>244</v>
      </c>
      <c r="C20" s="85"/>
      <c r="D20" s="315" t="s">
        <v>159</v>
      </c>
      <c r="E20" s="86"/>
      <c r="F20" s="740"/>
    </row>
    <row r="21" spans="1:6" ht="12.75" customHeight="1">
      <c r="A21" s="309" t="s">
        <v>33</v>
      </c>
      <c r="B21" s="322" t="s">
        <v>245</v>
      </c>
      <c r="C21" s="85"/>
      <c r="D21" s="315" t="s">
        <v>160</v>
      </c>
      <c r="E21" s="86"/>
      <c r="F21" s="740"/>
    </row>
    <row r="22" spans="1:6" ht="12.75" customHeight="1">
      <c r="A22" s="307" t="s">
        <v>34</v>
      </c>
      <c r="B22" s="322" t="s">
        <v>246</v>
      </c>
      <c r="C22" s="85"/>
      <c r="D22" s="314" t="s">
        <v>240</v>
      </c>
      <c r="E22" s="86"/>
      <c r="F22" s="740"/>
    </row>
    <row r="23" spans="1:6" ht="12.75" customHeight="1">
      <c r="A23" s="309" t="s">
        <v>35</v>
      </c>
      <c r="B23" s="323" t="s">
        <v>247</v>
      </c>
      <c r="C23" s="85"/>
      <c r="D23" s="315" t="s">
        <v>198</v>
      </c>
      <c r="E23" s="86"/>
      <c r="F23" s="740"/>
    </row>
    <row r="24" spans="1:6" ht="12.75" customHeight="1">
      <c r="A24" s="307" t="s">
        <v>36</v>
      </c>
      <c r="B24" s="324" t="s">
        <v>248</v>
      </c>
      <c r="C24" s="317">
        <f>+C25+C26+C27+C28+C29</f>
        <v>0</v>
      </c>
      <c r="D24" s="325" t="s">
        <v>196</v>
      </c>
      <c r="E24" s="86"/>
      <c r="F24" s="740"/>
    </row>
    <row r="25" spans="1:6" ht="12.75" customHeight="1">
      <c r="A25" s="309" t="s">
        <v>37</v>
      </c>
      <c r="B25" s="323" t="s">
        <v>249</v>
      </c>
      <c r="C25" s="85"/>
      <c r="D25" s="325" t="s">
        <v>442</v>
      </c>
      <c r="E25" s="86"/>
      <c r="F25" s="740"/>
    </row>
    <row r="26" spans="1:6" ht="12.75" customHeight="1">
      <c r="A26" s="307" t="s">
        <v>38</v>
      </c>
      <c r="B26" s="323" t="s">
        <v>250</v>
      </c>
      <c r="C26" s="85"/>
      <c r="D26" s="320"/>
      <c r="E26" s="86"/>
      <c r="F26" s="740"/>
    </row>
    <row r="27" spans="1:6" ht="12.75" customHeight="1">
      <c r="A27" s="309" t="s">
        <v>39</v>
      </c>
      <c r="B27" s="322" t="s">
        <v>251</v>
      </c>
      <c r="C27" s="85"/>
      <c r="D27" s="132"/>
      <c r="E27" s="86"/>
      <c r="F27" s="740"/>
    </row>
    <row r="28" spans="1:6" ht="12.75" customHeight="1">
      <c r="A28" s="307" t="s">
        <v>40</v>
      </c>
      <c r="B28" s="326" t="s">
        <v>252</v>
      </c>
      <c r="C28" s="85"/>
      <c r="D28" s="39"/>
      <c r="E28" s="86"/>
      <c r="F28" s="740"/>
    </row>
    <row r="29" spans="1:6" ht="12.75" customHeight="1" thickBot="1">
      <c r="A29" s="309" t="s">
        <v>41</v>
      </c>
      <c r="B29" s="327" t="s">
        <v>253</v>
      </c>
      <c r="C29" s="85"/>
      <c r="D29" s="132"/>
      <c r="E29" s="86"/>
      <c r="F29" s="740"/>
    </row>
    <row r="30" spans="1:6" ht="21.75" customHeight="1" thickBot="1">
      <c r="A30" s="312" t="s">
        <v>42</v>
      </c>
      <c r="B30" s="135" t="s">
        <v>439</v>
      </c>
      <c r="C30" s="288">
        <f>+C18+C24</f>
        <v>0</v>
      </c>
      <c r="D30" s="135" t="s">
        <v>443</v>
      </c>
      <c r="E30" s="293">
        <f>SUM(E18:E29)</f>
        <v>0</v>
      </c>
      <c r="F30" s="740"/>
    </row>
    <row r="31" spans="1:6" ht="13.5" thickBot="1">
      <c r="A31" s="312" t="s">
        <v>43</v>
      </c>
      <c r="B31" s="318" t="s">
        <v>444</v>
      </c>
      <c r="C31" s="319">
        <f>+C17+C30</f>
        <v>0</v>
      </c>
      <c r="D31" s="318" t="s">
        <v>445</v>
      </c>
      <c r="E31" s="319">
        <f>+E17+E30</f>
        <v>0</v>
      </c>
      <c r="F31" s="740"/>
    </row>
    <row r="32" spans="1:6" ht="13.5" thickBot="1">
      <c r="A32" s="312" t="s">
        <v>44</v>
      </c>
      <c r="B32" s="318" t="s">
        <v>172</v>
      </c>
      <c r="C32" s="319" t="str">
        <f>IF(C17-E17&lt;0,E17-C17,"-")</f>
        <v>-</v>
      </c>
      <c r="D32" s="318" t="s">
        <v>173</v>
      </c>
      <c r="E32" s="319" t="str">
        <f>IF(C17-E17&gt;0,C17-E17,"-")</f>
        <v>-</v>
      </c>
      <c r="F32" s="740"/>
    </row>
    <row r="33" spans="1:6" ht="13.5" thickBot="1">
      <c r="A33" s="312" t="s">
        <v>45</v>
      </c>
      <c r="B33" s="318" t="s">
        <v>241</v>
      </c>
      <c r="C33" s="319" t="str">
        <f>IF(C17+C18-E31&lt;0,E31-(C17+C18),"-")</f>
        <v>-</v>
      </c>
      <c r="D33" s="318" t="s">
        <v>242</v>
      </c>
      <c r="E33" s="319" t="str">
        <f>IF(C17+C18-E31&gt;0,C17+C18-E31,"-")</f>
        <v>-</v>
      </c>
      <c r="F33" s="740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C3" sqref="C3:E3"/>
    </sheetView>
  </sheetViews>
  <sheetFormatPr defaultColWidth="9.00390625" defaultRowHeight="12.75"/>
  <cols>
    <col min="1" max="1" width="5.625" style="143" customWidth="1"/>
    <col min="2" max="2" width="35.625" style="143" customWidth="1"/>
    <col min="3" max="6" width="14.00390625" style="143" customWidth="1"/>
    <col min="7" max="16384" width="9.375" style="143" customWidth="1"/>
  </cols>
  <sheetData>
    <row r="1" spans="1:6" ht="33" customHeight="1">
      <c r="A1" s="744" t="s">
        <v>533</v>
      </c>
      <c r="B1" s="744"/>
      <c r="C1" s="744"/>
      <c r="D1" s="744"/>
      <c r="E1" s="744"/>
      <c r="F1" s="744"/>
    </row>
    <row r="2" spans="1:7" ht="15.75" customHeight="1" thickBot="1">
      <c r="A2" s="144"/>
      <c r="B2" s="144"/>
      <c r="C2" s="745"/>
      <c r="D2" s="745"/>
      <c r="E2" s="752" t="s">
        <v>54</v>
      </c>
      <c r="F2" s="752"/>
      <c r="G2" s="151"/>
    </row>
    <row r="3" spans="1:6" ht="63" customHeight="1">
      <c r="A3" s="748" t="s">
        <v>16</v>
      </c>
      <c r="B3" s="750" t="s">
        <v>201</v>
      </c>
      <c r="C3" s="750" t="s">
        <v>260</v>
      </c>
      <c r="D3" s="750"/>
      <c r="E3" s="750"/>
      <c r="F3" s="746" t="s">
        <v>256</v>
      </c>
    </row>
    <row r="4" spans="1:6" ht="15.75" thickBot="1">
      <c r="A4" s="749"/>
      <c r="B4" s="751"/>
      <c r="C4" s="146" t="s">
        <v>255</v>
      </c>
      <c r="D4" s="146" t="s">
        <v>446</v>
      </c>
      <c r="E4" s="146" t="s">
        <v>559</v>
      </c>
      <c r="F4" s="747"/>
    </row>
    <row r="5" spans="1:6" ht="15.75" thickBot="1">
      <c r="A5" s="148">
        <v>1</v>
      </c>
      <c r="B5" s="149">
        <v>2</v>
      </c>
      <c r="C5" s="149">
        <v>3</v>
      </c>
      <c r="D5" s="149">
        <v>4</v>
      </c>
      <c r="E5" s="149">
        <v>5</v>
      </c>
      <c r="F5" s="150">
        <v>6</v>
      </c>
    </row>
    <row r="6" spans="1:6" ht="15">
      <c r="A6" s="147" t="s">
        <v>18</v>
      </c>
      <c r="B6" s="169" t="s">
        <v>470</v>
      </c>
      <c r="C6" s="170"/>
      <c r="D6" s="170"/>
      <c r="E6" s="170"/>
      <c r="F6" s="154">
        <f>SUM(C6:E6)</f>
        <v>0</v>
      </c>
    </row>
    <row r="7" spans="1:6" ht="15">
      <c r="A7" s="145" t="s">
        <v>19</v>
      </c>
      <c r="B7" s="171"/>
      <c r="C7" s="172"/>
      <c r="D7" s="172"/>
      <c r="E7" s="172"/>
      <c r="F7" s="155">
        <f>SUM(C7:E7)</f>
        <v>0</v>
      </c>
    </row>
    <row r="8" spans="1:6" ht="15">
      <c r="A8" s="145" t="s">
        <v>20</v>
      </c>
      <c r="B8" s="171"/>
      <c r="C8" s="172"/>
      <c r="D8" s="172"/>
      <c r="E8" s="172"/>
      <c r="F8" s="155">
        <f>SUM(C8:E8)</f>
        <v>0</v>
      </c>
    </row>
    <row r="9" spans="1:6" ht="15">
      <c r="A9" s="145" t="s">
        <v>21</v>
      </c>
      <c r="B9" s="171"/>
      <c r="C9" s="172"/>
      <c r="D9" s="172"/>
      <c r="E9" s="172"/>
      <c r="F9" s="155">
        <f>SUM(C9:E9)</f>
        <v>0</v>
      </c>
    </row>
    <row r="10" spans="1:6" ht="15.75" thickBot="1">
      <c r="A10" s="152" t="s">
        <v>22</v>
      </c>
      <c r="B10" s="173"/>
      <c r="C10" s="174"/>
      <c r="D10" s="174"/>
      <c r="E10" s="174"/>
      <c r="F10" s="155">
        <f>SUM(C10:E10)</f>
        <v>0</v>
      </c>
    </row>
    <row r="11" spans="1:6" s="407" customFormat="1" ht="15" thickBot="1">
      <c r="A11" s="404" t="s">
        <v>23</v>
      </c>
      <c r="B11" s="153" t="s">
        <v>202</v>
      </c>
      <c r="C11" s="405">
        <f>SUM(C6:C10)</f>
        <v>0</v>
      </c>
      <c r="D11" s="405">
        <f>SUM(D6:D10)</f>
        <v>0</v>
      </c>
      <c r="E11" s="405">
        <f>SUM(E6:E10)</f>
        <v>0</v>
      </c>
      <c r="F11" s="406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5/2017. (III.14.)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C5" sqref="C5"/>
    </sheetView>
  </sheetViews>
  <sheetFormatPr defaultColWidth="9.00390625" defaultRowHeight="12.75"/>
  <cols>
    <col min="1" max="1" width="5.625" style="143" customWidth="1"/>
    <col min="2" max="2" width="68.50390625" style="143" customWidth="1"/>
    <col min="3" max="3" width="19.50390625" style="143" customWidth="1"/>
    <col min="4" max="16384" width="9.375" style="143" customWidth="1"/>
  </cols>
  <sheetData>
    <row r="1" spans="1:3" ht="33" customHeight="1">
      <c r="A1" s="744" t="s">
        <v>534</v>
      </c>
      <c r="B1" s="744"/>
      <c r="C1" s="744"/>
    </row>
    <row r="2" spans="1:4" ht="15.75" customHeight="1" thickBot="1">
      <c r="A2" s="144"/>
      <c r="B2" s="144"/>
      <c r="C2" s="156" t="s">
        <v>54</v>
      </c>
      <c r="D2" s="151"/>
    </row>
    <row r="3" spans="1:3" ht="26.25" customHeight="1" thickBot="1">
      <c r="A3" s="175" t="s">
        <v>16</v>
      </c>
      <c r="B3" s="176" t="s">
        <v>199</v>
      </c>
      <c r="C3" s="177" t="s">
        <v>558</v>
      </c>
    </row>
    <row r="4" spans="1:3" ht="15.75" thickBot="1">
      <c r="A4" s="178">
        <v>1</v>
      </c>
      <c r="B4" s="179">
        <v>2</v>
      </c>
      <c r="C4" s="180">
        <v>3</v>
      </c>
    </row>
    <row r="5" spans="1:3" ht="15">
      <c r="A5" s="181" t="s">
        <v>18</v>
      </c>
      <c r="B5" s="332" t="s">
        <v>57</v>
      </c>
      <c r="C5" s="329">
        <v>1981497</v>
      </c>
    </row>
    <row r="6" spans="1:3" ht="24.75">
      <c r="A6" s="182" t="s">
        <v>19</v>
      </c>
      <c r="B6" s="351" t="s">
        <v>257</v>
      </c>
      <c r="C6" s="330"/>
    </row>
    <row r="7" spans="1:3" ht="15">
      <c r="A7" s="182" t="s">
        <v>20</v>
      </c>
      <c r="B7" s="352" t="s">
        <v>465</v>
      </c>
      <c r="C7" s="330"/>
    </row>
    <row r="8" spans="1:3" ht="24.75">
      <c r="A8" s="182" t="s">
        <v>21</v>
      </c>
      <c r="B8" s="352" t="s">
        <v>259</v>
      </c>
      <c r="C8" s="330"/>
    </row>
    <row r="9" spans="1:3" ht="15">
      <c r="A9" s="183" t="s">
        <v>22</v>
      </c>
      <c r="B9" s="352" t="s">
        <v>258</v>
      </c>
      <c r="C9" s="331"/>
    </row>
    <row r="10" spans="1:3" ht="15.75" thickBot="1">
      <c r="A10" s="182" t="s">
        <v>23</v>
      </c>
      <c r="B10" s="353" t="s">
        <v>200</v>
      </c>
      <c r="C10" s="330"/>
    </row>
    <row r="11" spans="1:3" ht="15.75" thickBot="1">
      <c r="A11" s="753" t="s">
        <v>203</v>
      </c>
      <c r="B11" s="754"/>
      <c r="C11" s="184">
        <f>SUM(C5:C10)</f>
        <v>1981497</v>
      </c>
    </row>
    <row r="12" spans="1:3" ht="23.25" customHeight="1">
      <c r="A12" s="755" t="s">
        <v>230</v>
      </c>
      <c r="B12" s="755"/>
      <c r="C12" s="755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5/2017
. (III.14.)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B12" sqref="B12"/>
    </sheetView>
  </sheetViews>
  <sheetFormatPr defaultColWidth="9.00390625" defaultRowHeight="12.75"/>
  <cols>
    <col min="1" max="1" width="5.625" style="143" customWidth="1"/>
    <col min="2" max="2" width="66.875" style="143" customWidth="1"/>
    <col min="3" max="3" width="27.00390625" style="143" customWidth="1"/>
    <col min="4" max="16384" width="9.375" style="143" customWidth="1"/>
  </cols>
  <sheetData>
    <row r="1" spans="1:3" ht="33" customHeight="1">
      <c r="A1" s="744" t="s">
        <v>560</v>
      </c>
      <c r="B1" s="744"/>
      <c r="C1" s="744"/>
    </row>
    <row r="2" spans="1:4" ht="15.75" customHeight="1" thickBot="1">
      <c r="A2" s="144"/>
      <c r="B2" s="144"/>
      <c r="C2" s="156" t="s">
        <v>54</v>
      </c>
      <c r="D2" s="151"/>
    </row>
    <row r="3" spans="1:3" ht="26.25" customHeight="1" thickBot="1">
      <c r="A3" s="175" t="s">
        <v>16</v>
      </c>
      <c r="B3" s="176" t="s">
        <v>204</v>
      </c>
      <c r="C3" s="177" t="s">
        <v>229</v>
      </c>
    </row>
    <row r="4" spans="1:3" ht="15.75" thickBot="1">
      <c r="A4" s="178">
        <v>1</v>
      </c>
      <c r="B4" s="179">
        <v>2</v>
      </c>
      <c r="C4" s="180">
        <v>3</v>
      </c>
    </row>
    <row r="5" spans="1:3" ht="15">
      <c r="A5" s="181" t="s">
        <v>18</v>
      </c>
      <c r="B5" s="188" t="s">
        <v>470</v>
      </c>
      <c r="C5" s="185"/>
    </row>
    <row r="6" spans="1:3" ht="15">
      <c r="A6" s="182" t="s">
        <v>19</v>
      </c>
      <c r="B6" s="189"/>
      <c r="C6" s="186"/>
    </row>
    <row r="7" spans="1:3" ht="15.75" thickBot="1">
      <c r="A7" s="183" t="s">
        <v>20</v>
      </c>
      <c r="B7" s="190"/>
      <c r="C7" s="187"/>
    </row>
    <row r="8" spans="1:3" s="407" customFormat="1" ht="17.25" customHeight="1" thickBot="1">
      <c r="A8" s="408" t="s">
        <v>21</v>
      </c>
      <c r="B8" s="136" t="s">
        <v>205</v>
      </c>
      <c r="C8" s="184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5/2017. (III.14.)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26"/>
  <sheetViews>
    <sheetView view="pageLayout" workbookViewId="0" topLeftCell="A1">
      <selection activeCell="G28" sqref="G28"/>
    </sheetView>
  </sheetViews>
  <sheetFormatPr defaultColWidth="9.00390625" defaultRowHeight="12.75"/>
  <cols>
    <col min="1" max="1" width="47.125" style="36" customWidth="1"/>
    <col min="2" max="2" width="15.625" style="35" customWidth="1"/>
    <col min="3" max="5" width="16.375" style="35" customWidth="1"/>
    <col min="6" max="6" width="18.00390625" style="35" customWidth="1"/>
    <col min="7" max="7" width="16.625" style="35" customWidth="1"/>
    <col min="8" max="8" width="18.875" style="50" customWidth="1"/>
    <col min="9" max="10" width="12.875" style="35" customWidth="1"/>
    <col min="11" max="11" width="13.875" style="35" customWidth="1"/>
    <col min="12" max="16384" width="9.375" style="35" customWidth="1"/>
  </cols>
  <sheetData>
    <row r="1" spans="1:8" ht="25.5" customHeight="1">
      <c r="A1" s="756" t="s">
        <v>0</v>
      </c>
      <c r="B1" s="756"/>
      <c r="C1" s="756"/>
      <c r="D1" s="756"/>
      <c r="E1" s="756"/>
      <c r="F1" s="756"/>
      <c r="G1" s="756"/>
      <c r="H1" s="756"/>
    </row>
    <row r="2" spans="1:8" ht="22.5" customHeight="1" thickBot="1">
      <c r="A2" s="193"/>
      <c r="B2" s="50"/>
      <c r="C2" s="50"/>
      <c r="D2" s="50"/>
      <c r="E2" s="50"/>
      <c r="F2" s="50"/>
      <c r="G2" s="50"/>
      <c r="H2" s="45" t="s">
        <v>61</v>
      </c>
    </row>
    <row r="3" spans="1:8" s="38" customFormat="1" ht="44.25" customHeight="1" thickBot="1">
      <c r="A3" s="194" t="s">
        <v>65</v>
      </c>
      <c r="B3" s="195" t="s">
        <v>66</v>
      </c>
      <c r="C3" s="195" t="s">
        <v>67</v>
      </c>
      <c r="D3" s="195" t="s">
        <v>136</v>
      </c>
      <c r="E3" s="195" t="s">
        <v>467</v>
      </c>
      <c r="F3" s="195" t="s">
        <v>535</v>
      </c>
      <c r="G3" s="195" t="s">
        <v>532</v>
      </c>
      <c r="H3" s="46" t="s">
        <v>536</v>
      </c>
    </row>
    <row r="4" spans="1:8" s="50" customFormat="1" ht="12" customHeight="1" thickBot="1">
      <c r="A4" s="47">
        <v>1</v>
      </c>
      <c r="B4" s="48">
        <v>2</v>
      </c>
      <c r="C4" s="48">
        <v>3</v>
      </c>
      <c r="D4" s="48"/>
      <c r="E4" s="48"/>
      <c r="F4" s="48">
        <v>4</v>
      </c>
      <c r="G4" s="48">
        <v>5</v>
      </c>
      <c r="H4" s="49" t="s">
        <v>86</v>
      </c>
    </row>
    <row r="5" spans="1:8" ht="18" customHeight="1">
      <c r="A5" s="409"/>
      <c r="B5" s="19"/>
      <c r="C5" s="411"/>
      <c r="D5" s="411"/>
      <c r="E5" s="411"/>
      <c r="F5" s="19"/>
      <c r="G5" s="19"/>
      <c r="H5" s="51">
        <f aca="true" t="shared" si="0" ref="H5:H23">B5-F5-G5</f>
        <v>0</v>
      </c>
    </row>
    <row r="6" spans="1:8" ht="18" customHeight="1">
      <c r="A6" s="409"/>
      <c r="B6" s="19"/>
      <c r="C6" s="411"/>
      <c r="D6" s="411"/>
      <c r="E6" s="411"/>
      <c r="F6" s="19"/>
      <c r="G6" s="19"/>
      <c r="H6" s="51">
        <f t="shared" si="0"/>
        <v>0</v>
      </c>
    </row>
    <row r="7" spans="1:8" ht="15.75" customHeight="1">
      <c r="A7" s="409"/>
      <c r="B7" s="19"/>
      <c r="C7" s="411"/>
      <c r="D7" s="411"/>
      <c r="E7" s="411"/>
      <c r="F7" s="19"/>
      <c r="G7" s="19"/>
      <c r="H7" s="51">
        <f t="shared" si="0"/>
        <v>0</v>
      </c>
    </row>
    <row r="8" spans="1:8" ht="15.75" customHeight="1">
      <c r="A8" s="410"/>
      <c r="B8" s="19"/>
      <c r="C8" s="411"/>
      <c r="D8" s="411"/>
      <c r="E8" s="411"/>
      <c r="F8" s="19"/>
      <c r="G8" s="19"/>
      <c r="H8" s="51">
        <f t="shared" si="0"/>
        <v>0</v>
      </c>
    </row>
    <row r="9" spans="1:8" ht="15.75" customHeight="1">
      <c r="A9" s="409"/>
      <c r="B9" s="19"/>
      <c r="C9" s="411"/>
      <c r="D9" s="411"/>
      <c r="E9" s="411"/>
      <c r="F9" s="19"/>
      <c r="G9" s="19"/>
      <c r="H9" s="51">
        <f t="shared" si="0"/>
        <v>0</v>
      </c>
    </row>
    <row r="10" spans="1:8" ht="15.75" customHeight="1">
      <c r="A10" s="410"/>
      <c r="B10" s="19"/>
      <c r="C10" s="411"/>
      <c r="D10" s="411"/>
      <c r="E10" s="411"/>
      <c r="F10" s="19"/>
      <c r="G10" s="19"/>
      <c r="H10" s="51">
        <f t="shared" si="0"/>
        <v>0</v>
      </c>
    </row>
    <row r="11" spans="1:8" ht="15.75" customHeight="1">
      <c r="A11" s="409"/>
      <c r="B11" s="19"/>
      <c r="C11" s="411"/>
      <c r="D11" s="411"/>
      <c r="E11" s="411"/>
      <c r="F11" s="19"/>
      <c r="G11" s="19"/>
      <c r="H11" s="51">
        <f t="shared" si="0"/>
        <v>0</v>
      </c>
    </row>
    <row r="12" spans="1:8" ht="15.75" customHeight="1">
      <c r="A12" s="409"/>
      <c r="B12" s="19"/>
      <c r="C12" s="411"/>
      <c r="D12" s="411"/>
      <c r="E12" s="411"/>
      <c r="F12" s="19"/>
      <c r="G12" s="19"/>
      <c r="H12" s="51">
        <f t="shared" si="0"/>
        <v>0</v>
      </c>
    </row>
    <row r="13" spans="1:8" ht="15.75" customHeight="1">
      <c r="A13" s="409"/>
      <c r="B13" s="19"/>
      <c r="C13" s="411"/>
      <c r="D13" s="411"/>
      <c r="E13" s="411"/>
      <c r="F13" s="19"/>
      <c r="G13" s="19"/>
      <c r="H13" s="51">
        <f t="shared" si="0"/>
        <v>0</v>
      </c>
    </row>
    <row r="14" spans="1:8" ht="15.75" customHeight="1">
      <c r="A14" s="409"/>
      <c r="B14" s="19"/>
      <c r="C14" s="411"/>
      <c r="D14" s="411"/>
      <c r="E14" s="411"/>
      <c r="F14" s="19"/>
      <c r="G14" s="19"/>
      <c r="H14" s="51">
        <f t="shared" si="0"/>
        <v>0</v>
      </c>
    </row>
    <row r="15" spans="1:8" ht="15.75" customHeight="1">
      <c r="A15" s="409"/>
      <c r="B15" s="19"/>
      <c r="C15" s="411"/>
      <c r="D15" s="411"/>
      <c r="E15" s="411"/>
      <c r="F15" s="19"/>
      <c r="G15" s="19"/>
      <c r="H15" s="51">
        <f t="shared" si="0"/>
        <v>0</v>
      </c>
    </row>
    <row r="16" spans="1:8" ht="15.75" customHeight="1">
      <c r="A16" s="409"/>
      <c r="B16" s="19"/>
      <c r="C16" s="411"/>
      <c r="D16" s="411"/>
      <c r="E16" s="411"/>
      <c r="F16" s="19"/>
      <c r="G16" s="19"/>
      <c r="H16" s="51">
        <f t="shared" si="0"/>
        <v>0</v>
      </c>
    </row>
    <row r="17" spans="1:8" ht="15.75" customHeight="1">
      <c r="A17" s="409"/>
      <c r="B17" s="19"/>
      <c r="C17" s="411"/>
      <c r="D17" s="411"/>
      <c r="E17" s="411"/>
      <c r="F17" s="19"/>
      <c r="G17" s="19"/>
      <c r="H17" s="51">
        <f t="shared" si="0"/>
        <v>0</v>
      </c>
    </row>
    <row r="18" spans="1:8" ht="15.75" customHeight="1">
      <c r="A18" s="409"/>
      <c r="B18" s="19"/>
      <c r="C18" s="411"/>
      <c r="D18" s="411"/>
      <c r="E18" s="411"/>
      <c r="F18" s="19"/>
      <c r="G18" s="19"/>
      <c r="H18" s="51">
        <f t="shared" si="0"/>
        <v>0</v>
      </c>
    </row>
    <row r="19" spans="1:8" ht="15.75" customHeight="1">
      <c r="A19" s="409"/>
      <c r="B19" s="19"/>
      <c r="C19" s="411"/>
      <c r="D19" s="411"/>
      <c r="E19" s="411"/>
      <c r="F19" s="19"/>
      <c r="G19" s="19"/>
      <c r="H19" s="51">
        <f t="shared" si="0"/>
        <v>0</v>
      </c>
    </row>
    <row r="20" spans="1:8" ht="15.75" customHeight="1">
      <c r="A20" s="409"/>
      <c r="B20" s="19"/>
      <c r="C20" s="411"/>
      <c r="D20" s="411"/>
      <c r="E20" s="411"/>
      <c r="F20" s="19"/>
      <c r="G20" s="19"/>
      <c r="H20" s="51">
        <f t="shared" si="0"/>
        <v>0</v>
      </c>
    </row>
    <row r="21" spans="1:8" ht="15.75" customHeight="1">
      <c r="A21" s="409"/>
      <c r="B21" s="19"/>
      <c r="C21" s="411"/>
      <c r="D21" s="411"/>
      <c r="E21" s="411"/>
      <c r="F21" s="19"/>
      <c r="G21" s="19"/>
      <c r="H21" s="51">
        <f t="shared" si="0"/>
        <v>0</v>
      </c>
    </row>
    <row r="22" spans="1:8" ht="15.75" customHeight="1">
      <c r="A22" s="409"/>
      <c r="B22" s="19"/>
      <c r="C22" s="411"/>
      <c r="D22" s="411"/>
      <c r="E22" s="411"/>
      <c r="F22" s="19"/>
      <c r="G22" s="19"/>
      <c r="H22" s="51">
        <f t="shared" si="0"/>
        <v>0</v>
      </c>
    </row>
    <row r="23" spans="1:8" ht="15.75" customHeight="1" thickBot="1">
      <c r="A23" s="52"/>
      <c r="B23" s="20"/>
      <c r="C23" s="412"/>
      <c r="D23" s="412"/>
      <c r="E23" s="412"/>
      <c r="F23" s="20"/>
      <c r="G23" s="20"/>
      <c r="H23" s="53">
        <f t="shared" si="0"/>
        <v>0</v>
      </c>
    </row>
    <row r="24" spans="1:8" s="56" customFormat="1" ht="18" customHeight="1" thickBot="1">
      <c r="A24" s="196" t="s">
        <v>64</v>
      </c>
      <c r="B24" s="54">
        <f>SUM(B5:B23)</f>
        <v>0</v>
      </c>
      <c r="C24" s="54">
        <f>SUM(C5:C23)</f>
        <v>0</v>
      </c>
      <c r="D24" s="54">
        <v>15000</v>
      </c>
      <c r="E24" s="54"/>
      <c r="F24" s="54">
        <f>SUM(F5:F23)</f>
        <v>0</v>
      </c>
      <c r="G24" s="54">
        <f>SUM(G5:G23)</f>
        <v>0</v>
      </c>
      <c r="H24" s="55">
        <f>SUM(H5:H23)</f>
        <v>0</v>
      </c>
    </row>
    <row r="26" ht="12.75">
      <c r="D26" s="35">
        <f>SUM(D5:D13)</f>
        <v>0</v>
      </c>
    </row>
  </sheetData>
  <sheetProtection/>
  <mergeCells count="1">
    <mergeCell ref="A1:H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87" r:id="rId1"/>
  <headerFooter alignWithMargins="0">
    <oddHeader>&amp;R&amp;"Times New Roman CE,Félkövér dőlt"&amp;11 6. melléklet a 5/2017. (III.14.)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24"/>
  <sheetViews>
    <sheetView view="pageLayout" workbookViewId="0" topLeftCell="A1">
      <selection activeCell="F3" sqref="F3"/>
    </sheetView>
  </sheetViews>
  <sheetFormatPr defaultColWidth="9.00390625" defaultRowHeight="12.75"/>
  <cols>
    <col min="1" max="1" width="60.625" style="36" customWidth="1"/>
    <col min="2" max="2" width="15.625" style="35" customWidth="1"/>
    <col min="3" max="5" width="16.375" style="35" customWidth="1"/>
    <col min="6" max="6" width="18.00390625" style="35" customWidth="1"/>
    <col min="7" max="7" width="16.625" style="35" customWidth="1"/>
    <col min="8" max="8" width="18.875" style="35" customWidth="1"/>
    <col min="9" max="10" width="12.875" style="35" customWidth="1"/>
    <col min="11" max="11" width="13.875" style="35" customWidth="1"/>
    <col min="12" max="16384" width="9.375" style="35" customWidth="1"/>
  </cols>
  <sheetData>
    <row r="1" spans="1:8" ht="24.75" customHeight="1">
      <c r="A1" s="756" t="s">
        <v>1</v>
      </c>
      <c r="B1" s="756"/>
      <c r="C1" s="756"/>
      <c r="D1" s="756"/>
      <c r="E1" s="756"/>
      <c r="F1" s="756"/>
      <c r="G1" s="756"/>
      <c r="H1" s="756"/>
    </row>
    <row r="2" spans="1:8" ht="23.25" customHeight="1" thickBot="1">
      <c r="A2" s="193"/>
      <c r="B2" s="50"/>
      <c r="C2" s="50"/>
      <c r="D2" s="50"/>
      <c r="E2" s="50"/>
      <c r="F2" s="50"/>
      <c r="G2" s="50"/>
      <c r="H2" s="45" t="s">
        <v>61</v>
      </c>
    </row>
    <row r="3" spans="1:8" s="38" customFormat="1" ht="48.75" customHeight="1" thickBot="1">
      <c r="A3" s="194" t="s">
        <v>68</v>
      </c>
      <c r="B3" s="195" t="s">
        <v>66</v>
      </c>
      <c r="C3" s="195" t="s">
        <v>67</v>
      </c>
      <c r="D3" s="195" t="s">
        <v>136</v>
      </c>
      <c r="E3" s="195" t="s">
        <v>468</v>
      </c>
      <c r="F3" s="195" t="s">
        <v>535</v>
      </c>
      <c r="G3" s="195" t="s">
        <v>532</v>
      </c>
      <c r="H3" s="46" t="s">
        <v>537</v>
      </c>
    </row>
    <row r="4" spans="1:8" s="50" customFormat="1" ht="15" customHeight="1" thickBot="1">
      <c r="A4" s="47">
        <v>1</v>
      </c>
      <c r="B4" s="48">
        <v>2</v>
      </c>
      <c r="C4" s="48">
        <v>3</v>
      </c>
      <c r="D4" s="48"/>
      <c r="E4" s="48"/>
      <c r="F4" s="48">
        <v>4</v>
      </c>
      <c r="G4" s="48">
        <v>5</v>
      </c>
      <c r="H4" s="49">
        <v>6</v>
      </c>
    </row>
    <row r="5" spans="1:8" ht="15.75" customHeight="1">
      <c r="A5"/>
      <c r="B5" s="58"/>
      <c r="C5" s="413"/>
      <c r="D5" s="413"/>
      <c r="E5" s="413"/>
      <c r="F5" s="58"/>
      <c r="G5" s="58"/>
      <c r="H5" s="59">
        <f aca="true" t="shared" si="0" ref="H5:H23">B5-F5-G5</f>
        <v>0</v>
      </c>
    </row>
    <row r="6" spans="1:8" ht="15" customHeight="1">
      <c r="A6" s="612"/>
      <c r="B6" s="58"/>
      <c r="C6" s="413"/>
      <c r="D6" s="413"/>
      <c r="E6" s="413"/>
      <c r="F6" s="58"/>
      <c r="G6" s="58"/>
      <c r="H6" s="59">
        <f t="shared" si="0"/>
        <v>0</v>
      </c>
    </row>
    <row r="7" spans="1:8" ht="15.75" customHeight="1">
      <c r="A7" s="612"/>
      <c r="B7" s="58"/>
      <c r="C7" s="413"/>
      <c r="D7" s="413"/>
      <c r="E7" s="413"/>
      <c r="F7" s="58"/>
      <c r="G7" s="58"/>
      <c r="H7" s="59">
        <f t="shared" si="0"/>
        <v>0</v>
      </c>
    </row>
    <row r="8" spans="1:8" ht="15.75" customHeight="1">
      <c r="A8" s="612"/>
      <c r="B8" s="58"/>
      <c r="C8" s="413"/>
      <c r="D8" s="413"/>
      <c r="E8" s="413"/>
      <c r="F8" s="58"/>
      <c r="G8" s="58"/>
      <c r="H8" s="59">
        <f t="shared" si="0"/>
        <v>0</v>
      </c>
    </row>
    <row r="9" spans="1:8" ht="15.75" customHeight="1">
      <c r="A9" s="612"/>
      <c r="B9" s="58"/>
      <c r="C9" s="413"/>
      <c r="D9" s="413"/>
      <c r="E9" s="413"/>
      <c r="F9" s="58"/>
      <c r="G9" s="58"/>
      <c r="H9" s="59">
        <f t="shared" si="0"/>
        <v>0</v>
      </c>
    </row>
    <row r="10" spans="1:8" ht="15.75" customHeight="1">
      <c r="A10" s="57"/>
      <c r="B10" s="58"/>
      <c r="C10" s="413"/>
      <c r="D10" s="413"/>
      <c r="E10" s="413"/>
      <c r="F10" s="58"/>
      <c r="G10" s="58"/>
      <c r="H10" s="59">
        <f t="shared" si="0"/>
        <v>0</v>
      </c>
    </row>
    <row r="11" spans="1:8" ht="15.75" customHeight="1">
      <c r="A11" s="57"/>
      <c r="B11" s="58"/>
      <c r="C11" s="413"/>
      <c r="D11" s="413"/>
      <c r="E11" s="413"/>
      <c r="F11" s="58"/>
      <c r="G11" s="58"/>
      <c r="H11" s="59">
        <f t="shared" si="0"/>
        <v>0</v>
      </c>
    </row>
    <row r="12" spans="1:8" ht="15.75" customHeight="1">
      <c r="A12" s="57"/>
      <c r="B12" s="58"/>
      <c r="C12" s="413"/>
      <c r="D12" s="413"/>
      <c r="E12" s="413"/>
      <c r="F12" s="58"/>
      <c r="G12" s="58"/>
      <c r="H12" s="59">
        <f t="shared" si="0"/>
        <v>0</v>
      </c>
    </row>
    <row r="13" spans="1:8" ht="15.75" customHeight="1">
      <c r="A13" s="57"/>
      <c r="B13" s="58"/>
      <c r="C13" s="413"/>
      <c r="D13" s="413"/>
      <c r="E13" s="413"/>
      <c r="F13" s="58"/>
      <c r="G13" s="58"/>
      <c r="H13" s="59">
        <f t="shared" si="0"/>
        <v>0</v>
      </c>
    </row>
    <row r="14" spans="1:8" ht="15.75" customHeight="1">
      <c r="A14" s="57"/>
      <c r="B14" s="58"/>
      <c r="C14" s="413"/>
      <c r="D14" s="413"/>
      <c r="E14" s="413"/>
      <c r="F14" s="58"/>
      <c r="G14" s="58"/>
      <c r="H14" s="59">
        <f t="shared" si="0"/>
        <v>0</v>
      </c>
    </row>
    <row r="15" spans="1:8" ht="15.75" customHeight="1">
      <c r="A15" s="57"/>
      <c r="B15" s="58"/>
      <c r="C15" s="413"/>
      <c r="D15" s="413"/>
      <c r="E15" s="413"/>
      <c r="F15" s="58"/>
      <c r="G15" s="58"/>
      <c r="H15" s="59">
        <f t="shared" si="0"/>
        <v>0</v>
      </c>
    </row>
    <row r="16" spans="1:8" ht="15.75" customHeight="1">
      <c r="A16" s="57"/>
      <c r="B16" s="58"/>
      <c r="C16" s="413"/>
      <c r="D16" s="413"/>
      <c r="E16" s="413"/>
      <c r="F16" s="58"/>
      <c r="G16" s="58"/>
      <c r="H16" s="59">
        <f t="shared" si="0"/>
        <v>0</v>
      </c>
    </row>
    <row r="17" spans="1:8" ht="15.75" customHeight="1">
      <c r="A17" s="57"/>
      <c r="B17" s="58"/>
      <c r="C17" s="413"/>
      <c r="D17" s="413"/>
      <c r="E17" s="413"/>
      <c r="F17" s="58"/>
      <c r="G17" s="58"/>
      <c r="H17" s="59">
        <f t="shared" si="0"/>
        <v>0</v>
      </c>
    </row>
    <row r="18" spans="1:8" ht="15.75" customHeight="1">
      <c r="A18" s="57"/>
      <c r="B18" s="58"/>
      <c r="C18" s="413"/>
      <c r="D18" s="413"/>
      <c r="E18" s="413"/>
      <c r="F18" s="58"/>
      <c r="G18" s="58"/>
      <c r="H18" s="59">
        <f t="shared" si="0"/>
        <v>0</v>
      </c>
    </row>
    <row r="19" spans="1:8" ht="15.75" customHeight="1">
      <c r="A19" s="57"/>
      <c r="B19" s="58"/>
      <c r="C19" s="413"/>
      <c r="D19" s="413"/>
      <c r="E19" s="413"/>
      <c r="F19" s="58"/>
      <c r="G19" s="58"/>
      <c r="H19" s="59">
        <f t="shared" si="0"/>
        <v>0</v>
      </c>
    </row>
    <row r="20" spans="1:8" ht="15.75" customHeight="1">
      <c r="A20" s="57"/>
      <c r="B20" s="58"/>
      <c r="C20" s="413"/>
      <c r="D20" s="413"/>
      <c r="E20" s="413"/>
      <c r="F20" s="58"/>
      <c r="G20" s="58"/>
      <c r="H20" s="59">
        <f t="shared" si="0"/>
        <v>0</v>
      </c>
    </row>
    <row r="21" spans="1:8" ht="15.75" customHeight="1">
      <c r="A21" s="57"/>
      <c r="B21" s="58"/>
      <c r="C21" s="413"/>
      <c r="D21" s="413"/>
      <c r="E21" s="413"/>
      <c r="F21" s="58"/>
      <c r="G21" s="58"/>
      <c r="H21" s="59">
        <f t="shared" si="0"/>
        <v>0</v>
      </c>
    </row>
    <row r="22" spans="1:8" ht="15.75" customHeight="1">
      <c r="A22" s="57"/>
      <c r="B22" s="58"/>
      <c r="C22" s="413"/>
      <c r="D22" s="413"/>
      <c r="E22" s="413"/>
      <c r="F22" s="58"/>
      <c r="G22" s="58"/>
      <c r="H22" s="59">
        <f t="shared" si="0"/>
        <v>0</v>
      </c>
    </row>
    <row r="23" spans="1:8" ht="15.75" customHeight="1" thickBot="1">
      <c r="A23" s="60"/>
      <c r="B23" s="61"/>
      <c r="C23" s="414"/>
      <c r="D23" s="414"/>
      <c r="E23" s="414"/>
      <c r="F23" s="61"/>
      <c r="G23" s="61"/>
      <c r="H23" s="62">
        <f t="shared" si="0"/>
        <v>0</v>
      </c>
    </row>
    <row r="24" spans="1:8" s="56" customFormat="1" ht="18" customHeight="1" thickBot="1">
      <c r="A24" s="196" t="s">
        <v>64</v>
      </c>
      <c r="B24" s="197">
        <f>SUM(B5:B23)</f>
        <v>0</v>
      </c>
      <c r="C24" s="197">
        <f>SUM(C5:C23)</f>
        <v>0</v>
      </c>
      <c r="D24" s="197"/>
      <c r="E24" s="197"/>
      <c r="F24" s="197">
        <f>SUM(F5:F23)</f>
        <v>0</v>
      </c>
      <c r="G24" s="197">
        <f>SUM(G5:G23)</f>
        <v>0</v>
      </c>
      <c r="H24" s="63">
        <f>SUM(H5:H23)</f>
        <v>0</v>
      </c>
    </row>
  </sheetData>
  <sheetProtection/>
  <mergeCells count="1">
    <mergeCell ref="A1:H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80" r:id="rId1"/>
  <headerFooter alignWithMargins="0">
    <oddHeader xml:space="preserve">&amp;R&amp;"Times New Roman CE,Félkövér dőlt"&amp;12 &amp;11 7. melléklet a 5/2017. (III.14.)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1">
      <selection activeCell="D6" sqref="D6"/>
    </sheetView>
  </sheetViews>
  <sheetFormatPr defaultColWidth="9.00390625" defaultRowHeight="12.75"/>
  <cols>
    <col min="1" max="1" width="38.625" style="40" customWidth="1"/>
    <col min="2" max="5" width="13.875" style="40" customWidth="1"/>
    <col min="6" max="16384" width="9.375" style="40" customWidth="1"/>
  </cols>
  <sheetData>
    <row r="1" spans="1:5" ht="12.75">
      <c r="A1" s="218"/>
      <c r="B1" s="218"/>
      <c r="C1" s="218"/>
      <c r="D1" s="218"/>
      <c r="E1" s="218"/>
    </row>
    <row r="2" spans="1:5" ht="15.75">
      <c r="A2" s="219" t="s">
        <v>142</v>
      </c>
      <c r="B2" s="757"/>
      <c r="C2" s="757"/>
      <c r="D2" s="757"/>
      <c r="E2" s="757"/>
    </row>
    <row r="3" spans="1:5" ht="14.25" thickBot="1">
      <c r="A3" s="218"/>
      <c r="B3" s="218"/>
      <c r="C3" s="218"/>
      <c r="D3" s="758" t="s">
        <v>135</v>
      </c>
      <c r="E3" s="758"/>
    </row>
    <row r="4" spans="1:5" ht="15" customHeight="1" thickBot="1">
      <c r="A4" s="220" t="s">
        <v>134</v>
      </c>
      <c r="B4" s="221" t="s">
        <v>255</v>
      </c>
      <c r="C4" s="221" t="s">
        <v>446</v>
      </c>
      <c r="D4" s="221" t="s">
        <v>539</v>
      </c>
      <c r="E4" s="222" t="s">
        <v>51</v>
      </c>
    </row>
    <row r="5" spans="1:5" ht="12.75">
      <c r="A5" s="223" t="s">
        <v>136</v>
      </c>
      <c r="B5" s="95"/>
      <c r="C5" s="95"/>
      <c r="D5" s="95"/>
      <c r="E5" s="224">
        <f aca="true" t="shared" si="0" ref="E5:E11">SUM(B5:D5)</f>
        <v>0</v>
      </c>
    </row>
    <row r="6" spans="1:5" ht="12.75">
      <c r="A6" s="225" t="s">
        <v>149</v>
      </c>
      <c r="B6" s="96"/>
      <c r="C6" s="96"/>
      <c r="D6" s="96"/>
      <c r="E6" s="226">
        <f t="shared" si="0"/>
        <v>0</v>
      </c>
    </row>
    <row r="7" spans="1:5" ht="12.75">
      <c r="A7" s="227" t="s">
        <v>137</v>
      </c>
      <c r="B7" s="97"/>
      <c r="C7" s="97"/>
      <c r="D7" s="97"/>
      <c r="E7" s="228">
        <f t="shared" si="0"/>
        <v>0</v>
      </c>
    </row>
    <row r="8" spans="1:5" ht="12.75">
      <c r="A8" s="227" t="s">
        <v>151</v>
      </c>
      <c r="B8" s="97"/>
      <c r="C8" s="97"/>
      <c r="D8" s="97"/>
      <c r="E8" s="228">
        <f t="shared" si="0"/>
        <v>0</v>
      </c>
    </row>
    <row r="9" spans="1:5" ht="12.75">
      <c r="A9" s="227" t="s">
        <v>138</v>
      </c>
      <c r="B9" s="97"/>
      <c r="C9" s="97"/>
      <c r="D9" s="97"/>
      <c r="E9" s="228">
        <f t="shared" si="0"/>
        <v>0</v>
      </c>
    </row>
    <row r="10" spans="1:5" ht="12.75">
      <c r="A10" s="227" t="s">
        <v>139</v>
      </c>
      <c r="B10" s="97"/>
      <c r="C10" s="97"/>
      <c r="D10" s="97"/>
      <c r="E10" s="228">
        <f t="shared" si="0"/>
        <v>0</v>
      </c>
    </row>
    <row r="11" spans="1:5" ht="13.5" thickBot="1">
      <c r="A11" s="98"/>
      <c r="B11" s="99"/>
      <c r="C11" s="99"/>
      <c r="D11" s="99"/>
      <c r="E11" s="228">
        <f t="shared" si="0"/>
        <v>0</v>
      </c>
    </row>
    <row r="12" spans="1:5" ht="13.5" thickBot="1">
      <c r="A12" s="229" t="s">
        <v>141</v>
      </c>
      <c r="B12" s="230">
        <f>B5+SUM(B7:B11)</f>
        <v>0</v>
      </c>
      <c r="C12" s="230">
        <f>C5+SUM(C7:C11)</f>
        <v>0</v>
      </c>
      <c r="D12" s="230">
        <f>D5+SUM(D7:D11)</f>
        <v>0</v>
      </c>
      <c r="E12" s="231">
        <f>E5+SUM(E7:E11)</f>
        <v>0</v>
      </c>
    </row>
    <row r="13" spans="1:5" ht="13.5" thickBot="1">
      <c r="A13" s="44"/>
      <c r="B13" s="44"/>
      <c r="C13" s="44"/>
      <c r="D13" s="44"/>
      <c r="E13" s="44"/>
    </row>
    <row r="14" spans="1:5" ht="15" customHeight="1" thickBot="1">
      <c r="A14" s="220" t="s">
        <v>140</v>
      </c>
      <c r="B14" s="221" t="s">
        <v>255</v>
      </c>
      <c r="C14" s="221" t="s">
        <v>446</v>
      </c>
      <c r="D14" s="221" t="s">
        <v>539</v>
      </c>
      <c r="E14" s="222" t="s">
        <v>51</v>
      </c>
    </row>
    <row r="15" spans="1:5" ht="12.75">
      <c r="A15" s="223" t="s">
        <v>145</v>
      </c>
      <c r="B15" s="95"/>
      <c r="C15" s="95"/>
      <c r="D15" s="95"/>
      <c r="E15" s="224">
        <f aca="true" t="shared" si="1" ref="E15:E21">SUM(B15:D15)</f>
        <v>0</v>
      </c>
    </row>
    <row r="16" spans="1:5" ht="12.75">
      <c r="A16" s="232" t="s">
        <v>146</v>
      </c>
      <c r="B16" s="97"/>
      <c r="C16" s="97"/>
      <c r="D16" s="97"/>
      <c r="E16" s="228">
        <f t="shared" si="1"/>
        <v>0</v>
      </c>
    </row>
    <row r="17" spans="1:5" ht="12.75">
      <c r="A17" s="227" t="s">
        <v>147</v>
      </c>
      <c r="B17" s="97"/>
      <c r="C17" s="97"/>
      <c r="D17" s="97"/>
      <c r="E17" s="228">
        <f t="shared" si="1"/>
        <v>0</v>
      </c>
    </row>
    <row r="18" spans="1:5" ht="12.75">
      <c r="A18" s="227" t="s">
        <v>148</v>
      </c>
      <c r="B18" s="97"/>
      <c r="C18" s="97"/>
      <c r="D18" s="97"/>
      <c r="E18" s="228">
        <f t="shared" si="1"/>
        <v>0</v>
      </c>
    </row>
    <row r="19" spans="1:5" ht="12.75">
      <c r="A19" s="100"/>
      <c r="B19" s="97"/>
      <c r="C19" s="97"/>
      <c r="D19" s="97"/>
      <c r="E19" s="228">
        <f t="shared" si="1"/>
        <v>0</v>
      </c>
    </row>
    <row r="20" spans="1:5" ht="12.75">
      <c r="A20" s="100"/>
      <c r="B20" s="97"/>
      <c r="C20" s="97"/>
      <c r="D20" s="97"/>
      <c r="E20" s="228">
        <f t="shared" si="1"/>
        <v>0</v>
      </c>
    </row>
    <row r="21" spans="1:5" ht="13.5" thickBot="1">
      <c r="A21" s="98"/>
      <c r="B21" s="99"/>
      <c r="C21" s="99"/>
      <c r="D21" s="99"/>
      <c r="E21" s="228">
        <f t="shared" si="1"/>
        <v>0</v>
      </c>
    </row>
    <row r="22" spans="1:5" ht="13.5" thickBot="1">
      <c r="A22" s="229" t="s">
        <v>53</v>
      </c>
      <c r="B22" s="230">
        <f>SUM(B15:B21)</f>
        <v>0</v>
      </c>
      <c r="C22" s="230">
        <f>SUM(C15:C21)</f>
        <v>0</v>
      </c>
      <c r="D22" s="230">
        <f>SUM(D15:D21)</f>
        <v>0</v>
      </c>
      <c r="E22" s="231">
        <f>SUM(E15:E21)</f>
        <v>0</v>
      </c>
    </row>
    <row r="23" spans="1:5" ht="12.75">
      <c r="A23" s="218"/>
      <c r="B23" s="218"/>
      <c r="C23" s="218"/>
      <c r="D23" s="218"/>
      <c r="E23" s="218"/>
    </row>
    <row r="24" spans="1:5" ht="12.75">
      <c r="A24" s="218"/>
      <c r="B24" s="218"/>
      <c r="C24" s="218"/>
      <c r="D24" s="218"/>
      <c r="E24" s="218"/>
    </row>
    <row r="25" spans="1:5" ht="15.75">
      <c r="A25" s="219" t="s">
        <v>142</v>
      </c>
      <c r="B25" s="757"/>
      <c r="C25" s="757"/>
      <c r="D25" s="757"/>
      <c r="E25" s="757"/>
    </row>
    <row r="26" spans="1:5" ht="14.25" thickBot="1">
      <c r="A26" s="218"/>
      <c r="B26" s="218"/>
      <c r="C26" s="218"/>
      <c r="D26" s="758" t="s">
        <v>135</v>
      </c>
      <c r="E26" s="758"/>
    </row>
    <row r="27" spans="1:5" ht="13.5" thickBot="1">
      <c r="A27" s="220" t="s">
        <v>134</v>
      </c>
      <c r="B27" s="221" t="s">
        <v>255</v>
      </c>
      <c r="C27" s="221" t="s">
        <v>446</v>
      </c>
      <c r="D27" s="221" t="s">
        <v>539</v>
      </c>
      <c r="E27" s="222" t="s">
        <v>51</v>
      </c>
    </row>
    <row r="28" spans="1:5" ht="12.75">
      <c r="A28" s="223" t="s">
        <v>136</v>
      </c>
      <c r="B28" s="95"/>
      <c r="C28" s="95"/>
      <c r="D28" s="95"/>
      <c r="E28" s="224">
        <f aca="true" t="shared" si="2" ref="E28:E34">SUM(B28:D28)</f>
        <v>0</v>
      </c>
    </row>
    <row r="29" spans="1:5" ht="12.75">
      <c r="A29" s="225" t="s">
        <v>149</v>
      </c>
      <c r="B29" s="96"/>
      <c r="C29" s="96"/>
      <c r="D29" s="96"/>
      <c r="E29" s="226">
        <f t="shared" si="2"/>
        <v>0</v>
      </c>
    </row>
    <row r="30" spans="1:5" ht="12.75">
      <c r="A30" s="227" t="s">
        <v>137</v>
      </c>
      <c r="B30" s="97"/>
      <c r="C30" s="97"/>
      <c r="D30" s="97"/>
      <c r="E30" s="228">
        <f t="shared" si="2"/>
        <v>0</v>
      </c>
    </row>
    <row r="31" spans="1:5" ht="12.75">
      <c r="A31" s="227" t="s">
        <v>151</v>
      </c>
      <c r="B31" s="97"/>
      <c r="C31" s="97"/>
      <c r="D31" s="97"/>
      <c r="E31" s="228">
        <f t="shared" si="2"/>
        <v>0</v>
      </c>
    </row>
    <row r="32" spans="1:5" ht="12.75">
      <c r="A32" s="227" t="s">
        <v>138</v>
      </c>
      <c r="B32" s="97"/>
      <c r="C32" s="97"/>
      <c r="D32" s="97"/>
      <c r="E32" s="228">
        <f t="shared" si="2"/>
        <v>0</v>
      </c>
    </row>
    <row r="33" spans="1:5" ht="12.75">
      <c r="A33" s="227" t="s">
        <v>139</v>
      </c>
      <c r="B33" s="97"/>
      <c r="C33" s="97"/>
      <c r="D33" s="97"/>
      <c r="E33" s="228">
        <f t="shared" si="2"/>
        <v>0</v>
      </c>
    </row>
    <row r="34" spans="1:5" ht="13.5" thickBot="1">
      <c r="A34" s="98"/>
      <c r="B34" s="99"/>
      <c r="C34" s="99"/>
      <c r="D34" s="99"/>
      <c r="E34" s="228">
        <f t="shared" si="2"/>
        <v>0</v>
      </c>
    </row>
    <row r="35" spans="1:5" ht="13.5" thickBot="1">
      <c r="A35" s="229" t="s">
        <v>141</v>
      </c>
      <c r="B35" s="230">
        <f>B28+SUM(B30:B34)</f>
        <v>0</v>
      </c>
      <c r="C35" s="230">
        <f>C28+SUM(C30:C34)</f>
        <v>0</v>
      </c>
      <c r="D35" s="230">
        <f>D28+SUM(D30:D34)</f>
        <v>0</v>
      </c>
      <c r="E35" s="231">
        <f>E28+SUM(E30:E34)</f>
        <v>0</v>
      </c>
    </row>
    <row r="36" spans="1:5" ht="13.5" thickBot="1">
      <c r="A36" s="44"/>
      <c r="B36" s="44"/>
      <c r="C36" s="44"/>
      <c r="D36" s="44"/>
      <c r="E36" s="44"/>
    </row>
    <row r="37" spans="1:5" ht="13.5" thickBot="1">
      <c r="A37" s="220" t="s">
        <v>140</v>
      </c>
      <c r="B37" s="221" t="s">
        <v>255</v>
      </c>
      <c r="C37" s="221" t="s">
        <v>446</v>
      </c>
      <c r="D37" s="221" t="s">
        <v>539</v>
      </c>
      <c r="E37" s="222" t="s">
        <v>51</v>
      </c>
    </row>
    <row r="38" spans="1:5" ht="12.75">
      <c r="A38" s="223" t="s">
        <v>145</v>
      </c>
      <c r="B38" s="95"/>
      <c r="C38" s="95"/>
      <c r="D38" s="95"/>
      <c r="E38" s="224">
        <f aca="true" t="shared" si="3" ref="E38:E44">SUM(B38:D38)</f>
        <v>0</v>
      </c>
    </row>
    <row r="39" spans="1:5" ht="12.75">
      <c r="A39" s="232" t="s">
        <v>146</v>
      </c>
      <c r="B39" s="97"/>
      <c r="C39" s="97"/>
      <c r="D39" s="97"/>
      <c r="E39" s="228">
        <f t="shared" si="3"/>
        <v>0</v>
      </c>
    </row>
    <row r="40" spans="1:5" ht="12.75">
      <c r="A40" s="227" t="s">
        <v>147</v>
      </c>
      <c r="B40" s="97"/>
      <c r="C40" s="97"/>
      <c r="D40" s="97"/>
      <c r="E40" s="228">
        <f t="shared" si="3"/>
        <v>0</v>
      </c>
    </row>
    <row r="41" spans="1:5" ht="12.75">
      <c r="A41" s="227" t="s">
        <v>148</v>
      </c>
      <c r="B41" s="97"/>
      <c r="C41" s="97"/>
      <c r="D41" s="97"/>
      <c r="E41" s="228">
        <f t="shared" si="3"/>
        <v>0</v>
      </c>
    </row>
    <row r="42" spans="1:5" ht="12.75">
      <c r="A42" s="100"/>
      <c r="B42" s="97"/>
      <c r="C42" s="97"/>
      <c r="D42" s="97"/>
      <c r="E42" s="228">
        <f t="shared" si="3"/>
        <v>0</v>
      </c>
    </row>
    <row r="43" spans="1:5" ht="12.75">
      <c r="A43" s="100"/>
      <c r="B43" s="97"/>
      <c r="C43" s="97"/>
      <c r="D43" s="97"/>
      <c r="E43" s="228">
        <f t="shared" si="3"/>
        <v>0</v>
      </c>
    </row>
    <row r="44" spans="1:5" ht="13.5" thickBot="1">
      <c r="A44" s="98"/>
      <c r="B44" s="99"/>
      <c r="C44" s="99"/>
      <c r="D44" s="99"/>
      <c r="E44" s="228">
        <f t="shared" si="3"/>
        <v>0</v>
      </c>
    </row>
    <row r="45" spans="1:5" ht="13.5" thickBot="1">
      <c r="A45" s="229" t="s">
        <v>53</v>
      </c>
      <c r="B45" s="230">
        <f>SUM(B38:B44)</f>
        <v>0</v>
      </c>
      <c r="C45" s="230">
        <f>SUM(C38:C44)</f>
        <v>0</v>
      </c>
      <c r="D45" s="230">
        <f>SUM(D38:D44)</f>
        <v>0</v>
      </c>
      <c r="E45" s="231">
        <f>SUM(E38:E44)</f>
        <v>0</v>
      </c>
    </row>
    <row r="46" spans="1:5" ht="12.75">
      <c r="A46" s="218"/>
      <c r="B46" s="218"/>
      <c r="C46" s="218"/>
      <c r="D46" s="218"/>
      <c r="E46" s="218"/>
    </row>
    <row r="47" spans="1:5" ht="15.75">
      <c r="A47" s="766" t="s">
        <v>538</v>
      </c>
      <c r="B47" s="766"/>
      <c r="C47" s="766"/>
      <c r="D47" s="766"/>
      <c r="E47" s="766"/>
    </row>
    <row r="48" spans="1:5" ht="13.5" thickBot="1">
      <c r="A48" s="218"/>
      <c r="B48" s="218"/>
      <c r="C48" s="218"/>
      <c r="D48" s="218"/>
      <c r="E48" s="218"/>
    </row>
    <row r="49" spans="1:8" ht="13.5" thickBot="1">
      <c r="A49" s="771" t="s">
        <v>143</v>
      </c>
      <c r="B49" s="772"/>
      <c r="C49" s="773"/>
      <c r="D49" s="769" t="s">
        <v>152</v>
      </c>
      <c r="E49" s="770"/>
      <c r="H49" s="41"/>
    </row>
    <row r="50" spans="1:5" ht="12.75">
      <c r="A50" s="774"/>
      <c r="B50" s="775"/>
      <c r="C50" s="776"/>
      <c r="D50" s="762"/>
      <c r="E50" s="763"/>
    </row>
    <row r="51" spans="1:5" ht="13.5" thickBot="1">
      <c r="A51" s="777"/>
      <c r="B51" s="778"/>
      <c r="C51" s="779"/>
      <c r="D51" s="764"/>
      <c r="E51" s="765"/>
    </row>
    <row r="52" spans="1:5" ht="13.5" thickBot="1">
      <c r="A52" s="759" t="s">
        <v>53</v>
      </c>
      <c r="B52" s="760"/>
      <c r="C52" s="761"/>
      <c r="D52" s="767">
        <f>SUM(D50:E51)</f>
        <v>0</v>
      </c>
      <c r="E52" s="768"/>
    </row>
  </sheetData>
  <sheetProtection/>
  <mergeCells count="13">
    <mergeCell ref="A49:C49"/>
    <mergeCell ref="A50:C50"/>
    <mergeCell ref="A51:C51"/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</mergeCells>
  <conditionalFormatting sqref="E5:E12 B12:D12 B22:E22 E15:E21 E28:E35 B35:D35 E38:E45 B45:D45 D52:E52">
    <cfRule type="cellIs" priority="1" dxfId="2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5/2017. (III.14.)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jegyző</cp:lastModifiedBy>
  <cp:lastPrinted>2017-04-04T08:06:59Z</cp:lastPrinted>
  <dcterms:created xsi:type="dcterms:W3CDTF">1999-10-30T10:30:45Z</dcterms:created>
  <dcterms:modified xsi:type="dcterms:W3CDTF">2017-04-04T08:08:14Z</dcterms:modified>
  <cp:category/>
  <cp:version/>
  <cp:contentType/>
  <cp:contentStatus/>
</cp:coreProperties>
</file>