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ŐTÁBLA" sheetId="1" r:id="rId1"/>
    <sheet name="I_Önkormányzat" sheetId="2" r:id="rId2"/>
    <sheet name="közöshivatal" sheetId="3" r:id="rId3"/>
    <sheet name="óvoda" sheetId="4" r:id="rId4"/>
    <sheet name="normatíva" sheetId="5" r:id="rId5"/>
    <sheet name="önkorm_bevét" sheetId="6" r:id="rId6"/>
    <sheet name="beruh_felúj" sheetId="7" r:id="rId7"/>
    <sheet name="civilszervezetek" sheetId="8" r:id="rId8"/>
    <sheet name="szoc_jutt_" sheetId="9" r:id="rId9"/>
    <sheet name="létszám" sheetId="10" r:id="rId10"/>
  </sheets>
  <definedNames>
    <definedName name="_xlnm.Print_Area" localSheetId="6">'beruh_felúj'!$A$1:$D$35</definedName>
    <definedName name="_xlnm.Print_Area" localSheetId="5">'önkorm_bevét'!$A$1:$D$48</definedName>
  </definedNames>
  <calcPr fullCalcOnLoad="1"/>
</workbook>
</file>

<file path=xl/sharedStrings.xml><?xml version="1.0" encoding="utf-8"?>
<sst xmlns="http://schemas.openxmlformats.org/spreadsheetml/2006/main" count="706" uniqueCount="659">
  <si>
    <t xml:space="preserve"> FŐTÁBLA</t>
  </si>
  <si>
    <t>Budajenő Község Önkormányzat</t>
  </si>
  <si>
    <t>B E V É T E L E K</t>
  </si>
  <si>
    <t>Sor-
szám</t>
  </si>
  <si>
    <t>Bevételi jogcím</t>
  </si>
  <si>
    <t>2014. évi előirányzat</t>
  </si>
  <si>
    <t>2014. módosított előirányzat</t>
  </si>
  <si>
    <t>I.</t>
  </si>
  <si>
    <t>Működési bevételek:</t>
  </si>
  <si>
    <t>1.</t>
  </si>
  <si>
    <t xml:space="preserve"> Intézményi működési bevételek</t>
  </si>
  <si>
    <t>2.</t>
  </si>
  <si>
    <t>Önkormányzatok sajátos működési bevételei</t>
  </si>
  <si>
    <t>2.1 Helyi adók</t>
  </si>
  <si>
    <t>2.2 Átengedett központi adók</t>
  </si>
  <si>
    <t>2.3 Bírságok, pótlékok és egyéb sajátos bevételek</t>
  </si>
  <si>
    <t>II.</t>
  </si>
  <si>
    <t>Támogatások</t>
  </si>
  <si>
    <t>1.</t>
  </si>
  <si>
    <t>Önkormányzatok költségvetési támogatása</t>
  </si>
  <si>
    <t>1.1 Normatív hozzájárulások</t>
  </si>
  <si>
    <t>1.2 Központosított előirányzatok</t>
  </si>
  <si>
    <t>III.</t>
  </si>
  <si>
    <t>Felhalmozási és tőke jellegű bevételek</t>
  </si>
  <si>
    <t>1. Tárgyi eszközök, immateriális javak értékesítése</t>
  </si>
  <si>
    <t>2. Önkormányzatok sajátos felhalmozási bevételei</t>
  </si>
  <si>
    <t>3. Pénzügyi befektetések bevételei</t>
  </si>
  <si>
    <t>IV.</t>
  </si>
  <si>
    <t>Támogatásértékű bevételek</t>
  </si>
  <si>
    <t>1. Támogatásértékű működési bevételek összesen:</t>
  </si>
  <si>
    <t xml:space="preserve"> - ebből tám.értékű műk.bev. Társ.bizt.alaptól</t>
  </si>
  <si>
    <t>V.</t>
  </si>
  <si>
    <t>Véglegesen átvett pénzeszközök</t>
  </si>
  <si>
    <t>1. Működési célú pénzeszköz átvétel államháztartáson kívülről*</t>
  </si>
  <si>
    <t>2. Felhalmozás célú pénzeszköz átvétel államháztartáson kívülről*</t>
  </si>
  <si>
    <t>VI.</t>
  </si>
  <si>
    <t>Támogatási kölcsönök visszatérülése, igénybevétele</t>
  </si>
  <si>
    <t>Költségvetési bevételek összesen: I.+II.+III+IV.+V.+VI</t>
  </si>
  <si>
    <t>VII.</t>
  </si>
  <si>
    <t>Költségvetési hiány belső finanszirozására szolgáló pénzforgalom nélküli bevételek:</t>
  </si>
  <si>
    <t>1.</t>
  </si>
  <si>
    <t>Előző éve pénzmaradványának igénybevétele</t>
  </si>
  <si>
    <t xml:space="preserve"> 1.1 Működési pénzmaradvány</t>
  </si>
  <si>
    <t xml:space="preserve"> 1.2 Felhalmozási pénzmaradvány</t>
  </si>
  <si>
    <t>VIII.</t>
  </si>
  <si>
    <t>Hitelek</t>
  </si>
  <si>
    <t>1.</t>
  </si>
  <si>
    <t xml:space="preserve">        Működés célú hitel felvétele</t>
  </si>
  <si>
    <t>1.1.Rövid lejáratú hitelek felvétele</t>
  </si>
  <si>
    <t>2.</t>
  </si>
  <si>
    <t xml:space="preserve">        Felhalmozás célú hitel felvétele</t>
  </si>
  <si>
    <t>2.1.Rövid lejáratú hitelek felvétele</t>
  </si>
  <si>
    <t>13.</t>
  </si>
  <si>
    <t>BEVÉTELEK ÖSSZESEN:</t>
  </si>
  <si>
    <t>K I A D Á S O K</t>
  </si>
  <si>
    <t>Sor-szám</t>
  </si>
  <si>
    <t>Kiadási jogcímek</t>
  </si>
  <si>
    <t>2014. évi előirányzat</t>
  </si>
  <si>
    <t>2014. módosított előirányzat</t>
  </si>
  <si>
    <t>I.</t>
  </si>
  <si>
    <t>I. Folyó (működési) kiadások (1.1+…+1.12)</t>
  </si>
  <si>
    <t>1.1</t>
  </si>
  <si>
    <t>Személyi  juttatások</t>
  </si>
  <si>
    <t>1.2</t>
  </si>
  <si>
    <t>Munkaadókat terhelő járulékok</t>
  </si>
  <si>
    <t>1.3</t>
  </si>
  <si>
    <t>Dologi  kiadások*</t>
  </si>
  <si>
    <t>1.4</t>
  </si>
  <si>
    <t>Egyéb folyó kiadások, normatíva visszafizetés</t>
  </si>
  <si>
    <t>1.5</t>
  </si>
  <si>
    <t>Támogatásértékű működési kiadás</t>
  </si>
  <si>
    <t>1.6</t>
  </si>
  <si>
    <t>Működési célú pénzeszközátadás államháztartáson kívülre</t>
  </si>
  <si>
    <t>1.7</t>
  </si>
  <si>
    <t>Társadalom- és szociálpolitikai juttatások</t>
  </si>
  <si>
    <t>1.8</t>
  </si>
  <si>
    <t>Működési kölcsön áht-on kivülre</t>
  </si>
  <si>
    <t>II.</t>
  </si>
  <si>
    <t>II. Felhalmozási és tőke jellegű kiadások (2.1+…+2.7)</t>
  </si>
  <si>
    <t>2.1.</t>
  </si>
  <si>
    <t>Intézményi beruházási kiadások</t>
  </si>
  <si>
    <t>2.2.</t>
  </si>
  <si>
    <t>Felújítások</t>
  </si>
  <si>
    <t>2.3.</t>
  </si>
  <si>
    <t xml:space="preserve">Támogatásértékű felhalmozási kiadás </t>
  </si>
  <si>
    <t>2.4.</t>
  </si>
  <si>
    <t>Felhalmozási célú pénzeszközátadás államháztartáson kívülre</t>
  </si>
  <si>
    <t>III.</t>
  </si>
  <si>
    <t>III. Tartalékok (3.1+...+3.2)</t>
  </si>
  <si>
    <t>3.1.</t>
  </si>
  <si>
    <t>Működési tartalék</t>
  </si>
  <si>
    <t>3.2.</t>
  </si>
  <si>
    <t>Felhalmozási tartalék</t>
  </si>
  <si>
    <t>IV.</t>
  </si>
  <si>
    <t>IV.  Hitelek kamatai</t>
  </si>
  <si>
    <t>V.</t>
  </si>
  <si>
    <t>V. Egyéb kiadások</t>
  </si>
  <si>
    <t>VI</t>
  </si>
  <si>
    <t>VI. Finanszírozási kiadások (6.1+6.2)</t>
  </si>
  <si>
    <t>6.1.</t>
  </si>
  <si>
    <t>Költségvetési szervek finanszírozása</t>
  </si>
  <si>
    <t>6.2.</t>
  </si>
  <si>
    <t>Működési hitel törlesztés</t>
  </si>
  <si>
    <t>VII.</t>
  </si>
  <si>
    <t xml:space="preserve"> KIADÁSOK ÖSSZESEN: (1+2+3+4+5+6)</t>
  </si>
  <si>
    <t>ÖNKORMÁNYZAT</t>
  </si>
  <si>
    <t>Bevételek</t>
  </si>
  <si>
    <t>Száma</t>
  </si>
  <si>
    <t>Előirányzat-csoport, kiemelt előirányzat megnevezése</t>
  </si>
  <si>
    <t>2014. évi előirányzat</t>
  </si>
  <si>
    <t>2014. módosított előirányzat</t>
  </si>
  <si>
    <t>1.</t>
  </si>
  <si>
    <t>I. Önkormányzatok működési bevételei</t>
  </si>
  <si>
    <t>2.</t>
  </si>
  <si>
    <t>I/1. Önkormányzatok sajátos működési bevételei (2.1.+…+.2.6.)</t>
  </si>
  <si>
    <t>2.1.</t>
  </si>
  <si>
    <t>Helyi adók</t>
  </si>
  <si>
    <t>2.2.</t>
  </si>
  <si>
    <t>Átengedett központi adók</t>
  </si>
  <si>
    <t>2.3.</t>
  </si>
  <si>
    <t>Bírságok, díjak, pótlékok</t>
  </si>
  <si>
    <t>2.4.</t>
  </si>
  <si>
    <t>Kezességvállalással kapcsolatos megtérülés</t>
  </si>
  <si>
    <t>2.5.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</si>
  <si>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</si>
  <si>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</si>
  <si>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</si>
  <si>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</si>
  <si>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</si>
  <si>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</si>
  <si>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3.3.</t>
  </si>
  <si>
    <t>Bérleti díj  (tornaterem, művház)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</si>
  <si>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</si>
  <si>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</si>
  <si>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</si>
  <si>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</si>
  <si>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</si>
  <si>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</si>
  <si>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</si>
  <si>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</si>
  <si>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</si>
  <si>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</si>
  <si>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>4.</t>
  </si>
  <si>
    <t>II. Közhatalmi bevételek</t>
  </si>
  <si>
    <t>5.</t>
  </si>
  <si>
    <t>III. Támogatások,  kiegészítések (5.1.+…+5.8.)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</si>
  <si>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</si>
  <si>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</si>
  <si>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</si>
  <si>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</si>
  <si>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</si>
  <si>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</si>
  <si>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</si>
  <si>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</si>
  <si>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</si>
  <si>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Egyéb támogatás, kiegészítés</t>
  </si>
  <si>
    <t>6.</t>
  </si>
  <si>
    <t>IV. Támogatásértékű bevételek (6.1+6.2)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</si>
  <si>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</si>
  <si>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</si>
  <si>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</si>
  <si>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</si>
  <si>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</si>
  <si>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Többcélú kist. társulástól, jogi szem. társulástól átvett pénzeszköz</t>
  </si>
  <si>
    <t>6.1.3.</t>
  </si>
  <si>
    <t>EU támogatás</t>
  </si>
  <si>
    <t>6.1.4.</t>
  </si>
  <si>
    <t>Egyéb működési célú támogatásértékű bevétel</t>
  </si>
  <si>
    <t>6.1.5.</t>
  </si>
  <si>
    <t xml:space="preserve">Önkormányzatoktól átvett pénzeszköz </t>
  </si>
  <si>
    <t>6.2.</t>
  </si>
  <si>
    <t>Felhalmozási célú támogatásértékű bevétel (6.2.1.+…+6.2.5.)</t>
  </si>
  <si>
    <t>6.2.1.</t>
  </si>
  <si>
    <t>Társadalombiztosítás pénzügyi alapjából átvett pénzeszköz</t>
  </si>
  <si>
    <t>6.2.2.</t>
  </si>
  <si>
    <t>Helyi, nemzetiségi önkormányzattól átvett pénzeszköz</t>
  </si>
  <si>
    <t>6.2.3.</t>
  </si>
  <si>
    <t>Többcélú kistérségi társulástól, jogi személyiségű társulástól átvett pénzeszköz</t>
  </si>
  <si>
    <t>6.2.4.</t>
  </si>
  <si>
    <t>EU támogatás</t>
  </si>
  <si>
    <t>6.2.5.</t>
  </si>
  <si>
    <t>Egyéb felhalmozási célú támogatásértékű bevétel</t>
  </si>
  <si>
    <t>7.</t>
  </si>
  <si>
    <t>V. Felhalmozási célú bevételek (7.1.+…+.7.3.)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</si>
  <si>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</si>
  <si>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</si>
  <si>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</si>
  <si>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</si>
  <si>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</si>
  <si>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</si>
  <si>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</t>
  </si>
  <si>
    <t>VI. Átvett pénzeszközök (8.1.+8.2.)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</si>
  <si>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</si>
  <si>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</si>
  <si>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</si>
  <si>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</si>
  <si>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>9.</t>
  </si>
  <si>
    <t>10.</t>
  </si>
  <si>
    <t>KÖLTSÉGVETÉSI BEVÉTELEK ÖSSZESEN (2+3+4+5+6+7+8+9)</t>
  </si>
  <si>
    <t>11.</t>
  </si>
  <si>
    <t>VIII. Pénzmaradvány, vállalk. tev. maradványa (11.1.+11.2.)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</si>
  <si>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</si>
  <si>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</si>
  <si>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</si>
  <si>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</si>
  <si>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</si>
  <si>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műv. bevételei (12.1.+.12.2.)</t>
  </si>
  <si>
    <t>12.1.</t>
  </si>
  <si>
    <t>Működési célú pénzügyi műveletek bevételei</t>
  </si>
  <si>
    <t>12.2.</t>
  </si>
  <si>
    <t>Felhalmozási célú pénzügyi műveletek bevételei</t>
  </si>
  <si>
    <t>13.</t>
  </si>
  <si>
    <t>BEVÉTELEK ÖSSZESEN (10+11+12)</t>
  </si>
  <si>
    <t>Kiadások</t>
  </si>
  <si>
    <t>Száma</t>
  </si>
  <si>
    <t>Előirányzat-csoport, kiemelt előirányzat megnevezése</t>
  </si>
  <si>
    <t>2014. évi előirányzat</t>
  </si>
  <si>
    <t>2014. módosított előirányzat</t>
  </si>
  <si>
    <t>1.</t>
  </si>
  <si>
    <r>
      <t xml:space="preserve">I. Működési költségvetés kiadásai </t>
    </r>
    <r>
      <rPr>
        <sz val="7.95"/>
        <color indexed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</si>
  <si>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</si>
  <si>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</si>
  <si>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</si>
  <si>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</si>
  <si>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</si>
  <si>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</si>
  <si>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</si>
  <si>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</si>
  <si>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</si>
  <si>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</si>
  <si>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</si>
  <si>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</si>
  <si>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</si>
  <si>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</si>
  <si>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</si>
  <si>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</si>
  <si>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</si>
  <si>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</si>
  <si>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</si>
  <si>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</si>
  <si>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</si>
  <si>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</si>
  <si>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</si>
  <si>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</si>
  <si>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2.</t>
  </si>
  <si>
    <r>
      <t xml:space="preserve">II. Felhalmozási költségvetés kiadásai </t>
    </r>
    <r>
      <rPr>
        <sz val="7.95"/>
        <color indexed="8"/>
        <rFont val="Times New Roman CE"/>
        <family val="0"/>
      </rPr>
      <t>(2.1+…+2.7)</t>
    </r>
  </si>
  <si>
    <t>2.1.</t>
  </si>
  <si>
    <t>Intézményi beruházási kiadások</t>
  </si>
  <si>
    <t>2.2.</t>
  </si>
  <si>
    <t>Felújítások</t>
  </si>
  <si>
    <t>2.3.</t>
  </si>
  <si>
    <t>Lakástámogatás</t>
  </si>
  <si>
    <t>2.4.</t>
  </si>
  <si>
    <t>Lakásépítés</t>
  </si>
  <si>
    <t>2.5.</t>
  </si>
  <si>
    <t>EU-s forrásból finanszírozott támogatással megvalósuló programok, projektek kiadásai</t>
  </si>
  <si>
    <t>2.6.</t>
  </si>
  <si>
    <t>EU-s forrásból finansz. támogatással megv. pr., projektek önk.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</si>
  <si>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</si>
  <si>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</si>
  <si>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</si>
  <si>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</si>
  <si>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</si>
  <si>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</si>
  <si>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</si>
  <si>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</si>
  <si>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</si>
  <si>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</si>
  <si>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3.</t>
  </si>
  <si>
    <t>4.</t>
  </si>
  <si>
    <r>
      <t xml:space="preserve">IV. Tartalékok </t>
    </r>
    <r>
      <rPr>
        <sz val="7.95"/>
        <color indexed="8"/>
        <rFont val="Times New Roman CE"/>
        <family val="0"/>
      </rPr>
      <t>(4.1.+4.2.)</t>
    </r>
  </si>
  <si>
    <t>4.1.</t>
  </si>
  <si>
    <t>Általános tartalék</t>
  </si>
  <si>
    <t>4.2.</t>
  </si>
  <si>
    <t>Céltartalék</t>
  </si>
  <si>
    <t>5.</t>
  </si>
  <si>
    <t>V. Költségvetési szervek finanszírozása</t>
  </si>
  <si>
    <t>6.</t>
  </si>
  <si>
    <t>KÖLTSÉGVETÉSI KIADÁSOK ÖSSZESEN (1+2+3+4+5)</t>
  </si>
  <si>
    <t>7.</t>
  </si>
  <si>
    <t>VI. Finanszírozási célú pénzügyi műveletek kiadásai (7.1+7.2.)</t>
  </si>
  <si>
    <t>7.1</t>
  </si>
  <si>
    <t>Működési célú pénzügyi műveletek kiadásai</t>
  </si>
  <si>
    <t>7.2.</t>
  </si>
  <si>
    <t>Felhalmozási célú pénzügyi műveletek kiadásai</t>
  </si>
  <si>
    <t>8.</t>
  </si>
  <si>
    <t>KIADÁSOK ÖSSZESEN: (6+7)</t>
  </si>
  <si>
    <t>BUDAJENŐI KÖZÖS ÖNKORMÁNYZATI HIVATAL</t>
  </si>
  <si>
    <t>Bevételek</t>
  </si>
  <si>
    <t>Száma</t>
  </si>
  <si>
    <t>Előirányzat-csoport, kiemelt előirányzat megnevezése</t>
  </si>
  <si>
    <t>2014. évi előirányzat</t>
  </si>
  <si>
    <t>2014. módosított előirányzat</t>
  </si>
  <si>
    <t>Bevételek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</si>
  <si>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</si>
  <si>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</si>
  <si>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</si>
  <si>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</si>
  <si>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</si>
  <si>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</si>
  <si>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</si>
  <si>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</si>
  <si>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</si>
  <si>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</si>
  <si>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</si>
  <si>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</si>
  <si>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</si>
  <si>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</si>
  <si>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</si>
  <si>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</si>
  <si>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</si>
  <si>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</si>
  <si>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2.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</si>
  <si>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</si>
  <si>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</si>
  <si>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</si>
  <si>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</si>
  <si>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</si>
  <si>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</si>
  <si>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</si>
  <si>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</si>
  <si>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</si>
  <si>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3.</t>
  </si>
  <si>
    <t>III. Felhalmozási célú egyéb bevételek</t>
  </si>
  <si>
    <t>4.</t>
  </si>
  <si>
    <t>IV. Közhatalmi bevételek</t>
  </si>
  <si>
    <t>5.</t>
  </si>
  <si>
    <t>V. Kölcsön</t>
  </si>
  <si>
    <t>6.</t>
  </si>
  <si>
    <t>VI. Pénzmaradvány, vállalk. tev. maradványa (6.1.+6.2.)</t>
  </si>
  <si>
    <t>6.1.</t>
  </si>
  <si>
    <t>Előző évi pénzmaradvány igénybevétele</t>
  </si>
  <si>
    <t>6.2.</t>
  </si>
  <si>
    <t>Előző évi vállalkozási maradvány igénybevétele</t>
  </si>
  <si>
    <t>7.</t>
  </si>
  <si>
    <t>VII. Felügyeleti szervtől kapott támogatás</t>
  </si>
  <si>
    <t>7.1.</t>
  </si>
  <si>
    <t>Normatív állami támogatás</t>
  </si>
  <si>
    <t>Önkormányzati támogatás</t>
  </si>
  <si>
    <t>8.</t>
  </si>
  <si>
    <t>BEVÉTELEK ÖSSZESEN (1+2+3+4+5+6+7)</t>
  </si>
  <si>
    <t>Kiadások</t>
  </si>
  <si>
    <t>1.</t>
  </si>
  <si>
    <r>
      <t xml:space="preserve">I. Működési költségvetés kiadásai </t>
    </r>
    <r>
      <rPr>
        <sz val="7.95"/>
        <color indexed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</si>
  <si>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</si>
  <si>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</si>
  <si>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</si>
  <si>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</si>
  <si>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</si>
  <si>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</si>
  <si>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</si>
  <si>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</si>
  <si>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</si>
  <si>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</si>
  <si>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2.</t>
  </si>
  <si>
    <r>
      <t xml:space="preserve">II. Felhalmozási költségvetés kiadásai </t>
    </r>
    <r>
      <rPr>
        <sz val="7.95"/>
        <color indexed="8"/>
        <rFont val="Times New Roman CE"/>
        <family val="0"/>
      </rPr>
      <t>(2.1+…+2.4)</t>
    </r>
  </si>
  <si>
    <t>2.1.</t>
  </si>
  <si>
    <t>Intézményi beruházási kiadások</t>
  </si>
  <si>
    <t>2.2.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</si>
  <si>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</si>
  <si>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</si>
  <si>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</si>
  <si>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</si>
  <si>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</si>
  <si>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3.</t>
  </si>
  <si>
    <t>III. Kölcsön</t>
  </si>
  <si>
    <t>BUDAJENŐI ÓVODA</t>
  </si>
  <si>
    <t>Bevételek</t>
  </si>
  <si>
    <t>Száma</t>
  </si>
  <si>
    <t>Előirányzat-csoport, kiemelt előirányzat megnevezése</t>
  </si>
  <si>
    <t>2014. évi előirányzat</t>
  </si>
  <si>
    <t>2014. módosított előirányzat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</si>
  <si>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</si>
  <si>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</si>
  <si>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</si>
  <si>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</si>
  <si>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</si>
  <si>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</si>
  <si>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</si>
  <si>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</si>
  <si>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</si>
  <si>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</si>
  <si>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</si>
  <si>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</si>
  <si>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</si>
  <si>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</si>
  <si>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</si>
  <si>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</si>
  <si>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</si>
  <si>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</si>
  <si>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2.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</si>
  <si>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</si>
  <si>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</si>
  <si>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</si>
  <si>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</si>
  <si>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</si>
  <si>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</si>
  <si>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</si>
  <si>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</si>
  <si>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</si>
  <si>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3.</t>
  </si>
  <si>
    <t>III. Felhalmozási célú egyéb bevételek</t>
  </si>
  <si>
    <t>4.</t>
  </si>
  <si>
    <t>IV. Kölcsön</t>
  </si>
  <si>
    <t>5.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</si>
  <si>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</si>
  <si>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</si>
  <si>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</si>
  <si>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</si>
  <si>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</si>
  <si>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6.</t>
  </si>
  <si>
    <t>VI. Feügyeleti szervtől kapott támogatás</t>
  </si>
  <si>
    <t xml:space="preserve">  6.1.</t>
  </si>
  <si>
    <t>Normatív állami támogatás</t>
  </si>
  <si>
    <t xml:space="preserve">  6.2.</t>
  </si>
  <si>
    <t>Önkormányzati támogatás</t>
  </si>
  <si>
    <t>7.</t>
  </si>
  <si>
    <t>BEVÉTELEK ÖSSZESEN (1+2+3+4+5+6)</t>
  </si>
  <si>
    <t>Kiadások</t>
  </si>
  <si>
    <t>1.</t>
  </si>
  <si>
    <r>
      <t xml:space="preserve">I. Működési költségvetés kiadásai </t>
    </r>
    <r>
      <rPr>
        <sz val="7.95"/>
        <color indexed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</si>
  <si>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</si>
  <si>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</si>
  <si>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</si>
  <si>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</si>
  <si>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</si>
  <si>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</si>
  <si>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</si>
  <si>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</si>
  <si>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</si>
  <si>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</si>
  <si>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2.</t>
  </si>
  <si>
    <r>
      <t xml:space="preserve">II. Felhalmozási költségvetés kiadásai </t>
    </r>
    <r>
      <rPr>
        <sz val="7.95"/>
        <color indexed="8"/>
        <rFont val="Times New Roman CE"/>
        <family val="0"/>
      </rPr>
      <t>(2.1+…+2.4)</t>
    </r>
  </si>
  <si>
    <t>2.1.</t>
  </si>
  <si>
    <t>Intézményi beruházási kiadások</t>
  </si>
  <si>
    <t>2.2.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</si>
  <si>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</si>
  <si>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</si>
  <si>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</si>
  <si>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</si>
  <si>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</si>
  <si>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3.</t>
  </si>
  <si>
    <t>III. Kölcsön</t>
  </si>
  <si>
    <t>KIADÁSOK ÖSSZESEN: (1+2+3)</t>
  </si>
  <si>
    <t>Budajenő Község Önkormányzat</t>
  </si>
  <si>
    <t>2014. évi normatív  hozzájárulások  alakulása jogcímenként</t>
  </si>
  <si>
    <t>Sorszám</t>
  </si>
  <si>
    <t>Jogcím</t>
  </si>
  <si>
    <t>Állami</t>
  </si>
  <si>
    <t>2014 évi</t>
  </si>
  <si>
    <t>2014.</t>
  </si>
  <si>
    <t>Támogatás</t>
  </si>
  <si>
    <t>Módosított</t>
  </si>
  <si>
    <t>Előirányzat</t>
  </si>
  <si>
    <t>Teljesülés</t>
  </si>
  <si>
    <t>Forint</t>
  </si>
  <si>
    <t>1.</t>
  </si>
  <si>
    <t>Hivatal működésének támogatása</t>
  </si>
  <si>
    <t>2.a</t>
  </si>
  <si>
    <t>Zöldterület-gazdálkodással kapcs. kfeladatok</t>
  </si>
  <si>
    <t>2.b</t>
  </si>
  <si>
    <t>Közvilágítás fenntartásának támogatása</t>
  </si>
  <si>
    <t>2.c</t>
  </si>
  <si>
    <t>Köztemető fenntartása</t>
  </si>
  <si>
    <t>2.d</t>
  </si>
  <si>
    <t>Közutak fenntartása</t>
  </si>
  <si>
    <t>2.</t>
  </si>
  <si>
    <t>Település-üzemeltetéséhez kapcsolódó támogatás</t>
  </si>
  <si>
    <t>3.</t>
  </si>
  <si>
    <t>Beszámítási összeg (2012. évi iparűzési adóalap 0,5%-a)</t>
  </si>
  <si>
    <t xml:space="preserve">4. </t>
  </si>
  <si>
    <t>Egyéb önkormányzati feladatok támogatása</t>
  </si>
  <si>
    <t>6.</t>
  </si>
  <si>
    <t>Hozzájárulás pénzbeli szociális ellátásához</t>
  </si>
  <si>
    <t>7.</t>
  </si>
  <si>
    <t>Kistelepülések szociális fealadatainak támogatása</t>
  </si>
  <si>
    <t>8.</t>
  </si>
  <si>
    <t>Közművelődési intzmények</t>
  </si>
  <si>
    <t>9.</t>
  </si>
  <si>
    <t>Lakott külterülettel kapcs. Tám.</t>
  </si>
  <si>
    <t>Mindösszesen</t>
  </si>
  <si>
    <t>1.a</t>
  </si>
  <si>
    <t>2014. évben időarányosan 8 hónapra óvodapedagógusok létszáma bértámogatás</t>
  </si>
  <si>
    <t>1.b</t>
  </si>
  <si>
    <t>2014. évben időarányosan 4 hónapra óvodapedagógusok létszáma bértámogatás</t>
  </si>
  <si>
    <t>1.c</t>
  </si>
  <si>
    <t>2014. évben pótlólagos összeg</t>
  </si>
  <si>
    <t>1.</t>
  </si>
  <si>
    <t xml:space="preserve">Közoktatási alaphozzájárulás </t>
  </si>
  <si>
    <t>2.a</t>
  </si>
  <si>
    <t>2014. évben időarányosan 8 hónapra óvodapedagógusok nevelő munkáját segítők létsz.</t>
  </si>
  <si>
    <t>2.b</t>
  </si>
  <si>
    <t>2014. évben időarányosan 4 hónapra óvodapedagógusok nevelő munkáját segítők létsz.</t>
  </si>
  <si>
    <t>2.</t>
  </si>
  <si>
    <t xml:space="preserve">Közoktatási alaphozzájárulás </t>
  </si>
  <si>
    <t>3.a</t>
  </si>
  <si>
    <t>2014. évben időarányosan 8 hónapra</t>
  </si>
  <si>
    <t>3.b</t>
  </si>
  <si>
    <t xml:space="preserve">2014. évben időarányosan 4 hónapra </t>
  </si>
  <si>
    <t>3.</t>
  </si>
  <si>
    <t>Óvodába járó gyermekek létszáma utáni tám.</t>
  </si>
  <si>
    <t>4.</t>
  </si>
  <si>
    <t>Gyermekétkeztetés elismert dolgozói létszám alapján</t>
  </si>
  <si>
    <t>5.</t>
  </si>
  <si>
    <t>Gyermekétkeztetés üzemeltetési támogatás</t>
  </si>
  <si>
    <t>Mindösszesen</t>
  </si>
  <si>
    <t>Budajenő Község Önkormányzat</t>
  </si>
  <si>
    <t>2014. évi költségvetése</t>
  </si>
  <si>
    <t>Önkormányzat sajátos működési bevételei</t>
  </si>
  <si>
    <t>MEGNEVEZÉS</t>
  </si>
  <si>
    <t>Építményadó</t>
  </si>
  <si>
    <t>Telekadó</t>
  </si>
  <si>
    <t>Magánszemélyek kommunális adója</t>
  </si>
  <si>
    <t>Iparűzési adó</t>
  </si>
  <si>
    <t>Helyi adók összesen:</t>
  </si>
  <si>
    <t>Gépjárműadó  (önkorm. 40%-a)</t>
  </si>
  <si>
    <t>Termőföld bérbeadása</t>
  </si>
  <si>
    <t>Átengedett központi adók összesen:</t>
  </si>
  <si>
    <t>Pótlékok</t>
  </si>
  <si>
    <t>Helyszini és szabálysértési bírság</t>
  </si>
  <si>
    <t>Talajterhelési díj</t>
  </si>
  <si>
    <t>Egyéb sajátos bevételek</t>
  </si>
  <si>
    <t>Bírságok, pótlékok, szabálysértések</t>
  </si>
  <si>
    <t>Önkorm. Sajátos műk. Bevételei</t>
  </si>
  <si>
    <t>Átvett pénzeszközök</t>
  </si>
  <si>
    <t>Megnevezés</t>
  </si>
  <si>
    <t>Védőnői szolgálat támogatása</t>
  </si>
  <si>
    <t>Támogatás értékű működési bevétel társ. Bizt. Alapból</t>
  </si>
  <si>
    <t>Munkaügyi központ közcélúak támogatása</t>
  </si>
  <si>
    <t>Támogatásértékű bevétel központi ktg-i szervtől</t>
  </si>
  <si>
    <t>Támogatásértékű bevételek összesen:</t>
  </si>
  <si>
    <t>Felhalmozás célú pénzeszköz átvétel</t>
  </si>
  <si>
    <t>Megnevezés</t>
  </si>
  <si>
    <t>ELMŰ részvény</t>
  </si>
  <si>
    <t>Pénzügyi befektetések bevételei</t>
  </si>
  <si>
    <t>Föld értékesítés</t>
  </si>
  <si>
    <t>Felhalmozási bevételek</t>
  </si>
  <si>
    <t>Felhalmozási és tőke jellegű bevételek összesen:</t>
  </si>
  <si>
    <t>Beruházási kiadások előirányzata</t>
  </si>
  <si>
    <t>feladatonként</t>
  </si>
  <si>
    <t>Felújítás  megnevezése</t>
  </si>
  <si>
    <t>Patak utca útépítés</t>
  </si>
  <si>
    <t>Rozmaring utca világítás</t>
  </si>
  <si>
    <t>Gépek, berendezések</t>
  </si>
  <si>
    <t>Óvoda tervek áttervezése</t>
  </si>
  <si>
    <t>Önkormányzat</t>
  </si>
  <si>
    <t>Óvoda</t>
  </si>
  <si>
    <t>Mindösszesen:</t>
  </si>
  <si>
    <t>Felújítás kiadások előirányzata</t>
  </si>
  <si>
    <t>feladatonként</t>
  </si>
  <si>
    <t>Felújítás  megnevezése</t>
  </si>
  <si>
    <t>Kossuth lajos út és Sport utca felújítás (áteresz, gyalogátkelőhely világítás)</t>
  </si>
  <si>
    <t>Önkormányzat</t>
  </si>
  <si>
    <t>Mindösszesen:</t>
  </si>
  <si>
    <t>Budajenő Község Önkormányzat</t>
  </si>
  <si>
    <t>2014. évi költségvetés</t>
  </si>
  <si>
    <t>Civil szervezetek támogatása</t>
  </si>
  <si>
    <t>ezer forint</t>
  </si>
  <si>
    <t>Megnevezés</t>
  </si>
  <si>
    <t>Budajenői sportegyesületek támogatása</t>
  </si>
  <si>
    <t>Budajenői Polgárőrség</t>
  </si>
  <si>
    <t>Budakeszi Rendőrség</t>
  </si>
  <si>
    <t xml:space="preserve">Ringlein </t>
  </si>
  <si>
    <t>Székely Társulat</t>
  </si>
  <si>
    <t>Egyház</t>
  </si>
  <si>
    <t>Dombtető lakóegyesület</t>
  </si>
  <si>
    <t>Budajenői civil szervezetek támogatása össz</t>
  </si>
  <si>
    <t>Megnevezés</t>
  </si>
  <si>
    <t>Tiszta Formák Alapítvány</t>
  </si>
  <si>
    <t>Civil szervezetek támogatása összesen</t>
  </si>
  <si>
    <t>Megnevezés</t>
  </si>
  <si>
    <t>ZSÁMERT</t>
  </si>
  <si>
    <t>BÖT</t>
  </si>
  <si>
    <t>Duna-Vértes Köze Reg.Hulladékgaz. Társulás</t>
  </si>
  <si>
    <t>Társulások támogatása összesen</t>
  </si>
  <si>
    <t>Budajenő község önkormányzat által folyósított ellátások</t>
  </si>
  <si>
    <t>2014 évi költségvetés</t>
  </si>
  <si>
    <t>ezer Ft</t>
  </si>
  <si>
    <t>Szakfeladat megnevezése</t>
  </si>
  <si>
    <t>Rendszeres szociális segély  (10%)</t>
  </si>
  <si>
    <t>Foglalkoztatást helyettesítő támogatás (20%)</t>
  </si>
  <si>
    <t>Normatív lakásfenntartási támogatás  (10%)</t>
  </si>
  <si>
    <t xml:space="preserve">Egyéb lakásfenntartási támogatás </t>
  </si>
  <si>
    <t>Természetben nyújtott gyermekvéd. Kedv.</t>
  </si>
  <si>
    <t>Ápolási díj</t>
  </si>
  <si>
    <t>Pénzbeli átmeneti segély</t>
  </si>
  <si>
    <t>Pénzbeli temetési segély</t>
  </si>
  <si>
    <t>Rendkívüli gyermekvéd támogatás</t>
  </si>
  <si>
    <t>Önkormányzati segély</t>
  </si>
  <si>
    <t>Egyéb önk.rend.megáll.juttatás</t>
  </si>
  <si>
    <t>Köztemetés</t>
  </si>
  <si>
    <t>Közgyógy ellátás</t>
  </si>
  <si>
    <t>Szociális étkeztetés</t>
  </si>
  <si>
    <t>Összesen:</t>
  </si>
  <si>
    <t>Megnevezés</t>
  </si>
  <si>
    <t>Önkormányzat</t>
  </si>
  <si>
    <t>Polgármester</t>
  </si>
  <si>
    <t>Védőnő</t>
  </si>
  <si>
    <t>Város és községgazdálkodás</t>
  </si>
  <si>
    <t>Szabadidő-sport</t>
  </si>
  <si>
    <t>Köztemető</t>
  </si>
  <si>
    <t>Közfoglalkoztatottak</t>
  </si>
  <si>
    <t>Közös Hivatal</t>
  </si>
  <si>
    <t>Budajenő</t>
  </si>
  <si>
    <t>Tök</t>
  </si>
  <si>
    <t>Remeteszőlős</t>
  </si>
  <si>
    <t>Óvoda</t>
  </si>
  <si>
    <t>óvodai nevelés</t>
  </si>
  <si>
    <t>Konyha</t>
  </si>
  <si>
    <t>MINDÖSSZESEN</t>
  </si>
  <si>
    <t>Önkormányzatok kiegészítő támogatása (Bérkompenzáció)</t>
  </si>
  <si>
    <t xml:space="preserve">III. </t>
  </si>
  <si>
    <t>I.+II.+III.</t>
  </si>
  <si>
    <t>2014 első félévi teljesülés</t>
  </si>
  <si>
    <t>Közvetített  szolgáltatások ellenértéke</t>
  </si>
  <si>
    <t>Egyéb támogatása összesen</t>
  </si>
  <si>
    <t xml:space="preserve">Tornaterem sportpadló </t>
  </si>
  <si>
    <t>Árok javítás-felújítás</t>
  </si>
  <si>
    <t>BURSA</t>
  </si>
  <si>
    <t>Budajenő Általános Iskola</t>
  </si>
  <si>
    <t xml:space="preserve">     3.1 Helyi, nemzetiségi önkormányzatoktól átvett pénzeszköz</t>
  </si>
  <si>
    <t xml:space="preserve">     3.2. Önkormányzatoktól átvett pénzeszköz </t>
  </si>
  <si>
    <t>3. Önkormányzatoktól átvett pénzeszköz</t>
  </si>
  <si>
    <t>Német Nemzetiségi Önkormányzat</t>
  </si>
  <si>
    <t>Támogatásértékű bevétel Önkormányzatoktól</t>
  </si>
  <si>
    <t>2. Támogatásértékű bevétel munkaügyi központtól</t>
  </si>
  <si>
    <t>ingatlan értékesítés</t>
  </si>
  <si>
    <t>2014. évi teljesülés</t>
  </si>
  <si>
    <t>évi</t>
  </si>
  <si>
    <t>KIADÁSOK ÖSSZESEN: (1+2+3+4)</t>
  </si>
  <si>
    <t>Választások támogatása</t>
  </si>
  <si>
    <t>VII. Kölcsön  (adott kölcsön visszatérülése)</t>
  </si>
  <si>
    <t>III. Kölcsön  (adott kölcsön)</t>
  </si>
  <si>
    <t>Adóssághoz nem kapcsolódó származékos ügyletek</t>
  </si>
  <si>
    <t>12.3.</t>
  </si>
  <si>
    <t>COFOG</t>
  </si>
  <si>
    <t>Rendezési terv (HÉSZ)</t>
  </si>
  <si>
    <t>Járdafelújítás  (kb. 400m) (Telki út járda)</t>
  </si>
  <si>
    <t>Fő u. - Magtár u. és Kis köz felújítás</t>
  </si>
  <si>
    <t>I. világháborús emlékmű felújítása</t>
  </si>
  <si>
    <t>ASP számítógépek (KMOP)</t>
  </si>
  <si>
    <t>Művelődési ház felújítás (kapu)</t>
  </si>
  <si>
    <t>Telek (Nature Home)</t>
  </si>
  <si>
    <t>Kossuth Lajos út és Sport utca felújítás (áteresz, gyalogátkelőhely világítás)</t>
  </si>
  <si>
    <t xml:space="preserve">3. </t>
  </si>
  <si>
    <r>
      <t xml:space="preserve">       </t>
    </r>
    <r>
      <rPr>
        <b/>
        <sz val="8"/>
        <color indexed="8"/>
        <rFont val="Times New Roman CE"/>
        <family val="0"/>
      </rPr>
      <t>Adóssághoz nem kapcsolódó származékos ügyletek</t>
    </r>
  </si>
  <si>
    <t>1.3 Normatív kötött felhasználású támogatások</t>
  </si>
  <si>
    <t>1.4 Fejlesztési célú támogatások vis maior</t>
  </si>
  <si>
    <t>2.  melléklet a 6/2015. (III.27.) önkormányzati rendelethez</t>
  </si>
  <si>
    <t>1. melléklet a 6/2015. (III.27.) önkormányzati rendelethez</t>
  </si>
  <si>
    <t>3. melléklet a 6/2015. (III.27.) önkormányzati rendelethez</t>
  </si>
  <si>
    <t>4. melléklet a 6/2015. (III.27.) önkormányzati rendelethez</t>
  </si>
  <si>
    <t>5. melléklet a 6/2015. (III.27.) önkormányzati rendelethez</t>
  </si>
  <si>
    <t>6. melléklet a 6/2015. (III.27.) önkormányzati rendelethez</t>
  </si>
  <si>
    <t>7. melléklet a 6/2015. (III.27.) önkormányzati rendelethez</t>
  </si>
  <si>
    <t>8. melléklet a 6/2015. (III.27.) önkormányzati rendelethez</t>
  </si>
  <si>
    <t>9. melléklet a 6/2015. (III.27.) önkormányzati rendelethez</t>
  </si>
  <si>
    <r>
      <rPr>
        <b/>
        <sz val="9.95"/>
        <color indexed="8"/>
        <rFont val="Times New Roman"/>
        <family val="1"/>
      </rPr>
      <t>10</t>
    </r>
    <r>
      <rPr>
        <b/>
        <sz val="8.95"/>
        <color indexed="8"/>
        <rFont val="Times New Roman"/>
        <family val="1"/>
      </rPr>
      <t>.</t>
    </r>
    <r>
      <rPr>
        <b/>
        <sz val="9.95"/>
        <color indexed="8"/>
        <rFont val="Arial CE"/>
        <family val="0"/>
      </rPr>
      <t xml:space="preserve"> melléklet a 6/2015. (III.27.) önkormányzati rendelethez</t>
    </r>
  </si>
  <si>
    <t>Budajenő Község Önkormányzat
2014. évi létszámkimutatása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</si>
</sst>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#"/>
    <numFmt numFmtId="173" formatCode="mmm\ dd"/>
    <numFmt numFmtId="174" formatCode="yy/mm/dd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106">
    <font>
      <sz val="10"/>
      <name val="Arial"/>
      <family val="0"/>
    </font>
    <font>
      <sz val="12"/>
      <color indexed="8"/>
      <name val="Times New Roman CE"/>
      <family val="0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sz val="10"/>
      <color indexed="8"/>
      <name val="Times New Roman CE"/>
      <family val="1"/>
    </font>
    <font>
      <i/>
      <sz val="8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i/>
      <sz val="8"/>
      <color indexed="8"/>
      <name val="Times New Roman CE"/>
      <family val="0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i/>
      <sz val="11"/>
      <color indexed="8"/>
      <name val="Times New Roman CE"/>
      <family val="1"/>
    </font>
    <font>
      <sz val="11"/>
      <color indexed="8"/>
      <name val="Times New Roman CE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28"/>
      <name val="Times New Roman"/>
      <family val="1"/>
    </font>
    <font>
      <i/>
      <sz val="10"/>
      <color indexed="8"/>
      <name val="Times New Roman CE"/>
      <family val="1"/>
    </font>
    <font>
      <sz val="7.95"/>
      <color indexed="8"/>
      <name val="Times New Roman CE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8"/>
      <color indexed="8"/>
      <name val="Arial"/>
      <family val="2"/>
    </font>
    <font>
      <b/>
      <i/>
      <sz val="10"/>
      <color indexed="8"/>
      <name val="Arial CE"/>
      <family val="0"/>
    </font>
    <font>
      <b/>
      <sz val="8"/>
      <color indexed="8"/>
      <name val="Arial"/>
      <family val="2"/>
    </font>
    <font>
      <b/>
      <sz val="8"/>
      <color indexed="11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 CE"/>
      <family val="1"/>
    </font>
    <font>
      <b/>
      <sz val="9"/>
      <color indexed="8"/>
      <name val="Arial CE"/>
      <family val="0"/>
    </font>
    <font>
      <sz val="8"/>
      <color indexed="2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2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Times New Roman CE"/>
      <family val="0"/>
    </font>
    <font>
      <b/>
      <i/>
      <sz val="11"/>
      <color indexed="8"/>
      <name val="Arial CE"/>
      <family val="0"/>
    </font>
    <font>
      <b/>
      <sz val="9.95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9.95"/>
      <color indexed="8"/>
      <name val="Arial CE"/>
      <family val="0"/>
    </font>
    <font>
      <sz val="9"/>
      <color indexed="8"/>
      <name val="Arial CE"/>
      <family val="0"/>
    </font>
    <font>
      <b/>
      <sz val="18"/>
      <name val="Arial"/>
      <family val="2"/>
    </font>
    <font>
      <sz val="8"/>
      <name val="Arial"/>
      <family val="2"/>
    </font>
    <font>
      <b/>
      <sz val="8"/>
      <name val="Times New Roman CE"/>
      <family val="0"/>
    </font>
    <font>
      <sz val="16"/>
      <name val="Arial"/>
      <family val="2"/>
    </font>
    <font>
      <sz val="8"/>
      <name val="Times New Roman C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 CE"/>
      <family val="0"/>
    </font>
    <font>
      <sz val="9"/>
      <name val="Times New Roman CE"/>
      <family val="0"/>
    </font>
    <font>
      <sz val="11"/>
      <color indexed="38"/>
      <name val="Calibri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b/>
      <sz val="18"/>
      <color indexed="14"/>
      <name val="Cambria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b/>
      <sz val="11"/>
      <color indexed="38"/>
      <name val="Calibri"/>
      <family val="2"/>
    </font>
    <font>
      <sz val="11"/>
      <color indexed="28"/>
      <name val="Calibri"/>
      <family val="2"/>
    </font>
    <font>
      <sz val="11"/>
      <color indexed="29"/>
      <name val="Calibri"/>
      <family val="2"/>
    </font>
    <font>
      <sz val="11"/>
      <color indexed="11"/>
      <name val="Calibri"/>
      <family val="2"/>
    </font>
    <font>
      <b/>
      <sz val="11"/>
      <color indexed="13"/>
      <name val="Calibri"/>
      <family val="2"/>
    </font>
    <font>
      <i/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29"/>
      <name val="Calibri"/>
      <family val="2"/>
    </font>
    <font>
      <sz val="8"/>
      <color indexed="28"/>
      <name val="Times New Roman CE"/>
      <family val="1"/>
    </font>
    <font>
      <sz val="10"/>
      <color indexed="28"/>
      <name val="Arial CE"/>
      <family val="0"/>
    </font>
    <font>
      <u val="single"/>
      <sz val="10"/>
      <color indexed="48"/>
      <name val="Arial"/>
      <family val="0"/>
    </font>
    <font>
      <u val="single"/>
      <sz val="10"/>
      <color indexed="17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1"/>
    </font>
    <font>
      <sz val="10"/>
      <color rgb="FFFF0000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7" fillId="26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0" fillId="28" borderId="7" applyNumberFormat="0" applyFont="0" applyAlignment="0" applyProtection="0"/>
    <xf numFmtId="0" fontId="96" fillId="29" borderId="0" applyNumberFormat="0" applyBorder="0" applyAlignment="0" applyProtection="0"/>
    <xf numFmtId="0" fontId="97" fillId="30" borderId="8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0" fontId="103" fillId="30" borderId="1" applyNumberFormat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172" fontId="8" fillId="0" borderId="11" xfId="0" applyNumberFormat="1" applyFont="1" applyBorder="1" applyAlignment="1" applyProtection="1">
      <alignment horizontal="right" vertical="center" wrapText="1"/>
      <protection locked="0"/>
    </xf>
    <xf numFmtId="172" fontId="8" fillId="0" borderId="11" xfId="0" applyNumberFormat="1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72" fontId="9" fillId="0" borderId="11" xfId="0" applyNumberFormat="1" applyFont="1" applyBorder="1" applyAlignment="1" applyProtection="1">
      <alignment horizontal="right" vertical="center" wrapText="1"/>
      <protection locked="0"/>
    </xf>
    <xf numFmtId="173" fontId="9" fillId="0" borderId="11" xfId="0" applyNumberFormat="1" applyFont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center" wrapText="1"/>
    </xf>
    <xf numFmtId="172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172" fontId="11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72" fontId="9" fillId="0" borderId="11" xfId="0" applyNumberFormat="1" applyFont="1" applyBorder="1" applyAlignment="1" applyProtection="1">
      <alignment horizontal="right" vertical="center" wrapText="1"/>
      <protection locked="0"/>
    </xf>
    <xf numFmtId="172" fontId="8" fillId="33" borderId="11" xfId="0" applyNumberFormat="1" applyFont="1" applyFill="1" applyBorder="1" applyAlignment="1">
      <alignment horizontal="right" vertical="center" wrapText="1"/>
    </xf>
    <xf numFmtId="172" fontId="9" fillId="0" borderId="11" xfId="0" applyNumberFormat="1" applyFont="1" applyBorder="1" applyAlignment="1">
      <alignment horizontal="right" vertical="center" wrapText="1"/>
    </xf>
    <xf numFmtId="172" fontId="8" fillId="33" borderId="11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172" fontId="11" fillId="0" borderId="11" xfId="0" applyNumberFormat="1" applyFont="1" applyBorder="1" applyAlignment="1" applyProtection="1">
      <alignment horizontal="right" vertical="center" wrapText="1"/>
      <protection locked="0"/>
    </xf>
    <xf numFmtId="172" fontId="9" fillId="33" borderId="11" xfId="0" applyNumberFormat="1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3" fontId="8" fillId="34" borderId="1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172" fontId="8" fillId="0" borderId="11" xfId="0" applyNumberFormat="1" applyFont="1" applyBorder="1" applyAlignment="1" applyProtection="1">
      <alignment horizontal="right" vertical="center" wrapText="1"/>
      <protection locked="0"/>
    </xf>
    <xf numFmtId="173" fontId="9" fillId="0" borderId="11" xfId="0" applyNumberFormat="1" applyFont="1" applyBorder="1" applyAlignment="1">
      <alignment horizontal="left" vertical="center" wrapText="1"/>
    </xf>
    <xf numFmtId="172" fontId="13" fillId="0" borderId="11" xfId="0" applyNumberFormat="1" applyFont="1" applyBorder="1" applyAlignment="1">
      <alignment horizontal="right" vertical="center" wrapText="1"/>
    </xf>
    <xf numFmtId="172" fontId="12" fillId="0" borderId="11" xfId="0" applyNumberFormat="1" applyFont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172" fontId="5" fillId="34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2" fontId="8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0" fontId="8" fillId="35" borderId="11" xfId="0" applyFont="1" applyFill="1" applyBorder="1" applyAlignment="1">
      <alignment vertical="center" wrapText="1"/>
    </xf>
    <xf numFmtId="172" fontId="8" fillId="35" borderId="11" xfId="0" applyNumberFormat="1" applyFont="1" applyFill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172" fontId="9" fillId="0" borderId="11" xfId="0" applyNumberFormat="1" applyFont="1" applyBorder="1" applyAlignment="1" applyProtection="1">
      <alignment vertical="center" wrapText="1"/>
      <protection locked="0"/>
    </xf>
    <xf numFmtId="0" fontId="9" fillId="0" borderId="11" xfId="0" applyFont="1" applyBorder="1" applyAlignment="1">
      <alignment horizontal="left"/>
    </xf>
    <xf numFmtId="172" fontId="8" fillId="35" borderId="11" xfId="0" applyNumberFormat="1" applyFont="1" applyFill="1" applyBorder="1" applyAlignment="1" applyProtection="1">
      <alignment vertical="center" wrapText="1"/>
      <protection locked="0"/>
    </xf>
    <xf numFmtId="0" fontId="8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172" fontId="5" fillId="34" borderId="11" xfId="0" applyNumberFormat="1" applyFont="1" applyFill="1" applyBorder="1" applyAlignment="1">
      <alignment vertical="center" wrapText="1"/>
    </xf>
    <xf numFmtId="172" fontId="1" fillId="0" borderId="0" xfId="0" applyNumberFormat="1" applyFont="1" applyAlignment="1">
      <alignment horizontal="left" vertical="center" wrapText="1"/>
    </xf>
    <xf numFmtId="172" fontId="1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right" vertical="top"/>
      <protection locked="0"/>
    </xf>
    <xf numFmtId="172" fontId="1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 applyProtection="1">
      <alignment horizontal="right" vertical="top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172" fontId="8" fillId="0" borderId="18" xfId="0" applyNumberFormat="1" applyFont="1" applyBorder="1" applyAlignment="1">
      <alignment vertical="center" wrapText="1"/>
    </xf>
    <xf numFmtId="172" fontId="8" fillId="0" borderId="19" xfId="0" applyNumberFormat="1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172" fontId="9" fillId="0" borderId="22" xfId="0" applyNumberFormat="1" applyFont="1" applyBorder="1" applyAlignment="1" applyProtection="1">
      <alignment vertical="center" wrapText="1"/>
      <protection locked="0"/>
    </xf>
    <xf numFmtId="0" fontId="9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172" fontId="9" fillId="0" borderId="23" xfId="0" applyNumberFormat="1" applyFont="1" applyBorder="1" applyAlignment="1" applyProtection="1">
      <alignment vertical="center" wrapText="1"/>
      <protection locked="0"/>
    </xf>
    <xf numFmtId="0" fontId="8" fillId="0" borderId="25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172" fontId="9" fillId="0" borderId="26" xfId="0" applyNumberFormat="1" applyFont="1" applyBorder="1" applyAlignment="1" applyProtection="1">
      <alignment vertical="center" wrapText="1"/>
      <protection locked="0"/>
    </xf>
    <xf numFmtId="49" fontId="9" fillId="0" borderId="19" xfId="0" applyNumberFormat="1" applyFont="1" applyBorder="1" applyAlignment="1">
      <alignment horizontal="center" vertical="center" wrapText="1"/>
    </xf>
    <xf numFmtId="172" fontId="8" fillId="0" borderId="19" xfId="0" applyNumberFormat="1" applyFont="1" applyBorder="1" applyAlignment="1" applyProtection="1">
      <alignment vertical="center" wrapText="1"/>
      <protection locked="0"/>
    </xf>
    <xf numFmtId="0" fontId="9" fillId="0" borderId="27" xfId="0" applyFont="1" applyBorder="1" applyAlignment="1">
      <alignment horizontal="left" vertical="center" wrapText="1"/>
    </xf>
    <xf numFmtId="172" fontId="9" fillId="0" borderId="11" xfId="0" applyNumberFormat="1" applyFont="1" applyBorder="1" applyAlignment="1" applyProtection="1">
      <alignment vertical="center" wrapText="1"/>
      <protection locked="0"/>
    </xf>
    <xf numFmtId="0" fontId="9" fillId="0" borderId="26" xfId="0" applyFont="1" applyBorder="1" applyAlignment="1">
      <alignment horizontal="left" vertical="center" wrapText="1"/>
    </xf>
    <xf numFmtId="172" fontId="9" fillId="0" borderId="26" xfId="0" applyNumberFormat="1" applyFont="1" applyBorder="1" applyAlignment="1" applyProtection="1">
      <alignment vertical="center" wrapText="1"/>
      <protection locked="0"/>
    </xf>
    <xf numFmtId="0" fontId="8" fillId="0" borderId="17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172" fontId="9" fillId="0" borderId="22" xfId="0" applyNumberFormat="1" applyFont="1" applyBorder="1" applyAlignment="1">
      <alignment vertical="center" wrapText="1"/>
    </xf>
    <xf numFmtId="172" fontId="9" fillId="0" borderId="11" xfId="0" applyNumberFormat="1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172" fontId="9" fillId="0" borderId="29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/>
    </xf>
    <xf numFmtId="0" fontId="8" fillId="0" borderId="30" xfId="0" applyFont="1" applyBorder="1" applyAlignment="1">
      <alignment horizontal="center" vertical="center" wrapText="1"/>
    </xf>
    <xf numFmtId="172" fontId="9" fillId="0" borderId="27" xfId="0" applyNumberFormat="1" applyFont="1" applyBorder="1" applyAlignment="1" applyProtection="1">
      <alignment vertical="center" wrapText="1"/>
      <protection locked="0"/>
    </xf>
    <xf numFmtId="0" fontId="9" fillId="0" borderId="1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left" wrapText="1"/>
    </xf>
    <xf numFmtId="172" fontId="13" fillId="0" borderId="33" xfId="0" applyNumberFormat="1" applyFont="1" applyBorder="1" applyAlignment="1">
      <alignment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172" fontId="9" fillId="0" borderId="33" xfId="0" applyNumberFormat="1" applyFont="1" applyBorder="1" applyAlignment="1" applyProtection="1">
      <alignment vertical="center" wrapText="1"/>
      <protection locked="0"/>
    </xf>
    <xf numFmtId="0" fontId="9" fillId="0" borderId="35" xfId="0" applyFont="1" applyBorder="1" applyAlignment="1">
      <alignment horizontal="left" vertical="center" wrapText="1"/>
    </xf>
    <xf numFmtId="172" fontId="9" fillId="0" borderId="29" xfId="0" applyNumberFormat="1" applyFont="1" applyBorder="1" applyAlignment="1" applyProtection="1">
      <alignment vertical="center" wrapText="1"/>
      <protection locked="0"/>
    </xf>
    <xf numFmtId="0" fontId="19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49" fontId="9" fillId="0" borderId="33" xfId="0" applyNumberFormat="1" applyFont="1" applyBorder="1" applyAlignment="1">
      <alignment horizontal="left" vertical="center" wrapText="1"/>
    </xf>
    <xf numFmtId="172" fontId="9" fillId="0" borderId="27" xfId="0" applyNumberFormat="1" applyFont="1" applyBorder="1" applyAlignment="1" applyProtection="1">
      <alignment vertical="center" wrapText="1"/>
      <protection locked="0"/>
    </xf>
    <xf numFmtId="49" fontId="9" fillId="0" borderId="26" xfId="0" applyNumberFormat="1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left" wrapText="1"/>
    </xf>
    <xf numFmtId="172" fontId="8" fillId="0" borderId="19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172" fontId="8" fillId="36" borderId="18" xfId="0" applyNumberFormat="1" applyFont="1" applyFill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left" vertical="center" wrapText="1"/>
    </xf>
    <xf numFmtId="172" fontId="9" fillId="36" borderId="27" xfId="0" applyNumberFormat="1" applyFont="1" applyFill="1" applyBorder="1" applyAlignment="1" applyProtection="1">
      <alignment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72" fontId="8" fillId="0" borderId="13" xfId="0" applyNumberFormat="1" applyFont="1" applyBorder="1" applyAlignment="1" applyProtection="1">
      <alignment vertical="center" wrapText="1"/>
      <protection locked="0"/>
    </xf>
    <xf numFmtId="172" fontId="9" fillId="36" borderId="11" xfId="0" applyNumberFormat="1" applyFont="1" applyFill="1" applyBorder="1" applyAlignment="1" applyProtection="1">
      <alignment vertical="center" wrapText="1"/>
      <protection locked="0"/>
    </xf>
    <xf numFmtId="172" fontId="8" fillId="0" borderId="38" xfId="0" applyNumberFormat="1" applyFont="1" applyBorder="1" applyAlignment="1">
      <alignment vertical="center" wrapText="1"/>
    </xf>
    <xf numFmtId="172" fontId="9" fillId="0" borderId="22" xfId="0" applyNumberFormat="1" applyFont="1" applyBorder="1" applyAlignment="1" applyProtection="1">
      <alignment vertical="center" wrapText="1"/>
      <protection locked="0"/>
    </xf>
    <xf numFmtId="0" fontId="9" fillId="0" borderId="26" xfId="0" applyFont="1" applyBorder="1" applyAlignment="1">
      <alignment horizontal="left"/>
    </xf>
    <xf numFmtId="172" fontId="8" fillId="0" borderId="37" xfId="0" applyNumberFormat="1" applyFont="1" applyBorder="1" applyAlignment="1" applyProtection="1">
      <alignment vertical="center" wrapText="1"/>
      <protection locked="0"/>
    </xf>
    <xf numFmtId="172" fontId="8" fillId="0" borderId="39" xfId="0" applyNumberFormat="1" applyFont="1" applyBorder="1" applyAlignment="1">
      <alignment vertical="center" wrapText="1"/>
    </xf>
    <xf numFmtId="49" fontId="9" fillId="0" borderId="19" xfId="0" applyNumberFormat="1" applyFont="1" applyBorder="1" applyAlignment="1">
      <alignment horizontal="left" vertical="center" wrapText="1"/>
    </xf>
    <xf numFmtId="172" fontId="8" fillId="0" borderId="23" xfId="0" applyNumberFormat="1" applyFont="1" applyBorder="1" applyAlignment="1" applyProtection="1">
      <alignment vertical="center" wrapText="1"/>
      <protection locked="0"/>
    </xf>
    <xf numFmtId="0" fontId="13" fillId="0" borderId="19" xfId="0" applyFont="1" applyBorder="1" applyAlignment="1">
      <alignment horizontal="left" vertical="center" wrapText="1"/>
    </xf>
    <xf numFmtId="172" fontId="8" fillId="0" borderId="18" xfId="0" applyNumberFormat="1" applyFont="1" applyBorder="1" applyAlignment="1" applyProtection="1">
      <alignment vertical="center" wrapText="1"/>
      <protection locked="0"/>
    </xf>
    <xf numFmtId="172" fontId="9" fillId="0" borderId="27" xfId="0" applyNumberFormat="1" applyFont="1" applyBorder="1" applyAlignment="1" applyProtection="1">
      <alignment vertical="center"/>
      <protection locked="0"/>
    </xf>
    <xf numFmtId="3" fontId="9" fillId="0" borderId="29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left" vertical="center" wrapText="1"/>
    </xf>
    <xf numFmtId="172" fontId="8" fillId="0" borderId="18" xfId="0" applyNumberFormat="1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72" fontId="7" fillId="0" borderId="42" xfId="0" applyNumberFormat="1" applyFont="1" applyBorder="1" applyAlignment="1">
      <alignment horizontal="center" vertical="center" wrapText="1"/>
    </xf>
    <xf numFmtId="172" fontId="8" fillId="0" borderId="31" xfId="0" applyNumberFormat="1" applyFont="1" applyBorder="1" applyAlignment="1">
      <alignment vertical="center" wrapText="1"/>
    </xf>
    <xf numFmtId="172" fontId="9" fillId="0" borderId="34" xfId="0" applyNumberFormat="1" applyFont="1" applyBorder="1" applyAlignment="1" applyProtection="1">
      <alignment vertical="center" wrapText="1"/>
      <protection locked="0"/>
    </xf>
    <xf numFmtId="0" fontId="8" fillId="0" borderId="33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172" fontId="9" fillId="36" borderId="31" xfId="0" applyNumberFormat="1" applyFont="1" applyFill="1" applyBorder="1" applyAlignment="1" applyProtection="1">
      <alignment vertical="center" wrapText="1"/>
      <protection locked="0"/>
    </xf>
    <xf numFmtId="172" fontId="9" fillId="0" borderId="31" xfId="0" applyNumberFormat="1" applyFont="1" applyBorder="1" applyAlignment="1" applyProtection="1">
      <alignment vertical="center" wrapText="1"/>
      <protection locked="0"/>
    </xf>
    <xf numFmtId="172" fontId="8" fillId="0" borderId="31" xfId="0" applyNumberFormat="1" applyFont="1" applyBorder="1" applyAlignment="1">
      <alignment vertical="center" wrapText="1"/>
    </xf>
    <xf numFmtId="172" fontId="9" fillId="0" borderId="19" xfId="0" applyNumberFormat="1" applyFont="1" applyBorder="1" applyAlignment="1">
      <alignment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172" fontId="8" fillId="0" borderId="3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172" fontId="9" fillId="0" borderId="23" xfId="0" applyNumberFormat="1" applyFont="1" applyBorder="1" applyAlignment="1" applyProtection="1">
      <alignment vertical="center" wrapText="1"/>
      <protection locked="0"/>
    </xf>
    <xf numFmtId="0" fontId="9" fillId="0" borderId="23" xfId="0" applyFont="1" applyBorder="1" applyAlignment="1">
      <alignment horizontal="left" vertical="center" wrapText="1"/>
    </xf>
    <xf numFmtId="172" fontId="8" fillId="0" borderId="26" xfId="0" applyNumberFormat="1" applyFont="1" applyBorder="1" applyAlignment="1" applyProtection="1">
      <alignment vertical="center" wrapText="1"/>
      <protection locked="0"/>
    </xf>
    <xf numFmtId="0" fontId="19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wrapText="1"/>
    </xf>
    <xf numFmtId="0" fontId="9" fillId="0" borderId="27" xfId="0" applyFont="1" applyBorder="1" applyAlignment="1">
      <alignment horizontal="left" vertical="center" wrapText="1"/>
    </xf>
    <xf numFmtId="172" fontId="9" fillId="36" borderId="27" xfId="0" applyNumberFormat="1" applyFont="1" applyFill="1" applyBorder="1" applyAlignment="1" applyProtection="1">
      <alignment vertical="center" wrapText="1"/>
      <protection locked="0"/>
    </xf>
    <xf numFmtId="0" fontId="20" fillId="0" borderId="11" xfId="0" applyFont="1" applyBorder="1" applyAlignment="1">
      <alignment horizontal="center" wrapText="1"/>
    </xf>
    <xf numFmtId="172" fontId="8" fillId="0" borderId="44" xfId="0" applyNumberFormat="1" applyFont="1" applyBorder="1" applyAlignment="1">
      <alignment vertical="center" wrapText="1"/>
    </xf>
    <xf numFmtId="172" fontId="16" fillId="0" borderId="0" xfId="0" applyNumberFormat="1" applyFont="1" applyAlignment="1">
      <alignment vertical="center" wrapText="1"/>
    </xf>
    <xf numFmtId="172" fontId="16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/>
    </xf>
    <xf numFmtId="174" fontId="2" fillId="0" borderId="0" xfId="0" applyNumberFormat="1" applyFont="1" applyAlignment="1">
      <alignment horizontal="right"/>
    </xf>
    <xf numFmtId="174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left" vertical="center"/>
    </xf>
    <xf numFmtId="0" fontId="3" fillId="37" borderId="11" xfId="0" applyFont="1" applyFill="1" applyBorder="1" applyAlignment="1" applyProtection="1">
      <alignment horizontal="left" vertical="center" wrapText="1"/>
      <protection locked="0"/>
    </xf>
    <xf numFmtId="3" fontId="3" fillId="37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0" xfId="0" applyNumberFormat="1" applyFont="1" applyAlignment="1">
      <alignment/>
    </xf>
    <xf numFmtId="9" fontId="27" fillId="0" borderId="0" xfId="0" applyNumberFormat="1" applyFont="1" applyAlignment="1">
      <alignment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Border="1" applyAlignment="1" applyProtection="1">
      <alignment horizontal="left" vertical="center" wrapText="1"/>
      <protection locked="0"/>
    </xf>
    <xf numFmtId="3" fontId="25" fillId="0" borderId="11" xfId="0" applyNumberFormat="1" applyFont="1" applyBorder="1" applyAlignment="1">
      <alignment horizontal="right" vertical="center" wrapText="1"/>
    </xf>
    <xf numFmtId="9" fontId="25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37" borderId="11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8" fillId="0" borderId="11" xfId="0" applyFont="1" applyBorder="1" applyAlignment="1" applyProtection="1">
      <alignment horizontal="left" vertical="center" wrapText="1"/>
      <protection locked="0"/>
    </xf>
    <xf numFmtId="3" fontId="3" fillId="0" borderId="11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30" fillId="0" borderId="0" xfId="0" applyFont="1" applyAlignment="1">
      <alignment/>
    </xf>
    <xf numFmtId="3" fontId="16" fillId="0" borderId="11" xfId="0" applyNumberFormat="1" applyFont="1" applyBorder="1" applyAlignment="1">
      <alignment/>
    </xf>
    <xf numFmtId="0" fontId="29" fillId="37" borderId="11" xfId="0" applyFont="1" applyFill="1" applyBorder="1" applyAlignment="1">
      <alignment/>
    </xf>
    <xf numFmtId="3" fontId="29" fillId="37" borderId="11" xfId="0" applyNumberFormat="1" applyFont="1" applyFill="1" applyBorder="1" applyAlignment="1">
      <alignment/>
    </xf>
    <xf numFmtId="0" fontId="31" fillId="34" borderId="11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left"/>
    </xf>
    <xf numFmtId="3" fontId="31" fillId="34" borderId="1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30" fillId="36" borderId="0" xfId="0" applyFont="1" applyFill="1" applyAlignment="1">
      <alignment/>
    </xf>
    <xf numFmtId="0" fontId="32" fillId="36" borderId="0" xfId="0" applyFont="1" applyFill="1" applyAlignment="1">
      <alignment/>
    </xf>
    <xf numFmtId="3" fontId="32" fillId="36" borderId="0" xfId="0" applyNumberFormat="1" applyFont="1" applyFill="1" applyAlignment="1">
      <alignment vertical="center"/>
    </xf>
    <xf numFmtId="0" fontId="27" fillId="0" borderId="11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32" fillId="0" borderId="26" xfId="0" applyFont="1" applyBorder="1" applyAlignment="1">
      <alignment vertical="center"/>
    </xf>
    <xf numFmtId="3" fontId="30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 horizontal="right"/>
    </xf>
    <xf numFmtId="0" fontId="32" fillId="34" borderId="11" xfId="0" applyFont="1" applyFill="1" applyBorder="1" applyAlignment="1">
      <alignment/>
    </xf>
    <xf numFmtId="3" fontId="32" fillId="34" borderId="11" xfId="0" applyNumberFormat="1" applyFont="1" applyFill="1" applyBorder="1" applyAlignment="1">
      <alignment/>
    </xf>
    <xf numFmtId="0" fontId="26" fillId="35" borderId="11" xfId="0" applyFont="1" applyFill="1" applyBorder="1" applyAlignment="1">
      <alignment/>
    </xf>
    <xf numFmtId="3" fontId="26" fillId="35" borderId="11" xfId="0" applyNumberFormat="1" applyFont="1" applyFill="1" applyBorder="1" applyAlignment="1">
      <alignment/>
    </xf>
    <xf numFmtId="0" fontId="26" fillId="36" borderId="0" xfId="0" applyFont="1" applyFill="1" applyAlignment="1">
      <alignment/>
    </xf>
    <xf numFmtId="3" fontId="26" fillId="36" borderId="0" xfId="0" applyNumberFormat="1" applyFont="1" applyFill="1" applyAlignment="1">
      <alignment/>
    </xf>
    <xf numFmtId="0" fontId="26" fillId="0" borderId="0" xfId="0" applyFont="1" applyAlignment="1">
      <alignment/>
    </xf>
    <xf numFmtId="3" fontId="33" fillId="0" borderId="11" xfId="0" applyNumberFormat="1" applyFont="1" applyBorder="1" applyAlignment="1">
      <alignment/>
    </xf>
    <xf numFmtId="0" fontId="32" fillId="35" borderId="11" xfId="0" applyFont="1" applyFill="1" applyBorder="1" applyAlignment="1">
      <alignment vertical="center"/>
    </xf>
    <xf numFmtId="3" fontId="32" fillId="35" borderId="11" xfId="0" applyNumberFormat="1" applyFont="1" applyFill="1" applyBorder="1" applyAlignment="1">
      <alignment vertical="center"/>
    </xf>
    <xf numFmtId="0" fontId="32" fillId="36" borderId="0" xfId="0" applyFont="1" applyFill="1" applyAlignment="1">
      <alignment vertical="center"/>
    </xf>
    <xf numFmtId="0" fontId="27" fillId="0" borderId="11" xfId="0" applyFont="1" applyBorder="1" applyAlignment="1">
      <alignment/>
    </xf>
    <xf numFmtId="0" fontId="32" fillId="0" borderId="11" xfId="0" applyFont="1" applyBorder="1" applyAlignment="1">
      <alignment vertical="center"/>
    </xf>
    <xf numFmtId="0" fontId="8" fillId="34" borderId="11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vertical="center" wrapText="1"/>
    </xf>
    <xf numFmtId="3" fontId="30" fillId="36" borderId="11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2" fillId="35" borderId="11" xfId="0" applyFont="1" applyFill="1" applyBorder="1" applyAlignment="1">
      <alignment/>
    </xf>
    <xf numFmtId="3" fontId="32" fillId="35" borderId="11" xfId="0" applyNumberFormat="1" applyFont="1" applyFill="1" applyBorder="1" applyAlignment="1">
      <alignment/>
    </xf>
    <xf numFmtId="172" fontId="36" fillId="0" borderId="0" xfId="0" applyNumberFormat="1" applyFont="1" applyAlignment="1">
      <alignment horizontal="center" vertical="center" wrapText="1"/>
    </xf>
    <xf numFmtId="172" fontId="8" fillId="0" borderId="43" xfId="0" applyNumberFormat="1" applyFont="1" applyBorder="1" applyAlignment="1">
      <alignment horizontal="center" vertical="center" wrapText="1"/>
    </xf>
    <xf numFmtId="172" fontId="8" fillId="0" borderId="44" xfId="0" applyNumberFormat="1" applyFont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vertical="center" wrapText="1"/>
    </xf>
    <xf numFmtId="172" fontId="8" fillId="0" borderId="46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lef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172" fontId="5" fillId="0" borderId="11" xfId="0" applyNumberFormat="1" applyFont="1" applyBorder="1" applyAlignment="1">
      <alignment horizontal="left" vertical="center" wrapText="1"/>
    </xf>
    <xf numFmtId="172" fontId="24" fillId="0" borderId="11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/>
    </xf>
    <xf numFmtId="3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172" fontId="1" fillId="0" borderId="11" xfId="0" applyNumberFormat="1" applyFont="1" applyBorder="1" applyAlignment="1">
      <alignment vertical="center" wrapText="1"/>
    </xf>
    <xf numFmtId="0" fontId="38" fillId="34" borderId="11" xfId="0" applyFont="1" applyFill="1" applyBorder="1" applyAlignment="1">
      <alignment/>
    </xf>
    <xf numFmtId="172" fontId="37" fillId="34" borderId="11" xfId="0" applyNumberFormat="1" applyFont="1" applyFill="1" applyBorder="1" applyAlignment="1">
      <alignment/>
    </xf>
    <xf numFmtId="0" fontId="39" fillId="0" borderId="11" xfId="0" applyFont="1" applyBorder="1" applyAlignment="1">
      <alignment/>
    </xf>
    <xf numFmtId="0" fontId="40" fillId="0" borderId="11" xfId="0" applyFont="1" applyBorder="1" applyAlignment="1">
      <alignment/>
    </xf>
    <xf numFmtId="172" fontId="18" fillId="0" borderId="11" xfId="0" applyNumberFormat="1" applyFont="1" applyBorder="1" applyAlignment="1">
      <alignment vertical="center" wrapText="1"/>
    </xf>
    <xf numFmtId="0" fontId="41" fillId="34" borderId="11" xfId="0" applyFont="1" applyFill="1" applyBorder="1" applyAlignment="1">
      <alignment/>
    </xf>
    <xf numFmtId="172" fontId="5" fillId="34" borderId="11" xfId="0" applyNumberFormat="1" applyFont="1" applyFill="1" applyBorder="1" applyAlignment="1" applyProtection="1">
      <alignment vertical="center" wrapText="1"/>
      <protection locked="0"/>
    </xf>
    <xf numFmtId="172" fontId="42" fillId="38" borderId="11" xfId="0" applyNumberFormat="1" applyFont="1" applyFill="1" applyBorder="1" applyAlignment="1">
      <alignment horizontal="left" vertical="center" wrapText="1"/>
    </xf>
    <xf numFmtId="172" fontId="42" fillId="38" borderId="11" xfId="0" applyNumberFormat="1" applyFont="1" applyFill="1" applyBorder="1" applyAlignment="1">
      <alignment horizontal="right" vertical="center" wrapText="1"/>
    </xf>
    <xf numFmtId="172" fontId="42" fillId="36" borderId="0" xfId="0" applyNumberFormat="1" applyFont="1" applyFill="1" applyAlignment="1">
      <alignment horizontal="left" vertical="center" wrapText="1"/>
    </xf>
    <xf numFmtId="172" fontId="42" fillId="36" borderId="0" xfId="0" applyNumberFormat="1" applyFont="1" applyFill="1" applyAlignment="1">
      <alignment horizontal="right" vertical="center" wrapText="1"/>
    </xf>
    <xf numFmtId="172" fontId="41" fillId="0" borderId="11" xfId="0" applyNumberFormat="1" applyFont="1" applyBorder="1" applyAlignment="1">
      <alignment vertical="center" wrapText="1"/>
    </xf>
    <xf numFmtId="0" fontId="43" fillId="34" borderId="11" xfId="0" applyFont="1" applyFill="1" applyBorder="1" applyAlignment="1">
      <alignment/>
    </xf>
    <xf numFmtId="172" fontId="24" fillId="34" borderId="11" xfId="0" applyNumberFormat="1" applyFont="1" applyFill="1" applyBorder="1" applyAlignment="1" applyProtection="1">
      <alignment vertical="center" wrapText="1"/>
      <protection locked="0"/>
    </xf>
    <xf numFmtId="0" fontId="29" fillId="34" borderId="11" xfId="0" applyFont="1" applyFill="1" applyBorder="1" applyAlignment="1">
      <alignment/>
    </xf>
    <xf numFmtId="172" fontId="7" fillId="38" borderId="11" xfId="0" applyNumberFormat="1" applyFont="1" applyFill="1" applyBorder="1" applyAlignment="1">
      <alignment horizontal="left" vertical="center" wrapText="1"/>
    </xf>
    <xf numFmtId="172" fontId="41" fillId="38" borderId="11" xfId="0" applyNumberFormat="1" applyFont="1" applyFill="1" applyBorder="1" applyAlignment="1">
      <alignment vertical="center" wrapText="1"/>
    </xf>
    <xf numFmtId="0" fontId="44" fillId="0" borderId="0" xfId="0" applyFont="1" applyAlignment="1">
      <alignment/>
    </xf>
    <xf numFmtId="174" fontId="32" fillId="0" borderId="0" xfId="0" applyNumberFormat="1" applyFont="1" applyAlignment="1">
      <alignment horizontal="left"/>
    </xf>
    <xf numFmtId="0" fontId="32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6" fillId="0" borderId="10" xfId="0" applyFont="1" applyBorder="1" applyAlignment="1">
      <alignment horizontal="right"/>
    </xf>
    <xf numFmtId="0" fontId="48" fillId="0" borderId="26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/>
    </xf>
    <xf numFmtId="0" fontId="48" fillId="39" borderId="11" xfId="0" applyFont="1" applyFill="1" applyBorder="1" applyAlignment="1">
      <alignment vertical="center"/>
    </xf>
    <xf numFmtId="0" fontId="46" fillId="39" borderId="11" xfId="0" applyFont="1" applyFill="1" applyBorder="1" applyAlignment="1">
      <alignment vertical="center"/>
    </xf>
    <xf numFmtId="174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right" vertical="center"/>
    </xf>
    <xf numFmtId="0" fontId="38" fillId="0" borderId="47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0" fontId="38" fillId="34" borderId="11" xfId="0" applyFont="1" applyFill="1" applyBorder="1" applyAlignment="1">
      <alignment horizontal="left" vertical="center"/>
    </xf>
    <xf numFmtId="0" fontId="38" fillId="34" borderId="47" xfId="0" applyFont="1" applyFill="1" applyBorder="1" applyAlignment="1">
      <alignment horizontal="left" vertical="center"/>
    </xf>
    <xf numFmtId="3" fontId="29" fillId="34" borderId="11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center"/>
    </xf>
    <xf numFmtId="0" fontId="29" fillId="0" borderId="11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29" fillId="34" borderId="11" xfId="0" applyFont="1" applyFill="1" applyBorder="1" applyAlignment="1">
      <alignment horizontal="left"/>
    </xf>
    <xf numFmtId="0" fontId="29" fillId="34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29" fillId="34" borderId="11" xfId="0" applyFont="1" applyFill="1" applyBorder="1" applyAlignment="1">
      <alignment/>
    </xf>
    <xf numFmtId="0" fontId="43" fillId="34" borderId="11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29" fillId="40" borderId="11" xfId="0" applyFont="1" applyFill="1" applyBorder="1" applyAlignment="1">
      <alignment/>
    </xf>
    <xf numFmtId="0" fontId="29" fillId="40" borderId="11" xfId="0" applyFont="1" applyFill="1" applyBorder="1" applyAlignment="1">
      <alignment horizontal="center" vertical="center"/>
    </xf>
    <xf numFmtId="0" fontId="27" fillId="41" borderId="11" xfId="0" applyFont="1" applyFill="1" applyBorder="1" applyAlignment="1">
      <alignment horizontal="left" vertical="center"/>
    </xf>
    <xf numFmtId="0" fontId="27" fillId="41" borderId="11" xfId="0" applyFont="1" applyFill="1" applyBorder="1" applyAlignment="1" applyProtection="1">
      <alignment horizontal="left" vertical="center" wrapText="1"/>
      <protection locked="0"/>
    </xf>
    <xf numFmtId="3" fontId="27" fillId="42" borderId="11" xfId="0" applyNumberFormat="1" applyFont="1" applyFill="1" applyBorder="1" applyAlignment="1">
      <alignment horizontal="right" vertical="center" wrapText="1"/>
    </xf>
    <xf numFmtId="3" fontId="27" fillId="41" borderId="11" xfId="0" applyNumberFormat="1" applyFont="1" applyFill="1" applyBorder="1" applyAlignment="1">
      <alignment horizontal="right" vertical="center" wrapText="1"/>
    </xf>
    <xf numFmtId="0" fontId="31" fillId="9" borderId="11" xfId="0" applyFont="1" applyFill="1" applyBorder="1" applyAlignment="1">
      <alignment horizontal="center"/>
    </xf>
    <xf numFmtId="0" fontId="31" fillId="9" borderId="11" xfId="0" applyFont="1" applyFill="1" applyBorder="1" applyAlignment="1">
      <alignment horizontal="left"/>
    </xf>
    <xf numFmtId="3" fontId="31" fillId="9" borderId="11" xfId="0" applyNumberFormat="1" applyFont="1" applyFill="1" applyBorder="1" applyAlignment="1">
      <alignment/>
    </xf>
    <xf numFmtId="172" fontId="104" fillId="0" borderId="11" xfId="0" applyNumberFormat="1" applyFont="1" applyBorder="1" applyAlignment="1" applyProtection="1">
      <alignment vertical="center" wrapText="1"/>
      <protection locked="0"/>
    </xf>
    <xf numFmtId="0" fontId="46" fillId="0" borderId="27" xfId="0" applyFont="1" applyBorder="1" applyAlignment="1">
      <alignment/>
    </xf>
    <xf numFmtId="0" fontId="8" fillId="0" borderId="48" xfId="0" applyFont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56" fillId="0" borderId="11" xfId="0" applyNumberFormat="1" applyFont="1" applyBorder="1" applyAlignment="1">
      <alignment/>
    </xf>
    <xf numFmtId="172" fontId="8" fillId="43" borderId="23" xfId="0" applyNumberFormat="1" applyFont="1" applyFill="1" applyBorder="1" applyAlignment="1" applyProtection="1">
      <alignment vertical="center" wrapText="1"/>
      <protection locked="0"/>
    </xf>
    <xf numFmtId="0" fontId="8" fillId="44" borderId="11" xfId="0" applyFont="1" applyFill="1" applyBorder="1" applyAlignment="1">
      <alignment horizontal="left" vertical="center" wrapText="1"/>
    </xf>
    <xf numFmtId="172" fontId="8" fillId="45" borderId="11" xfId="0" applyNumberFormat="1" applyFont="1" applyFill="1" applyBorder="1" applyAlignment="1">
      <alignment horizontal="right" vertical="center" wrapText="1"/>
    </xf>
    <xf numFmtId="172" fontId="9" fillId="36" borderId="18" xfId="0" applyNumberFormat="1" applyFont="1" applyFill="1" applyBorder="1" applyAlignment="1">
      <alignment vertical="center" wrapText="1"/>
    </xf>
    <xf numFmtId="172" fontId="5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9" fillId="34" borderId="49" xfId="0" applyFont="1" applyFill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05" fillId="0" borderId="49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34" borderId="49" xfId="0" applyFont="1" applyFill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29" fillId="40" borderId="49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29" fillId="34" borderId="48" xfId="0" applyFont="1" applyFill="1" applyBorder="1" applyAlignment="1">
      <alignment horizontal="center"/>
    </xf>
    <xf numFmtId="0" fontId="16" fillId="0" borderId="50" xfId="0" applyFont="1" applyBorder="1" applyAlignment="1">
      <alignment/>
    </xf>
    <xf numFmtId="0" fontId="29" fillId="34" borderId="27" xfId="0" applyFont="1" applyFill="1" applyBorder="1" applyAlignment="1">
      <alignment horizontal="center"/>
    </xf>
    <xf numFmtId="0" fontId="8" fillId="0" borderId="51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16" fillId="0" borderId="0" xfId="0" applyFont="1" applyBorder="1" applyAlignment="1">
      <alignment horizontal="right"/>
    </xf>
    <xf numFmtId="3" fontId="12" fillId="0" borderId="27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/>
    </xf>
    <xf numFmtId="0" fontId="58" fillId="0" borderId="27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27" fillId="0" borderId="26" xfId="0" applyFont="1" applyBorder="1" applyAlignment="1">
      <alignment horizontal="left"/>
    </xf>
    <xf numFmtId="0" fontId="30" fillId="0" borderId="26" xfId="0" applyFont="1" applyBorder="1" applyAlignment="1">
      <alignment/>
    </xf>
    <xf numFmtId="3" fontId="30" fillId="0" borderId="27" xfId="0" applyNumberFormat="1" applyFont="1" applyBorder="1" applyAlignment="1">
      <alignment/>
    </xf>
    <xf numFmtId="3" fontId="56" fillId="0" borderId="11" xfId="0" applyNumberFormat="1" applyFont="1" applyBorder="1" applyAlignment="1">
      <alignment/>
    </xf>
    <xf numFmtId="0" fontId="56" fillId="0" borderId="11" xfId="0" applyFont="1" applyBorder="1" applyAlignment="1">
      <alignment/>
    </xf>
    <xf numFmtId="172" fontId="59" fillId="0" borderId="11" xfId="0" applyNumberFormat="1" applyFont="1" applyBorder="1" applyAlignment="1" applyProtection="1">
      <alignment vertical="center" wrapText="1"/>
      <protection locked="0"/>
    </xf>
    <xf numFmtId="172" fontId="59" fillId="0" borderId="26" xfId="0" applyNumberFormat="1" applyFont="1" applyBorder="1" applyAlignment="1" applyProtection="1">
      <alignment vertical="center" wrapText="1"/>
      <protection locked="0"/>
    </xf>
    <xf numFmtId="172" fontId="57" fillId="0" borderId="19" xfId="0" applyNumberFormat="1" applyFont="1" applyBorder="1" applyAlignment="1" applyProtection="1">
      <alignment vertical="center" wrapText="1"/>
      <protection locked="0"/>
    </xf>
    <xf numFmtId="172" fontId="57" fillId="0" borderId="19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72" fontId="7" fillId="0" borderId="52" xfId="0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172" fontId="59" fillId="0" borderId="27" xfId="0" applyNumberFormat="1" applyFont="1" applyBorder="1" applyAlignment="1" applyProtection="1">
      <alignment vertical="center" wrapText="1"/>
      <protection locked="0"/>
    </xf>
    <xf numFmtId="0" fontId="34" fillId="0" borderId="26" xfId="0" applyFont="1" applyBorder="1" applyAlignment="1">
      <alignment/>
    </xf>
    <xf numFmtId="3" fontId="56" fillId="0" borderId="27" xfId="0" applyNumberFormat="1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8" fillId="0" borderId="55" xfId="0" applyFont="1" applyBorder="1" applyAlignment="1">
      <alignment horizontal="center" vertical="center" wrapText="1"/>
    </xf>
    <xf numFmtId="0" fontId="34" fillId="0" borderId="54" xfId="0" applyFont="1" applyBorder="1" applyAlignment="1">
      <alignment/>
    </xf>
    <xf numFmtId="3" fontId="60" fillId="37" borderId="11" xfId="0" applyNumberFormat="1" applyFont="1" applyFill="1" applyBorder="1" applyAlignment="1">
      <alignment horizontal="right" vertical="center" wrapText="1"/>
    </xf>
    <xf numFmtId="3" fontId="61" fillId="41" borderId="11" xfId="0" applyNumberFormat="1" applyFont="1" applyFill="1" applyBorder="1" applyAlignment="1">
      <alignment horizontal="right" vertical="center" wrapText="1"/>
    </xf>
    <xf numFmtId="172" fontId="7" fillId="0" borderId="32" xfId="0" applyNumberFormat="1" applyFont="1" applyBorder="1" applyAlignment="1">
      <alignment horizontal="center" vertical="center" wrapText="1"/>
    </xf>
    <xf numFmtId="172" fontId="59" fillId="0" borderId="26" xfId="0" applyNumberFormat="1" applyFont="1" applyBorder="1" applyAlignment="1" applyProtection="1">
      <alignment vertical="center" wrapText="1"/>
      <protection locked="0"/>
    </xf>
    <xf numFmtId="172" fontId="57" fillId="36" borderId="18" xfId="0" applyNumberFormat="1" applyFont="1" applyFill="1" applyBorder="1" applyAlignment="1">
      <alignment vertical="center" wrapText="1"/>
    </xf>
    <xf numFmtId="172" fontId="59" fillId="36" borderId="27" xfId="0" applyNumberFormat="1" applyFont="1" applyFill="1" applyBorder="1" applyAlignment="1" applyProtection="1">
      <alignment vertical="center" wrapText="1"/>
      <protection locked="0"/>
    </xf>
    <xf numFmtId="172" fontId="59" fillId="0" borderId="11" xfId="0" applyNumberFormat="1" applyFont="1" applyBorder="1" applyAlignment="1" applyProtection="1">
      <alignment vertical="center" wrapText="1"/>
      <protection locked="0"/>
    </xf>
    <xf numFmtId="172" fontId="59" fillId="36" borderId="11" xfId="0" applyNumberFormat="1" applyFont="1" applyFill="1" applyBorder="1" applyAlignment="1" applyProtection="1">
      <alignment vertical="center" wrapText="1"/>
      <protection locked="0"/>
    </xf>
    <xf numFmtId="172" fontId="59" fillId="0" borderId="22" xfId="0" applyNumberFormat="1" applyFont="1" applyBorder="1" applyAlignment="1" applyProtection="1">
      <alignment vertical="center" wrapText="1"/>
      <protection locked="0"/>
    </xf>
    <xf numFmtId="172" fontId="59" fillId="36" borderId="27" xfId="0" applyNumberFormat="1" applyFont="1" applyFill="1" applyBorder="1" applyAlignment="1" applyProtection="1">
      <alignment vertical="center" wrapText="1"/>
      <protection locked="0"/>
    </xf>
    <xf numFmtId="0" fontId="21" fillId="0" borderId="24" xfId="0" applyFont="1" applyBorder="1" applyAlignment="1">
      <alignment horizontal="center" wrapText="1"/>
    </xf>
    <xf numFmtId="172" fontId="8" fillId="0" borderId="35" xfId="0" applyNumberFormat="1" applyFont="1" applyBorder="1" applyAlignment="1">
      <alignment vertical="center" wrapText="1"/>
    </xf>
    <xf numFmtId="0" fontId="21" fillId="0" borderId="48" xfId="0" applyFont="1" applyBorder="1" applyAlignment="1">
      <alignment horizontal="center" wrapText="1"/>
    </xf>
    <xf numFmtId="49" fontId="9" fillId="0" borderId="48" xfId="0" applyNumberFormat="1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172" fontId="9" fillId="0" borderId="48" xfId="0" applyNumberFormat="1" applyFont="1" applyBorder="1" applyAlignment="1" applyProtection="1">
      <alignment vertical="center" wrapText="1"/>
      <protection locked="0"/>
    </xf>
    <xf numFmtId="0" fontId="22" fillId="0" borderId="0" xfId="0" applyFont="1" applyBorder="1" applyAlignment="1">
      <alignment vertical="center" wrapText="1"/>
    </xf>
    <xf numFmtId="172" fontId="8" fillId="0" borderId="52" xfId="0" applyNumberFormat="1" applyFont="1" applyBorder="1" applyAlignment="1">
      <alignment horizontal="center" vertical="center" wrapText="1"/>
    </xf>
    <xf numFmtId="172" fontId="13" fillId="0" borderId="39" xfId="0" applyNumberFormat="1" applyFont="1" applyBorder="1" applyAlignment="1" applyProtection="1">
      <alignment vertical="center" wrapText="1"/>
      <protection locked="0"/>
    </xf>
    <xf numFmtId="172" fontId="62" fillId="0" borderId="11" xfId="0" applyNumberFormat="1" applyFont="1" applyBorder="1" applyAlignment="1">
      <alignment horizontal="right" vertical="center" wrapText="1"/>
    </xf>
    <xf numFmtId="0" fontId="8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72" fontId="59" fillId="0" borderId="11" xfId="0" applyNumberFormat="1" applyFont="1" applyBorder="1" applyAlignment="1" applyProtection="1">
      <alignment horizontal="right" vertical="center" wrapText="1"/>
      <protection locked="0"/>
    </xf>
    <xf numFmtId="172" fontId="63" fillId="0" borderId="11" xfId="0" applyNumberFormat="1" applyFont="1" applyBorder="1" applyAlignment="1" applyProtection="1">
      <alignment horizontal="right" vertical="center" wrapText="1"/>
      <protection locked="0"/>
    </xf>
    <xf numFmtId="172" fontId="59" fillId="0" borderId="11" xfId="0" applyNumberFormat="1" applyFont="1" applyBorder="1" applyAlignment="1" applyProtection="1">
      <alignment horizontal="right" vertical="center" wrapText="1"/>
      <protection locked="0"/>
    </xf>
    <xf numFmtId="172" fontId="57" fillId="33" borderId="11" xfId="0" applyNumberFormat="1" applyFont="1" applyFill="1" applyBorder="1" applyAlignment="1">
      <alignment horizontal="right" vertical="center" wrapText="1"/>
    </xf>
    <xf numFmtId="172" fontId="8" fillId="33" borderId="11" xfId="0" applyNumberFormat="1" applyFont="1" applyFill="1" applyBorder="1" applyAlignment="1">
      <alignment horizontal="right" vertical="center" wrapText="1"/>
    </xf>
    <xf numFmtId="172" fontId="8" fillId="35" borderId="27" xfId="0" applyNumberFormat="1" applyFont="1" applyFill="1" applyBorder="1" applyAlignment="1">
      <alignment vertical="center" wrapText="1"/>
    </xf>
    <xf numFmtId="172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right" vertical="top"/>
      <protection locked="0"/>
    </xf>
    <xf numFmtId="0" fontId="7" fillId="0" borderId="15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172" fontId="35" fillId="0" borderId="0" xfId="0" applyNumberFormat="1" applyFont="1" applyAlignment="1">
      <alignment horizontal="center" vertical="center" wrapText="1"/>
    </xf>
    <xf numFmtId="172" fontId="62" fillId="0" borderId="33" xfId="0" applyNumberFormat="1" applyFont="1" applyBorder="1" applyAlignment="1">
      <alignment horizontal="center" vertical="center" wrapText="1"/>
    </xf>
    <xf numFmtId="172" fontId="62" fillId="0" borderId="27" xfId="0" applyNumberFormat="1" applyFont="1" applyBorder="1" applyAlignment="1">
      <alignment horizontal="center" vertical="center" wrapText="1"/>
    </xf>
    <xf numFmtId="172" fontId="1" fillId="0" borderId="33" xfId="0" applyNumberFormat="1" applyFont="1" applyBorder="1" applyAlignment="1">
      <alignment horizontal="center" vertical="center" wrapText="1"/>
    </xf>
    <xf numFmtId="172" fontId="1" fillId="0" borderId="27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6" fillId="0" borderId="0" xfId="0" applyFont="1" applyAlignment="1">
      <alignment horizontal="center" wrapText="1"/>
    </xf>
    <xf numFmtId="0" fontId="8" fillId="0" borderId="56" xfId="0" applyFont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/>
    </xf>
    <xf numFmtId="0" fontId="43" fillId="34" borderId="48" xfId="0" applyFont="1" applyFill="1" applyBorder="1" applyAlignment="1">
      <alignment horizontal="center"/>
    </xf>
    <xf numFmtId="0" fontId="29" fillId="40" borderId="48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3366"/>
      <rgbColor rgb="000066CC"/>
      <rgbColor rgb="00008000"/>
      <rgbColor rgb="0000FF00"/>
      <rgbColor rgb="00333333"/>
      <rgbColor rgb="00333399"/>
      <rgbColor rgb="00339966"/>
      <rgbColor rgb="0033CCCC"/>
      <rgbColor rgb="00800080"/>
      <rgbColor rgb="00808080"/>
      <rgbColor rgb="00969696"/>
      <rgbColor rgb="00993300"/>
      <rgbColor rgb="0099CC00"/>
      <rgbColor rgb="0099CCFF"/>
      <rgbColor rgb="00C0C0C0"/>
      <rgbColor rgb="00CC99FF"/>
      <rgbColor rgb="00CCCCFF"/>
      <rgbColor rgb="00CCFFCC"/>
      <rgbColor rgb="00CCFFFF"/>
      <rgbColor rgb="00FF0000"/>
      <rgbColor rgb="00FF6600"/>
      <rgbColor rgb="00FF8080"/>
      <rgbColor rgb="00FF9900"/>
      <rgbColor rgb="00FF99CC"/>
      <rgbColor rgb="00FFCC00"/>
      <rgbColor rgb="00FFCC99"/>
      <rgbColor rgb="00FFFF00"/>
      <rgbColor rgb="00FFFF99"/>
      <rgbColor rgb="00FFFFCC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9"/>
  <sheetViews>
    <sheetView tabSelected="1" view="pageBreakPreview" zoomScale="60" zoomScalePageLayoutView="0" workbookViewId="0" topLeftCell="A46">
      <selection activeCell="N57" sqref="N57"/>
    </sheetView>
  </sheetViews>
  <sheetFormatPr defaultColWidth="9.140625" defaultRowHeight="12.75"/>
  <cols>
    <col min="1" max="1" width="9.140625" style="0" customWidth="1"/>
    <col min="2" max="2" width="7.28125" style="0" customWidth="1"/>
    <col min="3" max="3" width="65.57421875" style="0" customWidth="1"/>
    <col min="4" max="4" width="14.140625" style="0" customWidth="1"/>
  </cols>
  <sheetData>
    <row r="1" spans="2:6" s="1" customFormat="1" ht="15.75">
      <c r="B1" s="421" t="s">
        <v>649</v>
      </c>
      <c r="C1" s="421"/>
      <c r="D1" s="421"/>
      <c r="E1" s="2"/>
      <c r="F1" s="2"/>
    </row>
    <row r="2" spans="2:6" s="1" customFormat="1" ht="15.75">
      <c r="B2" s="3"/>
      <c r="C2" s="3"/>
      <c r="D2" s="3"/>
      <c r="E2" s="3"/>
      <c r="F2" s="3"/>
    </row>
    <row r="3" spans="2:6" s="1" customFormat="1" ht="15.75">
      <c r="B3" s="3"/>
      <c r="C3" s="3"/>
      <c r="D3" s="3"/>
      <c r="E3" s="3"/>
      <c r="F3" s="3"/>
    </row>
    <row r="4" spans="2:6" s="1" customFormat="1" ht="15.75">
      <c r="B4" s="422" t="s">
        <v>0</v>
      </c>
      <c r="C4" s="422"/>
      <c r="D4" s="422"/>
      <c r="E4" s="4"/>
      <c r="F4" s="4"/>
    </row>
    <row r="5" spans="2:6" s="1" customFormat="1" ht="15.75">
      <c r="B5" s="423" t="s">
        <v>1</v>
      </c>
      <c r="C5" s="423"/>
      <c r="D5" s="423"/>
      <c r="E5" s="5"/>
      <c r="F5" s="5"/>
    </row>
    <row r="6" spans="2:6" s="1" customFormat="1" ht="15.75" customHeight="1">
      <c r="B6" s="420" t="s">
        <v>2</v>
      </c>
      <c r="C6" s="420"/>
      <c r="D6" s="420"/>
      <c r="E6" s="6"/>
      <c r="F6" s="6"/>
    </row>
    <row r="7" spans="2:6" s="1" customFormat="1" ht="15.75" customHeight="1">
      <c r="B7" s="420"/>
      <c r="C7" s="420"/>
      <c r="D7" s="420"/>
      <c r="E7" s="6"/>
      <c r="F7" s="6"/>
    </row>
    <row r="8" spans="2:6" s="1" customFormat="1" ht="15.75" customHeight="1">
      <c r="B8" s="420"/>
      <c r="C8" s="420"/>
      <c r="D8" s="7"/>
      <c r="E8" s="413"/>
      <c r="F8" s="413"/>
    </row>
    <row r="9" spans="2:6" s="1" customFormat="1" ht="37.5" customHeight="1">
      <c r="B9" s="8" t="s">
        <v>3</v>
      </c>
      <c r="C9" s="8" t="s">
        <v>4</v>
      </c>
      <c r="D9" s="412" t="s">
        <v>5</v>
      </c>
      <c r="E9" s="346" t="s">
        <v>6</v>
      </c>
      <c r="F9" s="346" t="s">
        <v>627</v>
      </c>
    </row>
    <row r="10" spans="2:6" s="11" customFormat="1" ht="12" customHeight="1" thickBot="1">
      <c r="B10" s="9">
        <v>1</v>
      </c>
      <c r="C10" s="9">
        <v>2</v>
      </c>
      <c r="D10" s="9">
        <v>3</v>
      </c>
      <c r="E10" s="384">
        <v>4</v>
      </c>
      <c r="F10" s="384">
        <v>5</v>
      </c>
    </row>
    <row r="11" spans="2:6" s="13" customFormat="1" ht="12" customHeight="1">
      <c r="B11" s="14" t="s">
        <v>7</v>
      </c>
      <c r="C11" s="350" t="s">
        <v>8</v>
      </c>
      <c r="D11" s="351">
        <f>SUM(D12:D13)</f>
        <v>268461</v>
      </c>
      <c r="E11" s="351">
        <f>SUM(E12:E13)</f>
        <v>312098</v>
      </c>
      <c r="F11" s="351">
        <f>SUM(F12:F13)</f>
        <v>304964</v>
      </c>
    </row>
    <row r="12" spans="2:6" s="13" customFormat="1" ht="12" customHeight="1">
      <c r="B12" s="16" t="s">
        <v>9</v>
      </c>
      <c r="C12" s="17" t="s">
        <v>10</v>
      </c>
      <c r="D12" s="18">
        <f>8335+20976</f>
        <v>29311</v>
      </c>
      <c r="E12" s="18">
        <v>33779</v>
      </c>
      <c r="F12" s="18">
        <v>30262</v>
      </c>
    </row>
    <row r="13" spans="2:6" s="13" customFormat="1" ht="12" customHeight="1">
      <c r="B13" s="16" t="s">
        <v>11</v>
      </c>
      <c r="C13" s="17" t="s">
        <v>12</v>
      </c>
      <c r="D13" s="19">
        <f>SUM(D14:D16)</f>
        <v>239150</v>
      </c>
      <c r="E13" s="19">
        <f>SUM(E14:E16)</f>
        <v>278319</v>
      </c>
      <c r="F13" s="19">
        <f>SUM(F14:F16)</f>
        <v>274702</v>
      </c>
    </row>
    <row r="14" spans="2:6" s="13" customFormat="1" ht="12" customHeight="1">
      <c r="B14" s="20"/>
      <c r="C14" s="21" t="s">
        <v>13</v>
      </c>
      <c r="D14" s="22">
        <v>181500</v>
      </c>
      <c r="E14" s="22">
        <v>209992</v>
      </c>
      <c r="F14" s="22">
        <v>206375</v>
      </c>
    </row>
    <row r="15" spans="2:6" s="13" customFormat="1" ht="12" customHeight="1">
      <c r="B15" s="20"/>
      <c r="C15" s="21" t="s">
        <v>14</v>
      </c>
      <c r="D15" s="22">
        <v>56000</v>
      </c>
      <c r="E15" s="22">
        <v>63800</v>
      </c>
      <c r="F15" s="22">
        <v>63800</v>
      </c>
    </row>
    <row r="16" spans="2:6" s="13" customFormat="1" ht="12" customHeight="1">
      <c r="B16" s="20"/>
      <c r="C16" s="23" t="s">
        <v>15</v>
      </c>
      <c r="D16" s="22">
        <v>1650</v>
      </c>
      <c r="E16" s="22">
        <v>4527</v>
      </c>
      <c r="F16" s="22">
        <v>4527</v>
      </c>
    </row>
    <row r="17" spans="2:6" s="13" customFormat="1" ht="12" customHeight="1">
      <c r="B17" s="24" t="s">
        <v>16</v>
      </c>
      <c r="C17" s="25" t="s">
        <v>17</v>
      </c>
      <c r="D17" s="26">
        <v>144407</v>
      </c>
      <c r="E17" s="353">
        <f>SUM(E19+E21)</f>
        <v>151828</v>
      </c>
      <c r="F17" s="353">
        <f>SUM(F19+F21)</f>
        <v>151828</v>
      </c>
    </row>
    <row r="18" spans="2:6" s="13" customFormat="1" ht="12" customHeight="1">
      <c r="B18" s="17" t="s">
        <v>18</v>
      </c>
      <c r="C18" s="17" t="s">
        <v>19</v>
      </c>
      <c r="D18" s="22">
        <v>144407</v>
      </c>
      <c r="E18" s="414">
        <v>147121</v>
      </c>
      <c r="F18" s="22">
        <v>147121</v>
      </c>
    </row>
    <row r="19" spans="2:6" s="13" customFormat="1" ht="12" customHeight="1">
      <c r="B19" s="20"/>
      <c r="C19" s="27" t="s">
        <v>20</v>
      </c>
      <c r="D19" s="22">
        <v>144407</v>
      </c>
      <c r="E19" s="414">
        <v>147121</v>
      </c>
      <c r="F19" s="22">
        <v>147121</v>
      </c>
    </row>
    <row r="20" spans="2:6" s="13" customFormat="1" ht="12" customHeight="1">
      <c r="B20" s="20"/>
      <c r="C20" s="27" t="s">
        <v>21</v>
      </c>
      <c r="D20" s="28"/>
      <c r="E20" s="28"/>
      <c r="F20" s="28"/>
    </row>
    <row r="21" spans="2:6" s="13" customFormat="1" ht="12" customHeight="1">
      <c r="B21" s="20"/>
      <c r="C21" s="29" t="s">
        <v>646</v>
      </c>
      <c r="D21" s="30"/>
      <c r="E21" s="30">
        <v>4707</v>
      </c>
      <c r="F21" s="30">
        <v>4707</v>
      </c>
    </row>
    <row r="22" spans="2:6" s="13" customFormat="1" ht="12" customHeight="1">
      <c r="B22" s="20"/>
      <c r="C22" s="29" t="s">
        <v>647</v>
      </c>
      <c r="D22" s="30"/>
      <c r="E22" s="30"/>
      <c r="F22" s="30"/>
    </row>
    <row r="23" spans="2:6" s="13" customFormat="1" ht="12" customHeight="1">
      <c r="B23" s="14" t="s">
        <v>22</v>
      </c>
      <c r="C23" s="15" t="s">
        <v>23</v>
      </c>
      <c r="D23" s="31">
        <f>SUM(D24:D26)</f>
        <v>18381</v>
      </c>
      <c r="E23" s="31">
        <f>SUM(E24:E26)</f>
        <v>24965</v>
      </c>
      <c r="F23" s="31">
        <f>SUM(F24:F26)</f>
        <v>14965</v>
      </c>
    </row>
    <row r="24" spans="2:6" s="13" customFormat="1" ht="12" customHeight="1">
      <c r="B24" s="20"/>
      <c r="C24" s="21" t="s">
        <v>24</v>
      </c>
      <c r="D24" s="22">
        <v>18000</v>
      </c>
      <c r="E24" s="414">
        <v>19243</v>
      </c>
      <c r="F24" s="22">
        <v>9243</v>
      </c>
    </row>
    <row r="25" spans="2:6" s="13" customFormat="1" ht="12" customHeight="1">
      <c r="B25" s="20"/>
      <c r="C25" s="21" t="s">
        <v>25</v>
      </c>
      <c r="D25" s="22"/>
      <c r="E25" s="22">
        <v>5128</v>
      </c>
      <c r="F25" s="22">
        <v>5128</v>
      </c>
    </row>
    <row r="26" spans="2:6" s="13" customFormat="1" ht="12" customHeight="1">
      <c r="B26" s="20"/>
      <c r="C26" s="21" t="s">
        <v>26</v>
      </c>
      <c r="D26" s="22">
        <v>381</v>
      </c>
      <c r="E26" s="414">
        <v>594</v>
      </c>
      <c r="F26" s="22">
        <v>594</v>
      </c>
    </row>
    <row r="27" spans="2:6" s="13" customFormat="1" ht="12" customHeight="1">
      <c r="B27" s="14" t="s">
        <v>27</v>
      </c>
      <c r="C27" s="15" t="s">
        <v>28</v>
      </c>
      <c r="D27" s="31">
        <f>SUM(D29:D33)</f>
        <v>8481</v>
      </c>
      <c r="E27" s="31">
        <f>SUM(E29:E33)</f>
        <v>10572</v>
      </c>
      <c r="F27" s="31">
        <f>SUM(F29:F33)</f>
        <v>10572</v>
      </c>
    </row>
    <row r="28" spans="2:6" s="13" customFormat="1" ht="12" customHeight="1">
      <c r="B28" s="20"/>
      <c r="C28" s="27" t="s">
        <v>29</v>
      </c>
      <c r="D28" s="32">
        <v>4031</v>
      </c>
      <c r="E28" s="32">
        <v>4334</v>
      </c>
      <c r="F28" s="32">
        <v>4334</v>
      </c>
    </row>
    <row r="29" spans="2:6" s="13" customFormat="1" ht="12" customHeight="1">
      <c r="B29" s="20"/>
      <c r="C29" s="27" t="s">
        <v>30</v>
      </c>
      <c r="D29" s="30">
        <v>4031</v>
      </c>
      <c r="E29" s="30">
        <v>4334</v>
      </c>
      <c r="F29" s="30">
        <v>4334</v>
      </c>
    </row>
    <row r="30" spans="2:6" s="13" customFormat="1" ht="12" customHeight="1">
      <c r="B30" s="20"/>
      <c r="C30" s="27" t="s">
        <v>625</v>
      </c>
      <c r="D30" s="30"/>
      <c r="E30" s="415">
        <v>3055</v>
      </c>
      <c r="F30" s="30">
        <v>3055</v>
      </c>
    </row>
    <row r="31" spans="2:6" s="13" customFormat="1" ht="12" customHeight="1">
      <c r="B31" s="20"/>
      <c r="C31" s="27" t="s">
        <v>622</v>
      </c>
      <c r="D31" s="30"/>
      <c r="E31" s="30"/>
      <c r="F31" s="30"/>
    </row>
    <row r="32" spans="2:6" s="13" customFormat="1" ht="12" customHeight="1">
      <c r="B32" s="20"/>
      <c r="C32" s="27" t="s">
        <v>620</v>
      </c>
      <c r="D32" s="30"/>
      <c r="E32" s="416">
        <v>600</v>
      </c>
      <c r="F32" s="30">
        <v>600</v>
      </c>
    </row>
    <row r="33" spans="2:6" s="13" customFormat="1" ht="12" customHeight="1">
      <c r="B33" s="20"/>
      <c r="C33" s="27" t="s">
        <v>621</v>
      </c>
      <c r="D33" s="30">
        <v>4450</v>
      </c>
      <c r="E33" s="30">
        <v>2583</v>
      </c>
      <c r="F33" s="30">
        <v>2583</v>
      </c>
    </row>
    <row r="34" spans="2:6" s="13" customFormat="1" ht="12.75">
      <c r="B34" s="24" t="s">
        <v>31</v>
      </c>
      <c r="C34" s="25" t="s">
        <v>32</v>
      </c>
      <c r="D34" s="33"/>
      <c r="E34" s="33">
        <f>SUM(E35:E36)</f>
        <v>11890</v>
      </c>
      <c r="F34" s="33">
        <f>SUM(F35:F36)</f>
        <v>11890</v>
      </c>
    </row>
    <row r="35" spans="2:6" s="13" customFormat="1" ht="12" customHeight="1">
      <c r="B35" s="20"/>
      <c r="C35" s="34" t="s">
        <v>33</v>
      </c>
      <c r="D35" s="30"/>
      <c r="E35" s="416">
        <v>11890</v>
      </c>
      <c r="F35" s="30">
        <v>11890</v>
      </c>
    </row>
    <row r="36" spans="2:6" s="13" customFormat="1" ht="12" customHeight="1">
      <c r="B36" s="20"/>
      <c r="C36" s="34" t="s">
        <v>34</v>
      </c>
      <c r="D36" s="35"/>
      <c r="E36" s="35"/>
      <c r="F36" s="35"/>
    </row>
    <row r="37" spans="2:6" s="13" customFormat="1" ht="24" customHeight="1">
      <c r="B37" s="14" t="s">
        <v>35</v>
      </c>
      <c r="C37" s="15" t="s">
        <v>36</v>
      </c>
      <c r="D37" s="36"/>
      <c r="E37" s="417">
        <v>139</v>
      </c>
      <c r="F37" s="418">
        <v>139</v>
      </c>
    </row>
    <row r="38" spans="2:6" s="13" customFormat="1" ht="15.75">
      <c r="B38" s="37"/>
      <c r="C38" s="38" t="s">
        <v>37</v>
      </c>
      <c r="D38" s="39">
        <f>D11+D17+D23+D27+D34</f>
        <v>439730</v>
      </c>
      <c r="E38" s="39">
        <f>E11+E17+E23+E27+E34+E37</f>
        <v>511492</v>
      </c>
      <c r="F38" s="39">
        <f>F11+F17+F23+F27+F34+F37</f>
        <v>494358</v>
      </c>
    </row>
    <row r="39" spans="2:6" s="13" customFormat="1" ht="21">
      <c r="B39" s="40" t="s">
        <v>38</v>
      </c>
      <c r="C39" s="41" t="s">
        <v>39</v>
      </c>
      <c r="D39" s="42">
        <v>74056</v>
      </c>
      <c r="E39" s="42">
        <v>74056</v>
      </c>
      <c r="F39" s="42">
        <v>74056</v>
      </c>
    </row>
    <row r="40" spans="2:6" s="13" customFormat="1" ht="12.75">
      <c r="B40" s="16" t="s">
        <v>40</v>
      </c>
      <c r="C40" s="27" t="s">
        <v>41</v>
      </c>
      <c r="D40" s="32">
        <v>74056</v>
      </c>
      <c r="E40" s="32">
        <v>74056</v>
      </c>
      <c r="F40" s="32">
        <v>74056</v>
      </c>
    </row>
    <row r="41" spans="2:6" s="13" customFormat="1" ht="12" customHeight="1">
      <c r="B41" s="20"/>
      <c r="C41" s="27" t="s">
        <v>42</v>
      </c>
      <c r="D41" s="22">
        <v>74056</v>
      </c>
      <c r="E41" s="22">
        <v>74056</v>
      </c>
      <c r="F41" s="22">
        <v>74056</v>
      </c>
    </row>
    <row r="42" spans="2:6" s="13" customFormat="1" ht="12" customHeight="1">
      <c r="B42" s="17"/>
      <c r="C42" s="43" t="s">
        <v>43</v>
      </c>
      <c r="D42" s="44"/>
      <c r="E42" s="44"/>
      <c r="F42" s="44"/>
    </row>
    <row r="43" spans="2:6" s="13" customFormat="1" ht="12" customHeight="1">
      <c r="B43" s="40" t="s">
        <v>44</v>
      </c>
      <c r="C43" s="27" t="s">
        <v>45</v>
      </c>
      <c r="D43" s="45"/>
      <c r="E43" s="45"/>
      <c r="F43" s="45"/>
    </row>
    <row r="44" spans="2:6" s="13" customFormat="1" ht="12" customHeight="1">
      <c r="B44" s="46" t="s">
        <v>46</v>
      </c>
      <c r="C44" s="47" t="s">
        <v>47</v>
      </c>
      <c r="D44" s="42"/>
      <c r="E44" s="42"/>
      <c r="F44" s="42"/>
    </row>
    <row r="45" spans="2:6" s="13" customFormat="1" ht="12" customHeight="1">
      <c r="B45" s="46"/>
      <c r="C45" s="27" t="s">
        <v>48</v>
      </c>
      <c r="D45" s="30"/>
      <c r="E45" s="30"/>
      <c r="F45" s="30"/>
    </row>
    <row r="46" spans="2:6" s="13" customFormat="1" ht="12" customHeight="1">
      <c r="B46" s="46" t="s">
        <v>49</v>
      </c>
      <c r="C46" s="47" t="s">
        <v>50</v>
      </c>
      <c r="D46" s="42"/>
      <c r="E46" s="42"/>
      <c r="F46" s="42"/>
    </row>
    <row r="47" spans="2:6" s="13" customFormat="1" ht="12.75">
      <c r="B47" s="17"/>
      <c r="C47" s="27" t="s">
        <v>51</v>
      </c>
      <c r="D47" s="18"/>
      <c r="E47" s="18"/>
      <c r="F47" s="18"/>
    </row>
    <row r="48" spans="2:6" s="13" customFormat="1" ht="12.75">
      <c r="B48" s="16" t="s">
        <v>644</v>
      </c>
      <c r="C48" s="27" t="s">
        <v>645</v>
      </c>
      <c r="D48" s="18"/>
      <c r="E48" s="18">
        <v>1124</v>
      </c>
      <c r="F48" s="18">
        <v>1124</v>
      </c>
    </row>
    <row r="49" spans="2:6" s="13" customFormat="1" ht="24.75" customHeight="1">
      <c r="B49" s="38" t="s">
        <v>52</v>
      </c>
      <c r="C49" s="38" t="s">
        <v>53</v>
      </c>
      <c r="D49" s="48">
        <f>D38+D39</f>
        <v>513786</v>
      </c>
      <c r="E49" s="48">
        <f>E38+E39+E48</f>
        <v>586672</v>
      </c>
      <c r="F49" s="48">
        <f>F38+F39</f>
        <v>568414</v>
      </c>
    </row>
    <row r="50" spans="2:6" s="13" customFormat="1" ht="24.75" customHeight="1">
      <c r="B50" s="49"/>
      <c r="C50" s="50"/>
      <c r="D50" s="51"/>
      <c r="E50" s="51"/>
      <c r="F50" s="51"/>
    </row>
    <row r="51" spans="2:6" s="13" customFormat="1" ht="12.75" customHeight="1">
      <c r="B51" s="52"/>
      <c r="C51" s="53"/>
      <c r="D51" s="54"/>
      <c r="E51" s="54"/>
      <c r="F51" s="54"/>
    </row>
    <row r="52" spans="2:6" s="13" customFormat="1" ht="12.75" customHeight="1">
      <c r="B52" s="52"/>
      <c r="C52" s="53"/>
      <c r="D52" s="54"/>
      <c r="E52" s="54"/>
      <c r="F52" s="54"/>
    </row>
    <row r="53" spans="2:6" s="1" customFormat="1" ht="16.5" customHeight="1">
      <c r="B53" s="420" t="s">
        <v>54</v>
      </c>
      <c r="C53" s="420"/>
      <c r="D53" s="420"/>
      <c r="E53" s="6"/>
      <c r="F53" s="6"/>
    </row>
    <row r="54" spans="2:6" s="1" customFormat="1" ht="16.5" customHeight="1">
      <c r="B54" s="420"/>
      <c r="C54" s="420"/>
      <c r="D54" s="7"/>
      <c r="E54" s="413"/>
      <c r="F54" s="413"/>
    </row>
    <row r="55" spans="2:6" s="1" customFormat="1" ht="42">
      <c r="B55" s="8" t="s">
        <v>55</v>
      </c>
      <c r="C55" s="8" t="s">
        <v>56</v>
      </c>
      <c r="D55" s="412" t="s">
        <v>57</v>
      </c>
      <c r="E55" s="346" t="s">
        <v>58</v>
      </c>
      <c r="F55" s="346" t="s">
        <v>627</v>
      </c>
    </row>
    <row r="56" spans="2:6" s="11" customFormat="1" ht="12" customHeight="1">
      <c r="B56" s="9">
        <v>1</v>
      </c>
      <c r="C56" s="9">
        <v>2</v>
      </c>
      <c r="D56" s="412">
        <v>3</v>
      </c>
      <c r="E56" s="346">
        <v>4</v>
      </c>
      <c r="F56" s="346">
        <v>5</v>
      </c>
    </row>
    <row r="57" spans="2:6" s="1" customFormat="1" ht="18.75" customHeight="1">
      <c r="B57" s="55" t="s">
        <v>59</v>
      </c>
      <c r="C57" s="55" t="s">
        <v>60</v>
      </c>
      <c r="D57" s="56">
        <f>SUM(D58:D65)</f>
        <v>337181</v>
      </c>
      <c r="E57" s="419">
        <f>SUM(E58:E65)</f>
        <v>374096</v>
      </c>
      <c r="F57" s="419">
        <f>SUM(F58:F65)</f>
        <v>347041</v>
      </c>
    </row>
    <row r="58" spans="2:6" s="1" customFormat="1" ht="15.75">
      <c r="B58" s="57" t="s">
        <v>61</v>
      </c>
      <c r="C58" s="21" t="s">
        <v>62</v>
      </c>
      <c r="D58" s="58">
        <f>52026+27050+52983</f>
        <v>132059</v>
      </c>
      <c r="E58" s="378">
        <v>141019</v>
      </c>
      <c r="F58" s="58">
        <v>135690</v>
      </c>
    </row>
    <row r="59" spans="2:6" s="1" customFormat="1" ht="18.75" customHeight="1">
      <c r="B59" s="57" t="s">
        <v>63</v>
      </c>
      <c r="C59" s="21" t="s">
        <v>64</v>
      </c>
      <c r="D59" s="58">
        <f>7105+13764+13654</f>
        <v>34523</v>
      </c>
      <c r="E59" s="378">
        <v>35410</v>
      </c>
      <c r="F59" s="58">
        <v>34763</v>
      </c>
    </row>
    <row r="60" spans="2:6" s="1" customFormat="1" ht="18.75" customHeight="1">
      <c r="B60" s="57" t="s">
        <v>65</v>
      </c>
      <c r="C60" s="21" t="s">
        <v>66</v>
      </c>
      <c r="D60" s="58">
        <f>34214+6586+39599</f>
        <v>80399</v>
      </c>
      <c r="E60" s="378">
        <v>99860</v>
      </c>
      <c r="F60" s="58">
        <v>79007</v>
      </c>
    </row>
    <row r="61" spans="2:6" s="1" customFormat="1" ht="18.75" customHeight="1">
      <c r="B61" s="57" t="s">
        <v>67</v>
      </c>
      <c r="C61" s="21" t="s">
        <v>68</v>
      </c>
      <c r="D61" s="58"/>
      <c r="E61" s="378">
        <v>1428</v>
      </c>
      <c r="F61" s="58">
        <v>1428</v>
      </c>
    </row>
    <row r="62" spans="2:6" s="1" customFormat="1" ht="18.75" customHeight="1">
      <c r="B62" s="57" t="s">
        <v>69</v>
      </c>
      <c r="C62" s="21" t="s">
        <v>70</v>
      </c>
      <c r="D62" s="58"/>
      <c r="E62" s="378"/>
      <c r="F62" s="58"/>
    </row>
    <row r="63" spans="2:6" s="1" customFormat="1" ht="18.75" customHeight="1">
      <c r="B63" s="57" t="s">
        <v>71</v>
      </c>
      <c r="C63" s="59" t="s">
        <v>72</v>
      </c>
      <c r="D63" s="58">
        <v>85200</v>
      </c>
      <c r="E63" s="378">
        <v>91379</v>
      </c>
      <c r="F63" s="58">
        <v>91379</v>
      </c>
    </row>
    <row r="64" spans="2:6" s="1" customFormat="1" ht="18.75" customHeight="1">
      <c r="B64" s="57" t="s">
        <v>73</v>
      </c>
      <c r="C64" s="21" t="s">
        <v>74</v>
      </c>
      <c r="D64" s="58">
        <v>5000</v>
      </c>
      <c r="E64" s="378">
        <v>5000</v>
      </c>
      <c r="F64" s="58">
        <v>4774</v>
      </c>
    </row>
    <row r="65" spans="2:6" s="1" customFormat="1" ht="18.75" customHeight="1">
      <c r="B65" s="57" t="s">
        <v>75</v>
      </c>
      <c r="C65" s="21" t="s">
        <v>76</v>
      </c>
      <c r="D65" s="58"/>
      <c r="E65" s="58"/>
      <c r="F65" s="58"/>
    </row>
    <row r="66" spans="2:6" s="1" customFormat="1" ht="18.75" customHeight="1">
      <c r="B66" s="55" t="s">
        <v>77</v>
      </c>
      <c r="C66" s="55" t="s">
        <v>78</v>
      </c>
      <c r="D66" s="56">
        <f>SUM(D67:D70)</f>
        <v>68294</v>
      </c>
      <c r="E66" s="56">
        <f>SUM(E67:E70)</f>
        <v>102549</v>
      </c>
      <c r="F66" s="56">
        <f>SUM(F67:F70)</f>
        <v>97939</v>
      </c>
    </row>
    <row r="67" spans="2:6" s="1" customFormat="1" ht="18.75" customHeight="1">
      <c r="B67" s="57" t="s">
        <v>79</v>
      </c>
      <c r="C67" s="21" t="s">
        <v>80</v>
      </c>
      <c r="D67" s="58">
        <v>41294</v>
      </c>
      <c r="E67" s="378">
        <v>76226</v>
      </c>
      <c r="F67" s="58">
        <v>71616</v>
      </c>
    </row>
    <row r="68" spans="2:6" s="1" customFormat="1" ht="18.75" customHeight="1">
      <c r="B68" s="57" t="s">
        <v>81</v>
      </c>
      <c r="C68" s="21" t="s">
        <v>82</v>
      </c>
      <c r="D68" s="58">
        <v>27000</v>
      </c>
      <c r="E68" s="378">
        <v>26323</v>
      </c>
      <c r="F68" s="58">
        <v>26323</v>
      </c>
    </row>
    <row r="69" spans="2:6" s="1" customFormat="1" ht="18.75" customHeight="1">
      <c r="B69" s="57" t="s">
        <v>83</v>
      </c>
      <c r="C69" s="21" t="s">
        <v>84</v>
      </c>
      <c r="D69" s="58"/>
      <c r="E69" s="378"/>
      <c r="F69" s="58"/>
    </row>
    <row r="70" spans="2:6" s="1" customFormat="1" ht="18.75" customHeight="1">
      <c r="B70" s="57" t="s">
        <v>85</v>
      </c>
      <c r="C70" s="21" t="s">
        <v>86</v>
      </c>
      <c r="D70" s="58"/>
      <c r="E70" s="378"/>
      <c r="F70" s="58"/>
    </row>
    <row r="71" spans="2:6" s="1" customFormat="1" ht="18.75" customHeight="1">
      <c r="B71" s="55" t="s">
        <v>87</v>
      </c>
      <c r="C71" s="55" t="s">
        <v>88</v>
      </c>
      <c r="D71" s="56">
        <f>SUM(D72:D73)</f>
        <v>108311</v>
      </c>
      <c r="E71" s="56">
        <f>SUM(E72:E73)</f>
        <v>109845</v>
      </c>
      <c r="F71" s="56">
        <f>SUM(F72:F73)</f>
        <v>0</v>
      </c>
    </row>
    <row r="72" spans="2:6" s="1" customFormat="1" ht="18.75" customHeight="1">
      <c r="B72" s="57" t="s">
        <v>89</v>
      </c>
      <c r="C72" s="21" t="s">
        <v>90</v>
      </c>
      <c r="D72" s="58">
        <v>108311</v>
      </c>
      <c r="E72" s="378">
        <v>109845</v>
      </c>
      <c r="F72" s="58"/>
    </row>
    <row r="73" spans="2:6" s="1" customFormat="1" ht="18.75" customHeight="1">
      <c r="B73" s="57" t="s">
        <v>91</v>
      </c>
      <c r="C73" s="21" t="s">
        <v>92</v>
      </c>
      <c r="D73" s="58"/>
      <c r="E73" s="58"/>
      <c r="F73" s="58"/>
    </row>
    <row r="74" spans="2:6" s="1" customFormat="1" ht="18.75" customHeight="1">
      <c r="B74" s="55" t="s">
        <v>93</v>
      </c>
      <c r="C74" s="55" t="s">
        <v>94</v>
      </c>
      <c r="D74" s="60"/>
      <c r="E74" s="60"/>
      <c r="F74" s="60"/>
    </row>
    <row r="75" spans="2:6" s="1" customFormat="1" ht="18.75" customHeight="1">
      <c r="B75" s="55" t="s">
        <v>95</v>
      </c>
      <c r="C75" s="55" t="s">
        <v>96</v>
      </c>
      <c r="D75" s="60"/>
      <c r="E75" s="60"/>
      <c r="F75" s="60"/>
    </row>
    <row r="76" spans="2:6" s="1" customFormat="1" ht="18.75" customHeight="1">
      <c r="B76" s="55" t="s">
        <v>97</v>
      </c>
      <c r="C76" s="55" t="s">
        <v>98</v>
      </c>
      <c r="D76" s="56"/>
      <c r="E76" s="56">
        <v>182</v>
      </c>
      <c r="F76" s="56">
        <v>182</v>
      </c>
    </row>
    <row r="77" spans="2:6" s="1" customFormat="1" ht="18.75" customHeight="1">
      <c r="B77" s="57" t="s">
        <v>99</v>
      </c>
      <c r="C77" s="21" t="s">
        <v>100</v>
      </c>
      <c r="D77" s="58"/>
      <c r="E77" s="58"/>
      <c r="F77" s="58"/>
    </row>
    <row r="78" spans="2:6" s="1" customFormat="1" ht="18.75" customHeight="1">
      <c r="B78" s="57" t="s">
        <v>101</v>
      </c>
      <c r="C78" s="21" t="s">
        <v>102</v>
      </c>
      <c r="D78" s="58"/>
      <c r="E78" s="58">
        <v>182</v>
      </c>
      <c r="F78" s="58">
        <v>182</v>
      </c>
    </row>
    <row r="79" spans="2:6" s="1" customFormat="1" ht="18.75" customHeight="1">
      <c r="B79" s="61" t="s">
        <v>103</v>
      </c>
      <c r="C79" s="62" t="s">
        <v>104</v>
      </c>
      <c r="D79" s="63">
        <f>D57+D66+D71+D76</f>
        <v>513786</v>
      </c>
      <c r="E79" s="63">
        <f>E57+E66+E71+E76</f>
        <v>586672</v>
      </c>
      <c r="F79" s="63">
        <f>F57+F66+F71+F76</f>
        <v>445162</v>
      </c>
    </row>
  </sheetData>
  <sheetProtection/>
  <mergeCells count="8">
    <mergeCell ref="B53:D53"/>
    <mergeCell ref="B54:C54"/>
    <mergeCell ref="B1:D1"/>
    <mergeCell ref="B4:D4"/>
    <mergeCell ref="B5:D5"/>
    <mergeCell ref="B6:D6"/>
    <mergeCell ref="B7:D7"/>
    <mergeCell ref="B8:C8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5" r:id="rId1"/>
  <rowBreaks count="1" manualBreakCount="1"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60" zoomScalePageLayoutView="0" workbookViewId="0" topLeftCell="A1">
      <selection activeCell="K15" sqref="K15"/>
    </sheetView>
  </sheetViews>
  <sheetFormatPr defaultColWidth="9.140625" defaultRowHeight="12.75"/>
  <cols>
    <col min="1" max="1" width="27.00390625" style="0" customWidth="1"/>
    <col min="2" max="3" width="17.140625" style="0" customWidth="1"/>
    <col min="4" max="4" width="15.140625" style="0" customWidth="1"/>
  </cols>
  <sheetData>
    <row r="1" spans="1:4" ht="12.75">
      <c r="A1" s="438" t="s">
        <v>657</v>
      </c>
      <c r="B1" s="438"/>
      <c r="C1" s="438"/>
      <c r="D1" s="438"/>
    </row>
    <row r="2" spans="1:3" ht="12.75">
      <c r="A2" s="236"/>
      <c r="B2" s="236"/>
      <c r="C2" s="236"/>
    </row>
    <row r="3" spans="1:3" ht="12.75">
      <c r="A3" s="236"/>
      <c r="B3" s="236"/>
      <c r="C3" s="236"/>
    </row>
    <row r="4" spans="1:4" ht="34.5" customHeight="1">
      <c r="A4" s="439" t="s">
        <v>658</v>
      </c>
      <c r="B4" s="437"/>
      <c r="C4" s="437"/>
      <c r="D4" s="437"/>
    </row>
    <row r="5" spans="1:3" ht="18">
      <c r="A5" s="322"/>
      <c r="B5" s="437"/>
      <c r="C5" s="437"/>
    </row>
    <row r="6" spans="1:3" ht="18">
      <c r="A6" s="322"/>
      <c r="B6" s="437"/>
      <c r="C6" s="437"/>
    </row>
    <row r="7" spans="1:3" ht="12.75">
      <c r="A7" s="236"/>
      <c r="B7" s="364"/>
      <c r="C7" s="236"/>
    </row>
    <row r="8" spans="1:4" ht="24.75" customHeight="1">
      <c r="A8" s="323" t="s">
        <v>594</v>
      </c>
      <c r="B8" s="366" t="s">
        <v>5</v>
      </c>
      <c r="C8" s="440" t="s">
        <v>6</v>
      </c>
      <c r="D8" s="346" t="s">
        <v>627</v>
      </c>
    </row>
    <row r="9" spans="1:4" ht="19.5" customHeight="1">
      <c r="A9" s="325" t="s">
        <v>595</v>
      </c>
      <c r="B9" s="365">
        <f>SUM(B10:B14)</f>
        <v>6</v>
      </c>
      <c r="C9" s="441">
        <v>6</v>
      </c>
      <c r="D9" s="363">
        <v>6</v>
      </c>
    </row>
    <row r="10" spans="1:4" ht="19.5" customHeight="1">
      <c r="A10" s="327" t="s">
        <v>596</v>
      </c>
      <c r="B10" s="328">
        <v>1</v>
      </c>
      <c r="C10" s="355">
        <v>1</v>
      </c>
      <c r="D10" s="367">
        <v>1</v>
      </c>
    </row>
    <row r="11" spans="1:4" ht="19.5" customHeight="1">
      <c r="A11" s="327" t="s">
        <v>597</v>
      </c>
      <c r="B11" s="328">
        <v>1.5</v>
      </c>
      <c r="C11" s="355">
        <v>1.5</v>
      </c>
      <c r="D11" s="367">
        <v>1.5</v>
      </c>
    </row>
    <row r="12" spans="1:4" ht="19.5" customHeight="1">
      <c r="A12" s="327" t="s">
        <v>598</v>
      </c>
      <c r="B12" s="328">
        <v>2</v>
      </c>
      <c r="C12" s="356">
        <v>3</v>
      </c>
      <c r="D12" s="367">
        <v>3</v>
      </c>
    </row>
    <row r="13" spans="1:4" ht="19.5" customHeight="1">
      <c r="A13" s="228" t="s">
        <v>599</v>
      </c>
      <c r="B13" s="328">
        <v>1</v>
      </c>
      <c r="C13" s="355">
        <v>1</v>
      </c>
      <c r="D13" s="367">
        <v>1</v>
      </c>
    </row>
    <row r="14" spans="1:4" ht="19.5" customHeight="1">
      <c r="A14" s="228" t="s">
        <v>600</v>
      </c>
      <c r="B14" s="328">
        <v>0.5</v>
      </c>
      <c r="C14" s="355">
        <v>0.5</v>
      </c>
      <c r="D14" s="367">
        <v>0.5</v>
      </c>
    </row>
    <row r="15" spans="1:4" ht="19.5" customHeight="1">
      <c r="A15" s="325" t="s">
        <v>601</v>
      </c>
      <c r="B15" s="326">
        <v>3</v>
      </c>
      <c r="C15" s="354">
        <v>4</v>
      </c>
      <c r="D15" s="363">
        <v>2</v>
      </c>
    </row>
    <row r="16" spans="1:4" ht="19.5" customHeight="1">
      <c r="A16" s="323"/>
      <c r="B16" s="324"/>
      <c r="C16" s="357"/>
      <c r="D16" s="362"/>
    </row>
    <row r="17" spans="1:4" ht="19.5" customHeight="1">
      <c r="A17" s="292" t="s">
        <v>602</v>
      </c>
      <c r="B17" s="326">
        <f>SUM(B18:B20)</f>
        <v>16</v>
      </c>
      <c r="C17" s="354">
        <v>16</v>
      </c>
      <c r="D17" s="363">
        <v>16</v>
      </c>
    </row>
    <row r="18" spans="1:4" ht="19.5" customHeight="1">
      <c r="A18" s="228" t="s">
        <v>603</v>
      </c>
      <c r="B18" s="328">
        <v>8</v>
      </c>
      <c r="C18" s="355">
        <v>8</v>
      </c>
      <c r="D18" s="367">
        <v>8</v>
      </c>
    </row>
    <row r="19" spans="1:4" ht="19.5" customHeight="1">
      <c r="A19" s="228" t="s">
        <v>604</v>
      </c>
      <c r="B19" s="328">
        <v>5</v>
      </c>
      <c r="C19" s="355">
        <v>5</v>
      </c>
      <c r="D19" s="367">
        <v>5</v>
      </c>
    </row>
    <row r="20" spans="1:4" ht="19.5" customHeight="1">
      <c r="A20" s="329" t="s">
        <v>605</v>
      </c>
      <c r="B20" s="328">
        <v>3</v>
      </c>
      <c r="C20" s="355">
        <v>3</v>
      </c>
      <c r="D20" s="367">
        <v>3</v>
      </c>
    </row>
    <row r="21" spans="1:4" ht="19.5" customHeight="1">
      <c r="A21" s="330"/>
      <c r="B21" s="331"/>
      <c r="C21" s="358"/>
      <c r="D21" s="362"/>
    </row>
    <row r="22" spans="1:4" ht="19.5" customHeight="1">
      <c r="A22" s="332" t="s">
        <v>606</v>
      </c>
      <c r="B22" s="333">
        <f>SUM(B23:B24)</f>
        <v>22</v>
      </c>
      <c r="C22" s="359">
        <v>22</v>
      </c>
      <c r="D22" s="442">
        <v>22</v>
      </c>
    </row>
    <row r="23" spans="1:4" ht="19.5" customHeight="1">
      <c r="A23" s="228" t="s">
        <v>607</v>
      </c>
      <c r="B23" s="334">
        <v>15</v>
      </c>
      <c r="C23" s="360">
        <v>15</v>
      </c>
      <c r="D23" s="367">
        <v>15</v>
      </c>
    </row>
    <row r="24" spans="1:4" ht="19.5" customHeight="1">
      <c r="A24" s="228" t="s">
        <v>608</v>
      </c>
      <c r="B24" s="334">
        <v>7</v>
      </c>
      <c r="C24" s="360">
        <v>7</v>
      </c>
      <c r="D24" s="367">
        <v>7</v>
      </c>
    </row>
    <row r="25" spans="1:4" ht="19.5" customHeight="1">
      <c r="A25" s="228"/>
      <c r="B25" s="324"/>
      <c r="C25" s="357"/>
      <c r="D25" s="362"/>
    </row>
    <row r="26" spans="1:4" ht="19.5" customHeight="1">
      <c r="A26" s="335" t="s">
        <v>609</v>
      </c>
      <c r="B26" s="336">
        <f>SUM(B22+B17+B15+B9)</f>
        <v>47</v>
      </c>
      <c r="C26" s="361">
        <v>48</v>
      </c>
      <c r="D26" s="443">
        <v>48</v>
      </c>
    </row>
  </sheetData>
  <sheetProtection/>
  <mergeCells count="4">
    <mergeCell ref="B5:C5"/>
    <mergeCell ref="B6:C6"/>
    <mergeCell ref="A1:D1"/>
    <mergeCell ref="A4:D4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view="pageBreakPreview" zoomScale="60" zoomScalePageLayoutView="0" workbookViewId="0" topLeftCell="A1">
      <selection activeCell="J66" sqref="J66"/>
    </sheetView>
  </sheetViews>
  <sheetFormatPr defaultColWidth="9.140625" defaultRowHeight="12.75"/>
  <cols>
    <col min="1" max="2" width="8.28125" style="0" customWidth="1"/>
    <col min="3" max="3" width="56.421875" style="0" customWidth="1"/>
    <col min="4" max="4" width="13.57421875" style="0" customWidth="1"/>
  </cols>
  <sheetData>
    <row r="1" spans="1:6" s="65" customFormat="1" ht="15.75">
      <c r="A1" s="64"/>
      <c r="C1" s="424" t="s">
        <v>648</v>
      </c>
      <c r="D1" s="424"/>
      <c r="E1" s="67"/>
      <c r="F1" s="67"/>
    </row>
    <row r="2" spans="1:6" s="65" customFormat="1" ht="18.75">
      <c r="A2" s="64"/>
      <c r="C2" s="68" t="s">
        <v>105</v>
      </c>
      <c r="D2" s="67"/>
      <c r="E2" s="67"/>
      <c r="F2" s="67"/>
    </row>
    <row r="3" spans="1:6" s="65" customFormat="1" ht="16.5" customHeight="1" thickBot="1">
      <c r="A3" s="64"/>
      <c r="B3" s="69"/>
      <c r="C3" s="67"/>
      <c r="D3" s="70"/>
      <c r="E3" s="70"/>
      <c r="F3" s="70"/>
    </row>
    <row r="4" spans="1:6" s="52" customFormat="1" ht="15.75" customHeight="1" thickBot="1">
      <c r="A4" s="71"/>
      <c r="B4" s="72"/>
      <c r="C4" s="72" t="s">
        <v>106</v>
      </c>
      <c r="D4" s="73"/>
      <c r="E4" s="383"/>
      <c r="F4" s="383"/>
    </row>
    <row r="5" spans="1:7" s="76" customFormat="1" ht="34.5" customHeight="1" thickBot="1">
      <c r="A5" s="425" t="s">
        <v>107</v>
      </c>
      <c r="B5" s="425"/>
      <c r="C5" s="74" t="s">
        <v>108</v>
      </c>
      <c r="D5" s="10" t="s">
        <v>109</v>
      </c>
      <c r="E5" s="346" t="s">
        <v>110</v>
      </c>
      <c r="F5" s="346" t="s">
        <v>627</v>
      </c>
      <c r="G5" s="382"/>
    </row>
    <row r="6" spans="1:7" s="52" customFormat="1" ht="12.75" customHeight="1" thickBot="1">
      <c r="A6" s="77">
        <v>1</v>
      </c>
      <c r="B6" s="78">
        <v>2</v>
      </c>
      <c r="C6" s="12">
        <v>3</v>
      </c>
      <c r="D6" s="12">
        <v>4</v>
      </c>
      <c r="E6" s="384">
        <v>5</v>
      </c>
      <c r="F6" s="384">
        <v>6</v>
      </c>
      <c r="G6" s="79"/>
    </row>
    <row r="7" spans="1:7" s="52" customFormat="1" ht="12" customHeight="1" thickBot="1">
      <c r="A7" s="77" t="s">
        <v>111</v>
      </c>
      <c r="B7" s="80"/>
      <c r="C7" s="81" t="s">
        <v>112</v>
      </c>
      <c r="D7" s="82">
        <f>SUM(D8+D14)</f>
        <v>247485</v>
      </c>
      <c r="E7" s="82">
        <f>SUM(E8+E14)</f>
        <v>291117</v>
      </c>
      <c r="F7" s="82">
        <f>SUM(F8+F14)</f>
        <v>286690</v>
      </c>
      <c r="G7" s="79"/>
    </row>
    <row r="8" spans="1:6" s="84" customFormat="1" ht="12" customHeight="1">
      <c r="A8" s="77" t="s">
        <v>113</v>
      </c>
      <c r="B8" s="80"/>
      <c r="C8" s="81" t="s">
        <v>114</v>
      </c>
      <c r="D8" s="83">
        <f>SUM(D9:D13)</f>
        <v>239150</v>
      </c>
      <c r="E8" s="83">
        <f>SUM(E9:E13)</f>
        <v>278319</v>
      </c>
      <c r="F8" s="83">
        <f>SUM(F9:F13)</f>
        <v>274702</v>
      </c>
    </row>
    <row r="9" spans="1:6" s="87" customFormat="1" ht="12" customHeight="1">
      <c r="A9" s="85"/>
      <c r="B9" s="86" t="s">
        <v>115</v>
      </c>
      <c r="C9" s="21" t="s">
        <v>116</v>
      </c>
      <c r="D9" s="58">
        <v>181500</v>
      </c>
      <c r="E9" s="58">
        <v>209992</v>
      </c>
      <c r="F9" s="58">
        <v>206375</v>
      </c>
    </row>
    <row r="10" spans="1:6" s="87" customFormat="1" ht="12" customHeight="1">
      <c r="A10" s="85"/>
      <c r="B10" s="86" t="s">
        <v>117</v>
      </c>
      <c r="C10" s="21" t="s">
        <v>118</v>
      </c>
      <c r="D10" s="58">
        <v>56000</v>
      </c>
      <c r="E10" s="58">
        <v>63800</v>
      </c>
      <c r="F10" s="58">
        <v>63800</v>
      </c>
    </row>
    <row r="11" spans="1:6" s="87" customFormat="1" ht="12" customHeight="1">
      <c r="A11" s="85"/>
      <c r="B11" s="86" t="s">
        <v>119</v>
      </c>
      <c r="C11" s="21" t="s">
        <v>120</v>
      </c>
      <c r="D11" s="58">
        <v>1650</v>
      </c>
      <c r="E11" s="58">
        <v>4527</v>
      </c>
      <c r="F11" s="58">
        <v>4527</v>
      </c>
    </row>
    <row r="12" spans="1:6" s="87" customFormat="1" ht="12" customHeight="1">
      <c r="A12" s="85"/>
      <c r="B12" s="86" t="s">
        <v>121</v>
      </c>
      <c r="C12" s="21" t="s">
        <v>122</v>
      </c>
      <c r="D12" s="58"/>
      <c r="E12" s="58"/>
      <c r="F12" s="58"/>
    </row>
    <row r="13" spans="1:6" s="87" customFormat="1" ht="12" customHeight="1">
      <c r="A13" s="85"/>
      <c r="B13" s="86" t="s">
        <v>123</v>
      </c>
      <c r="C13" s="21" t="s">
        <v>124</v>
      </c>
      <c r="D13" s="58"/>
      <c r="E13" s="58"/>
      <c r="F13" s="58"/>
    </row>
    <row r="14" spans="1:6" s="84" customFormat="1" ht="12" customHeight="1">
      <c r="A14" s="77" t="s">
        <v>125</v>
      </c>
      <c r="B14" s="80"/>
      <c r="C14" s="81" t="s">
        <v>126</v>
      </c>
      <c r="D14" s="83">
        <f>SUM(D15:D22)</f>
        <v>8335</v>
      </c>
      <c r="E14" s="83">
        <f>SUM(E15:E22)</f>
        <v>12798</v>
      </c>
      <c r="F14" s="83">
        <f>SUM(F15:F22)</f>
        <v>11988</v>
      </c>
    </row>
    <row r="15" spans="1:6" s="84" customFormat="1" ht="12" customHeight="1">
      <c r="A15" s="88"/>
      <c r="B15" s="86" t="s">
        <v>127</v>
      </c>
      <c r="C15" s="89" t="s">
        <v>128</v>
      </c>
      <c r="D15" s="90"/>
      <c r="E15" s="90"/>
      <c r="F15" s="90"/>
    </row>
    <row r="16" spans="1:6" s="84" customFormat="1" ht="12" customHeight="1">
      <c r="A16" s="85"/>
      <c r="B16" s="86" t="s">
        <v>129</v>
      </c>
      <c r="C16" s="21" t="s">
        <v>614</v>
      </c>
      <c r="D16" s="58"/>
      <c r="E16" s="378">
        <v>2697</v>
      </c>
      <c r="F16" s="58">
        <v>2697</v>
      </c>
    </row>
    <row r="17" spans="1:6" s="84" customFormat="1" ht="12" customHeight="1">
      <c r="A17" s="85"/>
      <c r="B17" s="86" t="s">
        <v>130</v>
      </c>
      <c r="C17" s="21" t="s">
        <v>131</v>
      </c>
      <c r="D17" s="58">
        <v>7735</v>
      </c>
      <c r="E17" s="58">
        <v>7735</v>
      </c>
      <c r="F17" s="58">
        <v>6925</v>
      </c>
    </row>
    <row r="18" spans="1:6" s="84" customFormat="1" ht="12" customHeight="1">
      <c r="A18" s="85"/>
      <c r="B18" s="86" t="s">
        <v>132</v>
      </c>
      <c r="C18" s="21" t="s">
        <v>133</v>
      </c>
      <c r="D18" s="58"/>
      <c r="E18" s="58">
        <v>810</v>
      </c>
      <c r="F18" s="58">
        <v>810</v>
      </c>
    </row>
    <row r="19" spans="1:6" s="84" customFormat="1" ht="12" customHeight="1">
      <c r="A19" s="85"/>
      <c r="B19" s="86" t="s">
        <v>134</v>
      </c>
      <c r="C19" s="91" t="s">
        <v>135</v>
      </c>
      <c r="D19" s="58"/>
      <c r="E19" s="58"/>
      <c r="F19" s="58"/>
    </row>
    <row r="20" spans="1:6" s="84" customFormat="1" ht="12" customHeight="1">
      <c r="A20" s="92"/>
      <c r="B20" s="86" t="s">
        <v>136</v>
      </c>
      <c r="C20" s="21" t="s">
        <v>137</v>
      </c>
      <c r="D20" s="93"/>
      <c r="E20" s="93"/>
      <c r="F20" s="93"/>
    </row>
    <row r="21" spans="1:6" s="87" customFormat="1" ht="12" customHeight="1">
      <c r="A21" s="85"/>
      <c r="B21" s="86" t="s">
        <v>138</v>
      </c>
      <c r="C21" s="21" t="s">
        <v>139</v>
      </c>
      <c r="D21" s="58">
        <v>600</v>
      </c>
      <c r="E21" s="378">
        <v>1556</v>
      </c>
      <c r="F21" s="58">
        <v>1556</v>
      </c>
    </row>
    <row r="22" spans="1:6" s="87" customFormat="1" ht="12" customHeight="1">
      <c r="A22" s="94"/>
      <c r="B22" s="95" t="s">
        <v>140</v>
      </c>
      <c r="C22" s="91" t="s">
        <v>141</v>
      </c>
      <c r="D22" s="96"/>
      <c r="E22" s="379"/>
      <c r="F22" s="96"/>
    </row>
    <row r="23" spans="1:6" s="87" customFormat="1" ht="12" customHeight="1">
      <c r="A23" s="77" t="s">
        <v>142</v>
      </c>
      <c r="B23" s="97"/>
      <c r="C23" s="81" t="s">
        <v>143</v>
      </c>
      <c r="D23" s="98"/>
      <c r="E23" s="380"/>
      <c r="F23" s="98"/>
    </row>
    <row r="24" spans="1:6" s="84" customFormat="1" ht="12" customHeight="1">
      <c r="A24" s="77" t="s">
        <v>144</v>
      </c>
      <c r="B24" s="80"/>
      <c r="C24" s="81" t="s">
        <v>145</v>
      </c>
      <c r="D24" s="83">
        <f>SUM(D25:D29)</f>
        <v>144407</v>
      </c>
      <c r="E24" s="381">
        <f>SUM(E25:E29)</f>
        <v>151828</v>
      </c>
      <c r="F24" s="83">
        <f>SUM(F25:F29)</f>
        <v>151828</v>
      </c>
    </row>
    <row r="25" spans="1:6" s="87" customFormat="1" ht="12" customHeight="1">
      <c r="A25" s="85"/>
      <c r="B25" s="86" t="s">
        <v>146</v>
      </c>
      <c r="C25" s="99" t="s">
        <v>147</v>
      </c>
      <c r="D25" s="100">
        <v>144407</v>
      </c>
      <c r="E25" s="378">
        <v>147121</v>
      </c>
      <c r="F25" s="100">
        <v>147121</v>
      </c>
    </row>
    <row r="26" spans="1:6" s="87" customFormat="1" ht="12" customHeight="1">
      <c r="A26" s="85"/>
      <c r="B26" s="86" t="s">
        <v>148</v>
      </c>
      <c r="C26" s="21" t="s">
        <v>149</v>
      </c>
      <c r="D26" s="100"/>
      <c r="E26" s="378"/>
      <c r="F26" s="100"/>
    </row>
    <row r="27" spans="1:6" s="87" customFormat="1" ht="12" customHeight="1">
      <c r="A27" s="85"/>
      <c r="B27" s="86" t="s">
        <v>150</v>
      </c>
      <c r="C27" s="21" t="s">
        <v>151</v>
      </c>
      <c r="D27" s="100"/>
      <c r="E27" s="378">
        <v>0</v>
      </c>
      <c r="F27" s="100">
        <v>0</v>
      </c>
    </row>
    <row r="28" spans="1:6" s="87" customFormat="1" ht="12" customHeight="1">
      <c r="A28" s="85"/>
      <c r="B28" s="86" t="s">
        <v>152</v>
      </c>
      <c r="C28" s="21" t="s">
        <v>153</v>
      </c>
      <c r="D28" s="100"/>
      <c r="E28" s="378"/>
      <c r="F28" s="100"/>
    </row>
    <row r="29" spans="1:6" s="87" customFormat="1" ht="12" customHeight="1">
      <c r="A29" s="94"/>
      <c r="B29" s="95" t="s">
        <v>154</v>
      </c>
      <c r="C29" s="101" t="s">
        <v>155</v>
      </c>
      <c r="D29" s="102"/>
      <c r="E29" s="102">
        <v>4707</v>
      </c>
      <c r="F29" s="102">
        <v>4707</v>
      </c>
    </row>
    <row r="30" spans="1:6" s="87" customFormat="1" ht="12" customHeight="1">
      <c r="A30" s="103" t="s">
        <v>156</v>
      </c>
      <c r="B30" s="81"/>
      <c r="C30" s="81" t="s">
        <v>157</v>
      </c>
      <c r="D30" s="83">
        <f>SUM(D31:D42)</f>
        <v>4031</v>
      </c>
      <c r="E30" s="83">
        <f>SUM(E31:E42)</f>
        <v>13117</v>
      </c>
      <c r="F30" s="83">
        <f>SUM(F31:F42)</f>
        <v>13117</v>
      </c>
    </row>
    <row r="31" spans="1:6" s="87" customFormat="1" ht="12" customHeight="1">
      <c r="A31" s="88"/>
      <c r="B31" s="104" t="s">
        <v>158</v>
      </c>
      <c r="C31" s="105" t="s">
        <v>159</v>
      </c>
      <c r="D31" s="106"/>
      <c r="E31" s="106"/>
      <c r="F31" s="106"/>
    </row>
    <row r="32" spans="1:6" s="87" customFormat="1" ht="12" customHeight="1">
      <c r="A32" s="85"/>
      <c r="B32" s="20" t="s">
        <v>160</v>
      </c>
      <c r="C32" s="21" t="s">
        <v>161</v>
      </c>
      <c r="D32" s="58">
        <v>4031</v>
      </c>
      <c r="E32" s="58">
        <v>4334</v>
      </c>
      <c r="F32" s="58">
        <v>4334</v>
      </c>
    </row>
    <row r="33" spans="1:6" s="87" customFormat="1" ht="12" customHeight="1">
      <c r="A33" s="85"/>
      <c r="B33" s="20" t="s">
        <v>162</v>
      </c>
      <c r="C33" s="21" t="s">
        <v>163</v>
      </c>
      <c r="D33" s="58"/>
      <c r="E33" s="58"/>
      <c r="F33" s="58"/>
    </row>
    <row r="34" spans="1:6" s="87" customFormat="1" ht="12" customHeight="1">
      <c r="A34" s="85"/>
      <c r="B34" s="20" t="s">
        <v>164</v>
      </c>
      <c r="C34" s="21" t="s">
        <v>165</v>
      </c>
      <c r="D34" s="58"/>
      <c r="E34" s="58"/>
      <c r="F34" s="58"/>
    </row>
    <row r="35" spans="1:6" s="87" customFormat="1" ht="12" customHeight="1">
      <c r="A35" s="85"/>
      <c r="B35" s="20" t="s">
        <v>166</v>
      </c>
      <c r="C35" s="21" t="s">
        <v>167</v>
      </c>
      <c r="D35" s="58"/>
      <c r="E35" s="378">
        <v>3055</v>
      </c>
      <c r="F35" s="58">
        <v>3055</v>
      </c>
    </row>
    <row r="36" spans="1:6" s="87" customFormat="1" ht="12" customHeight="1">
      <c r="A36" s="85"/>
      <c r="B36" s="20" t="s">
        <v>168</v>
      </c>
      <c r="C36" s="21" t="s">
        <v>169</v>
      </c>
      <c r="D36" s="58"/>
      <c r="E36" s="344"/>
      <c r="F36" s="58"/>
    </row>
    <row r="37" spans="1:6" s="87" customFormat="1" ht="12" customHeight="1">
      <c r="A37" s="85"/>
      <c r="B37" s="20" t="s">
        <v>170</v>
      </c>
      <c r="C37" s="34" t="s">
        <v>171</v>
      </c>
      <c r="D37" s="107"/>
      <c r="E37" s="107"/>
      <c r="F37" s="107"/>
    </row>
    <row r="38" spans="1:6" s="87" customFormat="1" ht="12" customHeight="1">
      <c r="A38" s="85"/>
      <c r="B38" s="20" t="s">
        <v>172</v>
      </c>
      <c r="C38" s="21" t="s">
        <v>173</v>
      </c>
      <c r="D38" s="58"/>
      <c r="E38" s="58"/>
      <c r="F38" s="58"/>
    </row>
    <row r="39" spans="1:6" s="87" customFormat="1" ht="12" customHeight="1">
      <c r="A39" s="85"/>
      <c r="B39" s="20" t="s">
        <v>174</v>
      </c>
      <c r="C39" s="21" t="s">
        <v>175</v>
      </c>
      <c r="D39" s="58"/>
      <c r="E39" s="378">
        <v>600</v>
      </c>
      <c r="F39" s="58">
        <v>600</v>
      </c>
    </row>
    <row r="40" spans="1:6" s="87" customFormat="1" ht="12" customHeight="1">
      <c r="A40" s="85"/>
      <c r="B40" s="20" t="s">
        <v>176</v>
      </c>
      <c r="C40" s="21" t="s">
        <v>177</v>
      </c>
      <c r="D40" s="58"/>
      <c r="E40" s="58"/>
      <c r="F40" s="58"/>
    </row>
    <row r="41" spans="1:6" s="87" customFormat="1" ht="12" customHeight="1">
      <c r="A41" s="85"/>
      <c r="B41" s="20" t="s">
        <v>178</v>
      </c>
      <c r="C41" s="21" t="s">
        <v>179</v>
      </c>
      <c r="D41" s="58"/>
      <c r="E41" s="58"/>
      <c r="F41" s="58"/>
    </row>
    <row r="42" spans="1:6" s="87" customFormat="1" ht="12" customHeight="1">
      <c r="A42" s="108"/>
      <c r="B42" s="109" t="s">
        <v>180</v>
      </c>
      <c r="C42" s="110" t="s">
        <v>181</v>
      </c>
      <c r="D42" s="111"/>
      <c r="E42" s="111">
        <v>5128</v>
      </c>
      <c r="F42" s="111">
        <v>5128</v>
      </c>
    </row>
    <row r="43" spans="1:6" s="84" customFormat="1" ht="12" customHeight="1">
      <c r="A43" s="103" t="s">
        <v>182</v>
      </c>
      <c r="B43" s="80"/>
      <c r="C43" s="81" t="s">
        <v>183</v>
      </c>
      <c r="D43" s="83">
        <f>SUM(D44:D46)</f>
        <v>18381</v>
      </c>
      <c r="E43" s="83">
        <f>SUM(E44:E46)</f>
        <v>19837</v>
      </c>
      <c r="F43" s="83">
        <f>SUM(F44:F46)</f>
        <v>9837</v>
      </c>
    </row>
    <row r="44" spans="1:6" s="87" customFormat="1" ht="12" customHeight="1">
      <c r="A44" s="85"/>
      <c r="B44" s="20" t="s">
        <v>184</v>
      </c>
      <c r="C44" s="99" t="s">
        <v>185</v>
      </c>
      <c r="D44" s="58">
        <v>18000</v>
      </c>
      <c r="E44" s="378">
        <v>19243</v>
      </c>
      <c r="F44" s="58">
        <v>9243</v>
      </c>
    </row>
    <row r="45" spans="1:6" s="87" customFormat="1" ht="12" customHeight="1">
      <c r="A45" s="85"/>
      <c r="B45" s="20" t="s">
        <v>186</v>
      </c>
      <c r="C45" s="21" t="s">
        <v>187</v>
      </c>
      <c r="D45" s="58"/>
      <c r="E45" s="378"/>
      <c r="F45" s="58"/>
    </row>
    <row r="46" spans="1:6" s="87" customFormat="1" ht="12" customHeight="1">
      <c r="A46" s="85"/>
      <c r="B46" s="20" t="s">
        <v>188</v>
      </c>
      <c r="C46" s="112" t="s">
        <v>189</v>
      </c>
      <c r="D46" s="58">
        <v>381</v>
      </c>
      <c r="E46" s="378">
        <v>594</v>
      </c>
      <c r="F46" s="58">
        <v>594</v>
      </c>
    </row>
    <row r="47" spans="1:6" s="87" customFormat="1" ht="12" customHeight="1">
      <c r="A47" s="77" t="s">
        <v>190</v>
      </c>
      <c r="B47" s="80"/>
      <c r="C47" s="81" t="s">
        <v>191</v>
      </c>
      <c r="D47" s="83"/>
      <c r="E47" s="83">
        <f>SUM(E48:E49)</f>
        <v>11890</v>
      </c>
      <c r="F47" s="83">
        <f>SUM(F48:F49)</f>
        <v>11890</v>
      </c>
    </row>
    <row r="48" spans="1:6" s="87" customFormat="1" ht="12" customHeight="1">
      <c r="A48" s="113"/>
      <c r="B48" s="20" t="s">
        <v>192</v>
      </c>
      <c r="C48" s="21" t="s">
        <v>193</v>
      </c>
      <c r="D48" s="114"/>
      <c r="E48" s="385">
        <v>11890</v>
      </c>
      <c r="F48" s="114">
        <v>11890</v>
      </c>
    </row>
    <row r="49" spans="1:6" s="87" customFormat="1" ht="12" customHeight="1">
      <c r="A49" s="85"/>
      <c r="B49" s="20" t="s">
        <v>194</v>
      </c>
      <c r="C49" s="21" t="s">
        <v>195</v>
      </c>
      <c r="D49" s="58"/>
      <c r="E49" s="58"/>
      <c r="F49" s="58"/>
    </row>
    <row r="50" spans="1:6" s="87" customFormat="1" ht="12" customHeight="1">
      <c r="A50" s="103" t="s">
        <v>196</v>
      </c>
      <c r="B50" s="115"/>
      <c r="C50" s="116" t="s">
        <v>631</v>
      </c>
      <c r="D50" s="98"/>
      <c r="E50" s="98">
        <v>139</v>
      </c>
      <c r="F50" s="98">
        <v>139</v>
      </c>
    </row>
    <row r="51" spans="1:6" s="84" customFormat="1" ht="12" customHeight="1">
      <c r="A51" s="117" t="s">
        <v>197</v>
      </c>
      <c r="B51" s="118"/>
      <c r="C51" s="119" t="s">
        <v>198</v>
      </c>
      <c r="D51" s="120">
        <f>D8+D14+D24+D30+D43</f>
        <v>414304</v>
      </c>
      <c r="E51" s="120">
        <f>E8+E14+E24+E30+E43+E47+E50</f>
        <v>487928</v>
      </c>
      <c r="F51" s="120">
        <f>F8+F14+F24+F30+F43+F47+F50</f>
        <v>473501</v>
      </c>
    </row>
    <row r="52" spans="1:6" s="84" customFormat="1" ht="12" customHeight="1">
      <c r="A52" s="77" t="s">
        <v>199</v>
      </c>
      <c r="B52" s="121"/>
      <c r="C52" s="81" t="s">
        <v>200</v>
      </c>
      <c r="D52" s="83">
        <v>72502</v>
      </c>
      <c r="E52" s="83">
        <v>72502</v>
      </c>
      <c r="F52" s="83">
        <v>72502</v>
      </c>
    </row>
    <row r="53" spans="1:6" s="84" customFormat="1" ht="12" customHeight="1">
      <c r="A53" s="88"/>
      <c r="B53" s="104" t="s">
        <v>201</v>
      </c>
      <c r="C53" s="122" t="s">
        <v>202</v>
      </c>
      <c r="D53" s="123">
        <v>72502</v>
      </c>
      <c r="E53" s="123">
        <v>72502</v>
      </c>
      <c r="F53" s="123">
        <v>72502</v>
      </c>
    </row>
    <row r="54" spans="1:6" s="84" customFormat="1" ht="12" customHeight="1" thickBot="1">
      <c r="A54" s="108"/>
      <c r="B54" s="109" t="s">
        <v>203</v>
      </c>
      <c r="C54" s="124" t="s">
        <v>204</v>
      </c>
      <c r="D54" s="125"/>
      <c r="E54" s="125"/>
      <c r="F54" s="125"/>
    </row>
    <row r="55" spans="1:6" s="87" customFormat="1" ht="12" customHeight="1" thickBot="1">
      <c r="A55" s="126" t="s">
        <v>205</v>
      </c>
      <c r="B55" s="127"/>
      <c r="C55" s="81" t="s">
        <v>206</v>
      </c>
      <c r="D55" s="83"/>
      <c r="E55" s="83">
        <v>1124</v>
      </c>
      <c r="F55" s="83">
        <v>1124</v>
      </c>
    </row>
    <row r="56" spans="1:6" s="87" customFormat="1" ht="12" customHeight="1">
      <c r="A56" s="402"/>
      <c r="B56" s="128" t="s">
        <v>207</v>
      </c>
      <c r="C56" s="101" t="s">
        <v>208</v>
      </c>
      <c r="D56" s="190"/>
      <c r="E56" s="190"/>
      <c r="F56" s="190"/>
    </row>
    <row r="57" spans="1:6" s="87" customFormat="1" ht="12" customHeight="1">
      <c r="A57" s="404"/>
      <c r="B57" s="405" t="s">
        <v>209</v>
      </c>
      <c r="C57" s="406" t="s">
        <v>210</v>
      </c>
      <c r="D57" s="407"/>
      <c r="E57" s="407"/>
      <c r="F57" s="407"/>
    </row>
    <row r="58" spans="1:6" s="87" customFormat="1" ht="12" customHeight="1">
      <c r="A58" s="404"/>
      <c r="B58" s="405" t="s">
        <v>634</v>
      </c>
      <c r="C58" s="406" t="s">
        <v>633</v>
      </c>
      <c r="D58" s="407"/>
      <c r="E58" s="407">
        <v>1124</v>
      </c>
      <c r="F58" s="407">
        <v>1124</v>
      </c>
    </row>
    <row r="59" spans="1:6" s="87" customFormat="1" ht="15" customHeight="1" thickBot="1">
      <c r="A59" s="187" t="s">
        <v>211</v>
      </c>
      <c r="B59" s="188"/>
      <c r="C59" s="189" t="s">
        <v>212</v>
      </c>
      <c r="D59" s="403">
        <f>SUM(D51+D53)</f>
        <v>486806</v>
      </c>
      <c r="E59" s="403">
        <f>SUM(E55+E52+E51)</f>
        <v>561554</v>
      </c>
      <c r="F59" s="403">
        <f>SUM(F55+F52+F51)</f>
        <v>547127</v>
      </c>
    </row>
    <row r="60" spans="1:6" s="87" customFormat="1" ht="15" customHeight="1">
      <c r="A60" s="134"/>
      <c r="B60" s="134"/>
      <c r="C60" s="50"/>
      <c r="D60" s="135"/>
      <c r="E60" s="135"/>
      <c r="F60" s="135"/>
    </row>
    <row r="61" spans="1:6" s="76" customFormat="1" ht="12.75">
      <c r="A61" s="136"/>
      <c r="B61" s="137"/>
      <c r="C61" s="137"/>
      <c r="D61" s="137"/>
      <c r="E61" s="137"/>
      <c r="F61" s="137"/>
    </row>
    <row r="62" spans="1:6" s="76" customFormat="1" ht="13.5" thickBot="1">
      <c r="A62" s="136"/>
      <c r="B62" s="137"/>
      <c r="C62" s="137"/>
      <c r="D62" s="137"/>
      <c r="E62" s="137"/>
      <c r="F62" s="137"/>
    </row>
    <row r="63" spans="1:6" s="52" customFormat="1" ht="16.5" customHeight="1" thickBot="1">
      <c r="A63" s="12"/>
      <c r="B63" s="10"/>
      <c r="C63" s="72" t="s">
        <v>213</v>
      </c>
      <c r="D63" s="138"/>
      <c r="E63" s="409"/>
      <c r="F63" s="409"/>
    </row>
    <row r="64" spans="1:7" s="141" customFormat="1" ht="36.75" customHeight="1" thickBot="1">
      <c r="A64" s="425" t="s">
        <v>214</v>
      </c>
      <c r="B64" s="425"/>
      <c r="C64" s="139" t="s">
        <v>215</v>
      </c>
      <c r="D64" s="12" t="s">
        <v>216</v>
      </c>
      <c r="E64" s="346" t="s">
        <v>217</v>
      </c>
      <c r="F64" s="346" t="s">
        <v>627</v>
      </c>
      <c r="G64" s="408"/>
    </row>
    <row r="65" spans="1:7" s="76" customFormat="1" ht="12" customHeight="1" thickBot="1">
      <c r="A65" s="77">
        <v>1</v>
      </c>
      <c r="B65" s="78">
        <v>2</v>
      </c>
      <c r="C65" s="77">
        <v>3</v>
      </c>
      <c r="D65" s="142">
        <v>4</v>
      </c>
      <c r="E65" s="384">
        <v>5</v>
      </c>
      <c r="F65" s="384">
        <v>6</v>
      </c>
      <c r="G65" s="75"/>
    </row>
    <row r="66" spans="1:7" s="76" customFormat="1" ht="12" customHeight="1" thickBot="1">
      <c r="A66" s="103" t="s">
        <v>218</v>
      </c>
      <c r="B66" s="143"/>
      <c r="C66" s="144" t="s">
        <v>219</v>
      </c>
      <c r="D66" s="145">
        <f>D67+D68+D69+D71</f>
        <v>163954</v>
      </c>
      <c r="E66" s="396">
        <f>E67+E68+E69+E71</f>
        <v>194050</v>
      </c>
      <c r="F66" s="145">
        <f>F67+F68+F69+F71</f>
        <v>181478</v>
      </c>
      <c r="G66" s="75"/>
    </row>
    <row r="67" spans="1:6" s="76" customFormat="1" ht="12" customHeight="1" thickBot="1">
      <c r="A67" s="146"/>
      <c r="B67" s="147" t="s">
        <v>220</v>
      </c>
      <c r="C67" s="99" t="s">
        <v>221</v>
      </c>
      <c r="D67" s="352">
        <v>27050</v>
      </c>
      <c r="E67" s="397">
        <v>31068</v>
      </c>
      <c r="F67" s="148">
        <v>29299</v>
      </c>
    </row>
    <row r="68" spans="1:6" s="76" customFormat="1" ht="12" customHeight="1" thickBot="1">
      <c r="A68" s="149"/>
      <c r="B68" s="20" t="s">
        <v>222</v>
      </c>
      <c r="C68" s="21" t="s">
        <v>223</v>
      </c>
      <c r="D68" s="352">
        <v>7105</v>
      </c>
      <c r="E68" s="398">
        <v>7105</v>
      </c>
      <c r="F68" s="100">
        <v>6897</v>
      </c>
    </row>
    <row r="69" spans="1:6" s="76" customFormat="1" ht="12" customHeight="1" thickBot="1">
      <c r="A69" s="149"/>
      <c r="B69" s="20" t="s">
        <v>224</v>
      </c>
      <c r="C69" s="21" t="s">
        <v>225</v>
      </c>
      <c r="D69" s="352">
        <v>39599</v>
      </c>
      <c r="E69" s="398">
        <v>58070</v>
      </c>
      <c r="F69" s="58">
        <v>47701</v>
      </c>
    </row>
    <row r="70" spans="1:6" s="76" customFormat="1" ht="12" customHeight="1" thickBot="1">
      <c r="A70" s="150"/>
      <c r="B70" s="130" t="s">
        <v>226</v>
      </c>
      <c r="C70" s="110" t="s">
        <v>227</v>
      </c>
      <c r="D70" s="96"/>
      <c r="E70" s="96"/>
      <c r="F70" s="96"/>
    </row>
    <row r="71" spans="1:7" s="76" customFormat="1" ht="12" customHeight="1">
      <c r="A71" s="103"/>
      <c r="B71" s="151" t="s">
        <v>228</v>
      </c>
      <c r="C71" s="152" t="s">
        <v>229</v>
      </c>
      <c r="D71" s="153">
        <f>SUM(D72:D78)</f>
        <v>90200</v>
      </c>
      <c r="E71" s="153">
        <f>SUM(E72:E78)</f>
        <v>97807</v>
      </c>
      <c r="F71" s="153">
        <f>SUM(F73:F78)</f>
        <v>97581</v>
      </c>
      <c r="G71" s="75"/>
    </row>
    <row r="72" spans="1:6" s="76" customFormat="1" ht="12" customHeight="1">
      <c r="A72" s="146"/>
      <c r="B72" s="104" t="s">
        <v>230</v>
      </c>
      <c r="C72" s="99" t="s">
        <v>231</v>
      </c>
      <c r="D72" s="129"/>
      <c r="E72" s="129"/>
      <c r="F72" s="129"/>
    </row>
    <row r="73" spans="1:6" s="76" customFormat="1" ht="12" customHeight="1">
      <c r="A73" s="149"/>
      <c r="B73" s="20" t="s">
        <v>232</v>
      </c>
      <c r="C73" s="59" t="s">
        <v>233</v>
      </c>
      <c r="D73" s="154">
        <v>5000</v>
      </c>
      <c r="E73" s="154">
        <v>5000</v>
      </c>
      <c r="F73" s="154">
        <v>4774</v>
      </c>
    </row>
    <row r="74" spans="1:6" s="76" customFormat="1" ht="12" customHeight="1">
      <c r="A74" s="149"/>
      <c r="B74" s="20" t="s">
        <v>234</v>
      </c>
      <c r="C74" s="59" t="s">
        <v>235</v>
      </c>
      <c r="D74" s="58"/>
      <c r="E74" s="58">
        <v>1428</v>
      </c>
      <c r="F74" s="58">
        <v>1428</v>
      </c>
    </row>
    <row r="75" spans="1:6" s="76" customFormat="1" ht="12" customHeight="1">
      <c r="A75" s="149"/>
      <c r="B75" s="20" t="s">
        <v>236</v>
      </c>
      <c r="C75" s="21" t="s">
        <v>237</v>
      </c>
      <c r="D75" s="154">
        <v>85200</v>
      </c>
      <c r="E75" s="399">
        <v>91379</v>
      </c>
      <c r="F75" s="154">
        <v>91379</v>
      </c>
    </row>
    <row r="76" spans="1:6" s="76" customFormat="1" ht="12" customHeight="1">
      <c r="A76" s="149"/>
      <c r="B76" s="20" t="s">
        <v>238</v>
      </c>
      <c r="C76" s="21" t="s">
        <v>239</v>
      </c>
      <c r="D76" s="58"/>
      <c r="E76" s="58"/>
      <c r="F76" s="58"/>
    </row>
    <row r="77" spans="1:6" s="141" customFormat="1" ht="12" customHeight="1">
      <c r="A77" s="149"/>
      <c r="B77" s="20" t="s">
        <v>240</v>
      </c>
      <c r="C77" s="21" t="s">
        <v>241</v>
      </c>
      <c r="D77" s="58"/>
      <c r="E77" s="58"/>
      <c r="F77" s="58"/>
    </row>
    <row r="78" spans="1:6" s="76" customFormat="1" ht="12" customHeight="1">
      <c r="A78" s="150"/>
      <c r="B78" s="20" t="s">
        <v>242</v>
      </c>
      <c r="C78" s="101" t="s">
        <v>243</v>
      </c>
      <c r="D78" s="111"/>
      <c r="E78" s="111"/>
      <c r="F78" s="111"/>
    </row>
    <row r="79" spans="1:7" s="76" customFormat="1" ht="12" customHeight="1">
      <c r="A79" s="103" t="s">
        <v>244</v>
      </c>
      <c r="B79" s="143"/>
      <c r="C79" s="144" t="s">
        <v>245</v>
      </c>
      <c r="D79" s="155">
        <f>SUM(D80:D90)</f>
        <v>66491</v>
      </c>
      <c r="E79" s="155">
        <f>SUM(E80:E90)</f>
        <v>100746</v>
      </c>
      <c r="F79" s="155">
        <f>SUM(F80:F90)</f>
        <v>97939</v>
      </c>
      <c r="G79" s="75"/>
    </row>
    <row r="80" spans="1:6" s="76" customFormat="1" ht="12" customHeight="1">
      <c r="A80" s="146"/>
      <c r="B80" s="147" t="s">
        <v>246</v>
      </c>
      <c r="C80" s="99" t="s">
        <v>247</v>
      </c>
      <c r="D80" s="156">
        <v>39491</v>
      </c>
      <c r="E80" s="400">
        <v>74423</v>
      </c>
      <c r="F80" s="156">
        <v>71616</v>
      </c>
    </row>
    <row r="81" spans="1:6" s="76" customFormat="1" ht="12" customHeight="1">
      <c r="A81" s="149"/>
      <c r="B81" s="20" t="s">
        <v>248</v>
      </c>
      <c r="C81" s="21" t="s">
        <v>249</v>
      </c>
      <c r="D81" s="100">
        <v>27000</v>
      </c>
      <c r="E81" s="398">
        <v>26323</v>
      </c>
      <c r="F81" s="100">
        <v>26323</v>
      </c>
    </row>
    <row r="82" spans="1:6" s="76" customFormat="1" ht="12" customHeight="1">
      <c r="A82" s="149"/>
      <c r="B82" s="20" t="s">
        <v>250</v>
      </c>
      <c r="C82" s="21" t="s">
        <v>251</v>
      </c>
      <c r="D82" s="100"/>
      <c r="E82" s="100"/>
      <c r="F82" s="100"/>
    </row>
    <row r="83" spans="1:6" s="76" customFormat="1" ht="12" customHeight="1">
      <c r="A83" s="149"/>
      <c r="B83" s="20" t="s">
        <v>252</v>
      </c>
      <c r="C83" s="21" t="s">
        <v>253</v>
      </c>
      <c r="D83" s="100"/>
      <c r="E83" s="100"/>
      <c r="F83" s="100"/>
    </row>
    <row r="84" spans="1:6" s="141" customFormat="1" ht="12" customHeight="1">
      <c r="A84" s="149"/>
      <c r="B84" s="20" t="s">
        <v>254</v>
      </c>
      <c r="C84" s="21" t="s">
        <v>255</v>
      </c>
      <c r="D84" s="100"/>
      <c r="E84" s="100"/>
      <c r="F84" s="100"/>
    </row>
    <row r="85" spans="1:6" s="76" customFormat="1" ht="12" customHeight="1">
      <c r="A85" s="149"/>
      <c r="B85" s="20" t="s">
        <v>256</v>
      </c>
      <c r="C85" s="21" t="s">
        <v>257</v>
      </c>
      <c r="D85" s="100"/>
      <c r="E85" s="100"/>
      <c r="F85" s="100"/>
    </row>
    <row r="86" spans="1:6" s="76" customFormat="1" ht="12" customHeight="1">
      <c r="A86" s="149"/>
      <c r="B86" s="20" t="s">
        <v>258</v>
      </c>
      <c r="C86" s="21" t="s">
        <v>259</v>
      </c>
      <c r="D86" s="100"/>
      <c r="E86" s="100"/>
      <c r="F86" s="100"/>
    </row>
    <row r="87" spans="1:6" s="76" customFormat="1" ht="12" customHeight="1">
      <c r="A87" s="149"/>
      <c r="B87" s="20" t="s">
        <v>260</v>
      </c>
      <c r="C87" s="21" t="s">
        <v>261</v>
      </c>
      <c r="D87" s="100"/>
      <c r="E87" s="100"/>
      <c r="F87" s="100"/>
    </row>
    <row r="88" spans="1:6" s="76" customFormat="1" ht="12" customHeight="1">
      <c r="A88" s="149"/>
      <c r="B88" s="20" t="s">
        <v>262</v>
      </c>
      <c r="C88" s="59" t="s">
        <v>263</v>
      </c>
      <c r="D88" s="100"/>
      <c r="E88" s="100"/>
      <c r="F88" s="100"/>
    </row>
    <row r="89" spans="1:6" s="141" customFormat="1" ht="12" customHeight="1">
      <c r="A89" s="149"/>
      <c r="B89" s="20" t="s">
        <v>264</v>
      </c>
      <c r="C89" s="59" t="s">
        <v>265</v>
      </c>
      <c r="D89" s="100"/>
      <c r="E89" s="100"/>
      <c r="F89" s="100"/>
    </row>
    <row r="90" spans="1:6" s="141" customFormat="1" ht="12" customHeight="1">
      <c r="A90" s="150"/>
      <c r="B90" s="130" t="s">
        <v>266</v>
      </c>
      <c r="C90" s="157" t="s">
        <v>267</v>
      </c>
      <c r="D90" s="102"/>
      <c r="E90" s="102"/>
      <c r="F90" s="102"/>
    </row>
    <row r="91" spans="1:7" s="141" customFormat="1" ht="12" customHeight="1">
      <c r="A91" s="103" t="s">
        <v>268</v>
      </c>
      <c r="B91" s="143"/>
      <c r="C91" s="144" t="s">
        <v>632</v>
      </c>
      <c r="D91" s="158"/>
      <c r="E91" s="158">
        <v>182</v>
      </c>
      <c r="F91" s="158">
        <v>182</v>
      </c>
      <c r="G91" s="140"/>
    </row>
    <row r="92" spans="1:6" s="141" customFormat="1" ht="12" customHeight="1">
      <c r="A92" s="103" t="s">
        <v>269</v>
      </c>
      <c r="B92" s="143"/>
      <c r="C92" s="144" t="s">
        <v>270</v>
      </c>
      <c r="D92" s="159">
        <f>SUM(D93:D94)</f>
        <v>108311</v>
      </c>
      <c r="E92" s="159">
        <f>SUM(E93:E94)</f>
        <v>109845</v>
      </c>
      <c r="F92" s="159"/>
    </row>
    <row r="93" spans="1:6" s="141" customFormat="1" ht="12" customHeight="1">
      <c r="A93" s="146"/>
      <c r="B93" s="147" t="s">
        <v>271</v>
      </c>
      <c r="C93" s="99" t="s">
        <v>272</v>
      </c>
      <c r="D93" s="148">
        <v>108311</v>
      </c>
      <c r="E93" s="401">
        <v>109845</v>
      </c>
      <c r="F93" s="148"/>
    </row>
    <row r="94" spans="1:6" s="141" customFormat="1" ht="12" customHeight="1">
      <c r="A94" s="150"/>
      <c r="B94" s="130" t="s">
        <v>273</v>
      </c>
      <c r="C94" s="101" t="s">
        <v>274</v>
      </c>
      <c r="D94" s="111"/>
      <c r="E94" s="111"/>
      <c r="F94" s="111"/>
    </row>
    <row r="95" spans="1:6" s="76" customFormat="1" ht="18" customHeight="1">
      <c r="A95" s="103" t="s">
        <v>275</v>
      </c>
      <c r="B95" s="160"/>
      <c r="C95" s="144" t="s">
        <v>276</v>
      </c>
      <c r="D95" s="161">
        <f>közöshivatal!D29+óvoda!D26</f>
        <v>148050</v>
      </c>
      <c r="E95" s="161">
        <v>156731</v>
      </c>
      <c r="F95" s="349">
        <v>148413</v>
      </c>
    </row>
    <row r="96" spans="1:6" s="76" customFormat="1" ht="12" customHeight="1">
      <c r="A96" s="103" t="s">
        <v>277</v>
      </c>
      <c r="B96" s="143"/>
      <c r="C96" s="162" t="s">
        <v>278</v>
      </c>
      <c r="D96" s="410">
        <f>SUM(D66+D79+D92+D95)</f>
        <v>486806</v>
      </c>
      <c r="E96" s="410">
        <f>E66+E79+E92+E91+E95</f>
        <v>561554</v>
      </c>
      <c r="F96" s="410">
        <f>SUM(F95+F91+F79+F66)</f>
        <v>428012</v>
      </c>
    </row>
    <row r="97" spans="1:7" s="76" customFormat="1" ht="15" customHeight="1">
      <c r="A97" s="103" t="s">
        <v>279</v>
      </c>
      <c r="B97" s="143"/>
      <c r="C97" s="144" t="s">
        <v>280</v>
      </c>
      <c r="D97" s="163">
        <v>0</v>
      </c>
      <c r="E97" s="163"/>
      <c r="F97" s="163"/>
      <c r="G97" s="75"/>
    </row>
    <row r="98" spans="1:6" s="76" customFormat="1" ht="12.75">
      <c r="A98" s="146"/>
      <c r="B98" s="20" t="s">
        <v>281</v>
      </c>
      <c r="C98" s="99" t="s">
        <v>282</v>
      </c>
      <c r="D98" s="164">
        <v>0</v>
      </c>
      <c r="E98" s="164"/>
      <c r="F98" s="164"/>
    </row>
    <row r="99" spans="1:6" s="76" customFormat="1" ht="12.75">
      <c r="A99" s="150"/>
      <c r="B99" s="130" t="s">
        <v>283</v>
      </c>
      <c r="C99" s="101" t="s">
        <v>284</v>
      </c>
      <c r="D99" s="165"/>
      <c r="E99" s="165"/>
      <c r="F99" s="165"/>
    </row>
    <row r="100" spans="1:7" s="76" customFormat="1" ht="12.75">
      <c r="A100" s="103" t="s">
        <v>285</v>
      </c>
      <c r="B100" s="115"/>
      <c r="C100" s="166" t="s">
        <v>286</v>
      </c>
      <c r="D100" s="167">
        <f>SUM(D96+D97)</f>
        <v>486806</v>
      </c>
      <c r="E100" s="167">
        <f>SUM(E96+E97)</f>
        <v>561554</v>
      </c>
      <c r="F100" s="167">
        <f>SUM(F96+F97)</f>
        <v>428012</v>
      </c>
      <c r="G100" s="75"/>
    </row>
  </sheetData>
  <sheetProtection/>
  <mergeCells count="3">
    <mergeCell ref="C1:D1"/>
    <mergeCell ref="A5:B5"/>
    <mergeCell ref="A64:B64"/>
  </mergeCells>
  <printOptions/>
  <pageMargins left="0" right="0" top="0.1968503937007874" bottom="0.1968503937007874" header="0.5118110236220472" footer="0.5118110236220472"/>
  <pageSetup cellComments="asDisplayed" horizontalDpi="600" verticalDpi="600" orientation="portrait" paperSize="9" scale="90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60" zoomScalePageLayoutView="0" workbookViewId="0" topLeftCell="A1">
      <selection activeCell="C3" sqref="C3"/>
    </sheetView>
  </sheetViews>
  <sheetFormatPr defaultColWidth="9.140625" defaultRowHeight="12.75"/>
  <cols>
    <col min="1" max="1" width="6.7109375" style="0" customWidth="1"/>
    <col min="2" max="2" width="8.28125" style="0" customWidth="1"/>
    <col min="3" max="3" width="61.7109375" style="0" customWidth="1"/>
    <col min="4" max="4" width="15.421875" style="0" customWidth="1"/>
  </cols>
  <sheetData>
    <row r="1" s="76" customFormat="1" ht="12.75">
      <c r="A1" s="168"/>
    </row>
    <row r="2" spans="1:6" s="65" customFormat="1" ht="21" customHeight="1">
      <c r="A2" s="64"/>
      <c r="C2" s="424" t="s">
        <v>650</v>
      </c>
      <c r="D2" s="424"/>
      <c r="E2" s="66"/>
      <c r="F2" s="66"/>
    </row>
    <row r="3" spans="1:6" s="65" customFormat="1" ht="21" customHeight="1">
      <c r="A3" s="64"/>
      <c r="C3" s="68" t="s">
        <v>287</v>
      </c>
      <c r="D3" s="66"/>
      <c r="E3" s="66"/>
      <c r="F3" s="66"/>
    </row>
    <row r="4" spans="1:6" s="65" customFormat="1" ht="21" customHeight="1">
      <c r="A4" s="64"/>
      <c r="C4" s="67"/>
      <c r="D4" s="67"/>
      <c r="E4" s="67"/>
      <c r="F4" s="67"/>
    </row>
    <row r="5" spans="1:6" s="65" customFormat="1" ht="21" customHeight="1">
      <c r="A5" s="71"/>
      <c r="B5" s="72"/>
      <c r="C5" s="72" t="s">
        <v>288</v>
      </c>
      <c r="D5" s="73"/>
      <c r="E5" s="73"/>
      <c r="F5" s="73"/>
    </row>
    <row r="6" spans="1:6" s="76" customFormat="1" ht="42">
      <c r="A6" s="425" t="s">
        <v>289</v>
      </c>
      <c r="B6" s="425"/>
      <c r="C6" s="74" t="s">
        <v>290</v>
      </c>
      <c r="D6" s="169" t="s">
        <v>291</v>
      </c>
      <c r="E6" s="10" t="s">
        <v>292</v>
      </c>
      <c r="F6" s="10" t="s">
        <v>627</v>
      </c>
    </row>
    <row r="7" spans="1:6" s="52" customFormat="1" ht="12.75" customHeight="1">
      <c r="A7" s="77">
        <v>1</v>
      </c>
      <c r="B7" s="170">
        <v>2</v>
      </c>
      <c r="C7" s="170">
        <v>3</v>
      </c>
      <c r="D7" s="170">
        <v>4</v>
      </c>
      <c r="E7" s="12">
        <v>5</v>
      </c>
      <c r="F7" s="12">
        <v>6</v>
      </c>
    </row>
    <row r="8" spans="1:6" s="52" customFormat="1" ht="15.75" customHeight="1">
      <c r="A8" s="171"/>
      <c r="B8" s="172"/>
      <c r="C8" s="172" t="s">
        <v>293</v>
      </c>
      <c r="D8" s="173"/>
      <c r="E8" s="173"/>
      <c r="F8" s="173"/>
    </row>
    <row r="9" spans="1:6" s="84" customFormat="1" ht="12" customHeight="1">
      <c r="A9" s="77" t="s">
        <v>294</v>
      </c>
      <c r="B9" s="80"/>
      <c r="C9" s="81" t="s">
        <v>295</v>
      </c>
      <c r="D9" s="83"/>
      <c r="E9" s="83">
        <v>5</v>
      </c>
      <c r="F9" s="83">
        <v>5</v>
      </c>
    </row>
    <row r="10" spans="1:6" s="84" customFormat="1" ht="12" customHeight="1">
      <c r="A10" s="88"/>
      <c r="B10" s="86" t="s">
        <v>296</v>
      </c>
      <c r="C10" s="89" t="s">
        <v>297</v>
      </c>
      <c r="D10" s="90"/>
      <c r="E10" s="90"/>
      <c r="F10" s="90"/>
    </row>
    <row r="11" spans="1:6" s="84" customFormat="1" ht="12" customHeight="1">
      <c r="A11" s="85"/>
      <c r="B11" s="86" t="s">
        <v>298</v>
      </c>
      <c r="C11" s="21" t="s">
        <v>299</v>
      </c>
      <c r="D11" s="58"/>
      <c r="E11" s="58"/>
      <c r="F11" s="58"/>
    </row>
    <row r="12" spans="1:6" s="84" customFormat="1" ht="12" customHeight="1">
      <c r="A12" s="85"/>
      <c r="B12" s="86" t="s">
        <v>300</v>
      </c>
      <c r="C12" s="21" t="s">
        <v>301</v>
      </c>
      <c r="D12" s="58"/>
      <c r="E12" s="58"/>
      <c r="F12" s="58"/>
    </row>
    <row r="13" spans="1:6" s="84" customFormat="1" ht="12" customHeight="1">
      <c r="A13" s="85"/>
      <c r="B13" s="86" t="s">
        <v>302</v>
      </c>
      <c r="C13" s="21" t="s">
        <v>303</v>
      </c>
      <c r="D13" s="58"/>
      <c r="E13" s="58"/>
      <c r="F13" s="58"/>
    </row>
    <row r="14" spans="1:6" s="84" customFormat="1" ht="12" customHeight="1">
      <c r="A14" s="85"/>
      <c r="B14" s="86" t="s">
        <v>304</v>
      </c>
      <c r="C14" s="91" t="s">
        <v>305</v>
      </c>
      <c r="D14" s="58"/>
      <c r="E14" s="58"/>
      <c r="F14" s="58"/>
    </row>
    <row r="15" spans="1:6" s="84" customFormat="1" ht="12" customHeight="1">
      <c r="A15" s="92"/>
      <c r="B15" s="86" t="s">
        <v>306</v>
      </c>
      <c r="C15" s="21" t="s">
        <v>307</v>
      </c>
      <c r="D15" s="93"/>
      <c r="E15" s="93"/>
      <c r="F15" s="93"/>
    </row>
    <row r="16" spans="1:6" s="87" customFormat="1" ht="12" customHeight="1">
      <c r="A16" s="85"/>
      <c r="B16" s="86" t="s">
        <v>308</v>
      </c>
      <c r="C16" s="21" t="s">
        <v>309</v>
      </c>
      <c r="D16" s="58"/>
      <c r="E16" s="58"/>
      <c r="F16" s="58"/>
    </row>
    <row r="17" spans="1:6" s="87" customFormat="1" ht="12" customHeight="1">
      <c r="A17" s="94"/>
      <c r="B17" s="95" t="s">
        <v>310</v>
      </c>
      <c r="C17" s="91" t="s">
        <v>311</v>
      </c>
      <c r="D17" s="96"/>
      <c r="E17" s="379">
        <v>5</v>
      </c>
      <c r="F17" s="96">
        <v>5</v>
      </c>
    </row>
    <row r="18" spans="1:6" s="84" customFormat="1" ht="12" customHeight="1">
      <c r="A18" s="77" t="s">
        <v>312</v>
      </c>
      <c r="B18" s="80"/>
      <c r="C18" s="81" t="s">
        <v>313</v>
      </c>
      <c r="D18" s="83">
        <v>4450</v>
      </c>
      <c r="E18" s="83">
        <f>SUM(E19:E22)</f>
        <v>2583</v>
      </c>
      <c r="F18" s="83">
        <f>SUM(F19:F22)</f>
        <v>2583</v>
      </c>
    </row>
    <row r="19" spans="1:6" s="87" customFormat="1" ht="12" customHeight="1">
      <c r="A19" s="85"/>
      <c r="B19" s="86" t="s">
        <v>314</v>
      </c>
      <c r="C19" s="99" t="s">
        <v>315</v>
      </c>
      <c r="D19" s="58"/>
      <c r="E19" s="58"/>
      <c r="F19" s="58"/>
    </row>
    <row r="20" spans="1:6" s="87" customFormat="1" ht="12" customHeight="1">
      <c r="A20" s="85"/>
      <c r="B20" s="86" t="s">
        <v>316</v>
      </c>
      <c r="C20" s="21" t="s">
        <v>317</v>
      </c>
      <c r="D20" s="58"/>
      <c r="E20" s="58"/>
      <c r="F20" s="58"/>
    </row>
    <row r="21" spans="1:6" s="87" customFormat="1" ht="12" customHeight="1">
      <c r="A21" s="85"/>
      <c r="B21" s="86" t="s">
        <v>318</v>
      </c>
      <c r="C21" s="21" t="s">
        <v>319</v>
      </c>
      <c r="D21" s="58"/>
      <c r="E21" s="58"/>
      <c r="F21" s="58"/>
    </row>
    <row r="22" spans="1:6" s="87" customFormat="1" ht="12" customHeight="1">
      <c r="A22" s="85"/>
      <c r="B22" s="86" t="s">
        <v>320</v>
      </c>
      <c r="C22" s="21" t="s">
        <v>321</v>
      </c>
      <c r="D22" s="58">
        <v>4450</v>
      </c>
      <c r="E22" s="58">
        <v>2583</v>
      </c>
      <c r="F22" s="58">
        <v>2583</v>
      </c>
    </row>
    <row r="23" spans="1:6" s="87" customFormat="1" ht="12" customHeight="1">
      <c r="A23" s="103" t="s">
        <v>322</v>
      </c>
      <c r="B23" s="81"/>
      <c r="C23" s="81" t="s">
        <v>323</v>
      </c>
      <c r="D23" s="98"/>
      <c r="E23" s="98"/>
      <c r="F23" s="98"/>
    </row>
    <row r="24" spans="1:6" s="87" customFormat="1" ht="12" customHeight="1">
      <c r="A24" s="103" t="s">
        <v>324</v>
      </c>
      <c r="B24" s="81"/>
      <c r="C24" s="81" t="s">
        <v>325</v>
      </c>
      <c r="D24" s="98"/>
      <c r="E24" s="98"/>
      <c r="F24" s="98"/>
    </row>
    <row r="25" spans="1:6" s="84" customFormat="1" ht="12" customHeight="1">
      <c r="A25" s="103" t="s">
        <v>326</v>
      </c>
      <c r="B25" s="80"/>
      <c r="C25" s="81" t="s">
        <v>327</v>
      </c>
      <c r="D25" s="98"/>
      <c r="E25" s="98"/>
      <c r="F25" s="98"/>
    </row>
    <row r="26" spans="1:6" s="84" customFormat="1" ht="12" customHeight="1">
      <c r="A26" s="77" t="s">
        <v>328</v>
      </c>
      <c r="B26" s="121"/>
      <c r="C26" s="81" t="s">
        <v>329</v>
      </c>
      <c r="D26" s="174">
        <f>SUM(D27:D28)</f>
        <v>1067</v>
      </c>
      <c r="E26" s="174">
        <v>1067</v>
      </c>
      <c r="F26" s="174">
        <v>1067</v>
      </c>
    </row>
    <row r="27" spans="1:6" s="84" customFormat="1" ht="12" customHeight="1">
      <c r="A27" s="88"/>
      <c r="B27" s="104" t="s">
        <v>330</v>
      </c>
      <c r="C27" s="122" t="s">
        <v>331</v>
      </c>
      <c r="D27" s="175">
        <v>1067</v>
      </c>
      <c r="E27" s="175">
        <v>1067</v>
      </c>
      <c r="F27" s="175">
        <v>1067</v>
      </c>
    </row>
    <row r="28" spans="1:6" s="84" customFormat="1" ht="12" customHeight="1">
      <c r="A28" s="108"/>
      <c r="B28" s="109" t="s">
        <v>332</v>
      </c>
      <c r="C28" s="124" t="s">
        <v>333</v>
      </c>
      <c r="D28" s="125"/>
      <c r="E28" s="125"/>
      <c r="F28" s="125"/>
    </row>
    <row r="29" spans="1:6" s="87" customFormat="1" ht="12" customHeight="1">
      <c r="A29" s="126" t="s">
        <v>334</v>
      </c>
      <c r="B29" s="109"/>
      <c r="C29" s="176" t="s">
        <v>335</v>
      </c>
      <c r="D29" s="98">
        <f>SUM(D30:D32)</f>
        <v>66859</v>
      </c>
      <c r="E29" s="98">
        <f>SUM(E30:E32)</f>
        <v>75540</v>
      </c>
      <c r="F29" s="98">
        <f>SUM(F30:F32)</f>
        <v>75540</v>
      </c>
    </row>
    <row r="30" spans="1:6" s="87" customFormat="1" ht="12" customHeight="1" thickBot="1">
      <c r="A30" s="126"/>
      <c r="B30" s="109" t="s">
        <v>336</v>
      </c>
      <c r="C30" s="177" t="s">
        <v>337</v>
      </c>
      <c r="D30" s="178">
        <v>58120</v>
      </c>
      <c r="E30" s="178">
        <v>58120</v>
      </c>
      <c r="F30" s="178">
        <v>58120</v>
      </c>
    </row>
    <row r="31" spans="1:6" s="87" customFormat="1" ht="12" customHeight="1" thickBot="1">
      <c r="A31" s="126"/>
      <c r="B31" s="109" t="s">
        <v>186</v>
      </c>
      <c r="C31" s="177" t="s">
        <v>630</v>
      </c>
      <c r="D31" s="178"/>
      <c r="E31" s="178">
        <v>3571</v>
      </c>
      <c r="F31" s="178">
        <v>3571</v>
      </c>
    </row>
    <row r="32" spans="1:6" s="87" customFormat="1" ht="12" customHeight="1" thickBot="1">
      <c r="A32" s="126"/>
      <c r="B32" s="109" t="s">
        <v>188</v>
      </c>
      <c r="C32" s="177" t="s">
        <v>338</v>
      </c>
      <c r="D32" s="179">
        <v>8739</v>
      </c>
      <c r="E32" s="179">
        <v>13849</v>
      </c>
      <c r="F32" s="179">
        <v>13849</v>
      </c>
    </row>
    <row r="33" spans="1:6" s="87" customFormat="1" ht="15" customHeight="1" thickBot="1">
      <c r="A33" s="126" t="s">
        <v>339</v>
      </c>
      <c r="B33" s="131"/>
      <c r="C33" s="132" t="s">
        <v>340</v>
      </c>
      <c r="D33" s="180">
        <f>SUM(D29+D26+D18)</f>
        <v>72376</v>
      </c>
      <c r="E33" s="180">
        <f>SUM(+E9+E29+E26+E18)</f>
        <v>79195</v>
      </c>
      <c r="F33" s="180">
        <f>SUM(+F9+F29+F26+F18)</f>
        <v>79195</v>
      </c>
    </row>
    <row r="34" spans="1:6" s="87" customFormat="1" ht="15" customHeight="1">
      <c r="A34" s="134"/>
      <c r="B34" s="134"/>
      <c r="C34" s="50"/>
      <c r="D34" s="135"/>
      <c r="E34" s="135"/>
      <c r="F34" s="135"/>
    </row>
    <row r="35" spans="1:6" s="76" customFormat="1" ht="12.75">
      <c r="A35" s="136"/>
      <c r="B35" s="137"/>
      <c r="C35" s="137"/>
      <c r="D35" s="137"/>
      <c r="E35" s="137"/>
      <c r="F35" s="137"/>
    </row>
    <row r="36" spans="1:6" s="141" customFormat="1" ht="12" customHeight="1" thickBot="1">
      <c r="A36" s="12"/>
      <c r="B36" s="10"/>
      <c r="C36" s="72" t="s">
        <v>341</v>
      </c>
      <c r="D36" s="138"/>
      <c r="E36" s="138"/>
      <c r="F36" s="138"/>
    </row>
    <row r="37" spans="1:6" s="76" customFormat="1" ht="12" customHeight="1" thickBot="1">
      <c r="A37" s="77">
        <v>1</v>
      </c>
      <c r="B37" s="78">
        <v>2</v>
      </c>
      <c r="C37" s="77">
        <v>3</v>
      </c>
      <c r="D37" s="170">
        <v>4</v>
      </c>
      <c r="E37" s="12">
        <v>5</v>
      </c>
      <c r="F37" s="12">
        <v>6</v>
      </c>
    </row>
    <row r="38" spans="1:6" s="76" customFormat="1" ht="12" customHeight="1">
      <c r="A38" s="103" t="s">
        <v>342</v>
      </c>
      <c r="B38" s="143"/>
      <c r="C38" s="144" t="s">
        <v>343</v>
      </c>
      <c r="D38" s="83">
        <f>SUM(D39:D43)</f>
        <v>72376</v>
      </c>
      <c r="E38" s="83">
        <f>SUM(E39:E43)</f>
        <v>79195</v>
      </c>
      <c r="F38" s="83">
        <f>SUM(F39:F43)</f>
        <v>75854</v>
      </c>
    </row>
    <row r="39" spans="1:6" s="76" customFormat="1" ht="12" customHeight="1">
      <c r="A39" s="146"/>
      <c r="B39" s="147" t="s">
        <v>344</v>
      </c>
      <c r="C39" s="99" t="s">
        <v>345</v>
      </c>
      <c r="D39" s="129">
        <v>52026</v>
      </c>
      <c r="E39" s="129">
        <v>56968</v>
      </c>
      <c r="F39" s="129">
        <v>55332</v>
      </c>
    </row>
    <row r="40" spans="1:6" s="76" customFormat="1" ht="12" customHeight="1">
      <c r="A40" s="149"/>
      <c r="B40" s="20" t="s">
        <v>346</v>
      </c>
      <c r="C40" s="21" t="s">
        <v>347</v>
      </c>
      <c r="D40" s="100">
        <v>13764</v>
      </c>
      <c r="E40" s="100">
        <v>14651</v>
      </c>
      <c r="F40" s="100">
        <v>14651</v>
      </c>
    </row>
    <row r="41" spans="1:6" s="76" customFormat="1" ht="12" customHeight="1">
      <c r="A41" s="149"/>
      <c r="B41" s="20" t="s">
        <v>348</v>
      </c>
      <c r="C41" s="21" t="s">
        <v>349</v>
      </c>
      <c r="D41" s="100">
        <f>6014+572</f>
        <v>6586</v>
      </c>
      <c r="E41" s="100">
        <v>7576</v>
      </c>
      <c r="F41" s="100">
        <v>5871</v>
      </c>
    </row>
    <row r="42" spans="1:6" s="141" customFormat="1" ht="12" customHeight="1">
      <c r="A42" s="149"/>
      <c r="B42" s="20" t="s">
        <v>350</v>
      </c>
      <c r="C42" s="21" t="s">
        <v>351</v>
      </c>
      <c r="D42" s="100"/>
      <c r="E42" s="100"/>
      <c r="F42" s="100"/>
    </row>
    <row r="43" spans="1:6" s="76" customFormat="1" ht="12" customHeight="1">
      <c r="A43" s="149"/>
      <c r="B43" s="20" t="s">
        <v>352</v>
      </c>
      <c r="C43" s="21" t="s">
        <v>353</v>
      </c>
      <c r="D43" s="100"/>
      <c r="E43" s="100"/>
      <c r="F43" s="100"/>
    </row>
    <row r="44" spans="1:6" s="76" customFormat="1" ht="12" customHeight="1">
      <c r="A44" s="103" t="s">
        <v>354</v>
      </c>
      <c r="B44" s="143"/>
      <c r="C44" s="144" t="s">
        <v>355</v>
      </c>
      <c r="D44" s="181"/>
      <c r="E44" s="181"/>
      <c r="F44" s="181"/>
    </row>
    <row r="45" spans="1:6" s="76" customFormat="1" ht="12" customHeight="1">
      <c r="A45" s="146"/>
      <c r="B45" s="147" t="s">
        <v>356</v>
      </c>
      <c r="C45" s="99" t="s">
        <v>357</v>
      </c>
      <c r="D45" s="129"/>
      <c r="E45" s="129"/>
      <c r="F45" s="129"/>
    </row>
    <row r="46" spans="1:6" s="76" customFormat="1" ht="12" customHeight="1">
      <c r="A46" s="149"/>
      <c r="B46" s="20" t="s">
        <v>358</v>
      </c>
      <c r="C46" s="21" t="s">
        <v>359</v>
      </c>
      <c r="D46" s="100"/>
      <c r="E46" s="100"/>
      <c r="F46" s="100"/>
    </row>
    <row r="47" spans="1:6" s="76" customFormat="1" ht="15" customHeight="1">
      <c r="A47" s="149"/>
      <c r="B47" s="20" t="s">
        <v>360</v>
      </c>
      <c r="C47" s="21" t="s">
        <v>361</v>
      </c>
      <c r="D47" s="100"/>
      <c r="E47" s="100"/>
      <c r="F47" s="100"/>
    </row>
    <row r="48" spans="1:6" s="76" customFormat="1" ht="12.75">
      <c r="A48" s="149"/>
      <c r="B48" s="20" t="s">
        <v>362</v>
      </c>
      <c r="C48" s="21" t="s">
        <v>363</v>
      </c>
      <c r="D48" s="100"/>
      <c r="E48" s="100"/>
      <c r="F48" s="100"/>
    </row>
    <row r="49" spans="1:6" s="76" customFormat="1" ht="13.5" thickBot="1">
      <c r="A49" s="103" t="s">
        <v>364</v>
      </c>
      <c r="B49" s="143"/>
      <c r="C49" s="144" t="s">
        <v>365</v>
      </c>
      <c r="D49" s="98"/>
      <c r="E49" s="98"/>
      <c r="F49" s="98"/>
    </row>
    <row r="50" spans="1:6" s="76" customFormat="1" ht="13.5" thickBot="1">
      <c r="A50" s="103" t="s">
        <v>144</v>
      </c>
      <c r="B50" s="115"/>
      <c r="C50" s="166" t="s">
        <v>629</v>
      </c>
      <c r="D50" s="133">
        <f>SUM(D38+D44)</f>
        <v>72376</v>
      </c>
      <c r="E50" s="133">
        <f>SUM(E38+E44)</f>
        <v>79195</v>
      </c>
      <c r="F50" s="133">
        <f>SUM(F38)</f>
        <v>75854</v>
      </c>
    </row>
  </sheetData>
  <sheetProtection/>
  <mergeCells count="2">
    <mergeCell ref="C2:D2"/>
    <mergeCell ref="A6:B6"/>
  </mergeCells>
  <printOptions/>
  <pageMargins left="0.1968503937007874" right="0.1968503937007874" top="0.1968503937007874" bottom="0.1968503937007874" header="0.5118110236220472" footer="0.5118110236220472"/>
  <pageSetup cellComments="asDisplayed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60" zoomScalePageLayoutView="0" workbookViewId="0" topLeftCell="A1">
      <selection activeCell="J15" sqref="J15"/>
    </sheetView>
  </sheetViews>
  <sheetFormatPr defaultColWidth="9.140625" defaultRowHeight="12.75"/>
  <cols>
    <col min="1" max="1" width="5.8515625" style="0" customWidth="1"/>
    <col min="2" max="2" width="8.28125" style="0" customWidth="1"/>
    <col min="3" max="3" width="61.7109375" style="0" customWidth="1"/>
    <col min="4" max="4" width="17.7109375" style="0" customWidth="1"/>
  </cols>
  <sheetData>
    <row r="1" spans="1:6" s="65" customFormat="1" ht="21" customHeight="1">
      <c r="A1" s="64"/>
      <c r="C1" s="424" t="s">
        <v>651</v>
      </c>
      <c r="D1" s="424"/>
      <c r="E1" s="67"/>
      <c r="F1" s="67"/>
    </row>
    <row r="2" spans="1:6" s="65" customFormat="1" ht="21" customHeight="1">
      <c r="A2" s="64"/>
      <c r="C2" s="68" t="s">
        <v>366</v>
      </c>
      <c r="D2" s="67"/>
      <c r="E2" s="67"/>
      <c r="F2" s="67"/>
    </row>
    <row r="3" spans="1:6" s="65" customFormat="1" ht="21" customHeight="1" thickBot="1">
      <c r="A3" s="64"/>
      <c r="C3" s="67"/>
      <c r="D3" s="67"/>
      <c r="E3" s="67"/>
      <c r="F3" s="67"/>
    </row>
    <row r="4" spans="1:6" s="184" customFormat="1" ht="16.5" thickBot="1">
      <c r="A4" s="71"/>
      <c r="B4" s="72"/>
      <c r="C4" s="72" t="s">
        <v>367</v>
      </c>
      <c r="D4" s="182"/>
      <c r="E4" s="394"/>
      <c r="F4" s="394"/>
    </row>
    <row r="5" spans="1:6" s="185" customFormat="1" ht="42.75" thickBot="1">
      <c r="A5" s="425" t="s">
        <v>368</v>
      </c>
      <c r="B5" s="425"/>
      <c r="C5" s="74" t="s">
        <v>369</v>
      </c>
      <c r="D5" s="10" t="s">
        <v>370</v>
      </c>
      <c r="E5" s="346" t="s">
        <v>371</v>
      </c>
      <c r="F5" s="346" t="s">
        <v>627</v>
      </c>
    </row>
    <row r="6" spans="1:6" s="76" customFormat="1" ht="13.5" thickBot="1">
      <c r="A6" s="77">
        <v>1</v>
      </c>
      <c r="B6" s="78">
        <v>2</v>
      </c>
      <c r="C6" s="12">
        <v>3</v>
      </c>
      <c r="D6" s="77">
        <v>4</v>
      </c>
      <c r="E6" s="384">
        <v>5</v>
      </c>
      <c r="F6" s="384">
        <v>6</v>
      </c>
    </row>
    <row r="7" spans="1:6" s="84" customFormat="1" ht="12" customHeight="1" thickBot="1">
      <c r="A7" s="77" t="s">
        <v>372</v>
      </c>
      <c r="B7" s="80"/>
      <c r="C7" s="81" t="s">
        <v>373</v>
      </c>
      <c r="D7" s="83">
        <f>SUM(D8:D15)</f>
        <v>20976</v>
      </c>
      <c r="E7" s="83">
        <f>SUM(E8:E15)</f>
        <v>20976</v>
      </c>
      <c r="F7" s="83">
        <f>SUM(F8:F15)</f>
        <v>18269</v>
      </c>
    </row>
    <row r="8" spans="1:6" s="84" customFormat="1" ht="12" customHeight="1">
      <c r="A8" s="88"/>
      <c r="B8" s="86" t="s">
        <v>374</v>
      </c>
      <c r="C8" s="89" t="s">
        <v>375</v>
      </c>
      <c r="D8" s="156"/>
      <c r="E8" s="156"/>
      <c r="F8" s="156"/>
    </row>
    <row r="9" spans="1:6" s="84" customFormat="1" ht="12" customHeight="1">
      <c r="A9" s="85"/>
      <c r="B9" s="86" t="s">
        <v>376</v>
      </c>
      <c r="C9" s="21" t="s">
        <v>377</v>
      </c>
      <c r="D9" s="100"/>
      <c r="E9" s="100"/>
      <c r="F9" s="100"/>
    </row>
    <row r="10" spans="1:6" s="84" customFormat="1" ht="12" customHeight="1">
      <c r="A10" s="85"/>
      <c r="B10" s="86" t="s">
        <v>378</v>
      </c>
      <c r="C10" s="21" t="s">
        <v>379</v>
      </c>
      <c r="D10" s="100"/>
      <c r="E10" s="100"/>
      <c r="F10" s="100"/>
    </row>
    <row r="11" spans="1:6" s="84" customFormat="1" ht="12" customHeight="1">
      <c r="A11" s="85"/>
      <c r="B11" s="86" t="s">
        <v>380</v>
      </c>
      <c r="C11" s="21" t="s">
        <v>381</v>
      </c>
      <c r="D11" s="100">
        <v>14673</v>
      </c>
      <c r="E11" s="100">
        <v>14665</v>
      </c>
      <c r="F11" s="100">
        <v>14379</v>
      </c>
    </row>
    <row r="12" spans="1:6" s="84" customFormat="1" ht="12" customHeight="1">
      <c r="A12" s="85"/>
      <c r="B12" s="86" t="s">
        <v>382</v>
      </c>
      <c r="C12" s="91" t="s">
        <v>383</v>
      </c>
      <c r="D12" s="100">
        <v>1844</v>
      </c>
      <c r="E12" s="100">
        <v>1844</v>
      </c>
      <c r="F12" s="100"/>
    </row>
    <row r="13" spans="1:6" s="84" customFormat="1" ht="12" customHeight="1">
      <c r="A13" s="92"/>
      <c r="B13" s="86" t="s">
        <v>384</v>
      </c>
      <c r="C13" s="21" t="s">
        <v>385</v>
      </c>
      <c r="D13" s="190">
        <v>4459</v>
      </c>
      <c r="E13" s="190">
        <v>4459</v>
      </c>
      <c r="F13" s="190">
        <v>3882</v>
      </c>
    </row>
    <row r="14" spans="1:6" s="87" customFormat="1" ht="12" customHeight="1">
      <c r="A14" s="85"/>
      <c r="B14" s="86" t="s">
        <v>386</v>
      </c>
      <c r="C14" s="21" t="s">
        <v>387</v>
      </c>
      <c r="D14" s="100"/>
      <c r="E14" s="100"/>
      <c r="F14" s="100"/>
    </row>
    <row r="15" spans="1:6" s="87" customFormat="1" ht="12" customHeight="1" thickBot="1">
      <c r="A15" s="94"/>
      <c r="B15" s="95" t="s">
        <v>388</v>
      </c>
      <c r="C15" s="91" t="s">
        <v>389</v>
      </c>
      <c r="D15" s="102"/>
      <c r="E15" s="395">
        <v>8</v>
      </c>
      <c r="F15" s="102">
        <v>8</v>
      </c>
    </row>
    <row r="16" spans="1:6" s="84" customFormat="1" ht="12" customHeight="1" thickBot="1">
      <c r="A16" s="77" t="s">
        <v>390</v>
      </c>
      <c r="B16" s="80"/>
      <c r="C16" s="81" t="s">
        <v>391</v>
      </c>
      <c r="D16" s="83"/>
      <c r="E16" s="83"/>
      <c r="F16" s="83"/>
    </row>
    <row r="17" spans="1:6" s="87" customFormat="1" ht="12" customHeight="1">
      <c r="A17" s="85"/>
      <c r="B17" s="86" t="s">
        <v>392</v>
      </c>
      <c r="C17" s="99" t="s">
        <v>393</v>
      </c>
      <c r="D17" s="100"/>
      <c r="E17" s="100"/>
      <c r="F17" s="100"/>
    </row>
    <row r="18" spans="1:6" s="87" customFormat="1" ht="12" customHeight="1">
      <c r="A18" s="85"/>
      <c r="B18" s="86" t="s">
        <v>394</v>
      </c>
      <c r="C18" s="21" t="s">
        <v>395</v>
      </c>
      <c r="D18" s="100"/>
      <c r="E18" s="100"/>
      <c r="F18" s="100"/>
    </row>
    <row r="19" spans="1:6" s="87" customFormat="1" ht="12" customHeight="1">
      <c r="A19" s="85"/>
      <c r="B19" s="86" t="s">
        <v>396</v>
      </c>
      <c r="C19" s="21" t="s">
        <v>397</v>
      </c>
      <c r="D19" s="100"/>
      <c r="E19" s="100"/>
      <c r="F19" s="100"/>
    </row>
    <row r="20" spans="1:6" s="87" customFormat="1" ht="12" customHeight="1" thickBot="1">
      <c r="A20" s="85"/>
      <c r="B20" s="86" t="s">
        <v>398</v>
      </c>
      <c r="C20" s="21" t="s">
        <v>399</v>
      </c>
      <c r="D20" s="100"/>
      <c r="E20" s="100"/>
      <c r="F20" s="100"/>
    </row>
    <row r="21" spans="1:6" s="87" customFormat="1" ht="12" customHeight="1" thickBot="1">
      <c r="A21" s="103" t="s">
        <v>400</v>
      </c>
      <c r="B21" s="81"/>
      <c r="C21" s="81" t="s">
        <v>401</v>
      </c>
      <c r="D21" s="98"/>
      <c r="E21" s="98"/>
      <c r="F21" s="98"/>
    </row>
    <row r="22" spans="1:6" s="84" customFormat="1" ht="12" customHeight="1" thickBot="1">
      <c r="A22" s="103" t="s">
        <v>402</v>
      </c>
      <c r="B22" s="80"/>
      <c r="C22" s="81" t="s">
        <v>403</v>
      </c>
      <c r="D22" s="98"/>
      <c r="E22" s="98"/>
      <c r="F22" s="98"/>
    </row>
    <row r="23" spans="1:6" s="84" customFormat="1" ht="12" customHeight="1" thickBot="1">
      <c r="A23" s="77" t="s">
        <v>404</v>
      </c>
      <c r="B23" s="121"/>
      <c r="C23" s="81" t="s">
        <v>405</v>
      </c>
      <c r="D23" s="174">
        <v>487</v>
      </c>
      <c r="E23" s="174">
        <v>487</v>
      </c>
      <c r="F23" s="174">
        <v>487</v>
      </c>
    </row>
    <row r="24" spans="1:6" s="84" customFormat="1" ht="12" customHeight="1">
      <c r="A24" s="88"/>
      <c r="B24" s="104" t="s">
        <v>406</v>
      </c>
      <c r="C24" s="122" t="s">
        <v>407</v>
      </c>
      <c r="D24" s="175">
        <v>487</v>
      </c>
      <c r="E24" s="175">
        <v>487</v>
      </c>
      <c r="F24" s="175">
        <v>487</v>
      </c>
    </row>
    <row r="25" spans="1:6" s="84" customFormat="1" ht="12" customHeight="1" thickBot="1">
      <c r="A25" s="94"/>
      <c r="B25" s="130" t="s">
        <v>408</v>
      </c>
      <c r="C25" s="191" t="s">
        <v>409</v>
      </c>
      <c r="D25" s="192"/>
      <c r="E25" s="192"/>
      <c r="F25" s="192"/>
    </row>
    <row r="26" spans="1:6" s="87" customFormat="1" ht="12" customHeight="1" thickBot="1">
      <c r="A26" s="126" t="s">
        <v>410</v>
      </c>
      <c r="B26" s="127"/>
      <c r="C26" s="81" t="s">
        <v>411</v>
      </c>
      <c r="D26" s="98">
        <f>SUM(D27:D28)</f>
        <v>81191</v>
      </c>
      <c r="E26" s="98">
        <f>SUM(E27:E28)</f>
        <v>81191</v>
      </c>
      <c r="F26" s="98">
        <f>SUM(F27:F28)</f>
        <v>72842</v>
      </c>
    </row>
    <row r="27" spans="1:6" s="87" customFormat="1" ht="12" customHeight="1">
      <c r="A27" s="193"/>
      <c r="B27" s="194" t="s">
        <v>412</v>
      </c>
      <c r="C27" s="195" t="s">
        <v>413</v>
      </c>
      <c r="D27" s="196">
        <v>65728</v>
      </c>
      <c r="E27" s="196">
        <v>65728</v>
      </c>
      <c r="F27" s="196">
        <v>65728</v>
      </c>
    </row>
    <row r="28" spans="1:6" s="87" customFormat="1" ht="12" customHeight="1">
      <c r="A28" s="186"/>
      <c r="B28" s="197" t="s">
        <v>414</v>
      </c>
      <c r="C28" s="27" t="s">
        <v>415</v>
      </c>
      <c r="D28" s="100">
        <v>15463</v>
      </c>
      <c r="E28" s="100">
        <v>15463</v>
      </c>
      <c r="F28" s="100">
        <v>7114</v>
      </c>
    </row>
    <row r="29" spans="1:6" s="87" customFormat="1" ht="15" customHeight="1" thickBot="1">
      <c r="A29" s="187" t="s">
        <v>416</v>
      </c>
      <c r="B29" s="188"/>
      <c r="C29" s="189" t="s">
        <v>417</v>
      </c>
      <c r="D29" s="198">
        <f>SUM(D7+D23+D26)</f>
        <v>102654</v>
      </c>
      <c r="E29" s="198">
        <f>SUM(E7+E23+E26)</f>
        <v>102654</v>
      </c>
      <c r="F29" s="198">
        <f>SUM(F7+F23+F26)</f>
        <v>91598</v>
      </c>
    </row>
    <row r="30" spans="1:6" s="87" customFormat="1" ht="15" customHeight="1">
      <c r="A30" s="134"/>
      <c r="B30" s="134"/>
      <c r="C30" s="50"/>
      <c r="D30" s="135"/>
      <c r="E30" s="135"/>
      <c r="F30" s="135"/>
    </row>
    <row r="31" spans="1:6" s="76" customFormat="1" ht="13.5" thickBot="1">
      <c r="A31" s="136"/>
      <c r="B31" s="137"/>
      <c r="C31" s="137"/>
      <c r="D31" s="137"/>
      <c r="E31" s="137"/>
      <c r="F31" s="137"/>
    </row>
    <row r="32" spans="1:6" s="52" customFormat="1" ht="16.5" customHeight="1" thickBot="1">
      <c r="A32" s="12"/>
      <c r="B32" s="10"/>
      <c r="C32" s="72" t="s">
        <v>418</v>
      </c>
      <c r="D32" s="183"/>
      <c r="E32" s="183"/>
      <c r="F32" s="183"/>
    </row>
    <row r="33" spans="1:6" s="141" customFormat="1" ht="12" customHeight="1" thickBot="1">
      <c r="A33" s="103" t="s">
        <v>419</v>
      </c>
      <c r="B33" s="143"/>
      <c r="C33" s="144" t="s">
        <v>420</v>
      </c>
      <c r="D33" s="83">
        <f>SUM(D34:D38)</f>
        <v>100851</v>
      </c>
      <c r="E33" s="83">
        <f>SUM(E34:E38)</f>
        <v>100851</v>
      </c>
      <c r="F33" s="83">
        <f>SUM(F34:F38)</f>
        <v>89709</v>
      </c>
    </row>
    <row r="34" spans="1:6" s="76" customFormat="1" ht="12" customHeight="1">
      <c r="A34" s="146"/>
      <c r="B34" s="147" t="s">
        <v>421</v>
      </c>
      <c r="C34" s="99" t="s">
        <v>422</v>
      </c>
      <c r="D34" s="129">
        <v>52983</v>
      </c>
      <c r="E34" s="129">
        <v>52983</v>
      </c>
      <c r="F34" s="129">
        <v>51059</v>
      </c>
    </row>
    <row r="35" spans="1:6" s="76" customFormat="1" ht="12" customHeight="1">
      <c r="A35" s="149"/>
      <c r="B35" s="20" t="s">
        <v>423</v>
      </c>
      <c r="C35" s="21" t="s">
        <v>424</v>
      </c>
      <c r="D35" s="100">
        <v>13654</v>
      </c>
      <c r="E35" s="100">
        <v>13654</v>
      </c>
      <c r="F35" s="100">
        <v>13215</v>
      </c>
    </row>
    <row r="36" spans="1:6" s="76" customFormat="1" ht="12" customHeight="1">
      <c r="A36" s="149"/>
      <c r="B36" s="20" t="s">
        <v>425</v>
      </c>
      <c r="C36" s="21" t="s">
        <v>426</v>
      </c>
      <c r="D36" s="100">
        <v>34214</v>
      </c>
      <c r="E36" s="100">
        <v>34214</v>
      </c>
      <c r="F36" s="100">
        <v>25435</v>
      </c>
    </row>
    <row r="37" spans="1:6" s="76" customFormat="1" ht="12" customHeight="1">
      <c r="A37" s="149"/>
      <c r="B37" s="20" t="s">
        <v>427</v>
      </c>
      <c r="C37" s="21" t="s">
        <v>428</v>
      </c>
      <c r="D37" s="100"/>
      <c r="E37" s="100"/>
      <c r="F37" s="100"/>
    </row>
    <row r="38" spans="1:6" s="76" customFormat="1" ht="12" customHeight="1" thickBot="1">
      <c r="A38" s="149"/>
      <c r="B38" s="20" t="s">
        <v>429</v>
      </c>
      <c r="C38" s="21" t="s">
        <v>430</v>
      </c>
      <c r="D38" s="100"/>
      <c r="E38" s="100"/>
      <c r="F38" s="100"/>
    </row>
    <row r="39" spans="1:6" s="76" customFormat="1" ht="12" customHeight="1" thickBot="1">
      <c r="A39" s="103" t="s">
        <v>431</v>
      </c>
      <c r="B39" s="143"/>
      <c r="C39" s="144" t="s">
        <v>432</v>
      </c>
      <c r="D39" s="83">
        <f>SUM(D40:D43)</f>
        <v>1803</v>
      </c>
      <c r="E39" s="83">
        <f>SUM(E40:E43)</f>
        <v>1803</v>
      </c>
      <c r="F39" s="83">
        <f>SUM(F40:F43)</f>
        <v>0</v>
      </c>
    </row>
    <row r="40" spans="1:6" s="141" customFormat="1" ht="12" customHeight="1">
      <c r="A40" s="146"/>
      <c r="B40" s="147" t="s">
        <v>433</v>
      </c>
      <c r="C40" s="99" t="s">
        <v>434</v>
      </c>
      <c r="D40" s="129">
        <v>1803</v>
      </c>
      <c r="E40" s="129">
        <v>1803</v>
      </c>
      <c r="F40" s="129"/>
    </row>
    <row r="41" spans="1:6" s="76" customFormat="1" ht="12" customHeight="1">
      <c r="A41" s="149"/>
      <c r="B41" s="20" t="s">
        <v>435</v>
      </c>
      <c r="C41" s="21" t="s">
        <v>436</v>
      </c>
      <c r="D41" s="100"/>
      <c r="E41" s="100"/>
      <c r="F41" s="100"/>
    </row>
    <row r="42" spans="1:6" s="76" customFormat="1" ht="12" customHeight="1">
      <c r="A42" s="149"/>
      <c r="B42" s="20" t="s">
        <v>437</v>
      </c>
      <c r="C42" s="21" t="s">
        <v>438</v>
      </c>
      <c r="D42" s="100"/>
      <c r="E42" s="100"/>
      <c r="F42" s="100"/>
    </row>
    <row r="43" spans="1:6" s="76" customFormat="1" ht="12" customHeight="1" thickBot="1">
      <c r="A43" s="149"/>
      <c r="B43" s="20" t="s">
        <v>439</v>
      </c>
      <c r="C43" s="21" t="s">
        <v>440</v>
      </c>
      <c r="D43" s="100"/>
      <c r="E43" s="100"/>
      <c r="F43" s="100"/>
    </row>
    <row r="44" spans="1:6" s="76" customFormat="1" ht="12" customHeight="1" thickBot="1">
      <c r="A44" s="103" t="s">
        <v>441</v>
      </c>
      <c r="B44" s="143"/>
      <c r="C44" s="144" t="s">
        <v>442</v>
      </c>
      <c r="D44" s="98"/>
      <c r="E44" s="98"/>
      <c r="F44" s="98"/>
    </row>
    <row r="45" spans="1:6" s="76" customFormat="1" ht="15" customHeight="1" thickBot="1">
      <c r="A45" s="103" t="s">
        <v>144</v>
      </c>
      <c r="B45" s="115"/>
      <c r="C45" s="166" t="s">
        <v>443</v>
      </c>
      <c r="D45" s="83">
        <f>SUM(D33+D39)</f>
        <v>102654</v>
      </c>
      <c r="E45" s="83">
        <f>SUM(E33+E39)</f>
        <v>102654</v>
      </c>
      <c r="F45" s="83">
        <f>SUM(F33+F39)</f>
        <v>89709</v>
      </c>
    </row>
  </sheetData>
  <sheetProtection/>
  <mergeCells count="2">
    <mergeCell ref="C1:D1"/>
    <mergeCell ref="A5:B5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72.7109375" style="0" customWidth="1"/>
    <col min="3" max="3" width="14.421875" style="0" customWidth="1"/>
    <col min="4" max="4" width="11.140625" style="0" customWidth="1"/>
    <col min="5" max="5" width="11.7109375" style="0" bestFit="1" customWidth="1"/>
    <col min="6" max="6" width="11.140625" style="0" customWidth="1"/>
    <col min="7" max="7" width="10.00390625" style="0" customWidth="1"/>
    <col min="8" max="8" width="0" style="0" hidden="1" customWidth="1"/>
  </cols>
  <sheetData>
    <row r="1" spans="1:5" s="201" customFormat="1" ht="12.75">
      <c r="A1" s="426" t="s">
        <v>652</v>
      </c>
      <c r="B1" s="426"/>
      <c r="C1" s="426"/>
      <c r="D1" s="202"/>
      <c r="E1" s="202"/>
    </row>
    <row r="2" spans="1:5" s="201" customFormat="1" ht="12" customHeight="1">
      <c r="A2" s="203"/>
      <c r="B2" s="204"/>
      <c r="C2" s="205"/>
      <c r="D2" s="205"/>
      <c r="E2" s="205"/>
    </row>
    <row r="3" spans="1:5" s="201" customFormat="1" ht="12.75">
      <c r="A3" s="422" t="s">
        <v>444</v>
      </c>
      <c r="B3" s="422"/>
      <c r="C3" s="422"/>
      <c r="D3" s="4"/>
      <c r="E3" s="4"/>
    </row>
    <row r="4" spans="1:5" s="201" customFormat="1" ht="12.75">
      <c r="A4" s="422" t="s">
        <v>445</v>
      </c>
      <c r="B4" s="422"/>
      <c r="C4" s="422"/>
      <c r="D4" s="4"/>
      <c r="E4" s="4"/>
    </row>
    <row r="5" spans="1:5" s="201" customFormat="1" ht="12.75">
      <c r="A5" s="206"/>
      <c r="B5" s="206"/>
      <c r="C5" s="206"/>
      <c r="D5" s="206"/>
      <c r="E5" s="206"/>
    </row>
    <row r="6" spans="1:5" s="201" customFormat="1" ht="12.75">
      <c r="A6" s="206"/>
      <c r="B6" s="206"/>
      <c r="C6" s="206"/>
      <c r="D6" s="206"/>
      <c r="E6" s="206"/>
    </row>
    <row r="7" spans="1:5" s="201" customFormat="1" ht="12.75">
      <c r="A7" s="206"/>
      <c r="B7" s="206"/>
      <c r="C7" s="206"/>
      <c r="D7" s="206"/>
      <c r="E7" s="206"/>
    </row>
    <row r="8" spans="1:5" s="201" customFormat="1" ht="12.75" customHeight="1">
      <c r="A8" s="427" t="s">
        <v>446</v>
      </c>
      <c r="B8" s="428" t="s">
        <v>447</v>
      </c>
      <c r="C8" s="207" t="s">
        <v>448</v>
      </c>
      <c r="D8" s="207" t="s">
        <v>449</v>
      </c>
      <c r="E8" s="207" t="s">
        <v>450</v>
      </c>
    </row>
    <row r="9" spans="1:5" s="201" customFormat="1" ht="12.75">
      <c r="A9" s="427"/>
      <c r="B9" s="428"/>
      <c r="C9" s="208" t="s">
        <v>451</v>
      </c>
      <c r="D9" s="208" t="s">
        <v>452</v>
      </c>
      <c r="E9" s="208" t="s">
        <v>628</v>
      </c>
    </row>
    <row r="10" spans="1:5" s="201" customFormat="1" ht="13.5" customHeight="1">
      <c r="A10" s="427"/>
      <c r="B10" s="428"/>
      <c r="C10" s="209"/>
      <c r="D10" s="209" t="s">
        <v>453</v>
      </c>
      <c r="E10" s="209" t="s">
        <v>454</v>
      </c>
    </row>
    <row r="11" spans="1:5" s="201" customFormat="1" ht="11.25" customHeight="1">
      <c r="A11" s="427"/>
      <c r="B11" s="428"/>
      <c r="C11" s="210" t="s">
        <v>455</v>
      </c>
      <c r="D11" s="210"/>
      <c r="E11" s="210"/>
    </row>
    <row r="12" spans="1:5" s="201" customFormat="1" ht="12.75">
      <c r="A12" s="427"/>
      <c r="B12" s="211">
        <v>1</v>
      </c>
      <c r="C12" s="212">
        <v>2</v>
      </c>
      <c r="D12" s="212">
        <v>3</v>
      </c>
      <c r="E12" s="212">
        <v>4</v>
      </c>
    </row>
    <row r="13" spans="1:7" s="201" customFormat="1" ht="12.75">
      <c r="A13" s="213" t="s">
        <v>456</v>
      </c>
      <c r="B13" s="214" t="s">
        <v>457</v>
      </c>
      <c r="C13" s="215">
        <v>58120200</v>
      </c>
      <c r="D13" s="215">
        <v>58120200</v>
      </c>
      <c r="E13" s="215">
        <v>58120200</v>
      </c>
      <c r="F13" s="216"/>
      <c r="G13" s="217"/>
    </row>
    <row r="14" spans="1:7" s="201" customFormat="1" ht="12.75">
      <c r="A14" s="218" t="s">
        <v>458</v>
      </c>
      <c r="B14" s="219" t="s">
        <v>459</v>
      </c>
      <c r="C14" s="220">
        <v>5291790</v>
      </c>
      <c r="D14" s="220"/>
      <c r="E14" s="220"/>
      <c r="G14" s="221"/>
    </row>
    <row r="15" spans="1:7" s="222" customFormat="1" ht="12.75">
      <c r="A15" s="218" t="s">
        <v>460</v>
      </c>
      <c r="B15" s="219" t="s">
        <v>461</v>
      </c>
      <c r="C15" s="220">
        <v>10365120</v>
      </c>
      <c r="D15" s="220"/>
      <c r="E15" s="220"/>
      <c r="G15" s="221"/>
    </row>
    <row r="16" spans="1:7" s="222" customFormat="1" ht="12.75">
      <c r="A16" s="218" t="s">
        <v>462</v>
      </c>
      <c r="B16" s="219" t="s">
        <v>463</v>
      </c>
      <c r="C16" s="220">
        <v>583188</v>
      </c>
      <c r="D16" s="220"/>
      <c r="E16" s="220"/>
      <c r="G16" s="221"/>
    </row>
    <row r="17" spans="1:7" s="222" customFormat="1" ht="12.75">
      <c r="A17" s="218" t="s">
        <v>464</v>
      </c>
      <c r="B17" s="219" t="s">
        <v>465</v>
      </c>
      <c r="C17" s="220">
        <v>5588059</v>
      </c>
      <c r="D17" s="220"/>
      <c r="E17" s="220"/>
      <c r="G17" s="221"/>
    </row>
    <row r="18" spans="1:7" s="222" customFormat="1" ht="12.75">
      <c r="A18" s="213" t="s">
        <v>466</v>
      </c>
      <c r="B18" s="214" t="s">
        <v>467</v>
      </c>
      <c r="C18" s="223">
        <f>SUM(C14:C17)</f>
        <v>21828157</v>
      </c>
      <c r="D18" s="223">
        <v>21828157</v>
      </c>
      <c r="E18" s="223">
        <v>8467181</v>
      </c>
      <c r="G18" s="217"/>
    </row>
    <row r="19" spans="1:5" s="222" customFormat="1" ht="12.75">
      <c r="A19" s="224" t="s">
        <v>468</v>
      </c>
      <c r="B19" s="225" t="s">
        <v>469</v>
      </c>
      <c r="C19" s="226">
        <v>-13360976</v>
      </c>
      <c r="D19" s="226">
        <v>-13360976</v>
      </c>
      <c r="E19" s="226"/>
    </row>
    <row r="20" spans="1:7" s="222" customFormat="1" ht="12.75">
      <c r="A20" s="213" t="s">
        <v>470</v>
      </c>
      <c r="B20" s="214" t="s">
        <v>471</v>
      </c>
      <c r="C20" s="223">
        <v>5356800</v>
      </c>
      <c r="D20" s="223">
        <v>5356800</v>
      </c>
      <c r="E20" s="223">
        <v>5356800</v>
      </c>
      <c r="G20" s="217"/>
    </row>
    <row r="21" spans="1:5" s="222" customFormat="1" ht="12.75">
      <c r="A21" s="213" t="s">
        <v>472</v>
      </c>
      <c r="B21" s="214" t="s">
        <v>473</v>
      </c>
      <c r="C21" s="223">
        <v>2396361</v>
      </c>
      <c r="D21" s="223">
        <v>2396361</v>
      </c>
      <c r="E21" s="223">
        <v>2396361</v>
      </c>
    </row>
    <row r="22" spans="1:5" s="222" customFormat="1" ht="12.75">
      <c r="A22" s="337" t="s">
        <v>7</v>
      </c>
      <c r="B22" s="338" t="s">
        <v>480</v>
      </c>
      <c r="C22" s="339">
        <v>74340542</v>
      </c>
      <c r="D22" s="339">
        <v>74340542</v>
      </c>
      <c r="E22" s="339">
        <f>SUM(E13+E18+E20+E21)</f>
        <v>74340542</v>
      </c>
    </row>
    <row r="23" spans="1:7" s="222" customFormat="1" ht="12.75">
      <c r="A23" s="213" t="s">
        <v>474</v>
      </c>
      <c r="B23" s="214" t="s">
        <v>475</v>
      </c>
      <c r="C23" s="223">
        <v>1984000</v>
      </c>
      <c r="D23" s="392">
        <v>3427773</v>
      </c>
      <c r="E23" s="223">
        <v>3427773</v>
      </c>
      <c r="G23" s="217"/>
    </row>
    <row r="24" spans="1:7" s="222" customFormat="1" ht="12.75">
      <c r="A24" s="213" t="s">
        <v>476</v>
      </c>
      <c r="B24" s="214" t="s">
        <v>477</v>
      </c>
      <c r="C24" s="223">
        <v>2261760</v>
      </c>
      <c r="D24" s="223">
        <v>2261760</v>
      </c>
      <c r="E24" s="223">
        <v>2261760</v>
      </c>
      <c r="G24" s="217"/>
    </row>
    <row r="25" spans="1:7" s="222" customFormat="1" ht="12.75">
      <c r="A25" s="213" t="s">
        <v>478</v>
      </c>
      <c r="B25" s="214" t="s">
        <v>479</v>
      </c>
      <c r="C25" s="223">
        <v>92540</v>
      </c>
      <c r="D25" s="392">
        <v>281008</v>
      </c>
      <c r="E25" s="223">
        <v>281008</v>
      </c>
      <c r="G25" s="217"/>
    </row>
    <row r="26" spans="1:7" s="222" customFormat="1" ht="12.75">
      <c r="A26" s="213" t="s">
        <v>197</v>
      </c>
      <c r="B26" s="214" t="s">
        <v>610</v>
      </c>
      <c r="C26" s="223"/>
      <c r="D26" s="392">
        <v>926601</v>
      </c>
      <c r="E26" s="223">
        <v>926601</v>
      </c>
      <c r="G26" s="217"/>
    </row>
    <row r="27" spans="1:5" s="222" customFormat="1" ht="12.75">
      <c r="A27" s="337" t="s">
        <v>16</v>
      </c>
      <c r="B27" s="338" t="s">
        <v>480</v>
      </c>
      <c r="C27" s="340">
        <f>SUM(C23:C26)</f>
        <v>4338300</v>
      </c>
      <c r="D27" s="393">
        <f>SUM(D23:D26)</f>
        <v>6897142</v>
      </c>
      <c r="E27" s="340">
        <f>SUM(E23:E26)</f>
        <v>6897142</v>
      </c>
    </row>
    <row r="28" spans="1:6" s="201" customFormat="1" ht="12.75">
      <c r="A28" s="227"/>
      <c r="B28" s="228"/>
      <c r="C28" s="228"/>
      <c r="D28" s="228"/>
      <c r="E28" s="228"/>
      <c r="F28" s="229"/>
    </row>
    <row r="29" spans="1:6" s="201" customFormat="1" ht="12.75">
      <c r="A29" s="228" t="s">
        <v>481</v>
      </c>
      <c r="B29" s="228" t="s">
        <v>482</v>
      </c>
      <c r="C29" s="230">
        <v>24874400</v>
      </c>
      <c r="D29" s="230"/>
      <c r="E29" s="230"/>
      <c r="F29" s="229"/>
    </row>
    <row r="30" spans="1:5" s="201" customFormat="1" ht="12.75" customHeight="1">
      <c r="A30" s="228" t="s">
        <v>483</v>
      </c>
      <c r="B30" s="228" t="s">
        <v>484</v>
      </c>
      <c r="C30" s="230">
        <v>12036000</v>
      </c>
      <c r="D30" s="230"/>
      <c r="E30" s="230"/>
    </row>
    <row r="31" spans="1:5" s="201" customFormat="1" ht="12.75" customHeight="1">
      <c r="A31" s="228" t="s">
        <v>485</v>
      </c>
      <c r="B31" s="228" t="s">
        <v>486</v>
      </c>
      <c r="C31" s="230">
        <v>309600</v>
      </c>
      <c r="D31" s="230"/>
      <c r="E31" s="230"/>
    </row>
    <row r="32" spans="1:5" s="201" customFormat="1" ht="12.75">
      <c r="A32" s="231" t="s">
        <v>487</v>
      </c>
      <c r="B32" s="231" t="s">
        <v>488</v>
      </c>
      <c r="C32" s="232">
        <f>SUM(C29:C31)</f>
        <v>37220000</v>
      </c>
      <c r="D32" s="232">
        <v>36375467</v>
      </c>
      <c r="E32" s="232">
        <v>36375467</v>
      </c>
    </row>
    <row r="33" spans="1:5" s="201" customFormat="1" ht="12.75">
      <c r="A33" s="228" t="s">
        <v>489</v>
      </c>
      <c r="B33" s="228" t="s">
        <v>490</v>
      </c>
      <c r="C33" s="230">
        <v>4800000</v>
      </c>
      <c r="D33" s="230"/>
      <c r="E33" s="230"/>
    </row>
    <row r="34" spans="1:5" s="201" customFormat="1" ht="12.75">
      <c r="A34" s="228" t="s">
        <v>491</v>
      </c>
      <c r="B34" s="228" t="s">
        <v>492</v>
      </c>
      <c r="C34" s="230">
        <v>2400000</v>
      </c>
      <c r="D34" s="230"/>
      <c r="E34" s="230"/>
    </row>
    <row r="35" spans="1:5" s="201" customFormat="1" ht="12.75">
      <c r="A35" s="231" t="s">
        <v>493</v>
      </c>
      <c r="B35" s="231" t="s">
        <v>494</v>
      </c>
      <c r="C35" s="232">
        <f>SUM(C33:C34)</f>
        <v>7200000</v>
      </c>
      <c r="D35" s="232">
        <v>7495840</v>
      </c>
      <c r="E35" s="232">
        <v>7495840</v>
      </c>
    </row>
    <row r="36" spans="1:5" s="201" customFormat="1" ht="12.75">
      <c r="A36" s="228" t="s">
        <v>495</v>
      </c>
      <c r="B36" s="228" t="s">
        <v>496</v>
      </c>
      <c r="C36" s="230">
        <f>74667+3808000</f>
        <v>3882667</v>
      </c>
      <c r="D36" s="230"/>
      <c r="E36" s="230"/>
    </row>
    <row r="37" spans="1:5" s="201" customFormat="1" ht="12.75">
      <c r="A37" s="228" t="s">
        <v>497</v>
      </c>
      <c r="B37" s="228" t="s">
        <v>498</v>
      </c>
      <c r="C37" s="230">
        <v>1866667</v>
      </c>
      <c r="D37" s="230"/>
      <c r="E37" s="230"/>
    </row>
    <row r="38" spans="1:5" s="201" customFormat="1" ht="12.75">
      <c r="A38" s="231" t="s">
        <v>499</v>
      </c>
      <c r="B38" s="231" t="s">
        <v>500</v>
      </c>
      <c r="C38" s="232">
        <f>SUM(C36:C37)</f>
        <v>5749334</v>
      </c>
      <c r="D38" s="232">
        <v>5693334</v>
      </c>
      <c r="E38" s="232">
        <v>5693334</v>
      </c>
    </row>
    <row r="39" spans="1:5" s="201" customFormat="1" ht="12.75">
      <c r="A39" s="231" t="s">
        <v>501</v>
      </c>
      <c r="B39" s="231" t="s">
        <v>502</v>
      </c>
      <c r="C39" s="232">
        <v>11211840</v>
      </c>
      <c r="D39" s="232">
        <v>9241036</v>
      </c>
      <c r="E39" s="232">
        <v>9241036</v>
      </c>
    </row>
    <row r="40" spans="1:5" s="201" customFormat="1" ht="12.75">
      <c r="A40" s="231" t="s">
        <v>503</v>
      </c>
      <c r="B40" s="231" t="s">
        <v>504</v>
      </c>
      <c r="C40" s="232">
        <v>4347016</v>
      </c>
      <c r="D40" s="232">
        <v>7077991</v>
      </c>
      <c r="E40" s="232">
        <v>7077991</v>
      </c>
    </row>
    <row r="41" spans="1:5" s="201" customFormat="1" ht="12.75">
      <c r="A41" s="341" t="s">
        <v>611</v>
      </c>
      <c r="B41" s="342" t="s">
        <v>505</v>
      </c>
      <c r="C41" s="343">
        <f>SUM(C39+C38+C35+C32+C40)</f>
        <v>65728190</v>
      </c>
      <c r="D41" s="343">
        <f>SUM(D32:D40)</f>
        <v>65883668</v>
      </c>
      <c r="E41" s="343">
        <f>SUM(E32:E40)</f>
        <v>65883668</v>
      </c>
    </row>
    <row r="42" spans="1:5" s="201" customFormat="1" ht="12.75">
      <c r="A42" s="233"/>
      <c r="B42" s="234" t="s">
        <v>612</v>
      </c>
      <c r="C42" s="235">
        <f>SUM(C22+C27+C41)</f>
        <v>144407032</v>
      </c>
      <c r="D42" s="235">
        <f>SUM(D22+D27+D41)</f>
        <v>147121352</v>
      </c>
      <c r="E42" s="235">
        <f>SUM(E22+E27+E41)</f>
        <v>147121352</v>
      </c>
    </row>
  </sheetData>
  <sheetProtection/>
  <mergeCells count="5">
    <mergeCell ref="A1:C1"/>
    <mergeCell ref="A3:C3"/>
    <mergeCell ref="A4:C4"/>
    <mergeCell ref="A8:A12"/>
    <mergeCell ref="B8:B11"/>
  </mergeCells>
  <printOptions/>
  <pageMargins left="0.3937007874015748" right="0.3937007874015748" top="0.984251968503937" bottom="0.984251968503937" header="0.5118110236220472" footer="0.5118110236220472"/>
  <pageSetup cellComments="asDisplayed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60" zoomScalePageLayoutView="0" workbookViewId="0" topLeftCell="A1">
      <selection activeCell="M33" sqref="M33"/>
    </sheetView>
  </sheetViews>
  <sheetFormatPr defaultColWidth="9.140625" defaultRowHeight="12.75"/>
  <cols>
    <col min="1" max="1" width="53.8515625" style="0" customWidth="1"/>
    <col min="2" max="4" width="13.7109375" style="0" customWidth="1"/>
  </cols>
  <sheetData>
    <row r="1" spans="1:4" s="229" customFormat="1" ht="12.75" customHeight="1">
      <c r="A1" s="421" t="s">
        <v>653</v>
      </c>
      <c r="B1" s="421"/>
      <c r="C1" s="421"/>
      <c r="D1" s="421"/>
    </row>
    <row r="2" spans="1:4" s="229" customFormat="1" ht="12.75" customHeight="1">
      <c r="A2" s="237"/>
      <c r="B2" s="237"/>
      <c r="C2" s="237"/>
      <c r="D2" s="237"/>
    </row>
    <row r="3" spans="1:4" s="229" customFormat="1" ht="12.75">
      <c r="A3" s="429" t="s">
        <v>506</v>
      </c>
      <c r="B3" s="429"/>
      <c r="C3" s="429"/>
      <c r="D3" s="429"/>
    </row>
    <row r="4" spans="1:4" s="229" customFormat="1" ht="12.75">
      <c r="A4" s="429" t="s">
        <v>507</v>
      </c>
      <c r="B4" s="429"/>
      <c r="C4" s="429"/>
      <c r="D4" s="429"/>
    </row>
    <row r="5" spans="1:4" s="229" customFormat="1" ht="12.75">
      <c r="A5" s="206"/>
      <c r="B5" s="206"/>
      <c r="C5" s="206"/>
      <c r="D5" s="206"/>
    </row>
    <row r="6" spans="1:4" s="229" customFormat="1" ht="12.75">
      <c r="A6" s="206"/>
      <c r="B6" s="206"/>
      <c r="C6" s="206"/>
      <c r="D6" s="206"/>
    </row>
    <row r="7" spans="1:4" s="238" customFormat="1" ht="11.25">
      <c r="A7" s="239"/>
      <c r="B7" s="239"/>
      <c r="C7" s="239"/>
      <c r="D7" s="240"/>
    </row>
    <row r="8" spans="1:4" s="238" customFormat="1" ht="11.25">
      <c r="A8" s="239"/>
      <c r="B8" s="239"/>
      <c r="C8" s="239"/>
      <c r="D8" s="240"/>
    </row>
    <row r="9" s="229" customFormat="1" ht="11.25"/>
    <row r="10" spans="1:4" s="229" customFormat="1" ht="12.75">
      <c r="A10" s="241" t="s">
        <v>508</v>
      </c>
      <c r="B10" s="373"/>
      <c r="C10" s="373"/>
      <c r="D10" s="374"/>
    </row>
    <row r="11" spans="1:4" s="229" customFormat="1" ht="27" customHeight="1">
      <c r="A11" s="243" t="s">
        <v>509</v>
      </c>
      <c r="B11" s="390" t="s">
        <v>5</v>
      </c>
      <c r="C11" s="346" t="s">
        <v>6</v>
      </c>
      <c r="D11" s="346" t="s">
        <v>627</v>
      </c>
    </row>
    <row r="12" spans="1:4" s="229" customFormat="1" ht="11.25">
      <c r="A12" s="242" t="s">
        <v>510</v>
      </c>
      <c r="B12" s="375">
        <v>23000</v>
      </c>
      <c r="C12" s="375">
        <v>24037</v>
      </c>
      <c r="D12" s="375">
        <v>24037</v>
      </c>
    </row>
    <row r="13" spans="1:4" s="229" customFormat="1" ht="11.25">
      <c r="A13" s="242" t="s">
        <v>511</v>
      </c>
      <c r="B13" s="244">
        <v>45000</v>
      </c>
      <c r="C13" s="244">
        <v>72954</v>
      </c>
      <c r="D13" s="245">
        <v>72954</v>
      </c>
    </row>
    <row r="14" spans="1:4" s="229" customFormat="1" ht="11.25">
      <c r="A14" s="242" t="s">
        <v>512</v>
      </c>
      <c r="B14" s="244">
        <v>500</v>
      </c>
      <c r="C14" s="244">
        <v>500</v>
      </c>
      <c r="D14" s="244">
        <v>0</v>
      </c>
    </row>
    <row r="15" spans="1:4" s="229" customFormat="1" ht="11.25">
      <c r="A15" s="242" t="s">
        <v>513</v>
      </c>
      <c r="B15" s="244">
        <v>113000</v>
      </c>
      <c r="C15" s="244">
        <v>113000</v>
      </c>
      <c r="D15" s="244">
        <v>109384</v>
      </c>
    </row>
    <row r="16" spans="1:4" s="229" customFormat="1" ht="11.25">
      <c r="A16" s="246" t="s">
        <v>514</v>
      </c>
      <c r="B16" s="247">
        <f>SUM(B12:B15)</f>
        <v>181500</v>
      </c>
      <c r="C16" s="247">
        <f>SUM(C12:C15)</f>
        <v>210491</v>
      </c>
      <c r="D16" s="247">
        <f>SUM(D12:D15)</f>
        <v>206375</v>
      </c>
    </row>
    <row r="17" spans="1:4" s="229" customFormat="1" ht="11.25">
      <c r="A17" s="242" t="s">
        <v>515</v>
      </c>
      <c r="B17" s="244">
        <v>56000</v>
      </c>
      <c r="C17" s="244">
        <v>63800</v>
      </c>
      <c r="D17" s="244">
        <v>63800</v>
      </c>
    </row>
    <row r="18" spans="1:4" s="229" customFormat="1" ht="11.25">
      <c r="A18" s="242" t="s">
        <v>516</v>
      </c>
      <c r="B18" s="244">
        <v>0</v>
      </c>
      <c r="C18" s="244"/>
      <c r="D18" s="244">
        <v>0</v>
      </c>
    </row>
    <row r="19" spans="1:4" s="229" customFormat="1" ht="11.25">
      <c r="A19" s="246" t="s">
        <v>517</v>
      </c>
      <c r="B19" s="247">
        <f>SUM(B17:B18)</f>
        <v>56000</v>
      </c>
      <c r="C19" s="247">
        <f>SUM(C17:C18)</f>
        <v>63800</v>
      </c>
      <c r="D19" s="247">
        <f>SUM(D17:D18)</f>
        <v>63800</v>
      </c>
    </row>
    <row r="20" spans="1:4" s="229" customFormat="1" ht="11.25">
      <c r="A20" s="242" t="s">
        <v>518</v>
      </c>
      <c r="B20" s="244">
        <v>1500</v>
      </c>
      <c r="C20" s="376">
        <v>3071</v>
      </c>
      <c r="D20" s="244">
        <v>3071</v>
      </c>
    </row>
    <row r="21" spans="1:4" s="229" customFormat="1" ht="11.25">
      <c r="A21" s="242" t="s">
        <v>519</v>
      </c>
      <c r="B21" s="244">
        <v>100</v>
      </c>
      <c r="C21" s="376">
        <v>1274</v>
      </c>
      <c r="D21" s="244">
        <v>1274</v>
      </c>
    </row>
    <row r="22" spans="1:4" s="229" customFormat="1" ht="11.25">
      <c r="A22" s="242" t="s">
        <v>520</v>
      </c>
      <c r="B22" s="244">
        <v>50</v>
      </c>
      <c r="C22" s="376">
        <v>182</v>
      </c>
      <c r="D22" s="244">
        <v>182</v>
      </c>
    </row>
    <row r="23" spans="1:4" s="229" customFormat="1" ht="11.25">
      <c r="A23" s="242" t="s">
        <v>521</v>
      </c>
      <c r="B23" s="244"/>
      <c r="C23" s="244"/>
      <c r="D23" s="244"/>
    </row>
    <row r="24" spans="1:4" s="229" customFormat="1" ht="11.25">
      <c r="A24" s="246" t="s">
        <v>522</v>
      </c>
      <c r="B24" s="247">
        <f>SUM(B20:B23)</f>
        <v>1650</v>
      </c>
      <c r="C24" s="247">
        <f>SUM(C20:C23)</f>
        <v>4527</v>
      </c>
      <c r="D24" s="247">
        <f>SUM(D20:D23)</f>
        <v>4527</v>
      </c>
    </row>
    <row r="25" spans="1:4" s="229" customFormat="1" ht="12">
      <c r="A25" s="248" t="s">
        <v>523</v>
      </c>
      <c r="B25" s="249">
        <f>SUM(B24+B19+B16)</f>
        <v>239150</v>
      </c>
      <c r="C25" s="249">
        <f>SUM(C24+C19+C16)</f>
        <v>278818</v>
      </c>
      <c r="D25" s="249">
        <f>SUM(D24+D19+D16)</f>
        <v>274702</v>
      </c>
    </row>
    <row r="26" spans="1:4" s="229" customFormat="1" ht="12">
      <c r="A26" s="250"/>
      <c r="B26" s="251"/>
      <c r="C26" s="251"/>
      <c r="D26" s="251"/>
    </row>
    <row r="27" spans="1:4" s="229" customFormat="1" ht="12">
      <c r="A27" s="250"/>
      <c r="B27" s="251"/>
      <c r="C27" s="251"/>
      <c r="D27" s="251"/>
    </row>
    <row r="28" spans="1:4" s="238" customFormat="1" ht="12">
      <c r="A28" s="250"/>
      <c r="B28" s="250"/>
      <c r="C28" s="250"/>
      <c r="D28" s="251"/>
    </row>
    <row r="29" spans="1:3" s="229" customFormat="1" ht="12">
      <c r="A29" s="252"/>
      <c r="B29" s="252"/>
      <c r="C29" s="252"/>
    </row>
    <row r="30" spans="1:4" s="229" customFormat="1" ht="12.75">
      <c r="A30" s="241" t="s">
        <v>524</v>
      </c>
      <c r="B30" s="388"/>
      <c r="C30" s="389"/>
      <c r="D30" s="374"/>
    </row>
    <row r="31" spans="1:4" s="229" customFormat="1" ht="30" customHeight="1">
      <c r="A31" s="243" t="s">
        <v>525</v>
      </c>
      <c r="B31" s="366" t="s">
        <v>5</v>
      </c>
      <c r="C31" s="390" t="s">
        <v>6</v>
      </c>
      <c r="D31" s="346" t="s">
        <v>627</v>
      </c>
    </row>
    <row r="32" spans="1:4" s="229" customFormat="1" ht="11.25">
      <c r="A32" s="242" t="s">
        <v>526</v>
      </c>
      <c r="B32" s="375">
        <v>4031</v>
      </c>
      <c r="C32" s="375">
        <v>4334</v>
      </c>
      <c r="D32" s="375">
        <v>4334</v>
      </c>
    </row>
    <row r="33" spans="1:4" s="229" customFormat="1" ht="11.25">
      <c r="A33" s="246" t="s">
        <v>527</v>
      </c>
      <c r="B33" s="247">
        <f>SUM(B32:B32)</f>
        <v>4031</v>
      </c>
      <c r="C33" s="247">
        <f>SUM(C32:C32)</f>
        <v>4334</v>
      </c>
      <c r="D33" s="247">
        <f>SUM(D32:D32)</f>
        <v>4334</v>
      </c>
    </row>
    <row r="34" spans="1:4" s="229" customFormat="1" ht="11.25">
      <c r="A34" s="242" t="s">
        <v>528</v>
      </c>
      <c r="B34" s="253"/>
      <c r="C34" s="377">
        <v>3055</v>
      </c>
      <c r="D34" s="348">
        <v>3055</v>
      </c>
    </row>
    <row r="35" spans="1:4" s="229" customFormat="1" ht="11.25">
      <c r="A35" s="246" t="s">
        <v>529</v>
      </c>
      <c r="B35" s="247">
        <f>SUM(B34:B34)</f>
        <v>0</v>
      </c>
      <c r="C35" s="246">
        <f>SUM(C34)</f>
        <v>3055</v>
      </c>
      <c r="D35" s="247">
        <f>SUM(D34)</f>
        <v>3055</v>
      </c>
    </row>
    <row r="36" spans="1:4" s="229" customFormat="1" ht="11.25">
      <c r="A36" s="242" t="s">
        <v>623</v>
      </c>
      <c r="B36" s="244"/>
      <c r="C36" s="377">
        <v>600</v>
      </c>
      <c r="D36" s="244">
        <v>600</v>
      </c>
    </row>
    <row r="37" spans="1:4" s="229" customFormat="1" ht="11.25">
      <c r="A37" s="246" t="s">
        <v>624</v>
      </c>
      <c r="B37" s="247"/>
      <c r="C37" s="246">
        <v>600</v>
      </c>
      <c r="D37" s="247">
        <v>600</v>
      </c>
    </row>
    <row r="38" spans="1:4" s="229" customFormat="1" ht="13.5" customHeight="1">
      <c r="A38" s="254" t="s">
        <v>530</v>
      </c>
      <c r="B38" s="255">
        <f>B37+B35+B33</f>
        <v>4031</v>
      </c>
      <c r="C38" s="255">
        <f>C37+C35+C33</f>
        <v>7989</v>
      </c>
      <c r="D38" s="255">
        <f>D37+D35+D33</f>
        <v>7989</v>
      </c>
    </row>
    <row r="39" spans="1:4" s="238" customFormat="1" ht="13.5" customHeight="1">
      <c r="A39" s="256"/>
      <c r="B39" s="256"/>
      <c r="C39" s="256"/>
      <c r="D39" s="240"/>
    </row>
    <row r="40" s="229" customFormat="1" ht="11.25"/>
    <row r="41" spans="1:4" s="229" customFormat="1" ht="12.75">
      <c r="A41" s="257" t="s">
        <v>531</v>
      </c>
      <c r="B41" s="391"/>
      <c r="C41" s="386"/>
      <c r="D41" s="374"/>
    </row>
    <row r="42" spans="1:4" s="229" customFormat="1" ht="21">
      <c r="A42" s="258" t="s">
        <v>532</v>
      </c>
      <c r="B42" s="390" t="s">
        <v>5</v>
      </c>
      <c r="C42" s="346" t="s">
        <v>6</v>
      </c>
      <c r="D42" s="346" t="s">
        <v>613</v>
      </c>
    </row>
    <row r="43" spans="1:4" s="229" customFormat="1" ht="15" customHeight="1">
      <c r="A43" s="242" t="s">
        <v>533</v>
      </c>
      <c r="B43" s="375">
        <v>381</v>
      </c>
      <c r="C43" s="387">
        <v>594</v>
      </c>
      <c r="D43" s="375">
        <v>594</v>
      </c>
    </row>
    <row r="44" spans="1:4" s="229" customFormat="1" ht="14.25" customHeight="1">
      <c r="A44" s="259" t="s">
        <v>534</v>
      </c>
      <c r="B44" s="247">
        <f>SUM(B43:B43)</f>
        <v>381</v>
      </c>
      <c r="C44" s="247">
        <f>SUM(C43:C43)</f>
        <v>594</v>
      </c>
      <c r="D44" s="247">
        <f>SUM(D43:D43)</f>
        <v>594</v>
      </c>
    </row>
    <row r="45" spans="1:4" s="229" customFormat="1" ht="14.25" customHeight="1">
      <c r="A45" s="260" t="s">
        <v>535</v>
      </c>
      <c r="B45" s="261">
        <v>10000</v>
      </c>
      <c r="C45" s="261">
        <v>10000</v>
      </c>
      <c r="D45" s="261"/>
    </row>
    <row r="46" spans="1:4" s="229" customFormat="1" ht="11.25">
      <c r="A46" s="242" t="s">
        <v>626</v>
      </c>
      <c r="B46" s="244">
        <v>8000</v>
      </c>
      <c r="C46" s="377">
        <v>9243</v>
      </c>
      <c r="D46" s="244">
        <v>9243</v>
      </c>
    </row>
    <row r="47" spans="1:4" s="262" customFormat="1" ht="11.25">
      <c r="A47" s="246" t="s">
        <v>536</v>
      </c>
      <c r="B47" s="247">
        <f>SUM(B45:B46)</f>
        <v>18000</v>
      </c>
      <c r="C47" s="247">
        <f>SUM(C45:C46)</f>
        <v>19243</v>
      </c>
      <c r="D47" s="247">
        <f>SUM(D45:D46)</f>
        <v>9243</v>
      </c>
    </row>
    <row r="48" spans="1:4" s="229" customFormat="1" ht="11.25">
      <c r="A48" s="263" t="s">
        <v>537</v>
      </c>
      <c r="B48" s="264">
        <f>SUM(B47+B44)</f>
        <v>18381</v>
      </c>
      <c r="C48" s="264">
        <f>SUM(C47+C44)</f>
        <v>19837</v>
      </c>
      <c r="D48" s="264">
        <f>SUM(D47+D44)</f>
        <v>9837</v>
      </c>
    </row>
  </sheetData>
  <sheetProtection/>
  <mergeCells count="3">
    <mergeCell ref="A1:D1"/>
    <mergeCell ref="A3:D3"/>
    <mergeCell ref="A4:D4"/>
  </mergeCells>
  <printOptions/>
  <pageMargins left="0.1968503937007874" right="0.1968503937007874" top="0.1968503937007874" bottom="0.1968503937007874" header="0.5118110236220472" footer="0.5118110236220472"/>
  <pageSetup cellComments="asDisplayed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PageLayoutView="0" workbookViewId="0" topLeftCell="A1">
      <selection activeCell="F11" sqref="F11"/>
    </sheetView>
  </sheetViews>
  <sheetFormatPr defaultColWidth="9.140625" defaultRowHeight="12.75"/>
  <cols>
    <col min="1" max="1" width="55.57421875" style="0" customWidth="1"/>
    <col min="2" max="3" width="18.28125" style="0" customWidth="1"/>
    <col min="4" max="4" width="16.140625" style="0" customWidth="1"/>
    <col min="5" max="5" width="15.7109375" style="0" customWidth="1"/>
    <col min="6" max="6" width="11.00390625" style="0" customWidth="1"/>
    <col min="7" max="7" width="11.8515625" style="0" customWidth="1"/>
  </cols>
  <sheetData>
    <row r="1" spans="1:4" s="199" customFormat="1" ht="12.75">
      <c r="A1" s="421" t="s">
        <v>654</v>
      </c>
      <c r="B1" s="421"/>
      <c r="C1" s="421"/>
      <c r="D1" s="421"/>
    </row>
    <row r="2" spans="1:3" s="199" customFormat="1" ht="12.75">
      <c r="A2" s="200"/>
      <c r="B2" s="200"/>
      <c r="C2" s="200"/>
    </row>
    <row r="3" spans="1:6" s="199" customFormat="1" ht="18">
      <c r="A3" s="430" t="s">
        <v>538</v>
      </c>
      <c r="B3" s="430"/>
      <c r="C3" s="430"/>
      <c r="D3" s="430"/>
      <c r="E3" s="430"/>
      <c r="F3" s="430"/>
    </row>
    <row r="4" spans="1:6" s="199" customFormat="1" ht="18">
      <c r="A4" s="430" t="s">
        <v>539</v>
      </c>
      <c r="B4" s="430"/>
      <c r="C4" s="430"/>
      <c r="D4" s="430"/>
      <c r="E4" s="430"/>
      <c r="F4" s="430"/>
    </row>
    <row r="5" spans="1:6" s="199" customFormat="1" ht="18">
      <c r="A5" s="265"/>
      <c r="B5" s="265"/>
      <c r="C5" s="265"/>
      <c r="D5" s="265"/>
      <c r="E5" s="265"/>
      <c r="F5" s="265"/>
    </row>
    <row r="6" spans="1:4" s="199" customFormat="1" ht="27.75" customHeight="1">
      <c r="A6" s="182" t="s">
        <v>540</v>
      </c>
      <c r="B6" s="169" t="s">
        <v>5</v>
      </c>
      <c r="C6" s="10" t="s">
        <v>6</v>
      </c>
      <c r="D6" s="10" t="s">
        <v>627</v>
      </c>
    </row>
    <row r="7" spans="1:4" s="199" customFormat="1" ht="13.5" thickBot="1">
      <c r="A7" s="266">
        <v>1</v>
      </c>
      <c r="B7" s="267">
        <v>2</v>
      </c>
      <c r="C7" s="268"/>
      <c r="D7" s="269">
        <v>5</v>
      </c>
    </row>
    <row r="8" spans="1:4" s="199" customFormat="1" ht="15" customHeight="1">
      <c r="A8" s="270" t="s">
        <v>541</v>
      </c>
      <c r="B8" s="271">
        <v>32000</v>
      </c>
      <c r="C8" s="431">
        <v>54858</v>
      </c>
      <c r="D8" s="433">
        <v>54858</v>
      </c>
    </row>
    <row r="9" spans="1:4" s="199" customFormat="1" ht="31.5">
      <c r="A9" s="289" t="s">
        <v>643</v>
      </c>
      <c r="B9" s="273">
        <v>0</v>
      </c>
      <c r="C9" s="432"/>
      <c r="D9" s="434"/>
    </row>
    <row r="10" spans="1:4" s="199" customFormat="1" ht="15" customHeight="1">
      <c r="A10" s="272" t="s">
        <v>636</v>
      </c>
      <c r="B10" s="271">
        <v>2832</v>
      </c>
      <c r="C10" s="271">
        <v>5292</v>
      </c>
      <c r="D10" s="273">
        <v>5292</v>
      </c>
    </row>
    <row r="11" spans="1:4" s="199" customFormat="1" ht="15" customHeight="1">
      <c r="A11" s="272" t="s">
        <v>542</v>
      </c>
      <c r="B11" s="271">
        <v>1000</v>
      </c>
      <c r="C11" s="271">
        <v>1000</v>
      </c>
      <c r="D11" s="273"/>
    </row>
    <row r="12" spans="1:4" s="199" customFormat="1" ht="15" customHeight="1">
      <c r="A12" s="274" t="s">
        <v>543</v>
      </c>
      <c r="B12" s="275">
        <v>1500</v>
      </c>
      <c r="C12" s="276">
        <v>3176</v>
      </c>
      <c r="D12" s="277">
        <v>3176</v>
      </c>
    </row>
    <row r="13" spans="1:4" s="199" customFormat="1" ht="15" customHeight="1">
      <c r="A13" s="274" t="s">
        <v>640</v>
      </c>
      <c r="B13" s="275"/>
      <c r="C13" s="276">
        <v>4420</v>
      </c>
      <c r="D13" s="277">
        <v>4420</v>
      </c>
    </row>
    <row r="14" spans="1:4" s="199" customFormat="1" ht="15" customHeight="1">
      <c r="A14" s="274" t="s">
        <v>544</v>
      </c>
      <c r="B14" s="275">
        <v>2159</v>
      </c>
      <c r="C14" s="276">
        <v>2159</v>
      </c>
      <c r="D14" s="277">
        <v>352</v>
      </c>
    </row>
    <row r="15" spans="1:4" s="199" customFormat="1" ht="15" customHeight="1">
      <c r="A15" s="274" t="s">
        <v>642</v>
      </c>
      <c r="B15" s="275"/>
      <c r="C15" s="276">
        <v>3518</v>
      </c>
      <c r="D15" s="277">
        <v>3518</v>
      </c>
    </row>
    <row r="16" spans="1:4" s="199" customFormat="1" ht="15">
      <c r="A16" s="278" t="s">
        <v>545</v>
      </c>
      <c r="B16" s="279">
        <f>SUM(B8:B14)</f>
        <v>39491</v>
      </c>
      <c r="C16" s="279">
        <f>SUM(C8:C15)</f>
        <v>74423</v>
      </c>
      <c r="D16" s="279">
        <f>SUM(D8:D15)</f>
        <v>71616</v>
      </c>
    </row>
    <row r="17" spans="1:4" s="199" customFormat="1" ht="15">
      <c r="A17" s="280"/>
      <c r="B17" s="281"/>
      <c r="C17" s="281"/>
      <c r="D17" s="282"/>
    </row>
    <row r="18" spans="1:4" s="199" customFormat="1" ht="15" customHeight="1">
      <c r="A18" s="278" t="s">
        <v>546</v>
      </c>
      <c r="B18" s="283">
        <v>1803</v>
      </c>
      <c r="C18" s="283">
        <v>1803</v>
      </c>
      <c r="D18" s="284"/>
    </row>
    <row r="19" spans="1:4" s="199" customFormat="1" ht="15" customHeight="1">
      <c r="A19" s="285" t="s">
        <v>547</v>
      </c>
      <c r="B19" s="286">
        <f>SUM(B18+B16)</f>
        <v>41294</v>
      </c>
      <c r="C19" s="286">
        <f>SUM(C18+C16)</f>
        <v>76226</v>
      </c>
      <c r="D19" s="286">
        <f>SUM(D18+D16)</f>
        <v>71616</v>
      </c>
    </row>
    <row r="20" spans="1:4" s="199" customFormat="1" ht="13.5" customHeight="1">
      <c r="A20" s="287"/>
      <c r="B20" s="288"/>
      <c r="C20" s="288"/>
      <c r="D20" s="288"/>
    </row>
    <row r="21" spans="1:3" s="199" customFormat="1" ht="12.75" hidden="1">
      <c r="A21" s="200"/>
      <c r="B21" s="200"/>
      <c r="C21" s="200"/>
    </row>
    <row r="22" spans="1:4" s="199" customFormat="1" ht="18">
      <c r="A22" s="430" t="s">
        <v>548</v>
      </c>
      <c r="B22" s="430"/>
      <c r="C22" s="430"/>
      <c r="D22" s="430"/>
    </row>
    <row r="23" spans="1:4" s="199" customFormat="1" ht="18">
      <c r="A23" s="430" t="s">
        <v>549</v>
      </c>
      <c r="B23" s="430"/>
      <c r="C23" s="430"/>
      <c r="D23" s="430"/>
    </row>
    <row r="24" spans="1:4" s="199" customFormat="1" ht="18">
      <c r="A24" s="265"/>
      <c r="B24" s="265"/>
      <c r="C24" s="265"/>
      <c r="D24" s="265"/>
    </row>
    <row r="25" spans="1:4" s="199" customFormat="1" ht="21">
      <c r="A25" s="182" t="s">
        <v>550</v>
      </c>
      <c r="B25" s="169" t="s">
        <v>5</v>
      </c>
      <c r="C25" s="10" t="s">
        <v>6</v>
      </c>
      <c r="D25" s="10" t="s">
        <v>627</v>
      </c>
    </row>
    <row r="26" spans="1:4" s="199" customFormat="1" ht="12.75">
      <c r="A26" s="266">
        <v>1</v>
      </c>
      <c r="B26" s="267">
        <v>2</v>
      </c>
      <c r="C26" s="268"/>
      <c r="D26" s="269">
        <v>5</v>
      </c>
    </row>
    <row r="27" spans="1:4" s="199" customFormat="1" ht="33.75" customHeight="1">
      <c r="A27" s="289" t="s">
        <v>551</v>
      </c>
      <c r="B27" s="273">
        <v>17000</v>
      </c>
      <c r="C27" s="273">
        <v>0</v>
      </c>
      <c r="D27" s="273">
        <v>0</v>
      </c>
    </row>
    <row r="28" spans="1:4" s="199" customFormat="1" ht="15" customHeight="1">
      <c r="A28" s="270" t="s">
        <v>637</v>
      </c>
      <c r="B28" s="271">
        <v>10000</v>
      </c>
      <c r="C28" s="271">
        <v>10062</v>
      </c>
      <c r="D28" s="271">
        <v>10062</v>
      </c>
    </row>
    <row r="29" spans="1:4" s="199" customFormat="1" ht="15" customHeight="1">
      <c r="A29" s="270" t="s">
        <v>638</v>
      </c>
      <c r="B29" s="271"/>
      <c r="C29" s="271">
        <v>4234</v>
      </c>
      <c r="D29" s="271">
        <v>4234</v>
      </c>
    </row>
    <row r="30" spans="1:4" s="199" customFormat="1" ht="15" customHeight="1">
      <c r="A30" s="270" t="s">
        <v>616</v>
      </c>
      <c r="B30" s="271"/>
      <c r="C30" s="411">
        <v>7094</v>
      </c>
      <c r="D30" s="271">
        <v>7094</v>
      </c>
    </row>
    <row r="31" spans="1:4" s="199" customFormat="1" ht="15" customHeight="1">
      <c r="A31" s="270" t="s">
        <v>617</v>
      </c>
      <c r="B31" s="271"/>
      <c r="C31" s="411">
        <v>3000</v>
      </c>
      <c r="D31" s="271">
        <v>3000</v>
      </c>
    </row>
    <row r="32" spans="1:4" s="199" customFormat="1" ht="15.75">
      <c r="A32" s="289" t="s">
        <v>639</v>
      </c>
      <c r="B32" s="273"/>
      <c r="C32" s="273">
        <v>1488</v>
      </c>
      <c r="D32" s="273">
        <v>1488</v>
      </c>
    </row>
    <row r="33" spans="1:4" s="199" customFormat="1" ht="15.75">
      <c r="A33" s="289" t="s">
        <v>641</v>
      </c>
      <c r="B33" s="273"/>
      <c r="C33" s="273">
        <v>445</v>
      </c>
      <c r="D33" s="273">
        <v>445</v>
      </c>
    </row>
    <row r="34" spans="1:4" s="199" customFormat="1" ht="15.75">
      <c r="A34" s="290" t="s">
        <v>552</v>
      </c>
      <c r="B34" s="291">
        <f>SUM(B27:B33)</f>
        <v>27000</v>
      </c>
      <c r="C34" s="291">
        <f>SUM(C27:C33)</f>
        <v>26323</v>
      </c>
      <c r="D34" s="291">
        <f>SUM(D27:D33)</f>
        <v>26323</v>
      </c>
    </row>
    <row r="35" spans="1:4" s="199" customFormat="1" ht="15.75">
      <c r="A35" s="293" t="s">
        <v>553</v>
      </c>
      <c r="B35" s="294">
        <f>SUM(B34)</f>
        <v>27000</v>
      </c>
      <c r="C35" s="294">
        <f>SUM(C34)</f>
        <v>26323</v>
      </c>
      <c r="D35" s="294">
        <f>SUM(D34)</f>
        <v>26323</v>
      </c>
    </row>
  </sheetData>
  <sheetProtection/>
  <mergeCells count="7">
    <mergeCell ref="A1:D1"/>
    <mergeCell ref="A3:F3"/>
    <mergeCell ref="A4:F4"/>
    <mergeCell ref="A22:D22"/>
    <mergeCell ref="A23:D23"/>
    <mergeCell ref="C8:C9"/>
    <mergeCell ref="D8:D9"/>
  </mergeCells>
  <printOptions/>
  <pageMargins left="0.5905511811023623" right="0.5905511811023623" top="0.1968503937007874" bottom="0.1968503937007874" header="0.5118110236220472" footer="0.5118110236220472"/>
  <pageSetup cellComments="asDisplayed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zoomScalePageLayoutView="0" workbookViewId="0" topLeftCell="A1">
      <selection activeCell="L20" sqref="L20"/>
    </sheetView>
  </sheetViews>
  <sheetFormatPr defaultColWidth="9.140625" defaultRowHeight="12.75"/>
  <cols>
    <col min="1" max="1" width="65.8515625" style="0" customWidth="1"/>
    <col min="2" max="2" width="15.140625" style="0" customWidth="1"/>
    <col min="3" max="3" width="11.8515625" style="0" bestFit="1" customWidth="1"/>
    <col min="4" max="4" width="11.8515625" style="0" customWidth="1"/>
  </cols>
  <sheetData>
    <row r="1" spans="1:7" s="295" customFormat="1" ht="12.75">
      <c r="A1" s="421" t="s">
        <v>655</v>
      </c>
      <c r="B1" s="421"/>
      <c r="C1" s="2"/>
      <c r="D1" s="2"/>
      <c r="E1" s="236"/>
      <c r="F1" s="236"/>
      <c r="G1" s="236"/>
    </row>
    <row r="2" spans="1:4" s="295" customFormat="1" ht="11.25">
      <c r="A2" s="296"/>
      <c r="B2" s="297"/>
      <c r="C2" s="297"/>
      <c r="D2" s="297"/>
    </row>
    <row r="3" s="295" customFormat="1" ht="11.25"/>
    <row r="4" spans="1:4" s="295" customFormat="1" ht="18">
      <c r="A4" s="435" t="s">
        <v>554</v>
      </c>
      <c r="B4" s="435"/>
      <c r="C4" s="298"/>
      <c r="D4" s="298"/>
    </row>
    <row r="5" spans="1:4" s="295" customFormat="1" ht="18">
      <c r="A5" s="435" t="s">
        <v>555</v>
      </c>
      <c r="B5" s="435"/>
      <c r="C5" s="298"/>
      <c r="D5" s="298"/>
    </row>
    <row r="6" s="295" customFormat="1" ht="18">
      <c r="A6" s="298"/>
    </row>
    <row r="7" spans="1:4" s="295" customFormat="1" ht="20.25">
      <c r="A7" s="299"/>
      <c r="B7" s="300"/>
      <c r="C7" s="300"/>
      <c r="D7" s="300"/>
    </row>
    <row r="8" spans="1:4" s="295" customFormat="1" ht="21" thickBot="1">
      <c r="A8" s="301" t="s">
        <v>556</v>
      </c>
      <c r="B8" s="302"/>
      <c r="C8" s="372"/>
      <c r="D8" s="372" t="s">
        <v>557</v>
      </c>
    </row>
    <row r="9" spans="1:4" s="295" customFormat="1" ht="47.25" customHeight="1" thickBot="1">
      <c r="A9" s="303" t="s">
        <v>558</v>
      </c>
      <c r="B9" s="10" t="s">
        <v>5</v>
      </c>
      <c r="C9" s="346" t="s">
        <v>6</v>
      </c>
      <c r="D9" s="346" t="s">
        <v>627</v>
      </c>
    </row>
    <row r="10" spans="1:4" s="295" customFormat="1" ht="18" customHeight="1">
      <c r="A10" s="304" t="s">
        <v>559</v>
      </c>
      <c r="B10" s="305">
        <v>1500</v>
      </c>
      <c r="C10" s="371">
        <v>2350</v>
      </c>
      <c r="D10" s="345">
        <v>2350</v>
      </c>
    </row>
    <row r="11" spans="1:4" s="295" customFormat="1" ht="18" customHeight="1">
      <c r="A11" s="304" t="s">
        <v>560</v>
      </c>
      <c r="B11" s="305">
        <v>200</v>
      </c>
      <c r="C11" s="370">
        <v>223</v>
      </c>
      <c r="D11" s="305">
        <v>223</v>
      </c>
    </row>
    <row r="12" spans="1:4" s="295" customFormat="1" ht="18" customHeight="1">
      <c r="A12" s="304" t="s">
        <v>561</v>
      </c>
      <c r="B12" s="305">
        <v>0</v>
      </c>
      <c r="C12" s="305">
        <v>0</v>
      </c>
      <c r="D12" s="305"/>
    </row>
    <row r="13" spans="1:4" s="295" customFormat="1" ht="18" customHeight="1">
      <c r="A13" s="304" t="s">
        <v>562</v>
      </c>
      <c r="B13" s="305">
        <v>200</v>
      </c>
      <c r="C13" s="305">
        <v>200</v>
      </c>
      <c r="D13" s="305">
        <v>200</v>
      </c>
    </row>
    <row r="14" spans="1:4" s="295" customFormat="1" ht="18" customHeight="1">
      <c r="A14" s="304" t="s">
        <v>563</v>
      </c>
      <c r="B14" s="305">
        <v>250</v>
      </c>
      <c r="C14" s="305">
        <v>250</v>
      </c>
      <c r="D14" s="305">
        <v>250</v>
      </c>
    </row>
    <row r="15" spans="1:4" s="295" customFormat="1" ht="18" customHeight="1">
      <c r="A15" s="304" t="s">
        <v>564</v>
      </c>
      <c r="B15" s="305">
        <v>2000</v>
      </c>
      <c r="C15" s="305">
        <v>4000</v>
      </c>
      <c r="D15" s="305">
        <v>4000</v>
      </c>
    </row>
    <row r="16" spans="1:4" s="295" customFormat="1" ht="18" customHeight="1">
      <c r="A16" s="304" t="s">
        <v>565</v>
      </c>
      <c r="B16" s="305">
        <v>2500</v>
      </c>
      <c r="C16" s="305">
        <v>2500</v>
      </c>
      <c r="D16" s="305">
        <v>2500</v>
      </c>
    </row>
    <row r="17" spans="1:4" s="295" customFormat="1" ht="20.25">
      <c r="A17" s="306" t="s">
        <v>566</v>
      </c>
      <c r="B17" s="307">
        <f>SUM(B10:B16)</f>
        <v>6650</v>
      </c>
      <c r="C17" s="307">
        <f>SUM(C10:C16)</f>
        <v>9523</v>
      </c>
      <c r="D17" s="307">
        <f>SUM(D10:D16)</f>
        <v>9523</v>
      </c>
    </row>
    <row r="18" spans="1:4" s="295" customFormat="1" ht="21" thickBot="1">
      <c r="A18" s="300"/>
      <c r="B18" s="300"/>
      <c r="C18" s="300"/>
      <c r="D18" s="300"/>
    </row>
    <row r="19" spans="1:4" s="295" customFormat="1" ht="48" customHeight="1" thickBot="1">
      <c r="A19" s="303" t="s">
        <v>567</v>
      </c>
      <c r="B19" s="169" t="s">
        <v>5</v>
      </c>
      <c r="C19" s="10" t="s">
        <v>6</v>
      </c>
      <c r="D19" s="10" t="s">
        <v>613</v>
      </c>
    </row>
    <row r="20" spans="1:4" s="295" customFormat="1" ht="20.25">
      <c r="A20" s="304" t="s">
        <v>568</v>
      </c>
      <c r="B20" s="305">
        <v>77000</v>
      </c>
      <c r="C20" s="305">
        <v>79605</v>
      </c>
      <c r="D20" s="305">
        <v>79605</v>
      </c>
    </row>
    <row r="21" spans="1:4" s="295" customFormat="1" ht="20.25">
      <c r="A21" s="306" t="s">
        <v>569</v>
      </c>
      <c r="B21" s="307">
        <v>77000</v>
      </c>
      <c r="C21" s="307">
        <v>79605</v>
      </c>
      <c r="D21" s="307">
        <v>79605</v>
      </c>
    </row>
    <row r="22" spans="1:4" s="295" customFormat="1" ht="21" thickBot="1">
      <c r="A22" s="300"/>
      <c r="B22" s="300"/>
      <c r="C22" s="300"/>
      <c r="D22" s="300"/>
    </row>
    <row r="23" spans="1:4" s="295" customFormat="1" ht="32.25" thickBot="1">
      <c r="A23" s="303" t="s">
        <v>525</v>
      </c>
      <c r="B23" s="10" t="s">
        <v>5</v>
      </c>
      <c r="C23" s="346" t="s">
        <v>6</v>
      </c>
      <c r="D23" s="346" t="s">
        <v>613</v>
      </c>
    </row>
    <row r="24" spans="1:4" s="295" customFormat="1" ht="20.25">
      <c r="A24" s="304" t="s">
        <v>615</v>
      </c>
      <c r="B24" s="305"/>
      <c r="C24" s="371">
        <v>370</v>
      </c>
      <c r="D24" s="345">
        <v>370</v>
      </c>
    </row>
    <row r="25" spans="1:4" s="295" customFormat="1" ht="20.25">
      <c r="A25" s="304" t="s">
        <v>619</v>
      </c>
      <c r="B25" s="305"/>
      <c r="C25" s="371">
        <v>135</v>
      </c>
      <c r="D25" s="345">
        <v>135</v>
      </c>
    </row>
    <row r="26" spans="1:4" s="295" customFormat="1" ht="20.25">
      <c r="A26" s="306" t="s">
        <v>615</v>
      </c>
      <c r="B26" s="307"/>
      <c r="C26" s="307">
        <f>SUM(C24:C25)</f>
        <v>505</v>
      </c>
      <c r="D26" s="307">
        <f>SUM(D24:D25)</f>
        <v>505</v>
      </c>
    </row>
    <row r="27" spans="1:4" s="295" customFormat="1" ht="21" thickBot="1">
      <c r="A27" s="300"/>
      <c r="B27" s="300"/>
      <c r="C27" s="300"/>
      <c r="D27" s="300"/>
    </row>
    <row r="28" spans="1:4" s="295" customFormat="1" ht="42" customHeight="1" thickBot="1">
      <c r="A28" s="303" t="s">
        <v>570</v>
      </c>
      <c r="B28" s="169" t="s">
        <v>5</v>
      </c>
      <c r="C28" s="10" t="s">
        <v>6</v>
      </c>
      <c r="D28" s="10" t="s">
        <v>613</v>
      </c>
    </row>
    <row r="29" spans="1:4" s="295" customFormat="1" ht="20.25">
      <c r="A29" s="304" t="s">
        <v>571</v>
      </c>
      <c r="B29" s="305">
        <v>32</v>
      </c>
      <c r="C29" s="305">
        <v>0</v>
      </c>
      <c r="D29" s="305">
        <v>0</v>
      </c>
    </row>
    <row r="30" spans="1:4" s="295" customFormat="1" ht="20.25">
      <c r="A30" s="304" t="s">
        <v>572</v>
      </c>
      <c r="B30" s="305">
        <v>1488</v>
      </c>
      <c r="C30" s="305">
        <v>1666</v>
      </c>
      <c r="D30" s="305">
        <v>1666</v>
      </c>
    </row>
    <row r="31" spans="1:4" s="295" customFormat="1" ht="20.25">
      <c r="A31" s="304" t="s">
        <v>573</v>
      </c>
      <c r="B31" s="305">
        <v>30</v>
      </c>
      <c r="C31" s="305">
        <v>30</v>
      </c>
      <c r="D31" s="305">
        <v>30</v>
      </c>
    </row>
    <row r="32" spans="1:4" s="295" customFormat="1" ht="20.25">
      <c r="A32" s="304" t="s">
        <v>618</v>
      </c>
      <c r="B32" s="305"/>
      <c r="C32" s="370">
        <v>50</v>
      </c>
      <c r="D32" s="305">
        <v>50</v>
      </c>
    </row>
    <row r="33" spans="1:4" s="295" customFormat="1" ht="20.25">
      <c r="A33" s="306" t="s">
        <v>574</v>
      </c>
      <c r="B33" s="307">
        <f>SUM(B29:B31)</f>
        <v>1550</v>
      </c>
      <c r="C33" s="307">
        <f>SUM(C29:C32)</f>
        <v>1746</v>
      </c>
      <c r="D33" s="307">
        <f>SUM(D29:D32)</f>
        <v>1746</v>
      </c>
    </row>
    <row r="35" spans="2:4" ht="23.25">
      <c r="B35" s="347">
        <f>SUM(B17+B21+B26+B33)</f>
        <v>85200</v>
      </c>
      <c r="C35" s="347">
        <f>SUM(C17+C21+C26+C33)</f>
        <v>91379</v>
      </c>
      <c r="D35" s="347">
        <f>SUM(D17+D21+D26+D33)</f>
        <v>91379</v>
      </c>
    </row>
  </sheetData>
  <sheetProtection/>
  <mergeCells count="3">
    <mergeCell ref="A1:B1"/>
    <mergeCell ref="A4:B4"/>
    <mergeCell ref="A5:B5"/>
  </mergeCells>
  <printOptions/>
  <pageMargins left="0.1968503937007874" right="0.1968503937007874" top="0.1968503937007874" bottom="0.1968503937007874" header="0.5118110236220472" footer="0.5118110236220472"/>
  <pageSetup cellComments="asDisplayed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zoomScalePageLayoutView="0" workbookViewId="0" topLeftCell="A1">
      <selection activeCell="J15" sqref="J15"/>
    </sheetView>
  </sheetViews>
  <sheetFormatPr defaultColWidth="9.140625" defaultRowHeight="12.75"/>
  <cols>
    <col min="1" max="1" width="8.00390625" style="0" customWidth="1"/>
    <col min="2" max="2" width="47.140625" style="0" customWidth="1"/>
    <col min="3" max="4" width="11.421875" style="0" customWidth="1"/>
    <col min="5" max="5" width="12.28125" style="0" customWidth="1"/>
    <col min="6" max="6" width="10.421875" style="0" customWidth="1"/>
    <col min="7" max="7" width="19.57421875" style="0" customWidth="1"/>
  </cols>
  <sheetData>
    <row r="1" spans="1:7" ht="12.75">
      <c r="A1" s="421" t="s">
        <v>656</v>
      </c>
      <c r="B1" s="421"/>
      <c r="C1" s="421"/>
      <c r="D1" s="2"/>
      <c r="E1" s="2"/>
      <c r="F1" s="236"/>
      <c r="G1" s="236"/>
    </row>
    <row r="2" spans="1:7" ht="12.75">
      <c r="A2" s="308"/>
      <c r="B2" s="309"/>
      <c r="C2" s="310"/>
      <c r="D2" s="310"/>
      <c r="E2" s="310"/>
      <c r="F2" s="236"/>
      <c r="G2" s="236"/>
    </row>
    <row r="3" spans="1:7" ht="12.75">
      <c r="A3" s="236"/>
      <c r="B3" s="236"/>
      <c r="C3" s="236"/>
      <c r="D3" s="236"/>
      <c r="E3" s="236"/>
      <c r="F3" s="236"/>
      <c r="G3" s="236"/>
    </row>
    <row r="4" spans="1:7" ht="18.75">
      <c r="A4" s="436" t="s">
        <v>575</v>
      </c>
      <c r="B4" s="436"/>
      <c r="C4" s="436"/>
      <c r="D4" s="436"/>
      <c r="E4" s="436"/>
      <c r="F4" s="236"/>
      <c r="G4" s="236"/>
    </row>
    <row r="5" spans="1:7" ht="18.75">
      <c r="A5" s="436" t="s">
        <v>576</v>
      </c>
      <c r="B5" s="436"/>
      <c r="C5" s="436"/>
      <c r="D5" s="311"/>
      <c r="E5" s="311"/>
      <c r="F5" s="236"/>
      <c r="G5" s="236"/>
    </row>
    <row r="6" spans="1:7" ht="12.75">
      <c r="A6" s="236"/>
      <c r="B6" s="236"/>
      <c r="C6" s="236"/>
      <c r="D6" s="236"/>
      <c r="E6" s="236"/>
      <c r="F6" s="236"/>
      <c r="G6" s="236"/>
    </row>
    <row r="7" spans="1:7" ht="12.75">
      <c r="A7" s="236"/>
      <c r="B7" s="236"/>
      <c r="C7" s="236"/>
      <c r="D7" s="236"/>
      <c r="E7" s="236"/>
      <c r="F7" s="236"/>
      <c r="G7" s="236"/>
    </row>
    <row r="8" spans="1:7" ht="13.5" thickBot="1">
      <c r="A8" s="236"/>
      <c r="B8" s="236"/>
      <c r="E8" s="368" t="s">
        <v>577</v>
      </c>
      <c r="F8" s="236"/>
      <c r="G8" s="236"/>
    </row>
    <row r="9" spans="1:7" ht="36" customHeight="1" thickBot="1">
      <c r="A9" s="312" t="s">
        <v>635</v>
      </c>
      <c r="B9" s="313" t="s">
        <v>578</v>
      </c>
      <c r="C9" s="10" t="s">
        <v>5</v>
      </c>
      <c r="D9" s="346" t="s">
        <v>6</v>
      </c>
      <c r="E9" s="346" t="s">
        <v>627</v>
      </c>
      <c r="F9" s="236"/>
      <c r="G9" s="236"/>
    </row>
    <row r="10" spans="1:7" ht="19.5" customHeight="1">
      <c r="A10" s="314"/>
      <c r="B10" s="314" t="s">
        <v>579</v>
      </c>
      <c r="C10" s="315">
        <v>213</v>
      </c>
      <c r="D10" s="369">
        <v>1261</v>
      </c>
      <c r="E10" s="369">
        <v>1261</v>
      </c>
      <c r="F10" s="236"/>
      <c r="G10" s="236"/>
    </row>
    <row r="11" spans="1:7" ht="19.5" customHeight="1">
      <c r="A11" s="314"/>
      <c r="B11" s="316" t="s">
        <v>580</v>
      </c>
      <c r="C11" s="315">
        <v>434</v>
      </c>
      <c r="D11" s="315">
        <v>727</v>
      </c>
      <c r="E11" s="315">
        <v>727</v>
      </c>
      <c r="F11" s="236"/>
      <c r="G11" s="236"/>
    </row>
    <row r="12" spans="1:7" ht="19.5" customHeight="1">
      <c r="A12" s="314"/>
      <c r="B12" s="316" t="s">
        <v>581</v>
      </c>
      <c r="C12" s="315">
        <v>630</v>
      </c>
      <c r="D12" s="315">
        <v>577</v>
      </c>
      <c r="E12" s="315">
        <v>351</v>
      </c>
      <c r="F12" s="236"/>
      <c r="G12" s="236"/>
    </row>
    <row r="13" spans="1:7" ht="19.5" customHeight="1">
      <c r="A13" s="314"/>
      <c r="B13" s="316" t="s">
        <v>582</v>
      </c>
      <c r="C13" s="315">
        <v>53</v>
      </c>
      <c r="D13" s="315">
        <v>0</v>
      </c>
      <c r="E13" s="315"/>
      <c r="F13" s="236"/>
      <c r="G13" s="236"/>
    </row>
    <row r="14" spans="1:7" ht="19.5" customHeight="1">
      <c r="A14" s="314"/>
      <c r="B14" s="316" t="s">
        <v>583</v>
      </c>
      <c r="C14" s="315">
        <v>300</v>
      </c>
      <c r="D14" s="315">
        <v>0</v>
      </c>
      <c r="E14" s="315"/>
      <c r="F14" s="236"/>
      <c r="G14" s="236"/>
    </row>
    <row r="15" spans="1:7" ht="19.5" customHeight="1">
      <c r="A15" s="314"/>
      <c r="B15" s="317" t="s">
        <v>584</v>
      </c>
      <c r="C15" s="315">
        <v>354</v>
      </c>
      <c r="D15" s="315">
        <v>1053</v>
      </c>
      <c r="E15" s="315">
        <v>1053</v>
      </c>
      <c r="F15" s="236"/>
      <c r="G15" s="236"/>
    </row>
    <row r="16" spans="1:7" ht="19.5" customHeight="1">
      <c r="A16" s="314"/>
      <c r="B16" s="317" t="s">
        <v>585</v>
      </c>
      <c r="C16" s="315"/>
      <c r="D16" s="315">
        <v>20</v>
      </c>
      <c r="E16" s="315">
        <v>20</v>
      </c>
      <c r="F16" s="236"/>
      <c r="G16" s="236"/>
    </row>
    <row r="17" spans="1:7" ht="19.5" customHeight="1">
      <c r="A17" s="314"/>
      <c r="B17" s="317" t="s">
        <v>586</v>
      </c>
      <c r="C17" s="315"/>
      <c r="D17" s="315">
        <v>30</v>
      </c>
      <c r="E17" s="315">
        <v>30</v>
      </c>
      <c r="F17" s="236"/>
      <c r="G17" s="236"/>
    </row>
    <row r="18" spans="1:7" ht="19.5" customHeight="1">
      <c r="A18" s="314"/>
      <c r="B18" s="317" t="s">
        <v>587</v>
      </c>
      <c r="C18" s="315"/>
      <c r="D18" s="315"/>
      <c r="E18" s="315"/>
      <c r="F18" s="236"/>
      <c r="G18" s="236"/>
    </row>
    <row r="19" spans="1:7" ht="19.5" customHeight="1">
      <c r="A19" s="314"/>
      <c r="B19" s="316" t="s">
        <v>588</v>
      </c>
      <c r="C19" s="318">
        <v>1472</v>
      </c>
      <c r="D19" s="318">
        <v>726</v>
      </c>
      <c r="E19" s="318">
        <v>726</v>
      </c>
      <c r="F19" s="236"/>
      <c r="G19" s="236"/>
    </row>
    <row r="20" spans="1:7" ht="19.5" customHeight="1">
      <c r="A20" s="314"/>
      <c r="B20" s="316" t="s">
        <v>589</v>
      </c>
      <c r="C20" s="315">
        <v>0</v>
      </c>
      <c r="D20" s="315"/>
      <c r="E20" s="315"/>
      <c r="F20" s="236"/>
      <c r="G20" s="236"/>
    </row>
    <row r="21" spans="1:7" ht="19.5" customHeight="1">
      <c r="A21" s="314"/>
      <c r="B21" s="316" t="s">
        <v>590</v>
      </c>
      <c r="C21" s="315">
        <v>0</v>
      </c>
      <c r="D21" s="315"/>
      <c r="E21" s="315"/>
      <c r="F21" s="236"/>
      <c r="G21" s="236"/>
    </row>
    <row r="22" spans="1:7" ht="19.5" customHeight="1">
      <c r="A22" s="314"/>
      <c r="B22" s="316" t="s">
        <v>591</v>
      </c>
      <c r="C22" s="315">
        <v>200</v>
      </c>
      <c r="D22" s="315">
        <v>222</v>
      </c>
      <c r="E22" s="315">
        <v>222</v>
      </c>
      <c r="F22" s="236"/>
      <c r="G22" s="236"/>
    </row>
    <row r="23" spans="1:7" ht="19.5" customHeight="1">
      <c r="A23" s="314"/>
      <c r="B23" s="316" t="s">
        <v>592</v>
      </c>
      <c r="C23" s="315">
        <v>1344</v>
      </c>
      <c r="D23" s="315">
        <v>384</v>
      </c>
      <c r="E23" s="315">
        <v>384</v>
      </c>
      <c r="F23" s="236"/>
      <c r="G23" s="236"/>
    </row>
    <row r="24" spans="1:7" ht="19.5" customHeight="1">
      <c r="A24" s="319"/>
      <c r="B24" s="320" t="s">
        <v>593</v>
      </c>
      <c r="C24" s="321">
        <f>SUM(C10:C23)</f>
        <v>5000</v>
      </c>
      <c r="D24" s="321">
        <f>SUM(D10:D23)</f>
        <v>5000</v>
      </c>
      <c r="E24" s="321">
        <f>SUM(E10:E23)</f>
        <v>4774</v>
      </c>
      <c r="F24" s="236"/>
      <c r="G24" s="236"/>
    </row>
  </sheetData>
  <sheetProtection/>
  <mergeCells count="3">
    <mergeCell ref="A1:C1"/>
    <mergeCell ref="A5:C5"/>
    <mergeCell ref="A4:E4"/>
  </mergeCells>
  <printOptions/>
  <pageMargins left="0.1968503937007874" right="0.1968503937007874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Budajenő Polgármesteri Hivatal</cp:lastModifiedBy>
  <cp:lastPrinted>2015-03-30T13:38:56Z</cp:lastPrinted>
  <dcterms:created xsi:type="dcterms:W3CDTF">1997-01-17T14:02:09Z</dcterms:created>
  <dcterms:modified xsi:type="dcterms:W3CDTF">2015-03-30T13:40:13Z</dcterms:modified>
  <cp:category/>
  <cp:version/>
  <cp:contentType/>
  <cp:contentStatus/>
  <cp:revision>1</cp:revision>
</cp:coreProperties>
</file>