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5.sz.m" sheetId="6" r:id="rId1"/>
  </sheets>
  <calcPr calcId="152511"/>
</workbook>
</file>

<file path=xl/calcChain.xml><?xml version="1.0" encoding="utf-8"?>
<calcChain xmlns="http://schemas.openxmlformats.org/spreadsheetml/2006/main">
  <c r="E52" i="6" l="1"/>
  <c r="F49" i="6"/>
  <c r="F48" i="6"/>
  <c r="F46" i="6"/>
  <c r="F45" i="6"/>
  <c r="F44" i="6"/>
  <c r="F43" i="6"/>
  <c r="F42" i="6"/>
  <c r="F41" i="6"/>
  <c r="F40" i="6"/>
  <c r="F39" i="6"/>
  <c r="F38" i="6"/>
  <c r="F37" i="6"/>
  <c r="F35" i="6"/>
  <c r="F34" i="6"/>
  <c r="F52" i="6"/>
  <c r="F25" i="6"/>
  <c r="F22" i="6"/>
  <c r="F21" i="6"/>
  <c r="F20" i="6"/>
  <c r="F19" i="6"/>
  <c r="F18" i="6"/>
  <c r="E17" i="6"/>
  <c r="F17" i="6"/>
  <c r="F16" i="6"/>
  <c r="F31" i="6"/>
  <c r="A13" i="6"/>
  <c r="A14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1" i="6" s="1"/>
  <c r="A52" i="6" s="1"/>
  <c r="A53" i="6" s="1"/>
  <c r="E31" i="6"/>
  <c r="E53" i="6" s="1"/>
  <c r="F53" i="6"/>
</calcChain>
</file>

<file path=xl/sharedStrings.xml><?xml version="1.0" encoding="utf-8"?>
<sst xmlns="http://schemas.openxmlformats.org/spreadsheetml/2006/main" count="83" uniqueCount="68">
  <si>
    <t>A</t>
  </si>
  <si>
    <t>B</t>
  </si>
  <si>
    <t>C</t>
  </si>
  <si>
    <t>D</t>
  </si>
  <si>
    <t>Békés Város Önkormányzata és intézményei</t>
  </si>
  <si>
    <t>feladatonkénti bontásban</t>
  </si>
  <si>
    <t>Ft-ban</t>
  </si>
  <si>
    <t>MEGNEVEZÉS</t>
  </si>
  <si>
    <t>Előirányzat</t>
  </si>
  <si>
    <t>Eredeti</t>
  </si>
  <si>
    <t>Módosított</t>
  </si>
  <si>
    <t>I. Működési céltartalékok</t>
  </si>
  <si>
    <t>Az Önkormányzat költségvetésében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</si>
  <si>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</si>
  <si>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</si>
  <si>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</si>
  <si>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</si>
  <si>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</si>
  <si>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</si>
  <si>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</si>
  <si>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</si>
  <si>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</si>
  <si>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II. Fejlesztési céltartalékok</t>
  </si>
  <si>
    <t>10.</t>
  </si>
  <si>
    <t>11.</t>
  </si>
  <si>
    <t>12.</t>
  </si>
  <si>
    <t>13.</t>
  </si>
  <si>
    <t>14.</t>
  </si>
  <si>
    <t>15.</t>
  </si>
  <si>
    <t>16.</t>
  </si>
  <si>
    <t>II.</t>
  </si>
  <si>
    <t>III.</t>
  </si>
  <si>
    <t>Tartalékok  mindösszesen:(I + II)</t>
  </si>
  <si>
    <t>Épületek karbantartására</t>
  </si>
  <si>
    <t>Oktatási, közművelődési, ifjúsági feladatok</t>
  </si>
  <si>
    <t>Működési  tartalékok összesen: (1+…8)</t>
  </si>
  <si>
    <t>Fejlesztési céltartalék összesen:( 1+…12)</t>
  </si>
  <si>
    <t>2017. évi állami normatíva (elszámolást követő) várható visszafizetése</t>
  </si>
  <si>
    <t>ASP</t>
  </si>
  <si>
    <t>Arany János emlékév</t>
  </si>
  <si>
    <t>TOP 5.2.1.15</t>
  </si>
  <si>
    <t>Intézmény felújítási tartalék</t>
  </si>
  <si>
    <t>Rákóczi u. 16. akadály mentesítés</t>
  </si>
  <si>
    <t>Földhivatal átalakítás</t>
  </si>
  <si>
    <t>Széchenyi tér 6 homlokzat felújítás</t>
  </si>
  <si>
    <t>VP6-7.2.1-külterületi helyi közutak önerő</t>
  </si>
  <si>
    <t>BKSZ plusz kölcsön térülés</t>
  </si>
  <si>
    <t>BKSZ tőkekivonás</t>
  </si>
  <si>
    <t>Interreg ROHU pályázat önereje</t>
  </si>
  <si>
    <t>TOP 1.1.1-15-BS1-2016-00004 Oncsa</t>
  </si>
  <si>
    <t>TOP 1.1.3-15-BS1-2016-00012 Piac fejlesztés</t>
  </si>
  <si>
    <t>TOP 1.2.1-15-BS1-2016-00007 Dánfok</t>
  </si>
  <si>
    <t>TOP 2.1.13-15-BS1-2016-00002 Csapadék</t>
  </si>
  <si>
    <t>TOP 3.2.1-15-BS1-2016-00021 Energetika</t>
  </si>
  <si>
    <t>Kulturális illetmény pótlék (intézményeknél betervezve)</t>
  </si>
  <si>
    <t>Szén vásárlás</t>
  </si>
  <si>
    <t>Erzsbet utalvány visszaut.</t>
  </si>
  <si>
    <t>Polgármester Shk (Rendsodró, Pásztor J. temetési ktg.)</t>
  </si>
  <si>
    <t>Kézilabda munkacsarnok közművesítés</t>
  </si>
  <si>
    <t>2017. évi PM különbözet</t>
  </si>
  <si>
    <t>17.</t>
  </si>
  <si>
    <t>18.</t>
  </si>
  <si>
    <t xml:space="preserve">Erdősné bér különbözet </t>
  </si>
  <si>
    <t>Városi utak aszfaltozása hitelből</t>
  </si>
  <si>
    <t>Leromlott város pály./Ingatlan vás. + Önk. Telek fel nem használt ei</t>
  </si>
  <si>
    <t>Sportcsarnok elektr.leválasztása</t>
  </si>
  <si>
    <t>2018. III. negyedévi tartalék előirányzata</t>
  </si>
  <si>
    <t>5. sz.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</si>
</sst>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#,##0\ _F_t"/>
  </numFmts>
  <fonts count="34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8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 CE"/>
      <family val="2"/>
      <charset val="238"/>
    </font>
    <font>
      <b/>
      <sz val="10"/>
      <name val="MS Sans Serif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88">
    <xf numFmtId="0" fontId="0" fillId="0" borderId="0" xfId="0"/>
    <xf numFmtId="0" fontId="22" fillId="0" borderId="0" xfId="39" applyFont="1" applyFill="1" applyBorder="1" applyAlignment="1">
      <alignment horizontal="center" vertical="center"/>
    </xf>
    <xf numFmtId="0" fontId="22" fillId="0" borderId="0" xfId="39" applyFont="1" applyAlignment="1">
      <alignment vertical="center"/>
    </xf>
    <xf numFmtId="0" fontId="22" fillId="0" borderId="0" xfId="39" applyFont="1" applyAlignment="1">
      <alignment horizontal="center" vertical="center"/>
    </xf>
    <xf numFmtId="0" fontId="22" fillId="0" borderId="0" xfId="39" applyFont="1" applyAlignment="1">
      <alignment vertical="center" wrapText="1"/>
    </xf>
    <xf numFmtId="165" fontId="22" fillId="0" borderId="0" xfId="32" applyNumberFormat="1" applyFont="1" applyAlignment="1">
      <alignment vertical="center"/>
    </xf>
    <xf numFmtId="0" fontId="24" fillId="0" borderId="0" xfId="39" applyFont="1" applyAlignment="1">
      <alignment vertical="center"/>
    </xf>
    <xf numFmtId="0" fontId="23" fillId="0" borderId="0" xfId="39" applyFont="1" applyAlignment="1">
      <alignment vertical="center"/>
    </xf>
    <xf numFmtId="0" fontId="23" fillId="0" borderId="0" xfId="0" applyFont="1" applyAlignment="1">
      <alignment horizontal="right"/>
    </xf>
    <xf numFmtId="0" fontId="22" fillId="0" borderId="0" xfId="39" applyFont="1" applyFill="1" applyBorder="1" applyAlignment="1">
      <alignment vertical="center"/>
    </xf>
    <xf numFmtId="0" fontId="23" fillId="0" borderId="0" xfId="39" applyFont="1" applyAlignment="1">
      <alignment horizontal="center" vertical="center"/>
    </xf>
    <xf numFmtId="0" fontId="23" fillId="0" borderId="0" xfId="39" applyFont="1" applyAlignment="1">
      <alignment vertical="center" wrapText="1"/>
    </xf>
    <xf numFmtId="165" fontId="23" fillId="0" borderId="0" xfId="32" applyNumberFormat="1" applyFont="1" applyAlignment="1">
      <alignment vertical="center"/>
    </xf>
    <xf numFmtId="0" fontId="26" fillId="0" borderId="0" xfId="39" applyFont="1" applyFill="1" applyBorder="1" applyAlignment="1">
      <alignment horizontal="center" vertical="center"/>
    </xf>
    <xf numFmtId="0" fontId="27" fillId="0" borderId="0" xfId="39" applyFont="1" applyAlignment="1">
      <alignment horizontal="center" vertical="center" wrapText="1"/>
    </xf>
    <xf numFmtId="0" fontId="28" fillId="0" borderId="0" xfId="39" applyFont="1" applyAlignment="1">
      <alignment horizontal="center" vertical="center" wrapText="1"/>
    </xf>
    <xf numFmtId="165" fontId="22" fillId="0" borderId="0" xfId="32" applyNumberFormat="1" applyFont="1" applyAlignment="1">
      <alignment horizontal="right"/>
    </xf>
    <xf numFmtId="0" fontId="26" fillId="24" borderId="10" xfId="39" applyFont="1" applyFill="1" applyBorder="1" applyAlignment="1">
      <alignment horizontal="center" vertical="center"/>
    </xf>
    <xf numFmtId="0" fontId="26" fillId="24" borderId="12" xfId="39" applyFont="1" applyFill="1" applyBorder="1" applyAlignment="1">
      <alignment horizontal="center" vertical="center"/>
    </xf>
    <xf numFmtId="165" fontId="29" fillId="0" borderId="11" xfId="32" applyNumberFormat="1" applyFont="1" applyBorder="1" applyAlignment="1">
      <alignment horizontal="center" vertical="center"/>
    </xf>
    <xf numFmtId="0" fontId="29" fillId="0" borderId="0" xfId="39" applyFont="1" applyAlignment="1">
      <alignment vertical="center"/>
    </xf>
    <xf numFmtId="0" fontId="29" fillId="0" borderId="10" xfId="39" applyFont="1" applyBorder="1" applyAlignment="1">
      <alignment vertical="center"/>
    </xf>
    <xf numFmtId="165" fontId="29" fillId="0" borderId="11" xfId="32" applyNumberFormat="1" applyFont="1" applyBorder="1" applyAlignment="1">
      <alignment vertical="center"/>
    </xf>
    <xf numFmtId="0" fontId="26" fillId="24" borderId="15" xfId="39" applyFont="1" applyFill="1" applyBorder="1" applyAlignment="1">
      <alignment horizontal="center" vertical="center"/>
    </xf>
    <xf numFmtId="165" fontId="29" fillId="0" borderId="10" xfId="32" applyNumberFormat="1" applyFont="1" applyBorder="1" applyAlignment="1">
      <alignment vertical="center"/>
    </xf>
    <xf numFmtId="0" fontId="29" fillId="0" borderId="12" xfId="39" applyFont="1" applyBorder="1" applyAlignment="1">
      <alignment vertical="center"/>
    </xf>
    <xf numFmtId="0" fontId="22" fillId="0" borderId="0" xfId="39" applyFont="1" applyBorder="1" applyAlignment="1">
      <alignment vertical="center"/>
    </xf>
    <xf numFmtId="0" fontId="22" fillId="0" borderId="12" xfId="39" applyFont="1" applyBorder="1" applyAlignment="1">
      <alignment horizontal="center" vertical="center"/>
    </xf>
    <xf numFmtId="3" fontId="22" fillId="0" borderId="0" xfId="39" applyNumberFormat="1" applyFont="1" applyBorder="1" applyAlignment="1">
      <alignment vertical="center"/>
    </xf>
    <xf numFmtId="3" fontId="22" fillId="0" borderId="12" xfId="39" applyNumberFormat="1" applyFont="1" applyBorder="1" applyAlignment="1">
      <alignment vertical="center"/>
    </xf>
    <xf numFmtId="0" fontId="22" fillId="0" borderId="16" xfId="39" applyFont="1" applyBorder="1" applyAlignment="1">
      <alignment horizontal="center" vertical="center"/>
    </xf>
    <xf numFmtId="3" fontId="22" fillId="0" borderId="16" xfId="39" applyNumberFormat="1" applyFont="1" applyBorder="1" applyAlignment="1">
      <alignment vertical="center"/>
    </xf>
    <xf numFmtId="3" fontId="31" fillId="0" borderId="17" xfId="39" applyNumberFormat="1" applyFont="1" applyBorder="1" applyAlignment="1">
      <alignment vertical="center"/>
    </xf>
    <xf numFmtId="3" fontId="29" fillId="0" borderId="17" xfId="39" applyNumberFormat="1" applyFont="1" applyBorder="1" applyAlignment="1">
      <alignment vertical="center"/>
    </xf>
    <xf numFmtId="3" fontId="29" fillId="0" borderId="11" xfId="39" applyNumberFormat="1" applyFont="1" applyBorder="1" applyAlignment="1">
      <alignment vertical="center"/>
    </xf>
    <xf numFmtId="0" fontId="31" fillId="0" borderId="0" xfId="39" applyFont="1" applyBorder="1" applyAlignment="1">
      <alignment horizontal="left" vertical="center"/>
    </xf>
    <xf numFmtId="3" fontId="22" fillId="0" borderId="0" xfId="32" applyNumberFormat="1" applyFont="1" applyBorder="1" applyAlignment="1">
      <alignment vertical="center"/>
    </xf>
    <xf numFmtId="3" fontId="22" fillId="0" borderId="15" xfId="39" applyNumberFormat="1" applyFont="1" applyBorder="1" applyAlignment="1">
      <alignment vertical="center"/>
    </xf>
    <xf numFmtId="0" fontId="29" fillId="0" borderId="18" xfId="39" applyFont="1" applyBorder="1" applyAlignment="1">
      <alignment vertical="center"/>
    </xf>
    <xf numFmtId="3" fontId="29" fillId="0" borderId="19" xfId="39" applyNumberFormat="1" applyFont="1" applyBorder="1" applyAlignment="1">
      <alignment vertical="center"/>
    </xf>
    <xf numFmtId="3" fontId="29" fillId="0" borderId="15" xfId="39" applyNumberFormat="1" applyFont="1" applyBorder="1" applyAlignment="1">
      <alignment vertical="center"/>
    </xf>
    <xf numFmtId="0" fontId="22" fillId="0" borderId="0" xfId="39" quotePrefix="1" applyFont="1" applyAlignment="1">
      <alignment vertical="center"/>
    </xf>
    <xf numFmtId="3" fontId="22" fillId="0" borderId="22" xfId="39" applyNumberFormat="1" applyFont="1" applyBorder="1" applyAlignment="1">
      <alignment vertical="center"/>
    </xf>
    <xf numFmtId="0" fontId="22" fillId="0" borderId="15" xfId="39" applyFont="1" applyBorder="1" applyAlignment="1">
      <alignment horizontal="center" vertical="center"/>
    </xf>
    <xf numFmtId="0" fontId="22" fillId="0" borderId="18" xfId="39" applyFont="1" applyBorder="1" applyAlignment="1">
      <alignment vertical="center"/>
    </xf>
    <xf numFmtId="0" fontId="22" fillId="0" borderId="23" xfId="39" applyFont="1" applyBorder="1" applyAlignment="1">
      <alignment vertical="center"/>
    </xf>
    <xf numFmtId="3" fontId="22" fillId="0" borderId="24" xfId="39" applyNumberFormat="1" applyFont="1" applyBorder="1" applyAlignment="1">
      <alignment vertical="center"/>
    </xf>
    <xf numFmtId="3" fontId="22" fillId="0" borderId="17" xfId="39" applyNumberFormat="1" applyFont="1" applyBorder="1" applyAlignment="1">
      <alignment vertical="center"/>
    </xf>
    <xf numFmtId="3" fontId="32" fillId="0" borderId="12" xfId="39" applyNumberFormat="1" applyFont="1" applyBorder="1" applyAlignment="1">
      <alignment vertical="center"/>
    </xf>
    <xf numFmtId="3" fontId="31" fillId="26" borderId="17" xfId="39" applyNumberFormat="1" applyFont="1" applyFill="1" applyBorder="1" applyAlignment="1">
      <alignment vertical="center"/>
    </xf>
    <xf numFmtId="3" fontId="29" fillId="26" borderId="19" xfId="39" applyNumberFormat="1" applyFont="1" applyFill="1" applyBorder="1" applyAlignment="1">
      <alignment vertical="center"/>
    </xf>
    <xf numFmtId="0" fontId="32" fillId="0" borderId="21" xfId="39" applyFont="1" applyBorder="1" applyAlignment="1">
      <alignment horizontal="center" vertical="center"/>
    </xf>
    <xf numFmtId="0" fontId="32" fillId="0" borderId="12" xfId="39" applyFont="1" applyBorder="1" applyAlignment="1">
      <alignment horizontal="left" vertical="center"/>
    </xf>
    <xf numFmtId="3" fontId="32" fillId="0" borderId="23" xfId="39" applyNumberFormat="1" applyFont="1" applyBorder="1" applyAlignment="1">
      <alignment vertical="center"/>
    </xf>
    <xf numFmtId="0" fontId="32" fillId="0" borderId="20" xfId="39" applyFont="1" applyBorder="1" applyAlignment="1">
      <alignment horizontal="center" vertical="center"/>
    </xf>
    <xf numFmtId="0" fontId="22" fillId="0" borderId="16" xfId="39" applyFont="1" applyBorder="1" applyAlignment="1">
      <alignment vertical="center"/>
    </xf>
    <xf numFmtId="0" fontId="22" fillId="0" borderId="16" xfId="39" applyFont="1" applyBorder="1" applyAlignment="1">
      <alignment vertical="center" wrapText="1"/>
    </xf>
    <xf numFmtId="0" fontId="32" fillId="0" borderId="19" xfId="39" applyFont="1" applyBorder="1" applyAlignment="1">
      <alignment horizontal="center" vertical="center"/>
    </xf>
    <xf numFmtId="0" fontId="22" fillId="25" borderId="16" xfId="39" applyFont="1" applyFill="1" applyBorder="1" applyAlignment="1">
      <alignment vertical="center"/>
    </xf>
    <xf numFmtId="3" fontId="22" fillId="25" borderId="0" xfId="39" applyNumberFormat="1" applyFont="1" applyFill="1" applyBorder="1" applyAlignment="1">
      <alignment vertical="center"/>
    </xf>
    <xf numFmtId="3" fontId="22" fillId="25" borderId="16" xfId="39" applyNumberFormat="1" applyFont="1" applyFill="1" applyBorder="1" applyAlignment="1">
      <alignment vertical="center"/>
    </xf>
    <xf numFmtId="0" fontId="22" fillId="25" borderId="16" xfId="39" applyFont="1" applyFill="1" applyBorder="1" applyAlignment="1">
      <alignment vertical="center" wrapText="1"/>
    </xf>
    <xf numFmtId="0" fontId="22" fillId="25" borderId="0" xfId="39" applyFont="1" applyFill="1" applyBorder="1" applyAlignment="1">
      <alignment vertical="center"/>
    </xf>
    <xf numFmtId="3" fontId="22" fillId="25" borderId="22" xfId="39" applyNumberFormat="1" applyFont="1" applyFill="1" applyBorder="1" applyAlignment="1">
      <alignment vertical="center"/>
    </xf>
    <xf numFmtId="0" fontId="22" fillId="25" borderId="15" xfId="39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9" fillId="0" borderId="13" xfId="39" applyFont="1" applyBorder="1" applyAlignment="1">
      <alignment vertical="center"/>
    </xf>
    <xf numFmtId="0" fontId="29" fillId="0" borderId="11" xfId="39" applyFont="1" applyBorder="1" applyAlignment="1">
      <alignment vertical="center"/>
    </xf>
    <xf numFmtId="0" fontId="29" fillId="0" borderId="18" xfId="39" applyFont="1" applyBorder="1" applyAlignment="1">
      <alignment vertical="center"/>
    </xf>
    <xf numFmtId="0" fontId="29" fillId="0" borderId="17" xfId="39" applyFont="1" applyBorder="1" applyAlignment="1">
      <alignment vertical="center"/>
    </xf>
    <xf numFmtId="0" fontId="29" fillId="0" borderId="18" xfId="39" applyFont="1" applyBorder="1" applyAlignment="1">
      <alignment horizontal="center" vertical="center" wrapText="1"/>
    </xf>
    <xf numFmtId="0" fontId="30" fillId="0" borderId="18" xfId="39" applyFont="1" applyBorder="1" applyAlignment="1">
      <alignment horizontal="center" vertical="center"/>
    </xf>
    <xf numFmtId="0" fontId="31" fillId="0" borderId="23" xfId="39" applyFont="1" applyBorder="1" applyAlignment="1">
      <alignment horizontal="left" vertical="center"/>
    </xf>
    <xf numFmtId="0" fontId="31" fillId="0" borderId="0" xfId="39" applyFont="1" applyFill="1" applyBorder="1" applyAlignment="1">
      <alignment horizontal="left" vertical="center"/>
    </xf>
    <xf numFmtId="0" fontId="29" fillId="0" borderId="23" xfId="39" applyFont="1" applyBorder="1" applyAlignment="1">
      <alignment horizontal="center" vertical="center"/>
    </xf>
    <xf numFmtId="0" fontId="30" fillId="0" borderId="13" xfId="39" applyFont="1" applyBorder="1" applyAlignment="1">
      <alignment horizontal="center" vertical="center"/>
    </xf>
    <xf numFmtId="0" fontId="23" fillId="0" borderId="0" xfId="39" applyFont="1" applyAlignment="1">
      <alignment horizontal="right" vertical="center"/>
    </xf>
    <xf numFmtId="0" fontId="12" fillId="0" borderId="0" xfId="0" applyFont="1" applyAlignment="1">
      <alignment horizontal="right"/>
    </xf>
    <xf numFmtId="165" fontId="29" fillId="0" borderId="13" xfId="32" applyNumberFormat="1" applyFont="1" applyBorder="1" applyAlignment="1">
      <alignment horizontal="center" vertical="center"/>
    </xf>
    <xf numFmtId="165" fontId="29" fillId="0" borderId="11" xfId="32" applyNumberFormat="1" applyFont="1" applyBorder="1" applyAlignment="1">
      <alignment horizontal="center" vertical="center"/>
    </xf>
    <xf numFmtId="165" fontId="26" fillId="24" borderId="14" xfId="32" applyNumberFormat="1" applyFont="1" applyFill="1" applyBorder="1" applyAlignment="1">
      <alignment horizontal="center" vertical="center"/>
    </xf>
    <xf numFmtId="165" fontId="26" fillId="24" borderId="11" xfId="32" applyNumberFormat="1" applyFont="1" applyFill="1" applyBorder="1" applyAlignment="1">
      <alignment horizontal="center" vertical="center"/>
    </xf>
    <xf numFmtId="0" fontId="25" fillId="0" borderId="0" xfId="39" applyFont="1" applyAlignment="1">
      <alignment horizontal="center" vertical="center" wrapText="1"/>
    </xf>
    <xf numFmtId="0" fontId="29" fillId="0" borderId="23" xfId="39" applyFont="1" applyBorder="1" applyAlignment="1">
      <alignment horizontal="center" vertical="center" wrapText="1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44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90"/>
  <sheetViews>
    <sheetView tabSelected="1" view="pageBreakPreview" zoomScale="60" zoomScaleNormal="100" workbookViewId="0">
      <selection activeCell="C1" sqref="C1:F1"/>
    </sheetView>
  </sheetViews>
  <sheetFormatPr defaultColWidth="8.85546875" defaultRowHeight="15" x14ac:dyDescent="0.2"/>
  <cols>
    <col min="1" max="1" width="3" style="2" customWidth="1"/>
    <col min="2" max="2" width="4.28515625" style="2" customWidth="1"/>
    <col min="3" max="3" width="7.140625" style="3" customWidth="1"/>
    <col min="4" max="4" width="88.28515625" style="4" customWidth="1"/>
    <col min="5" max="5" width="17.85546875" style="5" customWidth="1"/>
    <col min="6" max="6" width="19.42578125" style="2" customWidth="1"/>
    <col min="7" max="7" width="9.5703125" style="2" bestFit="1" customWidth="1"/>
    <col min="8" max="16384" width="8.85546875" style="2"/>
  </cols>
  <sheetData>
    <row r="1" spans="1:6" x14ac:dyDescent="0.2">
      <c r="A1" s="1"/>
      <c r="B1" s="1"/>
      <c r="C1" s="76" t="s">
        <v>67</v>
      </c>
      <c r="D1" s="77"/>
      <c r="E1" s="77"/>
      <c r="F1" s="77"/>
    </row>
    <row r="2" spans="1:6" ht="19.149999999999999" customHeight="1" x14ac:dyDescent="0.2">
      <c r="F2" s="6"/>
    </row>
    <row r="3" spans="1:6" ht="18.75" customHeight="1" x14ac:dyDescent="0.2">
      <c r="B3" s="7"/>
      <c r="C3" s="7"/>
      <c r="D3" s="7"/>
      <c r="E3" s="8"/>
      <c r="F3" s="6"/>
    </row>
    <row r="4" spans="1:6" ht="18.75" customHeight="1" x14ac:dyDescent="0.2">
      <c r="A4" s="9"/>
      <c r="B4" s="7"/>
      <c r="C4" s="10"/>
      <c r="D4" s="11"/>
      <c r="E4" s="12"/>
    </row>
    <row r="5" spans="1:6" ht="23.25" customHeight="1" x14ac:dyDescent="0.2">
      <c r="A5" s="82" t="s">
        <v>4</v>
      </c>
      <c r="B5" s="65"/>
      <c r="C5" s="65"/>
      <c r="D5" s="65"/>
      <c r="E5" s="65"/>
      <c r="F5" s="65"/>
    </row>
    <row r="6" spans="1:6" ht="23.25" customHeight="1" x14ac:dyDescent="0.2">
      <c r="A6" s="82" t="s">
        <v>66</v>
      </c>
      <c r="B6" s="65"/>
      <c r="C6" s="65"/>
      <c r="D6" s="65"/>
      <c r="E6" s="65"/>
      <c r="F6" s="65"/>
    </row>
    <row r="7" spans="1:6" ht="23.25" customHeight="1" x14ac:dyDescent="0.2">
      <c r="A7" s="82" t="s">
        <v>5</v>
      </c>
      <c r="B7" s="65"/>
      <c r="C7" s="65"/>
      <c r="D7" s="65"/>
      <c r="E7" s="65"/>
      <c r="F7" s="65"/>
    </row>
    <row r="8" spans="1:6" ht="18.75" customHeight="1" x14ac:dyDescent="0.2">
      <c r="A8" s="13"/>
      <c r="C8" s="14"/>
      <c r="D8" s="15"/>
      <c r="E8" s="15"/>
    </row>
    <row r="9" spans="1:6" ht="18.75" customHeight="1" x14ac:dyDescent="0.2">
      <c r="A9" s="13"/>
      <c r="C9" s="14"/>
      <c r="D9" s="15"/>
      <c r="E9" s="15"/>
    </row>
    <row r="10" spans="1:6" ht="18.75" customHeight="1" x14ac:dyDescent="0.2">
      <c r="A10" s="13"/>
      <c r="C10" s="14"/>
      <c r="D10" s="15"/>
      <c r="F10" s="16" t="s">
        <v>6</v>
      </c>
    </row>
    <row r="11" spans="1:6" ht="19.149999999999999" customHeight="1" x14ac:dyDescent="0.2">
      <c r="A11" s="17"/>
      <c r="B11" s="18" t="s">
        <v>0</v>
      </c>
      <c r="C11" s="18" t="s">
        <v>1</v>
      </c>
      <c r="D11" s="18" t="s">
        <v>2</v>
      </c>
      <c r="E11" s="80" t="s">
        <v>3</v>
      </c>
      <c r="F11" s="81"/>
    </row>
    <row r="12" spans="1:6" s="20" customFormat="1" ht="19.149999999999999" customHeight="1" x14ac:dyDescent="0.2">
      <c r="A12" s="17">
        <v>1</v>
      </c>
      <c r="B12" s="83" t="s">
        <v>7</v>
      </c>
      <c r="C12" s="84"/>
      <c r="D12" s="85"/>
      <c r="E12" s="78" t="s">
        <v>8</v>
      </c>
      <c r="F12" s="79"/>
    </row>
    <row r="13" spans="1:6" s="20" customFormat="1" ht="19.149999999999999" customHeight="1" x14ac:dyDescent="0.2">
      <c r="A13" s="23">
        <f t="shared" ref="A13:A53" si="0">A12+1</f>
        <v>2</v>
      </c>
      <c r="B13" s="86"/>
      <c r="C13" s="86"/>
      <c r="D13" s="87"/>
      <c r="E13" s="19" t="s">
        <v>9</v>
      </c>
      <c r="F13" s="21" t="s">
        <v>10</v>
      </c>
    </row>
    <row r="14" spans="1:6" s="20" customFormat="1" ht="26.25" customHeight="1" x14ac:dyDescent="0.2">
      <c r="A14" s="23">
        <f t="shared" si="0"/>
        <v>3</v>
      </c>
      <c r="B14" s="70" t="s">
        <v>11</v>
      </c>
      <c r="C14" s="71"/>
      <c r="D14" s="71"/>
      <c r="E14" s="22"/>
      <c r="F14" s="21"/>
    </row>
    <row r="15" spans="1:6" s="20" customFormat="1" ht="19.149999999999999" customHeight="1" x14ac:dyDescent="0.2">
      <c r="A15" s="23">
        <f t="shared" si="0"/>
        <v>4</v>
      </c>
      <c r="B15" s="72" t="s">
        <v>12</v>
      </c>
      <c r="C15" s="72"/>
      <c r="D15" s="72"/>
      <c r="E15" s="24"/>
      <c r="F15" s="25"/>
    </row>
    <row r="16" spans="1:6" ht="19.149999999999999" customHeight="1" x14ac:dyDescent="0.2">
      <c r="A16" s="23">
        <f t="shared" si="0"/>
        <v>5</v>
      </c>
      <c r="B16" s="26"/>
      <c r="C16" s="27" t="s">
        <v>13</v>
      </c>
      <c r="D16" s="45" t="s">
        <v>33</v>
      </c>
      <c r="E16" s="29">
        <v>5000000</v>
      </c>
      <c r="F16" s="46">
        <f>E16-3238500</f>
        <v>1761500</v>
      </c>
    </row>
    <row r="17" spans="1:6" ht="19.149999999999999" customHeight="1" x14ac:dyDescent="0.2">
      <c r="A17" s="23">
        <f t="shared" si="0"/>
        <v>6</v>
      </c>
      <c r="B17" s="26"/>
      <c r="C17" s="30" t="s">
        <v>14</v>
      </c>
      <c r="D17" s="26" t="s">
        <v>34</v>
      </c>
      <c r="E17" s="31">
        <f>670000+1000000+1850000</f>
        <v>3520000</v>
      </c>
      <c r="F17" s="28">
        <f>E17-653995-290000</f>
        <v>2576005</v>
      </c>
    </row>
    <row r="18" spans="1:6" ht="18.75" customHeight="1" x14ac:dyDescent="0.2">
      <c r="A18" s="23">
        <f t="shared" si="0"/>
        <v>7</v>
      </c>
      <c r="B18" s="26"/>
      <c r="C18" s="30" t="s">
        <v>15</v>
      </c>
      <c r="D18" s="26" t="s">
        <v>38</v>
      </c>
      <c r="E18" s="31">
        <v>8956424</v>
      </c>
      <c r="F18" s="42">
        <f>E18-2157856</f>
        <v>6798568</v>
      </c>
    </row>
    <row r="19" spans="1:6" ht="18.75" customHeight="1" x14ac:dyDescent="0.2">
      <c r="A19" s="23">
        <f t="shared" si="0"/>
        <v>8</v>
      </c>
      <c r="B19" s="26"/>
      <c r="C19" s="30" t="s">
        <v>16</v>
      </c>
      <c r="D19" s="26" t="s">
        <v>39</v>
      </c>
      <c r="E19" s="31">
        <v>2895633</v>
      </c>
      <c r="F19" s="42">
        <f>E19-2865194</f>
        <v>30439</v>
      </c>
    </row>
    <row r="20" spans="1:6" ht="18.75" customHeight="1" x14ac:dyDescent="0.2">
      <c r="A20" s="23">
        <f t="shared" si="0"/>
        <v>9</v>
      </c>
      <c r="B20" s="26"/>
      <c r="C20" s="30" t="s">
        <v>17</v>
      </c>
      <c r="D20" s="4" t="s">
        <v>40</v>
      </c>
      <c r="E20" s="31">
        <v>96053114</v>
      </c>
      <c r="F20" s="42">
        <f>E20-26374105-1814106-2308714-2959511</f>
        <v>62596678</v>
      </c>
    </row>
    <row r="21" spans="1:6" ht="18.75" customHeight="1" x14ac:dyDescent="0.2">
      <c r="A21" s="23">
        <f t="shared" si="0"/>
        <v>10</v>
      </c>
      <c r="B21" s="26"/>
      <c r="C21" s="30" t="s">
        <v>18</v>
      </c>
      <c r="D21" s="26" t="s">
        <v>37</v>
      </c>
      <c r="E21" s="31">
        <v>8000000</v>
      </c>
      <c r="F21" s="42">
        <f>E21-10037118</f>
        <v>-2037118</v>
      </c>
    </row>
    <row r="22" spans="1:6" ht="18.75" customHeight="1" x14ac:dyDescent="0.2">
      <c r="A22" s="23">
        <f t="shared" si="0"/>
        <v>11</v>
      </c>
      <c r="B22" s="26"/>
      <c r="C22" s="30" t="s">
        <v>19</v>
      </c>
      <c r="D22" s="26" t="s">
        <v>54</v>
      </c>
      <c r="E22" s="31">
        <v>0</v>
      </c>
      <c r="F22" s="42">
        <f>2410046+1167638</f>
        <v>3577684</v>
      </c>
    </row>
    <row r="23" spans="1:6" ht="18.75" customHeight="1" x14ac:dyDescent="0.2">
      <c r="A23" s="23">
        <f t="shared" si="0"/>
        <v>12</v>
      </c>
      <c r="B23" s="26"/>
      <c r="C23" s="30" t="s">
        <v>20</v>
      </c>
      <c r="D23" s="26" t="s">
        <v>55</v>
      </c>
      <c r="E23" s="31">
        <v>0</v>
      </c>
      <c r="F23" s="42">
        <v>-1792011</v>
      </c>
    </row>
    <row r="24" spans="1:6" ht="18.75" customHeight="1" x14ac:dyDescent="0.2">
      <c r="A24" s="23">
        <f t="shared" si="0"/>
        <v>13</v>
      </c>
      <c r="B24" s="26"/>
      <c r="C24" s="30" t="s">
        <v>21</v>
      </c>
      <c r="D24" s="26" t="s">
        <v>56</v>
      </c>
      <c r="E24" s="31">
        <v>0</v>
      </c>
      <c r="F24" s="42">
        <v>-178000</v>
      </c>
    </row>
    <row r="25" spans="1:6" ht="18.75" customHeight="1" x14ac:dyDescent="0.2">
      <c r="A25" s="23">
        <f t="shared" si="0"/>
        <v>14</v>
      </c>
      <c r="B25" s="26"/>
      <c r="C25" s="30" t="s">
        <v>23</v>
      </c>
      <c r="D25" s="26" t="s">
        <v>57</v>
      </c>
      <c r="E25" s="31">
        <v>0</v>
      </c>
      <c r="F25" s="42">
        <f>-(673100+375700)</f>
        <v>-1048800</v>
      </c>
    </row>
    <row r="26" spans="1:6" ht="18.75" customHeight="1" x14ac:dyDescent="0.2">
      <c r="A26" s="23">
        <f t="shared" si="0"/>
        <v>15</v>
      </c>
      <c r="B26" s="26"/>
      <c r="C26" s="30" t="s">
        <v>24</v>
      </c>
      <c r="D26" s="26"/>
      <c r="E26" s="31"/>
      <c r="F26" s="42"/>
    </row>
    <row r="27" spans="1:6" ht="18.75" customHeight="1" x14ac:dyDescent="0.2">
      <c r="A27" s="23">
        <f t="shared" si="0"/>
        <v>16</v>
      </c>
      <c r="B27" s="26"/>
      <c r="C27" s="30" t="s">
        <v>25</v>
      </c>
      <c r="D27" s="26" t="s">
        <v>62</v>
      </c>
      <c r="E27" s="31">
        <v>0</v>
      </c>
      <c r="F27" s="42">
        <v>-123790</v>
      </c>
    </row>
    <row r="28" spans="1:6" ht="18.75" customHeight="1" x14ac:dyDescent="0.2">
      <c r="A28" s="23">
        <f t="shared" si="0"/>
        <v>17</v>
      </c>
      <c r="B28" s="26"/>
      <c r="C28" s="30" t="s">
        <v>26</v>
      </c>
      <c r="D28" s="26"/>
      <c r="E28" s="31"/>
      <c r="F28" s="42"/>
    </row>
    <row r="29" spans="1:6" ht="18.75" customHeight="1" x14ac:dyDescent="0.2">
      <c r="A29" s="23">
        <f t="shared" si="0"/>
        <v>18</v>
      </c>
      <c r="B29" s="26"/>
      <c r="C29" s="30" t="s">
        <v>27</v>
      </c>
      <c r="D29" s="26"/>
      <c r="E29" s="31"/>
      <c r="F29" s="42"/>
    </row>
    <row r="30" spans="1:6" ht="18.75" customHeight="1" x14ac:dyDescent="0.2">
      <c r="A30" s="23">
        <f t="shared" si="0"/>
        <v>19</v>
      </c>
      <c r="B30" s="26"/>
      <c r="C30" s="43" t="s">
        <v>28</v>
      </c>
      <c r="D30" s="44"/>
      <c r="E30" s="37"/>
      <c r="F30" s="47"/>
    </row>
    <row r="31" spans="1:6" ht="23.25" customHeight="1" x14ac:dyDescent="0.2">
      <c r="A31" s="23">
        <f t="shared" si="0"/>
        <v>20</v>
      </c>
      <c r="B31" s="73" t="s">
        <v>35</v>
      </c>
      <c r="C31" s="73"/>
      <c r="D31" s="73"/>
      <c r="E31" s="32">
        <f>SUM(E16:E30)</f>
        <v>124425171</v>
      </c>
      <c r="F31" s="49">
        <f>SUM(F16:F30)</f>
        <v>72161155</v>
      </c>
    </row>
    <row r="32" spans="1:6" s="20" customFormat="1" ht="26.25" customHeight="1" x14ac:dyDescent="0.2">
      <c r="A32" s="23">
        <f t="shared" si="0"/>
        <v>21</v>
      </c>
      <c r="B32" s="74" t="s">
        <v>22</v>
      </c>
      <c r="C32" s="75"/>
      <c r="D32" s="75"/>
      <c r="E32" s="33"/>
      <c r="F32" s="21"/>
    </row>
    <row r="33" spans="1:6" s="20" customFormat="1" ht="29.25" customHeight="1" x14ac:dyDescent="0.2">
      <c r="A33" s="23">
        <f t="shared" si="0"/>
        <v>22</v>
      </c>
      <c r="B33" s="72" t="s">
        <v>12</v>
      </c>
      <c r="C33" s="72"/>
      <c r="D33" s="72"/>
      <c r="E33" s="34"/>
      <c r="F33" s="25"/>
    </row>
    <row r="34" spans="1:6" s="20" customFormat="1" ht="19.149999999999999" customHeight="1" x14ac:dyDescent="0.2">
      <c r="A34" s="23">
        <f t="shared" si="0"/>
        <v>23</v>
      </c>
      <c r="B34" s="35"/>
      <c r="C34" s="51" t="s">
        <v>13</v>
      </c>
      <c r="D34" s="52" t="s">
        <v>41</v>
      </c>
      <c r="E34" s="53">
        <v>3000000</v>
      </c>
      <c r="F34" s="48">
        <f>E34-670000</f>
        <v>2330000</v>
      </c>
    </row>
    <row r="35" spans="1:6" ht="19.149999999999999" customHeight="1" x14ac:dyDescent="0.2">
      <c r="A35" s="23">
        <f t="shared" si="0"/>
        <v>24</v>
      </c>
      <c r="B35" s="26"/>
      <c r="C35" s="54" t="s">
        <v>14</v>
      </c>
      <c r="D35" s="55" t="s">
        <v>42</v>
      </c>
      <c r="E35" s="36">
        <v>2540000</v>
      </c>
      <c r="F35" s="31">
        <f>E35</f>
        <v>2540000</v>
      </c>
    </row>
    <row r="36" spans="1:6" ht="19.149999999999999" customHeight="1" x14ac:dyDescent="0.2">
      <c r="A36" s="23">
        <f t="shared" si="0"/>
        <v>25</v>
      </c>
      <c r="B36" s="26"/>
      <c r="C36" s="54" t="s">
        <v>15</v>
      </c>
      <c r="D36" s="55" t="s">
        <v>43</v>
      </c>
      <c r="E36" s="28">
        <v>381000</v>
      </c>
      <c r="F36" s="31">
        <v>0</v>
      </c>
    </row>
    <row r="37" spans="1:6" ht="18" customHeight="1" x14ac:dyDescent="0.2">
      <c r="A37" s="23">
        <f t="shared" si="0"/>
        <v>26</v>
      </c>
      <c r="B37" s="26"/>
      <c r="C37" s="54" t="s">
        <v>16</v>
      </c>
      <c r="D37" s="56" t="s">
        <v>44</v>
      </c>
      <c r="E37" s="28">
        <v>1905000</v>
      </c>
      <c r="F37" s="31">
        <f>E37</f>
        <v>1905000</v>
      </c>
    </row>
    <row r="38" spans="1:6" ht="31.5" customHeight="1" x14ac:dyDescent="0.2">
      <c r="A38" s="23">
        <f t="shared" si="0"/>
        <v>27</v>
      </c>
      <c r="B38" s="26"/>
      <c r="C38" s="54" t="s">
        <v>17</v>
      </c>
      <c r="D38" s="56" t="s">
        <v>45</v>
      </c>
      <c r="E38" s="28">
        <v>13970000</v>
      </c>
      <c r="F38" s="31">
        <f>E38</f>
        <v>13970000</v>
      </c>
    </row>
    <row r="39" spans="1:6" ht="31.5" customHeight="1" x14ac:dyDescent="0.2">
      <c r="A39" s="23">
        <f t="shared" si="0"/>
        <v>28</v>
      </c>
      <c r="B39" s="26"/>
      <c r="C39" s="54" t="s">
        <v>18</v>
      </c>
      <c r="D39" s="56" t="s">
        <v>46</v>
      </c>
      <c r="E39" s="28">
        <v>36691455</v>
      </c>
      <c r="F39" s="31">
        <f>E39</f>
        <v>36691455</v>
      </c>
    </row>
    <row r="40" spans="1:6" ht="31.5" customHeight="1" x14ac:dyDescent="0.2">
      <c r="A40" s="23">
        <f t="shared" si="0"/>
        <v>29</v>
      </c>
      <c r="B40" s="26"/>
      <c r="C40" s="54" t="s">
        <v>19</v>
      </c>
      <c r="D40" s="56" t="s">
        <v>47</v>
      </c>
      <c r="E40" s="28">
        <v>40000000</v>
      </c>
      <c r="F40" s="31">
        <f>E40</f>
        <v>40000000</v>
      </c>
    </row>
    <row r="41" spans="1:6" ht="19.149999999999999" customHeight="1" x14ac:dyDescent="0.2">
      <c r="A41" s="23">
        <f t="shared" si="0"/>
        <v>30</v>
      </c>
      <c r="B41" s="26"/>
      <c r="C41" s="54" t="s">
        <v>20</v>
      </c>
      <c r="D41" s="55" t="s">
        <v>48</v>
      </c>
      <c r="E41" s="28">
        <v>13235775</v>
      </c>
      <c r="F41" s="31">
        <f>E41</f>
        <v>13235775</v>
      </c>
    </row>
    <row r="42" spans="1:6" ht="19.149999999999999" customHeight="1" x14ac:dyDescent="0.2">
      <c r="A42" s="23">
        <f t="shared" si="0"/>
        <v>31</v>
      </c>
      <c r="B42" s="26"/>
      <c r="C42" s="54" t="s">
        <v>21</v>
      </c>
      <c r="D42" s="55" t="s">
        <v>49</v>
      </c>
      <c r="E42" s="28">
        <v>99754690</v>
      </c>
      <c r="F42" s="31">
        <f>E42-2396634+2620</f>
        <v>97360676</v>
      </c>
    </row>
    <row r="43" spans="1:6" ht="18.75" customHeight="1" x14ac:dyDescent="0.2">
      <c r="A43" s="23">
        <f t="shared" si="0"/>
        <v>32</v>
      </c>
      <c r="B43" s="26"/>
      <c r="C43" s="54" t="s">
        <v>23</v>
      </c>
      <c r="D43" s="55" t="s">
        <v>50</v>
      </c>
      <c r="E43" s="28">
        <v>244782467</v>
      </c>
      <c r="F43" s="31">
        <f>E43-4683633-140000</f>
        <v>239958834</v>
      </c>
    </row>
    <row r="44" spans="1:6" ht="19.5" customHeight="1" x14ac:dyDescent="0.2">
      <c r="A44" s="23">
        <f t="shared" si="0"/>
        <v>33</v>
      </c>
      <c r="B44" s="26"/>
      <c r="C44" s="54" t="s">
        <v>24</v>
      </c>
      <c r="D44" s="55" t="s">
        <v>51</v>
      </c>
      <c r="E44" s="28">
        <v>292062500</v>
      </c>
      <c r="F44" s="31">
        <f>E44-16696500+250000-151400+250000</f>
        <v>275714600</v>
      </c>
    </row>
    <row r="45" spans="1:6" ht="19.149999999999999" customHeight="1" x14ac:dyDescent="0.2">
      <c r="A45" s="23">
        <f t="shared" si="0"/>
        <v>34</v>
      </c>
      <c r="B45" s="26"/>
      <c r="C45" s="54" t="s">
        <v>25</v>
      </c>
      <c r="D45" s="55" t="s">
        <v>52</v>
      </c>
      <c r="E45" s="28">
        <v>143713200</v>
      </c>
      <c r="F45" s="31">
        <f>E45-58458675-10557232-28708447-3499867</f>
        <v>42488979</v>
      </c>
    </row>
    <row r="46" spans="1:6" ht="18.75" customHeight="1" x14ac:dyDescent="0.2">
      <c r="A46" s="23">
        <f t="shared" si="0"/>
        <v>35</v>
      </c>
      <c r="B46" s="26"/>
      <c r="C46" s="54" t="s">
        <v>26</v>
      </c>
      <c r="D46" s="58" t="s">
        <v>53</v>
      </c>
      <c r="E46" s="59">
        <v>386151145</v>
      </c>
      <c r="F46" s="60">
        <f>E46-8509000-40000</f>
        <v>377602145</v>
      </c>
    </row>
    <row r="47" spans="1:6" ht="18.75" customHeight="1" x14ac:dyDescent="0.2">
      <c r="A47" s="23">
        <f t="shared" si="0"/>
        <v>36</v>
      </c>
      <c r="B47" s="26"/>
      <c r="C47" s="54" t="s">
        <v>28</v>
      </c>
      <c r="D47" s="58" t="s">
        <v>63</v>
      </c>
      <c r="E47" s="59"/>
      <c r="F47" s="60">
        <v>250000000</v>
      </c>
    </row>
    <row r="48" spans="1:6" ht="19.149999999999999" customHeight="1" x14ac:dyDescent="0.2">
      <c r="A48" s="23">
        <f t="shared" si="0"/>
        <v>37</v>
      </c>
      <c r="B48" s="26"/>
      <c r="C48" s="54" t="s">
        <v>29</v>
      </c>
      <c r="D48" s="61" t="s">
        <v>58</v>
      </c>
      <c r="E48" s="59">
        <v>0</v>
      </c>
      <c r="F48" s="60">
        <f>-283464-570000</f>
        <v>-853464</v>
      </c>
    </row>
    <row r="49" spans="1:6" ht="19.149999999999999" customHeight="1" x14ac:dyDescent="0.2">
      <c r="A49" s="23">
        <f t="shared" si="0"/>
        <v>38</v>
      </c>
      <c r="B49" s="26"/>
      <c r="C49" s="54" t="s">
        <v>60</v>
      </c>
      <c r="D49" s="61" t="s">
        <v>64</v>
      </c>
      <c r="E49" s="59">
        <v>0</v>
      </c>
      <c r="F49" s="60">
        <f>9800000+9450000</f>
        <v>19250000</v>
      </c>
    </row>
    <row r="50" spans="1:6" ht="19.149999999999999" customHeight="1" x14ac:dyDescent="0.2">
      <c r="A50" s="23"/>
      <c r="B50" s="26"/>
      <c r="C50" s="54"/>
      <c r="D50" s="62" t="s">
        <v>59</v>
      </c>
      <c r="E50" s="60">
        <v>0</v>
      </c>
      <c r="F50" s="63">
        <v>268011106</v>
      </c>
    </row>
    <row r="51" spans="1:6" ht="19.149999999999999" customHeight="1" x14ac:dyDescent="0.2">
      <c r="A51" s="23">
        <f>A49+1</f>
        <v>39</v>
      </c>
      <c r="B51" s="26"/>
      <c r="C51" s="57" t="s">
        <v>61</v>
      </c>
      <c r="D51" s="64" t="s">
        <v>65</v>
      </c>
      <c r="E51" s="62">
        <v>0</v>
      </c>
      <c r="F51" s="60">
        <v>-1542987</v>
      </c>
    </row>
    <row r="52" spans="1:6" s="20" customFormat="1" ht="24.75" customHeight="1" x14ac:dyDescent="0.2">
      <c r="A52" s="23">
        <f t="shared" si="0"/>
        <v>40</v>
      </c>
      <c r="B52" s="38" t="s">
        <v>30</v>
      </c>
      <c r="C52" s="68" t="s">
        <v>36</v>
      </c>
      <c r="D52" s="69"/>
      <c r="E52" s="39">
        <f>SUM(E34:E51)</f>
        <v>1278187232</v>
      </c>
      <c r="F52" s="50">
        <f>SUM(F34:F51)</f>
        <v>1678662119</v>
      </c>
    </row>
    <row r="53" spans="1:6" s="20" customFormat="1" ht="27.75" customHeight="1" x14ac:dyDescent="0.2">
      <c r="A53" s="23">
        <f t="shared" si="0"/>
        <v>41</v>
      </c>
      <c r="B53" s="38" t="s">
        <v>31</v>
      </c>
      <c r="C53" s="66" t="s">
        <v>32</v>
      </c>
      <c r="D53" s="67"/>
      <c r="E53" s="40">
        <f>E31+E52</f>
        <v>1402612403</v>
      </c>
      <c r="F53" s="40">
        <f>SUM(F31+F52)</f>
        <v>1750823274</v>
      </c>
    </row>
    <row r="54" spans="1:6" ht="19.149999999999999" customHeight="1" x14ac:dyDescent="0.2">
      <c r="C54" s="2"/>
      <c r="D54" s="2"/>
      <c r="E54" s="2"/>
    </row>
    <row r="55" spans="1:6" ht="19.149999999999999" customHeight="1" x14ac:dyDescent="0.2">
      <c r="C55" s="2"/>
      <c r="D55" s="2"/>
      <c r="E55" s="2"/>
    </row>
    <row r="56" spans="1:6" ht="19.149999999999999" customHeight="1" x14ac:dyDescent="0.2">
      <c r="C56" s="2"/>
      <c r="D56" s="2"/>
      <c r="E56" s="2"/>
    </row>
    <row r="57" spans="1:6" ht="19.149999999999999" customHeight="1" x14ac:dyDescent="0.2">
      <c r="C57" s="2"/>
      <c r="D57" s="2"/>
      <c r="E57" s="2"/>
    </row>
    <row r="58" spans="1:6" ht="19.149999999999999" customHeight="1" x14ac:dyDescent="0.2">
      <c r="C58" s="2"/>
      <c r="D58" s="2"/>
      <c r="E58" s="2"/>
    </row>
    <row r="59" spans="1:6" ht="19.149999999999999" customHeight="1" x14ac:dyDescent="0.2">
      <c r="C59" s="2"/>
      <c r="D59" s="2"/>
      <c r="E59" s="2"/>
    </row>
    <row r="60" spans="1:6" ht="19.149999999999999" customHeight="1" x14ac:dyDescent="0.2">
      <c r="C60" s="2"/>
      <c r="D60" s="2"/>
      <c r="E60" s="2"/>
    </row>
    <row r="61" spans="1:6" ht="38.450000000000003" customHeight="1" x14ac:dyDescent="0.2">
      <c r="C61" s="4"/>
      <c r="D61" s="2"/>
      <c r="E61" s="2"/>
    </row>
    <row r="62" spans="1:6" ht="19.149999999999999" customHeight="1" x14ac:dyDescent="0.2">
      <c r="C62" s="2"/>
      <c r="D62" s="2"/>
      <c r="E62" s="2"/>
    </row>
    <row r="63" spans="1:6" ht="19.149999999999999" customHeight="1" x14ac:dyDescent="0.2">
      <c r="C63" s="2"/>
      <c r="D63" s="41"/>
      <c r="E63" s="2"/>
    </row>
    <row r="64" spans="1:6" ht="19.149999999999999" customHeight="1" x14ac:dyDescent="0.2">
      <c r="C64" s="2"/>
      <c r="D64" s="41"/>
      <c r="E64" s="2"/>
    </row>
    <row r="65" spans="3:5" ht="19.149999999999999" customHeight="1" x14ac:dyDescent="0.2">
      <c r="C65" s="2"/>
      <c r="D65" s="2"/>
      <c r="E65" s="2"/>
    </row>
    <row r="66" spans="3:5" ht="19.149999999999999" customHeight="1" x14ac:dyDescent="0.2">
      <c r="C66" s="2"/>
      <c r="D66" s="2"/>
      <c r="E66" s="2"/>
    </row>
    <row r="67" spans="3:5" ht="19.149999999999999" customHeight="1" x14ac:dyDescent="0.2">
      <c r="C67" s="2"/>
      <c r="D67" s="2"/>
      <c r="E67" s="2"/>
    </row>
    <row r="68" spans="3:5" ht="19.149999999999999" customHeight="1" x14ac:dyDescent="0.2">
      <c r="C68" s="2"/>
      <c r="D68" s="2"/>
      <c r="E68" s="2"/>
    </row>
    <row r="69" spans="3:5" ht="19.149999999999999" customHeight="1" x14ac:dyDescent="0.2">
      <c r="C69" s="2"/>
      <c r="D69" s="2"/>
      <c r="E69" s="2"/>
    </row>
    <row r="70" spans="3:5" ht="19.149999999999999" customHeight="1" x14ac:dyDescent="0.2">
      <c r="C70" s="2"/>
      <c r="D70" s="2"/>
      <c r="E70" s="2"/>
    </row>
    <row r="71" spans="3:5" ht="19.149999999999999" customHeight="1" x14ac:dyDescent="0.2">
      <c r="C71" s="2"/>
      <c r="D71" s="2"/>
      <c r="E71" s="2"/>
    </row>
    <row r="72" spans="3:5" ht="19.149999999999999" customHeight="1" x14ac:dyDescent="0.2">
      <c r="C72" s="2"/>
      <c r="D72" s="2"/>
      <c r="E72" s="2"/>
    </row>
    <row r="73" spans="3:5" ht="19.149999999999999" customHeight="1" x14ac:dyDescent="0.2">
      <c r="C73" s="2"/>
      <c r="D73" s="2"/>
      <c r="E73" s="2"/>
    </row>
    <row r="74" spans="3:5" ht="19.149999999999999" customHeight="1" x14ac:dyDescent="0.2">
      <c r="C74" s="2"/>
      <c r="D74" s="2"/>
      <c r="E74" s="2"/>
    </row>
    <row r="75" spans="3:5" ht="19.149999999999999" customHeight="1" x14ac:dyDescent="0.2">
      <c r="C75" s="2"/>
      <c r="D75" s="2"/>
      <c r="E75" s="2"/>
    </row>
    <row r="76" spans="3:5" ht="19.149999999999999" customHeight="1" x14ac:dyDescent="0.2">
      <c r="C76" s="2"/>
      <c r="D76" s="2"/>
      <c r="E76" s="2"/>
    </row>
    <row r="77" spans="3:5" ht="19.149999999999999" customHeight="1" x14ac:dyDescent="0.2">
      <c r="C77" s="2"/>
      <c r="D77" s="2"/>
      <c r="E77" s="2"/>
    </row>
    <row r="78" spans="3:5" ht="19.149999999999999" customHeight="1" x14ac:dyDescent="0.2">
      <c r="C78" s="2"/>
      <c r="D78" s="2"/>
      <c r="E78" s="2"/>
    </row>
    <row r="79" spans="3:5" ht="19.149999999999999" customHeight="1" x14ac:dyDescent="0.2">
      <c r="C79" s="2"/>
      <c r="D79" s="2"/>
      <c r="E79" s="2"/>
    </row>
    <row r="80" spans="3:5" ht="19.149999999999999" customHeight="1" x14ac:dyDescent="0.2">
      <c r="C80" s="2"/>
      <c r="D80" s="2"/>
      <c r="E80" s="2"/>
    </row>
    <row r="81" spans="3:5" ht="19.149999999999999" customHeight="1" x14ac:dyDescent="0.2">
      <c r="C81" s="2"/>
      <c r="D81" s="2"/>
      <c r="E81" s="2"/>
    </row>
    <row r="82" spans="3:5" ht="19.149999999999999" customHeight="1" x14ac:dyDescent="0.2">
      <c r="C82" s="2"/>
      <c r="D82" s="2"/>
      <c r="E82" s="2"/>
    </row>
    <row r="83" spans="3:5" ht="19.149999999999999" customHeight="1" x14ac:dyDescent="0.2">
      <c r="C83" s="2"/>
      <c r="D83" s="2"/>
      <c r="E83" s="2"/>
    </row>
    <row r="84" spans="3:5" ht="19.149999999999999" customHeight="1" x14ac:dyDescent="0.2">
      <c r="C84" s="2"/>
      <c r="D84" s="2"/>
      <c r="E84" s="2"/>
    </row>
    <row r="85" spans="3:5" ht="19.149999999999999" customHeight="1" x14ac:dyDescent="0.2">
      <c r="C85" s="2"/>
      <c r="D85" s="2"/>
      <c r="E85" s="2"/>
    </row>
    <row r="86" spans="3:5" ht="19.149999999999999" customHeight="1" x14ac:dyDescent="0.2">
      <c r="C86" s="2"/>
      <c r="D86" s="2"/>
      <c r="E86" s="2"/>
    </row>
    <row r="87" spans="3:5" ht="19.149999999999999" customHeight="1" x14ac:dyDescent="0.2">
      <c r="C87" s="2"/>
      <c r="D87" s="2"/>
      <c r="E87" s="2"/>
    </row>
    <row r="88" spans="3:5" ht="19.149999999999999" customHeight="1" x14ac:dyDescent="0.2">
      <c r="C88" s="2"/>
      <c r="D88" s="2"/>
      <c r="E88" s="2"/>
    </row>
    <row r="89" spans="3:5" ht="19.149999999999999" customHeight="1" x14ac:dyDescent="0.2">
      <c r="C89" s="2"/>
      <c r="D89" s="2"/>
      <c r="E89" s="2"/>
    </row>
    <row r="90" spans="3:5" ht="19.149999999999999" customHeight="1" x14ac:dyDescent="0.2">
      <c r="C90" s="2"/>
      <c r="D90" s="2"/>
      <c r="E90" s="2"/>
    </row>
  </sheetData>
  <mergeCells count="14">
    <mergeCell ref="C1:F1"/>
    <mergeCell ref="E12:F12"/>
    <mergeCell ref="E11:F11"/>
    <mergeCell ref="A5:F5"/>
    <mergeCell ref="A6:F6"/>
    <mergeCell ref="A7:F7"/>
    <mergeCell ref="B12:D13"/>
    <mergeCell ref="C53:D53"/>
    <mergeCell ref="C52:D52"/>
    <mergeCell ref="B14:D14"/>
    <mergeCell ref="B15:D15"/>
    <mergeCell ref="B31:D31"/>
    <mergeCell ref="B32:D32"/>
    <mergeCell ref="B33:D3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2018-11-30T07:42:48Z</dcterms:modified>
</cp:coreProperties>
</file>