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2" activeTab="2"/>
  </bookViews>
  <sheets>
    <sheet name="1 mérleg Önk." sheetId="1" r:id="rId1"/>
    <sheet name="1A Mérleg Önkorm." sheetId="2" r:id="rId2"/>
    <sheet name="1-B ÁMK" sheetId="3" r:id="rId3"/>
    <sheet name="1C -kötelező feladatok" sheetId="4" r:id="rId4"/>
    <sheet name="2- Bevételek " sheetId="5" r:id="rId5"/>
    <sheet name="2A Támogatások" sheetId="6" r:id="rId6"/>
    <sheet name="3-kiadás" sheetId="7" r:id="rId7"/>
    <sheet name="4-létszámok" sheetId="8" r:id="rId8"/>
    <sheet name="5-felhalmozás" sheetId="9" r:id="rId9"/>
    <sheet name="6-gördülő" sheetId="10" r:id="rId10"/>
    <sheet name="7-ei ütemterv" sheetId="11" r:id="rId11"/>
    <sheet name="8-kötvállalás" sheetId="12" r:id="rId12"/>
    <sheet name="9-közvetett támog" sheetId="13" r:id="rId13"/>
  </sheets>
  <externalReferences>
    <externalReference r:id="rId16"/>
  </externalReferences>
  <definedNames>
    <definedName name="Excel_BuiltIn__FilterDatabase" localSheetId="0">#REF!</definedName>
    <definedName name="Excel_BuiltIn__FilterDatabase" localSheetId="1">#REF!</definedName>
    <definedName name="Excel_BuiltIn__FilterDatabase" localSheetId="2">#REF!</definedName>
    <definedName name="Excel_BuiltIn__FilterDatabase">'4-létszámok'!$A$4:$C$10</definedName>
    <definedName name="_xlnm.Print_Titles" localSheetId="3">'1C -kötelező feladatok'!$7:$7</definedName>
    <definedName name="_xlnm.Print_Titles" localSheetId="4">'2- Bevételek '!$1:$7</definedName>
    <definedName name="_xlnm.Print_Titles" localSheetId="6">'3-kiadás'!$1:$7</definedName>
    <definedName name="_xlnm.Print_Titles" localSheetId="8">'5-felhalmozás'!$5:$7</definedName>
    <definedName name="_xlnm.Print_Area" localSheetId="0">'1 mérleg Önk.'!$A$1:$H$35</definedName>
    <definedName name="_xlnm.Print_Area" localSheetId="2">'1-B ÁMK'!$A$1:$H$28</definedName>
    <definedName name="_xlnm.Print_Area" localSheetId="3">'1C -kötelező feladatok'!$A$1:$D$393</definedName>
    <definedName name="_xlnm.Print_Area" localSheetId="6">'3-kiadás'!$A$1:$D$43</definedName>
    <definedName name="_xlnm.Print_Area" localSheetId="8">'5-felhalmozás'!$A$1:$C$19</definedName>
    <definedName name="_xlnm.Print_Area" localSheetId="9">'6-gördülő'!$A$1:$J$22</definedName>
    <definedName name="_xlnm.Print_Area" localSheetId="11">'8-kötvállalás'!$A$1:$L$14</definedName>
  </definedNames>
  <calcPr fullCalcOnLoad="1"/>
</workbook>
</file>

<file path=xl/sharedStrings.xml><?xml version="1.0" encoding="utf-8"?>
<sst xmlns="http://schemas.openxmlformats.org/spreadsheetml/2006/main" count="908" uniqueCount="444">
  <si>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</si>
  <si>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</si>
  <si>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</si>
  <si>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</si>
  <si>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</si>
  <si>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</si>
  <si>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</si>
  <si>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</si>
  <si>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</si>
  <si>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</si>
  <si>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</si>
  <si>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</si>
  <si>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</si>
  <si>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</si>
  <si>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</si>
  <si>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</si>
  <si>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</si>
  <si>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</si>
  <si>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</si>
  <si>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</si>
  <si>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</si>
  <si>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</si>
  <si>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</si>
  <si>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</si>
  <si>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</si>
  <si>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</si>
  <si>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</si>
  <si>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</si>
  <si>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</si>
  <si>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</si>
  <si>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</si>
  <si>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</si>
  <si>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</si>
  <si>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ebből nemzetiségi önkormányzat céltartaléka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</si>
  <si>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</si>
  <si>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</si>
  <si>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</si>
  <si>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</si>
  <si>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</si>
  <si>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</si>
  <si>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</si>
  <si>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</si>
  <si>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</si>
  <si>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</si>
  <si>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</si>
  <si>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</si>
  <si>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</si>
  <si>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</si>
  <si>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</si>
  <si>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</si>
  <si>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</si>
  <si>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</si>
  <si>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</si>
  <si>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</si>
  <si>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</si>
  <si>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</si>
  <si>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</si>
  <si>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</si>
  <si>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</si>
  <si>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</si>
  <si>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</si>
  <si>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</si>
  <si>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</si>
  <si>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</si>
  <si>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</si>
  <si>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</si>
  <si>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</si>
  <si>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</si>
  <si>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</si>
  <si>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</si>
  <si>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Adatok EFt-ban</t>
  </si>
  <si>
    <t>Megnevezés</t>
  </si>
  <si>
    <t>Előző évi</t>
  </si>
  <si>
    <t>Tárgy évi</t>
  </si>
  <si>
    <t>KIADÁSOK</t>
  </si>
  <si>
    <t>Működési bevételek</t>
  </si>
  <si>
    <t>Működési kiadások</t>
  </si>
  <si>
    <t>ebből</t>
  </si>
  <si>
    <t>Munkaadót terhelő járulékok és szociális hozzájárulási adó</t>
  </si>
  <si>
    <t>Kötött felhasználású normatív támogatás</t>
  </si>
  <si>
    <t>Dologi  kiadások</t>
  </si>
  <si>
    <t xml:space="preserve">Központosított előirányzat </t>
  </si>
  <si>
    <t>Ellátottak pénzbeli juttatása</t>
  </si>
  <si>
    <t>Felujitási bevételek</t>
  </si>
  <si>
    <t>Bevételek mindösszesen</t>
  </si>
  <si>
    <t>Kiadások mindösszesen</t>
  </si>
  <si>
    <t>Felhalmozási kiadások</t>
  </si>
  <si>
    <t xml:space="preserve">Felhalmozási kiadások </t>
  </si>
  <si>
    <t>GYÖNGYÖSOROSZI KÖZSÉGI ÖNKORMÁNYZAT ÉS IRÁNYÍTÁSA ALÁ TARTOZÓ KÖLTSÉGVETÉSI SZERVEK</t>
  </si>
  <si>
    <t>Cím- rend</t>
  </si>
  <si>
    <t>1.</t>
  </si>
  <si>
    <t>Önkormányzat bevételei</t>
  </si>
  <si>
    <t>Közhatalmi bevétel</t>
  </si>
  <si>
    <t>helyi iparűzési adó</t>
  </si>
  <si>
    <t>magánszemélyek kommunális adója</t>
  </si>
  <si>
    <t>talajterhelés</t>
  </si>
  <si>
    <t>gépjáműadó</t>
  </si>
  <si>
    <t>pótlék,birság</t>
  </si>
  <si>
    <t>Saját bevétel</t>
  </si>
  <si>
    <t>Államháztartáson kívülről végleges működési pénzeszk.átvét.</t>
  </si>
  <si>
    <t>Egyéb szociális támogatás</t>
  </si>
  <si>
    <t>Egyéb központi támogatás</t>
  </si>
  <si>
    <t>Pénzmaradvány működési célra</t>
  </si>
  <si>
    <t>Működési bevételek összesen</t>
  </si>
  <si>
    <t>Államháztartáson kívülről végleges felhalm.pénzeszk.átvét.</t>
  </si>
  <si>
    <t>Felhalmozási célú támogatásértékű bevételek</t>
  </si>
  <si>
    <t>Hitel felvétel</t>
  </si>
  <si>
    <t>Pénzmaradvány felhalmozásra, felújításra</t>
  </si>
  <si>
    <t>Felhalmozási bevételek összesen</t>
  </si>
  <si>
    <t>Kölcsönök</t>
  </si>
  <si>
    <t>Kölcsönök  igénybevétele</t>
  </si>
  <si>
    <t>kölcsönök visszatérülése</t>
  </si>
  <si>
    <t>Kölcsönök összesen</t>
  </si>
  <si>
    <t>3.</t>
  </si>
  <si>
    <t>Általános Művelődési Központ</t>
  </si>
  <si>
    <t>Hozam és kamatbevételek</t>
  </si>
  <si>
    <t>Irányító (felügyeleti) szervtől kapott támogatás</t>
  </si>
  <si>
    <t>BEVÉTELEK MINDÖSSZESEN</t>
  </si>
  <si>
    <t>Irányító (felügyeleti) szervtől kapott  működési támogatás</t>
  </si>
  <si>
    <t>Irányító (felügyeleti) szervtől kapott  felhalmozási támogatás</t>
  </si>
  <si>
    <t>A helyi önkormányzatok általános működésének és ágazati feladatainak támogatása</t>
  </si>
  <si>
    <t>adatok EFT-ban</t>
  </si>
  <si>
    <t>Önkormányzat kiadásai</t>
  </si>
  <si>
    <t>Irányítása (felügyelete) alá tartozó költségvetési szervnek adott támogatás</t>
  </si>
  <si>
    <t>Értékpapirokklal kapcs.kiadás</t>
  </si>
  <si>
    <t>Működési kiadások összesen</t>
  </si>
  <si>
    <t>Felújítás</t>
  </si>
  <si>
    <t>Fejlesztési célú  hitel törlesztés</t>
  </si>
  <si>
    <t>Felhalmozási kiadások összesen</t>
  </si>
  <si>
    <t>Támogatási kölcsönök nyújtása államháztartáson kívülre</t>
  </si>
  <si>
    <t>Támogatási kölcsönök nyújtása államháztartáson belülre</t>
  </si>
  <si>
    <t>Támogatási kölcsönök törlesztése államháztartáson belülre</t>
  </si>
  <si>
    <t>Támogatási kölcsönök nyújtása és törlesztése összesen</t>
  </si>
  <si>
    <t>céltartalék</t>
  </si>
  <si>
    <t>Tartalékok összesen</t>
  </si>
  <si>
    <t>2.</t>
  </si>
  <si>
    <t>KIADÁSOK MINDÖSSZESEN</t>
  </si>
  <si>
    <t>Irányítása (felügyelete) alá tartozó költségvetési szervnek adott működési támogatás</t>
  </si>
  <si>
    <t>Irányítása (felügyelete) alá tartozó költségvetési szervnek adott felhalmozási támogatás</t>
  </si>
  <si>
    <t>GYÖNGYÖSOROSZI KÖZSÉGI ÖNKORMÁNYZAT INTÉZMÉNYEINEK</t>
  </si>
  <si>
    <t>adatok fő-ben</t>
  </si>
  <si>
    <t>Cím</t>
  </si>
  <si>
    <t>Intézmény neve</t>
  </si>
  <si>
    <t>Előző évi eredeti előirányzat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</si>
  <si>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</si>
  <si>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</si>
  <si>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</si>
  <si>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</si>
  <si>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</si>
  <si>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</t>
  </si>
  <si>
    <t>ÖNKORMÁNYZAT MINDÖSSZESEN</t>
  </si>
  <si>
    <t>FELHALMOZÁSI KIADÁSAI</t>
  </si>
  <si>
    <t>I.   FEJLESZTÉSI KIADÁSOK CÉLONKÉNT</t>
  </si>
  <si>
    <t>Polgármesteri Hivatal felújítása</t>
  </si>
  <si>
    <t>I. FEJLESZTÉSI KIADÁSOK ÖSSZESEN</t>
  </si>
  <si>
    <t>GYÖNGYÖSOROSZI KÖZSÉGI ÖNKORMÁNYZAT KÖLTSÉGVETÉSÉNEK 3 ÉVES PÉNZFORGALMI MÉRLEGE</t>
  </si>
  <si>
    <t>(gördülő tervezés)</t>
  </si>
  <si>
    <t>Tárgy évi eredeti előirányzat</t>
  </si>
  <si>
    <t>2016 évi terv</t>
  </si>
  <si>
    <t>Munkaadókat terhelő járulékok szociális hozzájáulási adó</t>
  </si>
  <si>
    <t>Önkormányzatok működési jellegű költségvetési támogatása</t>
  </si>
  <si>
    <t>Felújítási kiadások összesen</t>
  </si>
  <si>
    <t>Önkormányzatok felhalmozási  jellegű költségvetési támogatása</t>
  </si>
  <si>
    <t xml:space="preserve">Felhalmozási kiadások összesen </t>
  </si>
  <si>
    <t>Értékpapírok kiadásai</t>
  </si>
  <si>
    <t>Támogatási kölcsönök visszatérülése</t>
  </si>
  <si>
    <t>Céltartalékok</t>
  </si>
  <si>
    <t>Folyó évi bevételek összesen (1+2+…+..+10)</t>
  </si>
  <si>
    <t>Folyó évi kiadások összesen (1+2+3+6+7+...+13)</t>
  </si>
  <si>
    <t>Működési hiány/hitel</t>
  </si>
  <si>
    <t>Hitelek és kölcsönök kiadásai (tőke)</t>
  </si>
  <si>
    <t>Felhalmozási hiány/hitel</t>
  </si>
  <si>
    <t>Pénzforgalom nélküli bevételek</t>
  </si>
  <si>
    <t>BEVÉTELEK ÖSSZESEN (11+12+13+14)</t>
  </si>
  <si>
    <t>KIADÁSOK ÖSSZESEN (14+15)</t>
  </si>
  <si>
    <t>ELŐIRÁNYZAT-FELHASZNÁLÁSI  ÜTEMTERVE</t>
  </si>
  <si>
    <t>ELŐIRÁNYZAT</t>
  </si>
  <si>
    <t>Mind-összesen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</si>
  <si>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</si>
  <si>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</si>
  <si>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</si>
  <si>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</si>
  <si>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</si>
  <si>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</si>
  <si>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</si>
  <si>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</si>
  <si>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</si>
  <si>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</si>
  <si>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</si>
  <si>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</si>
  <si>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</si>
  <si>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Hitelfelvétel</t>
  </si>
  <si>
    <t>Bírságok, hatósági igazgatási szolg.díja</t>
  </si>
  <si>
    <t>Felhalmozási és egyéb bevételek</t>
  </si>
  <si>
    <t>Helyi adó</t>
  </si>
  <si>
    <t>Üzemeltetési bevételek</t>
  </si>
  <si>
    <t>Normatív állami hozzájárulások</t>
  </si>
  <si>
    <t>Támogatásértékü mük.beveétel</t>
  </si>
  <si>
    <t>Pénzmaradvány igénybevétel</t>
  </si>
  <si>
    <t>Bevételek összesen</t>
  </si>
  <si>
    <t>KIADÁSI ELŐIRÁNYZATOK</t>
  </si>
  <si>
    <t>Járulékok</t>
  </si>
  <si>
    <t>Müködésicélu pénzeszköz átadások</t>
  </si>
  <si>
    <t>Ellátottak juttatásai</t>
  </si>
  <si>
    <t xml:space="preserve">Általános és céltartalék </t>
  </si>
  <si>
    <t>Kiadás összesen</t>
  </si>
  <si>
    <t>Bevételek és kiadások havi különbözete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</si>
  <si>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</si>
  <si>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</si>
  <si>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</si>
  <si>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</si>
  <si>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</si>
  <si>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Teljesítés</t>
  </si>
  <si>
    <t>Tárgy évi záró állomány</t>
  </si>
  <si>
    <t>Kötelezettségvállallás tervezett éves teljesítése évenkénti bontásban</t>
  </si>
  <si>
    <t>Tárgy év</t>
  </si>
  <si>
    <t>összesen</t>
  </si>
  <si>
    <t>I. Hitelek</t>
  </si>
  <si>
    <t>II. Lízingkötelezettségek és részletfizetések</t>
  </si>
  <si>
    <t>III. Egyéb kötelezettségvállalások</t>
  </si>
  <si>
    <t>Villamosenergia részvény</t>
  </si>
  <si>
    <t>Kötelezettségvállalások ÖSSZESEN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</si>
  <si>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</si>
  <si>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</si>
  <si>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</si>
  <si>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</si>
  <si>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Jogcím</t>
  </si>
  <si>
    <t>Mentesség</t>
  </si>
  <si>
    <t>Kedvezmény</t>
  </si>
  <si>
    <t>Közvetett támogatás összesen (EFt)</t>
  </si>
  <si>
    <t>jogcíme (jellege)</t>
  </si>
  <si>
    <t>mértéke (%)</t>
  </si>
  <si>
    <t>összege (EFt)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</si>
  <si>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</si>
  <si>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</si>
  <si>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</si>
  <si>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gépjárműadó</t>
  </si>
  <si>
    <t>gépjármű adó tv 5. §</t>
  </si>
  <si>
    <t>gépjármű adó tv 8. §</t>
  </si>
  <si>
    <t>20-30</t>
  </si>
  <si>
    <t>helyiségek, eszközök hasznosítása</t>
  </si>
  <si>
    <t>ÖSSZESEN</t>
  </si>
  <si>
    <t>Felhalmozási bevétel</t>
  </si>
  <si>
    <t>Egyéb müködési célu kiadás</t>
  </si>
  <si>
    <t>Egyéb működési célú kiadás</t>
  </si>
  <si>
    <t>Önkormányzatok müködési támogatása</t>
  </si>
  <si>
    <t>önkormányzatok müködési támogatása</t>
  </si>
  <si>
    <t>Müködési célu támogatás államháztrtáson bel.</t>
  </si>
  <si>
    <t>Egyéb müködési kiadás</t>
  </si>
  <si>
    <t>Egyéb felhalmozási célu kiadások</t>
  </si>
  <si>
    <t xml:space="preserve"> ÁMK kiadásai</t>
  </si>
  <si>
    <t>ÁMK</t>
  </si>
  <si>
    <t>GYÖNGYÖSOROSZI ÖNKORMÁNYZATÁNAK 2015. ÉVI KÖLTSÉGVETÉSI MÉRLEGE</t>
  </si>
  <si>
    <t>GYÖNGYÖSOROSZI KÖZSÉG ÖNKORMÁNYZATÁNAK  2015. ÉVI ELEMI KÖLTSÉGVETÉSE</t>
  </si>
  <si>
    <t>GYÖNGYÖSOROSZI ÁLTALÁNOS MŰVELŐDÉSI KÖZPONT 2015. ÉVI ELEMI KÖLTSÉGVETÉSE</t>
  </si>
  <si>
    <t>Működési célú támogatás államháztartáson belülről</t>
  </si>
  <si>
    <t>Közvilágítás bővítés</t>
  </si>
  <si>
    <t>Karbantartók részére eszközbeszerzés</t>
  </si>
  <si>
    <t>Fatároló építés</t>
  </si>
  <si>
    <t>Ravatalozó ajtócsere</t>
  </si>
  <si>
    <t xml:space="preserve">Orvosi rendelőbe nővértáska, hátizsák, telefonkészülék, EKG </t>
  </si>
  <si>
    <t>Konyha eszközbeszerzés</t>
  </si>
  <si>
    <t>Arany János út építése</t>
  </si>
  <si>
    <t>Közfoglalkoztatáshoz kapcsolódó ingatlanfelújítás</t>
  </si>
  <si>
    <t>Védőnő részére eszközbeszerzés</t>
  </si>
  <si>
    <t>Zöldterület-gazdálkodás</t>
  </si>
  <si>
    <t>Közvilágítás fenntartása</t>
  </si>
  <si>
    <t>Köztemető fenntartása</t>
  </si>
  <si>
    <t>Közutak fenntartása</t>
  </si>
  <si>
    <t>Egyéb önkormányzati feladatok beszámítás után</t>
  </si>
  <si>
    <t>Lakott külterület</t>
  </si>
  <si>
    <t>Helyi önkormányzatok működésének általános támogatása összesen (1…6)</t>
  </si>
  <si>
    <t>Óvodapedagógusok bértámogatása</t>
  </si>
  <si>
    <t>óvodapedagógusok nevelő munkáját segítők bértámogatása</t>
  </si>
  <si>
    <t>Óvodaműködtetési támogatás</t>
  </si>
  <si>
    <t>e Ft</t>
  </si>
  <si>
    <t>A települési önkormányzat szociális feladatainak egyéb támogatás</t>
  </si>
  <si>
    <t>Szociális étkeztetés</t>
  </si>
  <si>
    <t>Gyermekétkeztetés bértámogatása</t>
  </si>
  <si>
    <t>Gyermekétkeztetés üzemeltetési támogatása</t>
  </si>
  <si>
    <t>Települési önkormányzatok egyes köznevelési feladatainak támogatása  összesen (8…10)</t>
  </si>
  <si>
    <t>Települési önkormányzatok szociális, gyermekjóléti és gyermekétkeztetési feladatainak támogatása összesen (12…15)</t>
  </si>
  <si>
    <t>Települési önkormányzatok kulturális feladatainak támogatása</t>
  </si>
  <si>
    <t>Önkormányzatok működési támogatása összesen</t>
  </si>
  <si>
    <t xml:space="preserve">GYÖNGYÖSOROSZI KÖZSÉGI ÖNKORMÁNYZATA  2015. ÉVI </t>
  </si>
  <si>
    <t>Főkönyvi szám</t>
  </si>
  <si>
    <t>Megjegyzés</t>
  </si>
  <si>
    <t>Érték</t>
  </si>
  <si>
    <t>011130 Önkormányzati jogalkotás</t>
  </si>
  <si>
    <t>051211-Választott tisztségviselők juttatásai</t>
  </si>
  <si>
    <t>0511071-Béren kívüli juttatások</t>
  </si>
  <si>
    <t>0511101-Egyéb költségtérítések</t>
  </si>
  <si>
    <t>Személyi jellegű juttatások</t>
  </si>
  <si>
    <t>05211-Szociális hozzájárulási adó</t>
  </si>
  <si>
    <t>05271-Személyi jövedelemadó</t>
  </si>
  <si>
    <t>Munkáltatói járulékok</t>
  </si>
  <si>
    <t>05711-Ingatlanok felújítása</t>
  </si>
  <si>
    <t>05741-Felújítási célú előzetesen felszámított általános forgalmi adó</t>
  </si>
  <si>
    <t>Beruházások összesen</t>
  </si>
  <si>
    <t>013320 Köztemető fenntartás</t>
  </si>
  <si>
    <t>0531261-Midazok, amelyek nem számolhatóakn el szakmai anyagnak</t>
  </si>
  <si>
    <t>053511-Működési célú előzetesen felszámított általános forgalmi adó</t>
  </si>
  <si>
    <t>05621-Ingatlanok beszerzése, létesítése</t>
  </si>
  <si>
    <t>05671-Beruházási célú előzetesen felszámított áfa</t>
  </si>
  <si>
    <t>Kiadások összesen</t>
  </si>
  <si>
    <t>094011-Készletértékesítés ellenértéke</t>
  </si>
  <si>
    <t>094061-Kiszámlázott általános forgalmi adó</t>
  </si>
  <si>
    <t>013350 Az Önkormányzati vagyonnal való gazdálkodás</t>
  </si>
  <si>
    <t>0940211-Tárgyi eszközök bérbeadásából származó bevétel</t>
  </si>
  <si>
    <t>016080 Kiemelt rendezvények</t>
  </si>
  <si>
    <t>0512361-Reprezentáció, üzleti ajándék</t>
  </si>
  <si>
    <t xml:space="preserve">018010 Helyi önkormányzatok elszámolásai </t>
  </si>
  <si>
    <t>091111-Helyi önkormányzatok működésének általános támogatása</t>
  </si>
  <si>
    <t>091121-Települési önkormányzatok egyes köznevelési feladatainak támogatása</t>
  </si>
  <si>
    <t>091131-Települési önkormányzatok szociális, gyermekjóléti és gyermekétkeztetési feladatainak támogatása</t>
  </si>
  <si>
    <t>091141-Települési önkormányzatok kulturális feladatainak támogatása</t>
  </si>
  <si>
    <t>Támogatások összesen</t>
  </si>
  <si>
    <t>093431-Magánszemélyek kommunális adója</t>
  </si>
  <si>
    <t>0935111-Állandó jelleggel végzett iparűzési tevékenység után fizetett helyi adó</t>
  </si>
  <si>
    <t>0935411-Belföldi gépjárművek adójának  a helyi önkormányzatot megillető része</t>
  </si>
  <si>
    <t>0935521-Talajterhelési díj</t>
  </si>
  <si>
    <t>Adóbevételek összesen</t>
  </si>
  <si>
    <t>05506071-Egyéb működési célú támogatások államháztartáson belülre-helyi önkormányzatok és költségvetési szerveik Közös Hivatal támogatása</t>
  </si>
  <si>
    <t>059151-Központi, irányító szervi támogatás folyósítása</t>
  </si>
  <si>
    <t>Finanszírozási kiadások összesen</t>
  </si>
  <si>
    <t xml:space="preserve">041233 Közfoglalkoztatás </t>
  </si>
  <si>
    <t>0511011-Törvény szerinti illetmények, munkabérek</t>
  </si>
  <si>
    <t>0531241-Munka és védőruha</t>
  </si>
  <si>
    <t>053111-Szakmai anyagok beszerzése</t>
  </si>
  <si>
    <t>053121-Üzemeltetési anyagok beszerzése</t>
  </si>
  <si>
    <t>05671-Beruházási célú előzetesen felszámított általános forgalmi adó</t>
  </si>
  <si>
    <t>09161-Egyéb működési célú támogatások bevételei államháztartáson belülről</t>
  </si>
  <si>
    <t>042180 Állategészségügy</t>
  </si>
  <si>
    <t>053361-Szakmai tevékenységet segítő szolgáltatások</t>
  </si>
  <si>
    <t>045160 Közutak üzemeltetése</t>
  </si>
  <si>
    <t>053341-Karbantartási, kisjavítási szolgáltatások</t>
  </si>
  <si>
    <t>053511-Működési célú előzetesen felszámított áfa</t>
  </si>
  <si>
    <t>064010 Közvilágítás</t>
  </si>
  <si>
    <t>0533111-Villamos energia</t>
  </si>
  <si>
    <t>05641-Egyéb tárgyi eszközök beszerzése, létesítése</t>
  </si>
  <si>
    <t>06610 Zöldterület gazdálkodás</t>
  </si>
  <si>
    <t>0531231-Hajtó és kenőanyag</t>
  </si>
  <si>
    <t>066020 Községgazdálkodás</t>
  </si>
  <si>
    <t>051221-Munkavégzésre irányuló egyéb jogviszonyban nem saját foglalkoztatottnak fizetett juttatások</t>
  </si>
  <si>
    <t>0521-Munkaadókat terhelő járulékok és szociális hozzájárulási adó</t>
  </si>
  <si>
    <t>053521-Fizetendő általános forgalmi adó</t>
  </si>
  <si>
    <t>053551-Egyéb dologi kiadások</t>
  </si>
  <si>
    <t>0533121-Gázdíj</t>
  </si>
  <si>
    <t>0533131-Víz- és csatornadíj</t>
  </si>
  <si>
    <t>0532211-Telefonszámla</t>
  </si>
  <si>
    <t>053351-Közvetített szolgáltatások</t>
  </si>
  <si>
    <t>094031-Közvetített szolgáltatások ellenértéke</t>
  </si>
  <si>
    <t>Bevételek öszesen</t>
  </si>
  <si>
    <t>072111 Háziorvosi ellátás</t>
  </si>
  <si>
    <t>0511081-Ruházati költségtérítés</t>
  </si>
  <si>
    <t>0511091-Közlekedési költségtérítés</t>
  </si>
  <si>
    <t>05110411-Helyettesítés</t>
  </si>
  <si>
    <t>0511061-Jubileumi jutalom</t>
  </si>
  <si>
    <t>053371-Egyéb szolgáltatások</t>
  </si>
  <si>
    <t>0531221-Irodaszer</t>
  </si>
  <si>
    <t>0531261-Midazok, amelyek nem szakmai anyagok</t>
  </si>
  <si>
    <t>0534111-Foglalkoztatottak kiküldetései</t>
  </si>
  <si>
    <t>094101-Egyéb működési bevételek</t>
  </si>
  <si>
    <t>Bevételek</t>
  </si>
  <si>
    <t>072112 Háziorvosi ügyeleti ellátás</t>
  </si>
  <si>
    <t>055061-Egyéb működési célú támogatások államháztartáson belülre tb ellátás</t>
  </si>
  <si>
    <t>072311 Fogorvosi alapellátás</t>
  </si>
  <si>
    <t>055061-Egyéb működési célú támogatások államháztartáson belülre</t>
  </si>
  <si>
    <t>074031 Család és nővédelmi eü gondozás</t>
  </si>
  <si>
    <t>Személyi jellegű kiadások</t>
  </si>
  <si>
    <t>074032 Ifjúság-eü gondozás</t>
  </si>
  <si>
    <t>05110111-Köztisztviselők,közalkalmazottak bére</t>
  </si>
  <si>
    <t>082091  IKSZT</t>
  </si>
  <si>
    <t>053221-Egyéb kommunikációs szolgáltatások</t>
  </si>
  <si>
    <t>053411-Kiküldetések kiadásai</t>
  </si>
  <si>
    <t>053421-Reklám- és propagandakiadások</t>
  </si>
  <si>
    <t>082092 Művelődési tevékenység</t>
  </si>
  <si>
    <t>Dologi kiadások összesen</t>
  </si>
  <si>
    <t>084031  Civil szervezetek támogatása</t>
  </si>
  <si>
    <t>055111-Egyéb működési célú támogatások államháztartáson kívülre</t>
  </si>
  <si>
    <t>0914071-Működési célú visszatérítendő támogatások, kölcsönök visszatérülése államháztartáson belülről-helyi önkormányzatok és költségvetési szerveik</t>
  </si>
  <si>
    <t>096020 Gyermekétkeztetés</t>
  </si>
  <si>
    <t>053321-Vásárolt élelmezés</t>
  </si>
  <si>
    <t>101150 Betegséggel kapcsolatos ellátások</t>
  </si>
  <si>
    <t>054421-Helyi megállapítású közgyógyellátás</t>
  </si>
  <si>
    <t>0916021-Egyéb működési célú támogatások bevételei államháztartáson belülről-központi kezelésű előirányzatok</t>
  </si>
  <si>
    <t>Bevétel összesen</t>
  </si>
  <si>
    <t>104051Gyermekvédelmi pénzbeli ellátás</t>
  </si>
  <si>
    <t>054231-Óvodáztatási támogatás Gyvt. 20/C</t>
  </si>
  <si>
    <t>105010 Munkanélküli aktív korúak ellátása</t>
  </si>
  <si>
    <t>054511-Foglalkoztatást helyettesítő támogatás</t>
  </si>
  <si>
    <t xml:space="preserve">054841-Rendszeres szociális segély Szoc tv. 37/1/a-b    </t>
  </si>
  <si>
    <t>106020 Lakásfenntartással kapcsolatos ellátások</t>
  </si>
  <si>
    <t xml:space="preserve">054641-Lakásfenntartási támogatás Szoc.tv 38/1/a,b    </t>
  </si>
  <si>
    <t>059141-Államháztartáson belüli megelőlegezések visszafizetése</t>
  </si>
  <si>
    <t>107051 Szociális étkezések</t>
  </si>
  <si>
    <t>Dologi kiadás összesen</t>
  </si>
  <si>
    <t>094051-Ellátási díjak</t>
  </si>
  <si>
    <t>107060 Egyéb szociális ellátás</t>
  </si>
  <si>
    <t>054831-Egyéb, az Önkormányzat rendeletében megállapított juttatás</t>
  </si>
  <si>
    <t>Tartalékok</t>
  </si>
  <si>
    <t>055121-Tartalékok</t>
  </si>
  <si>
    <t>0981311-Előző év költségvetési maradványának igénybevétele</t>
  </si>
  <si>
    <t>082042 Könyvtári állomány gyarapítása</t>
  </si>
  <si>
    <t>Személyi jellegű juttatások összesen</t>
  </si>
  <si>
    <t>Munkáltatói járulékok összesen</t>
  </si>
  <si>
    <t xml:space="preserve">091110 Óvodaműködtetés </t>
  </si>
  <si>
    <t>0533711-Postaköltség</t>
  </si>
  <si>
    <t xml:space="preserve">091120 SNI Gyerekek </t>
  </si>
  <si>
    <t>0533791-Más egyéb szolgáltatások</t>
  </si>
  <si>
    <t xml:space="preserve">096010 Konyha kiadásai </t>
  </si>
  <si>
    <t>0521-Munkaadókat terhelő járulékok</t>
  </si>
  <si>
    <t>0531211-Élelmiszer</t>
  </si>
  <si>
    <t>018030 Támogatási célú finanszírozási műveletek</t>
  </si>
  <si>
    <t>098161-Központi, irányító szervi támogatás</t>
  </si>
  <si>
    <t>1/C. melléklet az 1/2015. (II. 25.) önkormányzati rendelethez</t>
  </si>
  <si>
    <t>I. Kötelező feladatok</t>
  </si>
  <si>
    <t>GYÖNGYÖSOROSZI KÖZSÉGI ÖNKORMÁNYZAT IRÁNYÍTÁSA ALÁ TARTOZÓ KÖLTSÉGVETÉSI SZERVEK  2015. ÉVI BEVÉTELEI ÉS KIADÁSAI AZ ÖNKORMÁNYZAT KÖTELEZŐ ÉS SZABADON VÁLLALT FELADATAINAK BONTÁSÁBAN</t>
  </si>
  <si>
    <t xml:space="preserve">2015. ÉVI BEVÉTELEI </t>
  </si>
  <si>
    <t>2. melléklet az 1/2015. (II. 25.) önkormányzati rendelethez</t>
  </si>
  <si>
    <t>2/A melléklet az 1/2015. (II. 25.) önkormányzati rendelethez</t>
  </si>
  <si>
    <t>2015. ÉVI KIADÁSAI ELŐIRÁNYZAT CSOPORTOK ÉS KIEMELT ELŐIRÁNYZATOK SZERINT</t>
  </si>
  <si>
    <t>3. melléklet az 1/2015. (II. 25.) önkormányzati rendelethez</t>
  </si>
  <si>
    <t>5. melléklet az 1/2015. (II. 25.) önkormányzati rendelethez</t>
  </si>
  <si>
    <t>2015. ÉVI LÉTSZÁM-ELŐIRÁNYZATAI</t>
  </si>
  <si>
    <t>4. melléklet az 1/2015. (II. 25.) önkormányzati rendelethez</t>
  </si>
  <si>
    <t>2017 évi terv</t>
  </si>
  <si>
    <t>6. melléklet az 1/2015. (II. 25.) önkormányzati rendelethez</t>
  </si>
  <si>
    <t>7. melléklet az 1/2015. (II. 25.) önkormányzati rendelethez</t>
  </si>
  <si>
    <t>+</t>
  </si>
  <si>
    <t>8. melléklet az 1/2015. (II. 25.) önkormányzati rendelethez</t>
  </si>
  <si>
    <t>2015. ÉVBEN NYÚJTOTT KÖZVETETT TÁMOGATÁSOK</t>
  </si>
  <si>
    <t>9. melléklet az 1/2015. (II. 25.) önkormányzati rendelethez</t>
  </si>
  <si>
    <t>1./A melléklet a 9/2015. (X.6.) önkormányzati rendelethez
 1/A. melléklet az 1/2015. (II.25.) önkormányzati rendelethez</t>
  </si>
  <si>
    <t>módositott</t>
  </si>
  <si>
    <t>Működési célru támogatás államháztartáson belülről</t>
  </si>
  <si>
    <t>(GYÖNGYÖSOROSZI ÖNKORMÁNYZATÁNAK 2015. I. FÉLÉVI KÖLTSÉGVETÉSI ELŐIRÁNYZATA)</t>
  </si>
  <si>
    <t>1./B. melléklet a 9/2015. (X.6.) önkormányzati rendelethez
1/B. melléklet az 1/2015. (II.25.) önkormányzati rendelethez</t>
  </si>
  <si>
    <t>módositott előirányzat</t>
  </si>
  <si>
    <t>(Általános Müvelődési Központ 2015. I. félévi  költségvetési előirányzata)</t>
  </si>
  <si>
    <t>1. melléklet a 9/2015. (X.6.) önkormányzati rendelethez
1. melléklet az 1/2015. (II.25.) önkormányzati rendelethez</t>
  </si>
  <si>
    <t xml:space="preserve">módosított előir. </t>
  </si>
  <si>
    <t>Tartalék</t>
  </si>
  <si>
    <t>(GYÖNGYÖSOROSZI KÖZSÉGI ÖNKORMÁNYZAT  2015. I. FÉLÉVI KÖLTSÉGVETÉSI ELŐIRÁNYZATA)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</si>
</sst>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  <numFmt numFmtId="166" formatCode="#,##0\ [$Ft-40E]"/>
    <numFmt numFmtId="167" formatCode="#,##0.00\ [$Ft-40E]"/>
  </numFmts>
  <fonts count="90">
    <font>
      <sz val="12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Times New Roman CE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Times New Roman CE"/>
      <family val="1"/>
    </font>
    <font>
      <sz val="9"/>
      <color indexed="63"/>
      <name val="Times New Roman"/>
      <family val="0"/>
    </font>
    <font>
      <b/>
      <sz val="10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63"/>
      <name val="Times New Roman"/>
      <family val="1"/>
    </font>
    <font>
      <sz val="14"/>
      <color indexed="17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 tint="0.15000000596046448"/>
      <name val="Times New Roman"/>
      <family val="1"/>
    </font>
    <font>
      <sz val="12"/>
      <color rgb="FFFF0000"/>
      <name val="Times New Roman"/>
      <family val="1"/>
    </font>
    <font>
      <sz val="14"/>
      <color theme="1" tint="0.34999001026153564"/>
      <name val="Times New Roman"/>
      <family val="1"/>
    </font>
    <font>
      <sz val="14"/>
      <color theme="1" tint="0.24998000264167786"/>
      <name val="Times New Roman"/>
      <family val="1"/>
    </font>
    <font>
      <b/>
      <sz val="14"/>
      <color theme="1" tint="0.1500000059604644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 style="thin"/>
      <bottom style="medium">
        <color indexed="8"/>
      </bottom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</borders>
  <cellStyleXfs count="74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3" fontId="0" fillId="0" borderId="0">
      <alignment vertical="center"/>
      <protection/>
    </xf>
    <xf numFmtId="0" fontId="80" fillId="0" borderId="0" applyNumberFormat="0" applyFill="0" applyBorder="0" applyAlignment="0" applyProtection="0"/>
    <xf numFmtId="3" fontId="2" fillId="0" borderId="0">
      <alignment vertical="center"/>
      <protection/>
    </xf>
    <xf numFmtId="3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3" fontId="0" fillId="0" borderId="0">
      <alignment vertical="center"/>
      <protection/>
    </xf>
    <xf numFmtId="0" fontId="8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0" fillId="0" borderId="0">
      <alignment vertical="center"/>
      <protection/>
    </xf>
    <xf numFmtId="0" fontId="84" fillId="30" borderId="1" applyNumberFormat="0" applyAlignment="0" applyProtection="0"/>
    <xf numFmtId="9" fontId="1" fillId="0" borderId="0" applyFill="0" applyBorder="0" applyAlignment="0" applyProtection="0"/>
  </cellStyleXfs>
  <cellXfs count="701">
    <xf numFmtId="3" fontId="0" fillId="0" borderId="0" xfId="0" applyAlignment="1">
      <alignment vertical="center"/>
    </xf>
    <xf numFmtId="3" fontId="6" fillId="0" borderId="10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/>
      <protection/>
    </xf>
    <xf numFmtId="3" fontId="5" fillId="0" borderId="12" xfId="53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 wrapText="1"/>
      <protection/>
    </xf>
    <xf numFmtId="3" fontId="5" fillId="0" borderId="14" xfId="53" applyFont="1" applyFill="1" applyBorder="1" applyAlignment="1">
      <alignment vertical="center" wrapText="1"/>
      <protection/>
    </xf>
    <xf numFmtId="3" fontId="6" fillId="0" borderId="15" xfId="53" applyNumberFormat="1" applyFont="1" applyFill="1" applyBorder="1" applyAlignment="1">
      <alignment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6" fillId="0" borderId="16" xfId="53" applyNumberFormat="1" applyFont="1" applyFill="1" applyBorder="1" applyAlignment="1">
      <alignment vertical="center"/>
      <protection/>
    </xf>
    <xf numFmtId="3" fontId="6" fillId="0" borderId="17" xfId="53" applyNumberFormat="1" applyFont="1" applyFill="1" applyBorder="1" applyAlignment="1">
      <alignment vertical="center"/>
      <protection/>
    </xf>
    <xf numFmtId="3" fontId="10" fillId="0" borderId="18" xfId="53" applyFont="1" applyFill="1" applyBorder="1" applyAlignment="1">
      <alignment horizontal="center" vertical="center" wrapText="1"/>
      <protection/>
    </xf>
    <xf numFmtId="3" fontId="10" fillId="0" borderId="19" xfId="53" applyFont="1" applyFill="1" applyBorder="1" applyAlignment="1">
      <alignment vertical="center" wrapText="1"/>
      <protection/>
    </xf>
    <xf numFmtId="3" fontId="7" fillId="0" borderId="20" xfId="53" applyNumberFormat="1" applyFont="1" applyFill="1" applyBorder="1" applyAlignment="1">
      <alignment vertical="center"/>
      <protection/>
    </xf>
    <xf numFmtId="3" fontId="5" fillId="0" borderId="18" xfId="53" applyNumberFormat="1" applyFont="1" applyFill="1" applyBorder="1" applyAlignment="1">
      <alignment horizontal="center" vertical="center"/>
      <protection/>
    </xf>
    <xf numFmtId="3" fontId="5" fillId="0" borderId="21" xfId="53" applyFont="1" applyFill="1" applyBorder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3" fontId="10" fillId="0" borderId="22" xfId="53" applyFont="1" applyFill="1" applyBorder="1" applyAlignment="1">
      <alignment horizontal="center" vertical="center" wrapText="1"/>
      <protection/>
    </xf>
    <xf numFmtId="3" fontId="10" fillId="0" borderId="23" xfId="53" applyFont="1" applyFill="1" applyBorder="1" applyAlignment="1">
      <alignment vertical="center" wrapText="1"/>
      <protection/>
    </xf>
    <xf numFmtId="3" fontId="7" fillId="0" borderId="24" xfId="53" applyNumberFormat="1" applyFont="1" applyFill="1" applyBorder="1" applyAlignment="1">
      <alignment vertical="center"/>
      <protection/>
    </xf>
    <xf numFmtId="3" fontId="10" fillId="0" borderId="22" xfId="53" applyNumberFormat="1" applyFont="1" applyFill="1" applyBorder="1" applyAlignment="1">
      <alignment horizontal="center" vertical="center"/>
      <protection/>
    </xf>
    <xf numFmtId="3" fontId="7" fillId="0" borderId="25" xfId="53" applyNumberFormat="1" applyFont="1" applyFill="1" applyBorder="1" applyAlignment="1">
      <alignment vertical="center"/>
      <protection/>
    </xf>
    <xf numFmtId="3" fontId="7" fillId="0" borderId="26" xfId="53" applyNumberFormat="1" applyFont="1" applyFill="1" applyBorder="1" applyAlignment="1">
      <alignment vertical="center"/>
      <protection/>
    </xf>
    <xf numFmtId="3" fontId="5" fillId="0" borderId="11" xfId="53" applyNumberFormat="1" applyFont="1" applyFill="1" applyBorder="1" applyAlignment="1">
      <alignment horizontal="center" vertical="center"/>
      <protection/>
    </xf>
    <xf numFmtId="3" fontId="6" fillId="0" borderId="27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vertical="center"/>
      <protection/>
    </xf>
    <xf numFmtId="3" fontId="7" fillId="0" borderId="29" xfId="53" applyNumberFormat="1" applyFont="1" applyFill="1" applyBorder="1" applyAlignment="1">
      <alignment vertical="center"/>
      <protection/>
    </xf>
    <xf numFmtId="3" fontId="10" fillId="0" borderId="30" xfId="53" applyNumberFormat="1" applyFont="1" applyFill="1" applyBorder="1" applyAlignment="1">
      <alignment horizontal="center" vertical="center"/>
      <protection/>
    </xf>
    <xf numFmtId="3" fontId="10" fillId="0" borderId="31" xfId="53" applyFont="1" applyFill="1" applyBorder="1" applyAlignment="1">
      <alignment vertical="center" wrapText="1"/>
      <protection/>
    </xf>
    <xf numFmtId="3" fontId="7" fillId="0" borderId="32" xfId="53" applyNumberFormat="1" applyFont="1" applyFill="1" applyBorder="1" applyAlignment="1">
      <alignment vertical="center"/>
      <protection/>
    </xf>
    <xf numFmtId="3" fontId="5" fillId="0" borderId="33" xfId="53" applyNumberFormat="1" applyFont="1" applyFill="1" applyBorder="1" applyAlignment="1">
      <alignment horizontal="center" vertical="center"/>
      <protection/>
    </xf>
    <xf numFmtId="3" fontId="5" fillId="0" borderId="34" xfId="53" applyFont="1" applyFill="1" applyBorder="1" applyAlignment="1">
      <alignment vertical="center" wrapText="1"/>
      <protection/>
    </xf>
    <xf numFmtId="3" fontId="14" fillId="0" borderId="14" xfId="53" applyFont="1" applyFill="1" applyBorder="1" applyAlignment="1">
      <alignment vertical="center" wrapText="1"/>
      <protection/>
    </xf>
    <xf numFmtId="3" fontId="10" fillId="0" borderId="35" xfId="53" applyFont="1" applyFill="1" applyBorder="1" applyAlignment="1">
      <alignment horizontal="center" vertical="center" wrapText="1"/>
      <protection/>
    </xf>
    <xf numFmtId="3" fontId="10" fillId="0" borderId="36" xfId="53" applyFont="1" applyFill="1" applyBorder="1" applyAlignment="1">
      <alignment vertical="center" wrapText="1"/>
      <protection/>
    </xf>
    <xf numFmtId="3" fontId="7" fillId="0" borderId="37" xfId="53" applyNumberFormat="1" applyFont="1" applyFill="1" applyBorder="1" applyAlignment="1">
      <alignment vertical="center"/>
      <protection/>
    </xf>
    <xf numFmtId="3" fontId="10" fillId="0" borderId="35" xfId="53" applyNumberFormat="1" applyFont="1" applyFill="1" applyBorder="1" applyAlignment="1">
      <alignment horizontal="center" vertical="center"/>
      <protection/>
    </xf>
    <xf numFmtId="3" fontId="7" fillId="0" borderId="38" xfId="53" applyNumberFormat="1" applyFont="1" applyFill="1" applyBorder="1" applyAlignment="1">
      <alignment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40" xfId="53" applyFont="1" applyFill="1" applyBorder="1" applyAlignment="1">
      <alignment horizontal="left" vertical="center" wrapText="1"/>
      <protection/>
    </xf>
    <xf numFmtId="3" fontId="7" fillId="0" borderId="41" xfId="53" applyNumberFormat="1" applyFont="1" applyFill="1" applyBorder="1" applyAlignment="1">
      <alignment vertical="center"/>
      <protection/>
    </xf>
    <xf numFmtId="3" fontId="10" fillId="0" borderId="39" xfId="53" applyNumberFormat="1" applyFont="1" applyFill="1" applyBorder="1" applyAlignment="1">
      <alignment horizontal="center" vertical="center"/>
      <protection/>
    </xf>
    <xf numFmtId="3" fontId="10" fillId="0" borderId="40" xfId="53" applyFont="1" applyFill="1" applyBorder="1" applyAlignment="1">
      <alignment vertical="center" wrapText="1"/>
      <protection/>
    </xf>
    <xf numFmtId="3" fontId="7" fillId="0" borderId="42" xfId="53" applyNumberFormat="1" applyFont="1" applyFill="1" applyBorder="1" applyAlignment="1">
      <alignment vertical="center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43" xfId="53" applyFont="1" applyFill="1" applyBorder="1" applyAlignment="1">
      <alignment vertical="center" wrapText="1"/>
      <protection/>
    </xf>
    <xf numFmtId="3" fontId="6" fillId="0" borderId="44" xfId="53" applyNumberFormat="1" applyFont="1" applyFill="1" applyBorder="1" applyAlignment="1">
      <alignment vertical="center"/>
      <protection/>
    </xf>
    <xf numFmtId="49" fontId="14" fillId="0" borderId="36" xfId="53" applyNumberFormat="1" applyFont="1" applyFill="1" applyBorder="1" applyAlignment="1">
      <alignment vertical="center" wrapText="1"/>
      <protection/>
    </xf>
    <xf numFmtId="3" fontId="15" fillId="0" borderId="45" xfId="53" applyNumberFormat="1" applyFont="1" applyFill="1" applyBorder="1" applyAlignment="1">
      <alignment vertical="center"/>
      <protection/>
    </xf>
    <xf numFmtId="3" fontId="5" fillId="0" borderId="18" xfId="53" applyFont="1" applyFill="1" applyBorder="1" applyAlignment="1">
      <alignment horizontal="center" vertical="center" wrapText="1"/>
      <protection/>
    </xf>
    <xf numFmtId="3" fontId="5" fillId="0" borderId="19" xfId="53" applyFont="1" applyFill="1" applyBorder="1" applyAlignment="1">
      <alignment vertical="center" wrapText="1"/>
      <protection/>
    </xf>
    <xf numFmtId="3" fontId="6" fillId="0" borderId="46" xfId="53" applyNumberFormat="1" applyFont="1" applyFill="1" applyBorder="1" applyAlignment="1">
      <alignment vertical="center"/>
      <protection/>
    </xf>
    <xf numFmtId="3" fontId="10" fillId="0" borderId="47" xfId="53" applyFont="1" applyFill="1" applyBorder="1" applyAlignment="1">
      <alignment horizontal="center" vertical="center" wrapText="1"/>
      <protection/>
    </xf>
    <xf numFmtId="3" fontId="10" fillId="0" borderId="48" xfId="53" applyFont="1" applyFill="1" applyBorder="1" applyAlignment="1">
      <alignment vertical="center" wrapText="1"/>
      <protection/>
    </xf>
    <xf numFmtId="3" fontId="7" fillId="0" borderId="49" xfId="53" applyNumberFormat="1" applyFont="1" applyFill="1" applyBorder="1" applyAlignment="1">
      <alignment vertical="center"/>
      <protection/>
    </xf>
    <xf numFmtId="3" fontId="5" fillId="0" borderId="50" xfId="53" applyFont="1" applyFill="1" applyBorder="1" applyAlignment="1">
      <alignment vertical="center" wrapText="1"/>
      <protection/>
    </xf>
    <xf numFmtId="3" fontId="5" fillId="0" borderId="47" xfId="53" applyFont="1" applyFill="1" applyBorder="1" applyAlignment="1">
      <alignment horizontal="center" vertical="center" wrapText="1"/>
      <protection/>
    </xf>
    <xf numFmtId="3" fontId="5" fillId="0" borderId="48" xfId="53" applyFont="1" applyFill="1" applyBorder="1" applyAlignment="1">
      <alignment vertical="center" wrapText="1"/>
      <protection/>
    </xf>
    <xf numFmtId="3" fontId="7" fillId="0" borderId="51" xfId="53" applyNumberFormat="1" applyFont="1" applyFill="1" applyBorder="1" applyAlignment="1">
      <alignment vertical="center"/>
      <protection/>
    </xf>
    <xf numFmtId="3" fontId="7" fillId="0" borderId="52" xfId="53" applyNumberFormat="1" applyFont="1" applyFill="1" applyBorder="1" applyAlignment="1">
      <alignment vertical="center"/>
      <protection/>
    </xf>
    <xf numFmtId="3" fontId="5" fillId="0" borderId="36" xfId="53" applyFont="1" applyFill="1" applyBorder="1" applyAlignment="1">
      <alignment vertical="center" wrapText="1"/>
      <protection/>
    </xf>
    <xf numFmtId="3" fontId="7" fillId="0" borderId="53" xfId="53" applyNumberFormat="1" applyFont="1" applyFill="1" applyBorder="1" applyAlignment="1">
      <alignment vertical="center"/>
      <protection/>
    </xf>
    <xf numFmtId="3" fontId="6" fillId="0" borderId="54" xfId="53" applyNumberFormat="1" applyFont="1" applyFill="1" applyBorder="1" applyAlignment="1">
      <alignment vertical="center"/>
      <protection/>
    </xf>
    <xf numFmtId="3" fontId="5" fillId="0" borderId="55" xfId="53" applyFont="1" applyFill="1" applyBorder="1" applyAlignment="1">
      <alignment vertical="center" wrapText="1"/>
      <protection/>
    </xf>
    <xf numFmtId="3" fontId="10" fillId="0" borderId="56" xfId="53" applyFont="1" applyFill="1" applyBorder="1" applyAlignment="1">
      <alignment horizontal="center" vertical="center" wrapText="1"/>
      <protection/>
    </xf>
    <xf numFmtId="3" fontId="10" fillId="0" borderId="57" xfId="53" applyFont="1" applyFill="1" applyBorder="1" applyAlignment="1">
      <alignment vertical="center" wrapText="1"/>
      <protection/>
    </xf>
    <xf numFmtId="3" fontId="6" fillId="0" borderId="58" xfId="53" applyNumberFormat="1" applyFont="1" applyFill="1" applyBorder="1" applyAlignment="1">
      <alignment vertical="center"/>
      <protection/>
    </xf>
    <xf numFmtId="3" fontId="5" fillId="0" borderId="22" xfId="53" applyFont="1" applyFill="1" applyBorder="1" applyAlignment="1">
      <alignment horizontal="center" vertical="center" wrapText="1"/>
      <protection/>
    </xf>
    <xf numFmtId="3" fontId="5" fillId="0" borderId="23" xfId="53" applyFont="1" applyFill="1" applyBorder="1" applyAlignment="1">
      <alignment vertical="center" wrapText="1"/>
      <protection/>
    </xf>
    <xf numFmtId="3" fontId="7" fillId="0" borderId="59" xfId="53" applyNumberFormat="1" applyFont="1" applyFill="1" applyBorder="1" applyAlignment="1">
      <alignment vertical="center"/>
      <protection/>
    </xf>
    <xf numFmtId="3" fontId="7" fillId="0" borderId="60" xfId="53" applyNumberFormat="1" applyFont="1" applyFill="1" applyBorder="1" applyAlignment="1">
      <alignment vertical="center"/>
      <protection/>
    </xf>
    <xf numFmtId="3" fontId="10" fillId="0" borderId="61" xfId="53" applyFont="1" applyFill="1" applyBorder="1" applyAlignment="1">
      <alignment vertical="center" wrapText="1"/>
      <protection/>
    </xf>
    <xf numFmtId="0" fontId="6" fillId="0" borderId="62" xfId="61" applyFont="1" applyFill="1" applyBorder="1" applyAlignment="1">
      <alignment vertical="center"/>
      <protection/>
    </xf>
    <xf numFmtId="3" fontId="6" fillId="0" borderId="63" xfId="53" applyNumberFormat="1" applyFont="1" applyFill="1" applyBorder="1" applyAlignment="1">
      <alignment vertical="center"/>
      <protection/>
    </xf>
    <xf numFmtId="3" fontId="6" fillId="0" borderId="64" xfId="53" applyNumberFormat="1" applyFont="1" applyFill="1" applyBorder="1" applyAlignment="1">
      <alignment vertical="center"/>
      <protection/>
    </xf>
    <xf numFmtId="3" fontId="5" fillId="0" borderId="0" xfId="0" applyFont="1" applyFill="1" applyBorder="1" applyAlignment="1">
      <alignment vertical="center"/>
    </xf>
    <xf numFmtId="49" fontId="10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3" fontId="6" fillId="0" borderId="0" xfId="62" applyNumberFormat="1" applyFont="1" applyFill="1" applyAlignment="1">
      <alignment vertical="center"/>
      <protection/>
    </xf>
    <xf numFmtId="0" fontId="10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8" fillId="0" borderId="0" xfId="62" applyFont="1" applyFill="1" applyBorder="1" applyAlignment="1">
      <alignment vertical="center"/>
      <protection/>
    </xf>
    <xf numFmtId="0" fontId="19" fillId="0" borderId="0" xfId="62" applyFont="1" applyFill="1" applyAlignment="1">
      <alignment horizontal="center" vertical="center"/>
      <protection/>
    </xf>
    <xf numFmtId="3" fontId="12" fillId="0" borderId="0" xfId="56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3" fontId="6" fillId="0" borderId="65" xfId="62" applyNumberFormat="1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3" fontId="6" fillId="0" borderId="66" xfId="62" applyNumberFormat="1" applyFont="1" applyFill="1" applyBorder="1" applyAlignment="1">
      <alignment vertical="center"/>
      <protection/>
    </xf>
    <xf numFmtId="49" fontId="10" fillId="0" borderId="67" xfId="62" applyNumberFormat="1" applyFont="1" applyFill="1" applyBorder="1" applyAlignment="1">
      <alignment vertical="center" textRotation="90" wrapText="1"/>
      <protection/>
    </xf>
    <xf numFmtId="0" fontId="5" fillId="0" borderId="68" xfId="62" applyFont="1" applyFill="1" applyBorder="1" applyAlignment="1">
      <alignment vertical="center"/>
      <protection/>
    </xf>
    <xf numFmtId="3" fontId="6" fillId="0" borderId="58" xfId="62" applyNumberFormat="1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16" xfId="62" applyFont="1" applyFill="1" applyBorder="1" applyAlignment="1">
      <alignment vertical="center"/>
      <protection/>
    </xf>
    <xf numFmtId="3" fontId="7" fillId="0" borderId="58" xfId="62" applyNumberFormat="1" applyFont="1" applyFill="1" applyBorder="1" applyAlignment="1">
      <alignment vertical="center"/>
      <protection/>
    </xf>
    <xf numFmtId="3" fontId="7" fillId="0" borderId="69" xfId="62" applyNumberFormat="1" applyFont="1" applyFill="1" applyBorder="1" applyAlignment="1">
      <alignment vertical="center"/>
      <protection/>
    </xf>
    <xf numFmtId="3" fontId="5" fillId="0" borderId="68" xfId="62" applyNumberFormat="1" applyFont="1" applyFill="1" applyBorder="1" applyAlignment="1">
      <alignment vertical="center"/>
      <protection/>
    </xf>
    <xf numFmtId="0" fontId="10" fillId="0" borderId="68" xfId="62" applyFont="1" applyFill="1" applyBorder="1" applyAlignment="1">
      <alignment vertical="center"/>
      <protection/>
    </xf>
    <xf numFmtId="3" fontId="10" fillId="0" borderId="68" xfId="62" applyNumberFormat="1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3" fontId="6" fillId="0" borderId="69" xfId="62" applyNumberFormat="1" applyFont="1" applyFill="1" applyBorder="1" applyAlignment="1">
      <alignment vertical="center"/>
      <protection/>
    </xf>
    <xf numFmtId="3" fontId="7" fillId="0" borderId="29" xfId="62" applyNumberFormat="1" applyFont="1" applyFill="1" applyBorder="1" applyAlignment="1">
      <alignment vertical="center"/>
      <protection/>
    </xf>
    <xf numFmtId="3" fontId="7" fillId="0" borderId="27" xfId="62" applyNumberFormat="1" applyFont="1" applyFill="1" applyBorder="1" applyAlignment="1">
      <alignment vertical="center"/>
      <protection/>
    </xf>
    <xf numFmtId="0" fontId="10" fillId="0" borderId="70" xfId="62" applyFont="1" applyFill="1" applyBorder="1" applyAlignment="1">
      <alignment vertical="center"/>
      <protection/>
    </xf>
    <xf numFmtId="0" fontId="7" fillId="0" borderId="71" xfId="62" applyFont="1" applyFill="1" applyBorder="1" applyAlignment="1">
      <alignment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Alignment="1">
      <alignment vertical="center"/>
      <protection/>
    </xf>
    <xf numFmtId="0" fontId="13" fillId="0" borderId="0" xfId="62" applyFont="1" applyFill="1" applyAlignment="1">
      <alignment horizontal="center" vertical="center"/>
      <protection/>
    </xf>
    <xf numFmtId="3" fontId="5" fillId="0" borderId="10" xfId="56" applyFont="1" applyFill="1" applyBorder="1" applyAlignment="1">
      <alignment vertical="center" wrapText="1"/>
      <protection/>
    </xf>
    <xf numFmtId="3" fontId="6" fillId="0" borderId="38" xfId="62" applyNumberFormat="1" applyFont="1" applyFill="1" applyBorder="1" applyAlignment="1">
      <alignment vertical="center"/>
      <protection/>
    </xf>
    <xf numFmtId="0" fontId="10" fillId="0" borderId="72" xfId="62" applyFont="1" applyFill="1" applyBorder="1" applyAlignment="1">
      <alignment vertical="center"/>
      <protection/>
    </xf>
    <xf numFmtId="3" fontId="6" fillId="0" borderId="17" xfId="62" applyNumberFormat="1" applyFont="1" applyFill="1" applyBorder="1" applyAlignment="1">
      <alignment vertical="center"/>
      <protection/>
    </xf>
    <xf numFmtId="3" fontId="6" fillId="0" borderId="73" xfId="62" applyNumberFormat="1" applyFont="1" applyFill="1" applyBorder="1" applyAlignment="1">
      <alignment vertical="center"/>
      <protection/>
    </xf>
    <xf numFmtId="3" fontId="7" fillId="0" borderId="73" xfId="62" applyNumberFormat="1" applyFont="1" applyFill="1" applyBorder="1" applyAlignment="1">
      <alignment vertical="center"/>
      <protection/>
    </xf>
    <xf numFmtId="3" fontId="7" fillId="0" borderId="74" xfId="62" applyNumberFormat="1" applyFont="1" applyFill="1" applyBorder="1" applyAlignment="1">
      <alignment vertical="center"/>
      <protection/>
    </xf>
    <xf numFmtId="3" fontId="7" fillId="0" borderId="25" xfId="62" applyNumberFormat="1" applyFont="1" applyFill="1" applyBorder="1" applyAlignment="1">
      <alignment vertical="center"/>
      <protection/>
    </xf>
    <xf numFmtId="3" fontId="7" fillId="0" borderId="75" xfId="62" applyNumberFormat="1" applyFont="1" applyFill="1" applyBorder="1" applyAlignment="1">
      <alignment vertical="center"/>
      <protection/>
    </xf>
    <xf numFmtId="0" fontId="10" fillId="0" borderId="10" xfId="62" applyFont="1" applyFill="1" applyBorder="1" applyAlignment="1">
      <alignment vertical="center" wrapText="1"/>
      <protection/>
    </xf>
    <xf numFmtId="3" fontId="7" fillId="0" borderId="73" xfId="62" applyNumberFormat="1" applyFont="1" applyFill="1" applyBorder="1" applyAlignment="1">
      <alignment vertical="center" wrapText="1"/>
      <protection/>
    </xf>
    <xf numFmtId="0" fontId="10" fillId="0" borderId="70" xfId="62" applyFont="1" applyFill="1" applyBorder="1" applyAlignment="1">
      <alignment vertical="center" wrapText="1"/>
      <protection/>
    </xf>
    <xf numFmtId="3" fontId="7" fillId="0" borderId="76" xfId="62" applyNumberFormat="1" applyFont="1" applyFill="1" applyBorder="1" applyAlignment="1">
      <alignment vertical="center" wrapText="1"/>
      <protection/>
    </xf>
    <xf numFmtId="0" fontId="5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3" fontId="10" fillId="0" borderId="60" xfId="57" applyNumberFormat="1" applyFont="1" applyFill="1" applyBorder="1" applyAlignment="1">
      <alignment vertical="center"/>
      <protection/>
    </xf>
    <xf numFmtId="3" fontId="10" fillId="0" borderId="61" xfId="57" applyNumberFormat="1" applyFont="1" applyFill="1" applyBorder="1" applyAlignment="1">
      <alignment vertical="center"/>
      <protection/>
    </xf>
    <xf numFmtId="3" fontId="10" fillId="0" borderId="62" xfId="57" applyNumberFormat="1" applyFont="1" applyFill="1" applyBorder="1" applyAlignment="1">
      <alignment vertical="center"/>
      <protection/>
    </xf>
    <xf numFmtId="3" fontId="5" fillId="0" borderId="60" xfId="57" applyNumberFormat="1" applyFont="1" applyFill="1" applyBorder="1" applyAlignment="1">
      <alignment vertical="center"/>
      <protection/>
    </xf>
    <xf numFmtId="3" fontId="5" fillId="0" borderId="61" xfId="57" applyNumberFormat="1" applyFont="1" applyFill="1" applyBorder="1" applyAlignment="1">
      <alignment vertical="center"/>
      <protection/>
    </xf>
    <xf numFmtId="3" fontId="5" fillId="0" borderId="62" xfId="57" applyNumberFormat="1" applyFont="1" applyFill="1" applyBorder="1" applyAlignment="1">
      <alignment vertical="center"/>
      <protection/>
    </xf>
    <xf numFmtId="3" fontId="28" fillId="0" borderId="16" xfId="53" applyFont="1" applyFill="1" applyBorder="1" applyAlignment="1">
      <alignment vertical="center"/>
      <protection/>
    </xf>
    <xf numFmtId="3" fontId="29" fillId="0" borderId="16" xfId="53" applyFont="1" applyFill="1" applyBorder="1" applyAlignment="1">
      <alignment vertical="center"/>
      <protection/>
    </xf>
    <xf numFmtId="0" fontId="30" fillId="0" borderId="77" xfId="58" applyFont="1" applyFill="1" applyBorder="1" applyAlignment="1">
      <alignment vertical="center"/>
      <protection/>
    </xf>
    <xf numFmtId="0" fontId="30" fillId="0" borderId="10" xfId="58" applyFont="1" applyFill="1" applyBorder="1" applyAlignment="1">
      <alignment vertical="center" wrapText="1"/>
      <protection/>
    </xf>
    <xf numFmtId="0" fontId="30" fillId="0" borderId="66" xfId="58" applyFont="1" applyFill="1" applyBorder="1" applyAlignment="1">
      <alignment vertical="center" wrapText="1"/>
      <protection/>
    </xf>
    <xf numFmtId="0" fontId="30" fillId="0" borderId="78" xfId="58" applyFont="1" applyFill="1" applyBorder="1" applyAlignment="1">
      <alignment vertical="center"/>
      <protection/>
    </xf>
    <xf numFmtId="0" fontId="30" fillId="0" borderId="16" xfId="58" applyFont="1" applyFill="1" applyBorder="1" applyAlignment="1">
      <alignment vertical="center" wrapText="1"/>
      <protection/>
    </xf>
    <xf numFmtId="0" fontId="38" fillId="0" borderId="16" xfId="58" applyFont="1" applyFill="1" applyBorder="1" applyAlignment="1">
      <alignment vertical="center" wrapText="1"/>
      <protection/>
    </xf>
    <xf numFmtId="3" fontId="38" fillId="0" borderId="73" xfId="58" applyNumberFormat="1" applyFont="1" applyFill="1" applyBorder="1" applyAlignment="1">
      <alignment vertical="center" wrapText="1"/>
      <protection/>
    </xf>
    <xf numFmtId="3" fontId="39" fillId="0" borderId="16" xfId="58" applyNumberFormat="1" applyFont="1" applyFill="1" applyBorder="1" applyAlignment="1">
      <alignment vertical="center" wrapText="1"/>
      <protection/>
    </xf>
    <xf numFmtId="3" fontId="39" fillId="0" borderId="16" xfId="58" applyNumberFormat="1" applyFont="1" applyFill="1" applyBorder="1" applyAlignment="1">
      <alignment horizontal="right" vertical="center" wrapText="1"/>
      <protection/>
    </xf>
    <xf numFmtId="0" fontId="39" fillId="0" borderId="72" xfId="58" applyFont="1" applyFill="1" applyBorder="1" applyAlignment="1">
      <alignment vertical="center" wrapText="1"/>
      <protection/>
    </xf>
    <xf numFmtId="3" fontId="39" fillId="0" borderId="74" xfId="58" applyNumberFormat="1" applyFont="1" applyFill="1" applyBorder="1" applyAlignment="1">
      <alignment vertical="center" wrapText="1"/>
      <protection/>
    </xf>
    <xf numFmtId="0" fontId="0" fillId="0" borderId="0" xfId="58" applyFont="1" applyFill="1" applyAlignment="1">
      <alignment vertical="center" wrapText="1"/>
      <protection/>
    </xf>
    <xf numFmtId="0" fontId="30" fillId="0" borderId="79" xfId="58" applyFont="1" applyFill="1" applyBorder="1" applyAlignment="1">
      <alignment vertical="center" wrapText="1"/>
      <protection/>
    </xf>
    <xf numFmtId="0" fontId="38" fillId="0" borderId="10" xfId="58" applyFont="1" applyFill="1" applyBorder="1" applyAlignment="1">
      <alignment vertical="center" wrapText="1"/>
      <protection/>
    </xf>
    <xf numFmtId="3" fontId="38" fillId="0" borderId="17" xfId="58" applyNumberFormat="1" applyFont="1" applyFill="1" applyBorder="1" applyAlignment="1">
      <alignment vertical="center" wrapText="1"/>
      <protection/>
    </xf>
    <xf numFmtId="3" fontId="39" fillId="0" borderId="80" xfId="58" applyNumberFormat="1" applyFont="1" applyFill="1" applyBorder="1" applyAlignment="1">
      <alignment vertical="center" wrapText="1"/>
      <protection/>
    </xf>
    <xf numFmtId="3" fontId="10" fillId="0" borderId="0" xfId="0" applyFont="1" applyFill="1" applyBorder="1" applyAlignment="1">
      <alignment horizontal="center" vertical="center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9" fillId="0" borderId="0" xfId="61" applyFont="1" applyFill="1">
      <alignment/>
      <protection/>
    </xf>
    <xf numFmtId="3" fontId="10" fillId="0" borderId="0" xfId="53" applyFont="1" applyFill="1">
      <alignment vertical="center"/>
      <protection/>
    </xf>
    <xf numFmtId="3" fontId="11" fillId="0" borderId="0" xfId="53" applyFont="1" applyFill="1" applyAlignment="1">
      <alignment horizontal="right"/>
      <protection/>
    </xf>
    <xf numFmtId="3" fontId="7" fillId="0" borderId="0" xfId="53" applyFont="1" applyFill="1" applyAlignment="1">
      <alignment horizontal="right"/>
      <protection/>
    </xf>
    <xf numFmtId="3" fontId="12" fillId="0" borderId="0" xfId="53" applyFont="1" applyFill="1" applyAlignment="1">
      <alignment horizontal="right"/>
      <protection/>
    </xf>
    <xf numFmtId="3" fontId="10" fillId="0" borderId="81" xfId="53" applyFont="1" applyFill="1" applyBorder="1" applyAlignment="1">
      <alignment horizontal="center" vertical="center"/>
      <protection/>
    </xf>
    <xf numFmtId="3" fontId="7" fillId="0" borderId="82" xfId="63" applyFont="1" applyFill="1" applyBorder="1" applyAlignment="1">
      <alignment horizontal="center" vertical="center" wrapText="1"/>
      <protection/>
    </xf>
    <xf numFmtId="3" fontId="7" fillId="0" borderId="83" xfId="63" applyFont="1" applyFill="1" applyBorder="1" applyAlignment="1">
      <alignment horizontal="center" vertical="center" wrapText="1"/>
      <protection/>
    </xf>
    <xf numFmtId="0" fontId="5" fillId="0" borderId="0" xfId="61" applyFont="1" applyFill="1" applyBorder="1">
      <alignment/>
      <protection/>
    </xf>
    <xf numFmtId="0" fontId="13" fillId="0" borderId="0" xfId="61" applyFont="1" applyFill="1">
      <alignment/>
      <protection/>
    </xf>
    <xf numFmtId="3" fontId="10" fillId="0" borderId="12" xfId="53" applyFont="1" applyFill="1" applyBorder="1" applyAlignment="1">
      <alignment horizontal="center" vertical="top"/>
      <protection/>
    </xf>
    <xf numFmtId="3" fontId="7" fillId="0" borderId="10" xfId="63" applyFont="1" applyFill="1" applyBorder="1" applyAlignment="1">
      <alignment horizontal="center" vertical="center" wrapText="1"/>
      <protection/>
    </xf>
    <xf numFmtId="3" fontId="7" fillId="0" borderId="66" xfId="63" applyFont="1" applyFill="1" applyBorder="1" applyAlignment="1">
      <alignment horizontal="center" vertical="center" wrapText="1"/>
      <protection/>
    </xf>
    <xf numFmtId="3" fontId="10" fillId="0" borderId="56" xfId="53" applyFont="1" applyFill="1" applyBorder="1" applyAlignment="1">
      <alignment horizontal="center" vertical="center"/>
      <protection/>
    </xf>
    <xf numFmtId="3" fontId="10" fillId="0" borderId="57" xfId="53" applyFont="1" applyFill="1" applyBorder="1" applyAlignment="1">
      <alignment horizontal="center" vertical="center"/>
      <protection/>
    </xf>
    <xf numFmtId="3" fontId="7" fillId="0" borderId="51" xfId="53" applyFont="1" applyFill="1" applyBorder="1" applyAlignment="1">
      <alignment horizontal="center" vertical="center"/>
      <protection/>
    </xf>
    <xf numFmtId="3" fontId="7" fillId="0" borderId="76" xfId="53" applyFont="1" applyFill="1" applyBorder="1" applyAlignment="1">
      <alignment horizontal="center" vertical="center"/>
      <protection/>
    </xf>
    <xf numFmtId="3" fontId="5" fillId="0" borderId="84" xfId="53" applyFont="1" applyFill="1" applyBorder="1" applyAlignment="1">
      <alignment horizontal="center" vertical="center" wrapText="1"/>
      <protection/>
    </xf>
    <xf numFmtId="3" fontId="5" fillId="0" borderId="85" xfId="53" applyFont="1" applyFill="1" applyBorder="1" applyAlignment="1">
      <alignment vertical="center" wrapText="1"/>
      <protection/>
    </xf>
    <xf numFmtId="3" fontId="6" fillId="0" borderId="82" xfId="53" applyNumberFormat="1" applyFont="1" applyFill="1" applyBorder="1" applyAlignment="1">
      <alignment vertical="center"/>
      <protection/>
    </xf>
    <xf numFmtId="3" fontId="5" fillId="0" borderId="84" xfId="53" applyFont="1" applyFill="1" applyBorder="1" applyAlignment="1">
      <alignment horizontal="center" vertical="center"/>
      <protection/>
    </xf>
    <xf numFmtId="3" fontId="6" fillId="0" borderId="83" xfId="53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vertical="center" wrapText="1"/>
      <protection/>
    </xf>
    <xf numFmtId="3" fontId="6" fillId="0" borderId="68" xfId="61" applyNumberFormat="1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/>
      <protection/>
    </xf>
    <xf numFmtId="0" fontId="6" fillId="0" borderId="73" xfId="61" applyFont="1" applyFill="1" applyBorder="1" applyAlignment="1">
      <alignment vertical="center"/>
      <protection/>
    </xf>
    <xf numFmtId="3" fontId="10" fillId="0" borderId="86" xfId="53" applyFont="1" applyFill="1" applyBorder="1" applyAlignment="1">
      <alignment horizontal="center" vertical="center" wrapText="1"/>
      <protection/>
    </xf>
    <xf numFmtId="3" fontId="10" fillId="0" borderId="87" xfId="53" applyFont="1" applyFill="1" applyBorder="1" applyAlignment="1">
      <alignment vertical="center" wrapText="1"/>
      <protection/>
    </xf>
    <xf numFmtId="3" fontId="7" fillId="0" borderId="87" xfId="53" applyNumberFormat="1" applyFont="1" applyFill="1" applyBorder="1" applyAlignment="1">
      <alignment vertical="center"/>
      <protection/>
    </xf>
    <xf numFmtId="3" fontId="5" fillId="0" borderId="88" xfId="53" applyFont="1" applyFill="1" applyBorder="1" applyAlignment="1">
      <alignment vertical="center" wrapText="1"/>
      <protection/>
    </xf>
    <xf numFmtId="3" fontId="5" fillId="0" borderId="0" xfId="53" applyFont="1" applyFill="1" applyBorder="1" applyAlignment="1">
      <alignment vertical="center" wrapText="1"/>
      <protection/>
    </xf>
    <xf numFmtId="3" fontId="6" fillId="0" borderId="0" xfId="53" applyFont="1" applyFill="1" applyBorder="1" applyAlignment="1">
      <alignment vertical="center" wrapText="1"/>
      <protection/>
    </xf>
    <xf numFmtId="3" fontId="7" fillId="0" borderId="27" xfId="53" applyFont="1" applyFill="1" applyBorder="1" applyAlignment="1">
      <alignment vertical="center" wrapText="1"/>
      <protection/>
    </xf>
    <xf numFmtId="3" fontId="7" fillId="0" borderId="58" xfId="53" applyFont="1" applyFill="1" applyBorder="1" applyAlignment="1">
      <alignment vertical="center" wrapText="1"/>
      <protection/>
    </xf>
    <xf numFmtId="3" fontId="6" fillId="0" borderId="58" xfId="53" applyFont="1" applyFill="1" applyBorder="1" applyAlignment="1">
      <alignment vertical="center" wrapText="1"/>
      <protection/>
    </xf>
    <xf numFmtId="3" fontId="5" fillId="0" borderId="89" xfId="53" applyFont="1" applyFill="1" applyBorder="1" applyAlignment="1">
      <alignment vertical="center" wrapText="1"/>
      <protection/>
    </xf>
    <xf numFmtId="3" fontId="5" fillId="0" borderId="90" xfId="53" applyFont="1" applyFill="1" applyBorder="1" applyAlignment="1">
      <alignment vertical="center" wrapText="1"/>
      <protection/>
    </xf>
    <xf numFmtId="3" fontId="6" fillId="0" borderId="90" xfId="53" applyFont="1" applyFill="1" applyBorder="1" applyAlignment="1">
      <alignment vertical="center" wrapText="1"/>
      <protection/>
    </xf>
    <xf numFmtId="0" fontId="5" fillId="0" borderId="0" xfId="61" applyFont="1" applyFill="1" applyAlignment="1">
      <alignment horizontal="center"/>
      <protection/>
    </xf>
    <xf numFmtId="3" fontId="6" fillId="0" borderId="0" xfId="61" applyNumberFormat="1" applyFont="1" applyFill="1">
      <alignment/>
      <protection/>
    </xf>
    <xf numFmtId="0" fontId="10" fillId="0" borderId="0" xfId="61" applyFont="1" applyFill="1" applyAlignment="1">
      <alignment vertical="center"/>
      <protection/>
    </xf>
    <xf numFmtId="3" fontId="10" fillId="0" borderId="0" xfId="0" applyFont="1" applyFill="1" applyAlignment="1">
      <alignment vertical="center" wrapText="1"/>
    </xf>
    <xf numFmtId="3" fontId="10" fillId="0" borderId="0" xfId="0" applyFont="1" applyFill="1" applyAlignment="1">
      <alignment vertical="center"/>
    </xf>
    <xf numFmtId="3" fontId="5" fillId="0" borderId="0" xfId="0" applyFont="1" applyFill="1" applyAlignment="1">
      <alignment horizontal="center" vertical="center"/>
    </xf>
    <xf numFmtId="3" fontId="5" fillId="0" borderId="0" xfId="0" applyFont="1" applyFill="1" applyAlignment="1">
      <alignment vertical="center" wrapText="1"/>
    </xf>
    <xf numFmtId="3" fontId="5" fillId="0" borderId="0" xfId="0" applyFont="1" applyFill="1" applyAlignment="1">
      <alignment vertical="center"/>
    </xf>
    <xf numFmtId="3" fontId="10" fillId="0" borderId="70" xfId="0" applyFont="1" applyFill="1" applyBorder="1" applyAlignment="1">
      <alignment horizontal="center" vertical="center" wrapText="1"/>
    </xf>
    <xf numFmtId="3" fontId="5" fillId="0" borderId="84" xfId="0" applyFont="1" applyFill="1" applyBorder="1" applyAlignment="1">
      <alignment horizontal="left" vertical="center" wrapText="1"/>
    </xf>
    <xf numFmtId="3" fontId="5" fillId="0" borderId="10" xfId="0" applyFont="1" applyFill="1" applyBorder="1" applyAlignment="1">
      <alignment horizontal="center" vertical="center" wrapText="1"/>
    </xf>
    <xf numFmtId="3" fontId="5" fillId="0" borderId="91" xfId="0" applyFont="1" applyFill="1" applyBorder="1" applyAlignment="1">
      <alignment horizontal="center" vertical="center" wrapText="1"/>
    </xf>
    <xf numFmtId="3" fontId="5" fillId="0" borderId="91" xfId="0" applyFont="1" applyFill="1" applyBorder="1" applyAlignment="1">
      <alignment vertical="center" wrapText="1"/>
    </xf>
    <xf numFmtId="3" fontId="5" fillId="0" borderId="65" xfId="0" applyFont="1" applyFill="1" applyBorder="1" applyAlignment="1">
      <alignment vertical="center" wrapText="1"/>
    </xf>
    <xf numFmtId="3" fontId="5" fillId="0" borderId="13" xfId="0" applyFont="1" applyFill="1" applyBorder="1" applyAlignment="1">
      <alignment horizontal="left" vertical="center" wrapText="1"/>
    </xf>
    <xf numFmtId="3" fontId="5" fillId="0" borderId="16" xfId="0" applyFont="1" applyFill="1" applyBorder="1" applyAlignment="1">
      <alignment horizontal="center" vertical="center" wrapText="1"/>
    </xf>
    <xf numFmtId="3" fontId="5" fillId="0" borderId="16" xfId="0" applyFont="1" applyFill="1" applyBorder="1" applyAlignment="1">
      <alignment vertical="center" wrapText="1"/>
    </xf>
    <xf numFmtId="3" fontId="5" fillId="0" borderId="58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10" fillId="0" borderId="58" xfId="0" applyNumberFormat="1" applyFont="1" applyFill="1" applyBorder="1" applyAlignment="1">
      <alignment horizontal="right" vertical="center" wrapText="1"/>
    </xf>
    <xf numFmtId="3" fontId="5" fillId="0" borderId="35" xfId="0" applyFont="1" applyFill="1" applyBorder="1" applyAlignment="1">
      <alignment horizontal="left" vertical="center" wrapText="1"/>
    </xf>
    <xf numFmtId="3" fontId="5" fillId="0" borderId="92" xfId="0" applyFont="1" applyFill="1" applyBorder="1" applyAlignment="1">
      <alignment horizontal="center" vertical="center" wrapText="1"/>
    </xf>
    <xf numFmtId="3" fontId="5" fillId="0" borderId="92" xfId="0" applyNumberFormat="1" applyFont="1" applyFill="1" applyBorder="1" applyAlignment="1">
      <alignment horizontal="right" vertical="center" wrapText="1"/>
    </xf>
    <xf numFmtId="3" fontId="5" fillId="0" borderId="93" xfId="0" applyNumberFormat="1" applyFont="1" applyFill="1" applyBorder="1" applyAlignment="1">
      <alignment horizontal="right" vertical="center" wrapText="1"/>
    </xf>
    <xf numFmtId="3" fontId="10" fillId="0" borderId="94" xfId="0" applyFont="1" applyFill="1" applyBorder="1" applyAlignment="1">
      <alignment horizontal="left" vertical="center"/>
    </xf>
    <xf numFmtId="3" fontId="10" fillId="0" borderId="95" xfId="0" applyFont="1" applyFill="1" applyBorder="1" applyAlignment="1">
      <alignment horizontal="center" vertical="center" wrapText="1"/>
    </xf>
    <xf numFmtId="3" fontId="10" fillId="0" borderId="95" xfId="0" applyNumberFormat="1" applyFont="1" applyFill="1" applyBorder="1" applyAlignment="1">
      <alignment horizontal="right" vertical="center" wrapText="1"/>
    </xf>
    <xf numFmtId="3" fontId="10" fillId="0" borderId="96" xfId="0" applyNumberFormat="1" applyFont="1" applyFill="1" applyBorder="1" applyAlignment="1">
      <alignment horizontal="right" vertical="center" wrapText="1"/>
    </xf>
    <xf numFmtId="3" fontId="5" fillId="0" borderId="0" xfId="0" applyFont="1" applyFill="1" applyAlignment="1">
      <alignment horizontal="left" vertical="center"/>
    </xf>
    <xf numFmtId="3" fontId="5" fillId="0" borderId="0" xfId="0" applyFont="1" applyFill="1" applyAlignment="1">
      <alignment horizontal="center" vertical="center" wrapText="1"/>
    </xf>
    <xf numFmtId="0" fontId="37" fillId="0" borderId="0" xfId="58" applyFont="1" applyFill="1" applyAlignment="1">
      <alignment vertical="center" wrapText="1"/>
      <protection/>
    </xf>
    <xf numFmtId="0" fontId="30" fillId="0" borderId="0" xfId="58" applyFont="1" applyFill="1" applyAlignment="1">
      <alignment horizontal="right" vertical="center"/>
      <protection/>
    </xf>
    <xf numFmtId="0" fontId="30" fillId="0" borderId="0" xfId="58" applyFont="1" applyFill="1" applyAlignment="1">
      <alignment vertical="center" wrapText="1"/>
      <protection/>
    </xf>
    <xf numFmtId="0" fontId="30" fillId="0" borderId="97" xfId="58" applyFont="1" applyFill="1" applyBorder="1" applyAlignment="1">
      <alignment horizontal="center" vertical="center" wrapText="1"/>
      <protection/>
    </xf>
    <xf numFmtId="0" fontId="30" fillId="0" borderId="76" xfId="58" applyFont="1" applyFill="1" applyBorder="1" applyAlignment="1">
      <alignment horizontal="center" vertical="center" wrapText="1"/>
      <protection/>
    </xf>
    <xf numFmtId="0" fontId="30" fillId="0" borderId="88" xfId="58" applyFont="1" applyFill="1" applyBorder="1" applyAlignment="1">
      <alignment vertical="center" wrapText="1"/>
      <protection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vertical="center" wrapText="1"/>
      <protection/>
    </xf>
    <xf numFmtId="3" fontId="38" fillId="0" borderId="26" xfId="58" applyNumberFormat="1" applyFont="1" applyFill="1" applyBorder="1" applyAlignment="1">
      <alignment vertical="center" wrapText="1"/>
      <protection/>
    </xf>
    <xf numFmtId="3" fontId="38" fillId="0" borderId="25" xfId="58" applyNumberFormat="1" applyFont="1" applyFill="1" applyBorder="1" applyAlignment="1">
      <alignment vertical="center" wrapText="1"/>
      <protection/>
    </xf>
    <xf numFmtId="3" fontId="30" fillId="0" borderId="70" xfId="58" applyNumberFormat="1" applyFont="1" applyFill="1" applyBorder="1" applyAlignment="1">
      <alignment horizontal="right" vertical="center" wrapText="1"/>
      <protection/>
    </xf>
    <xf numFmtId="3" fontId="30" fillId="0" borderId="70" xfId="58" applyNumberFormat="1" applyFont="1" applyFill="1" applyBorder="1" applyAlignment="1">
      <alignment horizontal="center" vertical="center" wrapText="1"/>
      <protection/>
    </xf>
    <xf numFmtId="3" fontId="38" fillId="0" borderId="70" xfId="58" applyNumberFormat="1" applyFont="1" applyFill="1" applyBorder="1" applyAlignment="1">
      <alignment vertical="center" wrapText="1"/>
      <protection/>
    </xf>
    <xf numFmtId="3" fontId="30" fillId="0" borderId="97" xfId="58" applyNumberFormat="1" applyFont="1" applyFill="1" applyBorder="1" applyAlignment="1">
      <alignment horizontal="right" vertical="center" wrapText="1"/>
      <protection/>
    </xf>
    <xf numFmtId="3" fontId="30" fillId="0" borderId="97" xfId="58" applyNumberFormat="1" applyFont="1" applyFill="1" applyBorder="1" applyAlignment="1">
      <alignment vertical="center" wrapText="1"/>
      <protection/>
    </xf>
    <xf numFmtId="3" fontId="38" fillId="0" borderId="97" xfId="58" applyNumberFormat="1" applyFont="1" applyFill="1" applyBorder="1" applyAlignment="1">
      <alignment horizontal="right" vertical="center" wrapText="1"/>
      <protection/>
    </xf>
    <xf numFmtId="3" fontId="38" fillId="0" borderId="95" xfId="58" applyNumberFormat="1" applyFont="1" applyFill="1" applyBorder="1" applyAlignment="1">
      <alignment vertical="center" wrapText="1"/>
      <protection/>
    </xf>
    <xf numFmtId="3" fontId="38" fillId="0" borderId="98" xfId="58" applyNumberFormat="1" applyFont="1" applyFill="1" applyBorder="1" applyAlignment="1">
      <alignment vertical="center" wrapText="1"/>
      <protection/>
    </xf>
    <xf numFmtId="3" fontId="2" fillId="0" borderId="0" xfId="55" applyFont="1" applyFill="1">
      <alignment vertical="center"/>
      <protection/>
    </xf>
    <xf numFmtId="3" fontId="2" fillId="0" borderId="0" xfId="55" applyFont="1" applyFill="1" applyAlignment="1">
      <alignment horizontal="center" vertical="center"/>
      <protection/>
    </xf>
    <xf numFmtId="3" fontId="30" fillId="0" borderId="0" xfId="55" applyFont="1" applyFill="1">
      <alignment vertical="center"/>
      <protection/>
    </xf>
    <xf numFmtId="3" fontId="31" fillId="0" borderId="99" xfId="55" applyFont="1" applyFill="1" applyBorder="1" applyAlignment="1">
      <alignment horizontal="center" vertical="center"/>
      <protection/>
    </xf>
    <xf numFmtId="3" fontId="30" fillId="0" borderId="99" xfId="55" applyFont="1" applyFill="1" applyBorder="1" applyAlignment="1">
      <alignment horizontal="right"/>
      <protection/>
    </xf>
    <xf numFmtId="3" fontId="30" fillId="0" borderId="51" xfId="55" applyFont="1" applyFill="1" applyBorder="1" applyAlignment="1">
      <alignment horizontal="center" vertical="center" textRotation="90" wrapText="1"/>
      <protection/>
    </xf>
    <xf numFmtId="3" fontId="30" fillId="0" borderId="70" xfId="55" applyFont="1" applyFill="1" applyBorder="1" applyAlignment="1">
      <alignment horizontal="center" vertical="center" textRotation="90" wrapText="1"/>
      <protection/>
    </xf>
    <xf numFmtId="3" fontId="32" fillId="0" borderId="15" xfId="55" applyNumberFormat="1" applyFont="1" applyFill="1" applyBorder="1">
      <alignment vertical="center"/>
      <protection/>
    </xf>
    <xf numFmtId="3" fontId="32" fillId="0" borderId="15" xfId="55" applyNumberFormat="1" applyFont="1" applyFill="1" applyBorder="1" applyAlignment="1">
      <alignment horizontal="right" vertical="center"/>
      <protection/>
    </xf>
    <xf numFmtId="3" fontId="32" fillId="0" borderId="100" xfId="55" applyNumberFormat="1" applyFont="1" applyFill="1" applyBorder="1" applyAlignment="1">
      <alignment horizontal="right" vertical="center"/>
      <protection/>
    </xf>
    <xf numFmtId="3" fontId="32" fillId="0" borderId="101" xfId="55" applyNumberFormat="1" applyFont="1" applyFill="1" applyBorder="1">
      <alignment vertical="center"/>
      <protection/>
    </xf>
    <xf numFmtId="3" fontId="32" fillId="0" borderId="0" xfId="55" applyFont="1" applyFill="1">
      <alignment vertical="center"/>
      <protection/>
    </xf>
    <xf numFmtId="3" fontId="32" fillId="0" borderId="45" xfId="55" applyNumberFormat="1" applyFont="1" applyFill="1" applyBorder="1" applyAlignment="1">
      <alignment horizontal="right" vertical="center"/>
      <protection/>
    </xf>
    <xf numFmtId="3" fontId="32" fillId="0" borderId="100" xfId="55" applyNumberFormat="1" applyFont="1" applyFill="1" applyBorder="1">
      <alignment vertical="center"/>
      <protection/>
    </xf>
    <xf numFmtId="3" fontId="33" fillId="0" borderId="0" xfId="55" applyFont="1" applyFill="1">
      <alignment vertical="center"/>
      <protection/>
    </xf>
    <xf numFmtId="3" fontId="32" fillId="0" borderId="37" xfId="55" applyNumberFormat="1" applyFont="1" applyFill="1" applyBorder="1">
      <alignment vertical="center"/>
      <protection/>
    </xf>
    <xf numFmtId="3" fontId="32" fillId="0" borderId="0" xfId="55" applyNumberFormat="1" applyFont="1" applyFill="1" applyBorder="1">
      <alignment vertical="center"/>
      <protection/>
    </xf>
    <xf numFmtId="3" fontId="32" fillId="0" borderId="20" xfId="55" applyNumberFormat="1" applyFont="1" applyFill="1" applyBorder="1">
      <alignment vertical="center"/>
      <protection/>
    </xf>
    <xf numFmtId="3" fontId="32" fillId="0" borderId="46" xfId="55" applyNumberFormat="1" applyFont="1" applyFill="1" applyBorder="1">
      <alignment vertical="center"/>
      <protection/>
    </xf>
    <xf numFmtId="3" fontId="30" fillId="0" borderId="102" xfId="55" applyFont="1" applyFill="1" applyBorder="1">
      <alignment vertical="center"/>
      <protection/>
    </xf>
    <xf numFmtId="3" fontId="34" fillId="0" borderId="51" xfId="55" applyNumberFormat="1" applyFont="1" applyFill="1" applyBorder="1">
      <alignment vertical="center"/>
      <protection/>
    </xf>
    <xf numFmtId="3" fontId="34" fillId="0" borderId="99" xfId="55" applyNumberFormat="1" applyFont="1" applyFill="1" applyBorder="1">
      <alignment vertical="center"/>
      <protection/>
    </xf>
    <xf numFmtId="3" fontId="34" fillId="0" borderId="103" xfId="55" applyNumberFormat="1" applyFont="1" applyFill="1" applyBorder="1">
      <alignment vertical="center"/>
      <protection/>
    </xf>
    <xf numFmtId="3" fontId="34" fillId="0" borderId="0" xfId="55" applyFont="1" applyFill="1">
      <alignment vertical="center"/>
      <protection/>
    </xf>
    <xf numFmtId="3" fontId="35" fillId="0" borderId="0" xfId="55" applyFont="1" applyFill="1">
      <alignment vertical="center"/>
      <protection/>
    </xf>
    <xf numFmtId="3" fontId="32" fillId="0" borderId="17" xfId="55" applyNumberFormat="1" applyFont="1" applyFill="1" applyBorder="1">
      <alignment vertical="center"/>
      <protection/>
    </xf>
    <xf numFmtId="3" fontId="32" fillId="0" borderId="55" xfId="55" applyNumberFormat="1" applyFont="1" applyFill="1" applyBorder="1" applyAlignment="1">
      <alignment horizontal="right" vertical="center"/>
      <protection/>
    </xf>
    <xf numFmtId="3" fontId="32" fillId="0" borderId="104" xfId="55" applyNumberFormat="1" applyFont="1" applyFill="1" applyBorder="1" applyAlignment="1">
      <alignment horizontal="right" vertical="center"/>
      <protection/>
    </xf>
    <xf numFmtId="3" fontId="32" fillId="0" borderId="51" xfId="55" applyNumberFormat="1" applyFont="1" applyFill="1" applyBorder="1">
      <alignment vertical="center"/>
      <protection/>
    </xf>
    <xf numFmtId="3" fontId="32" fillId="0" borderId="99" xfId="55" applyNumberFormat="1" applyFont="1" applyFill="1" applyBorder="1">
      <alignment vertical="center"/>
      <protection/>
    </xf>
    <xf numFmtId="3" fontId="32" fillId="0" borderId="103" xfId="55" applyNumberFormat="1" applyFont="1" applyFill="1" applyBorder="1">
      <alignment vertical="center"/>
      <protection/>
    </xf>
    <xf numFmtId="3" fontId="34" fillId="0" borderId="76" xfId="55" applyNumberFormat="1" applyFont="1" applyFill="1" applyBorder="1">
      <alignment vertical="center"/>
      <protection/>
    </xf>
    <xf numFmtId="3" fontId="32" fillId="0" borderId="0" xfId="55" applyFont="1" applyFill="1" applyAlignment="1">
      <alignment horizontal="center" vertical="center"/>
      <protection/>
    </xf>
    <xf numFmtId="0" fontId="10" fillId="0" borderId="0" xfId="61" applyFont="1" applyFill="1">
      <alignment/>
      <protection/>
    </xf>
    <xf numFmtId="0" fontId="24" fillId="0" borderId="0" xfId="61" applyFont="1" applyFill="1">
      <alignment/>
      <protection/>
    </xf>
    <xf numFmtId="3" fontId="10" fillId="0" borderId="0" xfId="53" applyFont="1" applyFill="1" applyAlignment="1">
      <alignment horizontal="right"/>
      <protection/>
    </xf>
    <xf numFmtId="0" fontId="23" fillId="0" borderId="0" xfId="61" applyFont="1" applyFill="1">
      <alignment/>
      <protection/>
    </xf>
    <xf numFmtId="3" fontId="7" fillId="0" borderId="12" xfId="53" applyFont="1" applyFill="1" applyBorder="1" applyAlignment="1">
      <alignment horizontal="center" vertical="top"/>
      <protection/>
    </xf>
    <xf numFmtId="3" fontId="25" fillId="0" borderId="56" xfId="53" applyFont="1" applyFill="1" applyBorder="1" applyAlignment="1">
      <alignment horizontal="center" vertical="center"/>
      <protection/>
    </xf>
    <xf numFmtId="3" fontId="25" fillId="0" borderId="57" xfId="53" applyFont="1" applyFill="1" applyBorder="1" applyAlignment="1">
      <alignment horizontal="center" vertical="center"/>
      <protection/>
    </xf>
    <xf numFmtId="3" fontId="25" fillId="0" borderId="51" xfId="53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vertical="center"/>
      <protection/>
    </xf>
    <xf numFmtId="3" fontId="27" fillId="0" borderId="105" xfId="53" applyFont="1" applyFill="1" applyBorder="1" applyAlignment="1">
      <alignment horizontal="center" vertical="center" wrapText="1"/>
      <protection/>
    </xf>
    <xf numFmtId="3" fontId="27" fillId="0" borderId="106" xfId="53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vertical="center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3" fontId="27" fillId="0" borderId="16" xfId="53" applyFont="1" applyFill="1" applyBorder="1" applyAlignment="1">
      <alignment vertical="center" wrapText="1"/>
      <protection/>
    </xf>
    <xf numFmtId="3" fontId="27" fillId="0" borderId="16" xfId="53" applyFont="1" applyFill="1" applyBorder="1" applyAlignment="1">
      <alignment vertical="center"/>
      <protection/>
    </xf>
    <xf numFmtId="3" fontId="27" fillId="0" borderId="68" xfId="53" applyNumberFormat="1" applyFont="1" applyFill="1" applyBorder="1" applyAlignment="1">
      <alignment horizontal="center" vertical="center"/>
      <protection/>
    </xf>
    <xf numFmtId="0" fontId="27" fillId="0" borderId="0" xfId="61" applyFont="1" applyFill="1" applyAlignment="1">
      <alignment vertical="center"/>
      <protection/>
    </xf>
    <xf numFmtId="3" fontId="28" fillId="0" borderId="13" xfId="53" applyFont="1" applyFill="1" applyBorder="1" applyAlignment="1">
      <alignment horizontal="center" vertical="center" wrapText="1"/>
      <protection/>
    </xf>
    <xf numFmtId="3" fontId="27" fillId="0" borderId="50" xfId="53" applyNumberFormat="1" applyFont="1" applyFill="1" applyBorder="1" applyAlignment="1">
      <alignment vertical="center"/>
      <protection/>
    </xf>
    <xf numFmtId="3" fontId="28" fillId="0" borderId="50" xfId="53" applyNumberFormat="1" applyFont="1" applyFill="1" applyBorder="1" applyAlignment="1">
      <alignment vertical="center"/>
      <protection/>
    </xf>
    <xf numFmtId="3" fontId="27" fillId="0" borderId="58" xfId="53" applyNumberFormat="1" applyFont="1" applyFill="1" applyBorder="1" applyAlignment="1">
      <alignment vertical="center"/>
      <protection/>
    </xf>
    <xf numFmtId="3" fontId="28" fillId="0" borderId="58" xfId="53" applyNumberFormat="1" applyFont="1" applyFill="1" applyBorder="1" applyAlignment="1">
      <alignment vertical="center"/>
      <protection/>
    </xf>
    <xf numFmtId="3" fontId="27" fillId="0" borderId="16" xfId="53" applyFont="1" applyFill="1" applyBorder="1" applyAlignment="1">
      <alignment horizontal="center" vertical="center" wrapText="1"/>
      <protection/>
    </xf>
    <xf numFmtId="3" fontId="29" fillId="0" borderId="13" xfId="53" applyFont="1" applyFill="1" applyBorder="1" applyAlignment="1">
      <alignment horizontal="center" vertical="center" wrapText="1"/>
      <protection/>
    </xf>
    <xf numFmtId="3" fontId="29" fillId="0" borderId="16" xfId="53" applyFont="1" applyFill="1" applyBorder="1" applyAlignment="1">
      <alignment vertical="center" wrapText="1"/>
      <protection/>
    </xf>
    <xf numFmtId="3" fontId="29" fillId="0" borderId="50" xfId="53" applyFont="1" applyFill="1" applyBorder="1" applyAlignment="1">
      <alignment vertical="center"/>
      <protection/>
    </xf>
    <xf numFmtId="3" fontId="29" fillId="0" borderId="68" xfId="53" applyFont="1" applyFill="1" applyBorder="1" applyAlignment="1">
      <alignment horizontal="center" vertical="center" wrapText="1"/>
      <protection/>
    </xf>
    <xf numFmtId="3" fontId="29" fillId="0" borderId="58" xfId="53" applyFont="1" applyFill="1" applyBorder="1" applyAlignment="1">
      <alignment vertical="center"/>
      <protection/>
    </xf>
    <xf numFmtId="0" fontId="29" fillId="0" borderId="0" xfId="61" applyFont="1" applyFill="1" applyBorder="1" applyAlignment="1">
      <alignment vertical="center"/>
      <protection/>
    </xf>
    <xf numFmtId="0" fontId="29" fillId="0" borderId="0" xfId="61" applyFont="1" applyFill="1" applyAlignment="1">
      <alignment vertical="center"/>
      <protection/>
    </xf>
    <xf numFmtId="3" fontId="29" fillId="0" borderId="107" xfId="53" applyFont="1" applyFill="1" applyBorder="1" applyAlignment="1">
      <alignment horizontal="center" vertical="center" wrapText="1"/>
      <protection/>
    </xf>
    <xf numFmtId="3" fontId="29" fillId="0" borderId="70" xfId="53" applyFont="1" applyFill="1" applyBorder="1" applyAlignment="1">
      <alignment vertical="center" wrapText="1"/>
      <protection/>
    </xf>
    <xf numFmtId="3" fontId="29" fillId="0" borderId="70" xfId="53" applyFont="1" applyFill="1" applyBorder="1" applyAlignment="1">
      <alignment vertical="center"/>
      <protection/>
    </xf>
    <xf numFmtId="3" fontId="29" fillId="0" borderId="108" xfId="53" applyFont="1" applyFill="1" applyBorder="1" applyAlignment="1">
      <alignment vertical="center"/>
      <protection/>
    </xf>
    <xf numFmtId="3" fontId="29" fillId="0" borderId="109" xfId="53" applyFont="1" applyFill="1" applyBorder="1" applyAlignment="1">
      <alignment horizontal="center" vertical="center"/>
      <protection/>
    </xf>
    <xf numFmtId="3" fontId="29" fillId="0" borderId="110" xfId="53" applyNumberFormat="1" applyFont="1" applyFill="1" applyBorder="1" applyAlignment="1">
      <alignment vertical="center"/>
      <protection/>
    </xf>
    <xf numFmtId="0" fontId="27" fillId="0" borderId="0" xfId="61" applyFont="1" applyFill="1" applyAlignment="1">
      <alignment horizontal="center"/>
      <protection/>
    </xf>
    <xf numFmtId="0" fontId="27" fillId="0" borderId="0" xfId="61" applyFont="1" applyFill="1">
      <alignment/>
      <protection/>
    </xf>
    <xf numFmtId="3" fontId="27" fillId="0" borderId="0" xfId="61" applyNumberFormat="1" applyFont="1" applyFill="1">
      <alignment/>
      <protection/>
    </xf>
    <xf numFmtId="0" fontId="23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vertical="center"/>
      <protection/>
    </xf>
    <xf numFmtId="3" fontId="10" fillId="0" borderId="83" xfId="53" applyFont="1" applyFill="1" applyBorder="1" applyAlignment="1">
      <alignment horizontal="center" vertical="center" wrapText="1"/>
      <protection/>
    </xf>
    <xf numFmtId="3" fontId="10" fillId="0" borderId="76" xfId="53" applyFont="1" applyFill="1" applyBorder="1" applyAlignment="1">
      <alignment horizontal="center" vertical="center" wrapText="1"/>
      <protection/>
    </xf>
    <xf numFmtId="3" fontId="5" fillId="0" borderId="11" xfId="0" applyFont="1" applyFill="1" applyBorder="1" applyAlignment="1">
      <alignment vertical="center"/>
    </xf>
    <xf numFmtId="3" fontId="5" fillId="0" borderId="16" xfId="53" applyFont="1" applyFill="1" applyBorder="1">
      <alignment vertical="center"/>
      <protection/>
    </xf>
    <xf numFmtId="3" fontId="5" fillId="0" borderId="66" xfId="0" applyFont="1" applyFill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58" xfId="0" applyFont="1" applyFill="1" applyBorder="1" applyAlignment="1">
      <alignment vertical="center"/>
    </xf>
    <xf numFmtId="3" fontId="5" fillId="0" borderId="16" xfId="0" applyFont="1" applyFill="1" applyBorder="1" applyAlignment="1">
      <alignment vertical="center"/>
    </xf>
    <xf numFmtId="3" fontId="10" fillId="0" borderId="28" xfId="53" applyFont="1" applyFill="1" applyBorder="1" applyAlignment="1">
      <alignment vertical="center"/>
      <protection/>
    </xf>
    <xf numFmtId="3" fontId="10" fillId="0" borderId="0" xfId="59" applyFont="1" applyFill="1">
      <alignment vertical="center"/>
      <protection/>
    </xf>
    <xf numFmtId="3" fontId="10" fillId="0" borderId="0" xfId="59" applyFont="1" applyFill="1" applyAlignment="1">
      <alignment horizontal="left" vertical="center"/>
      <protection/>
    </xf>
    <xf numFmtId="0" fontId="10" fillId="0" borderId="0" xfId="57" applyFont="1" applyFill="1" applyBorder="1" applyAlignment="1">
      <alignment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60" xfId="57" applyFont="1" applyFill="1" applyBorder="1" applyAlignment="1">
      <alignment horizontal="center"/>
      <protection/>
    </xf>
    <xf numFmtId="0" fontId="10" fillId="0" borderId="61" xfId="57" applyFont="1" applyFill="1" applyBorder="1" applyAlignment="1">
      <alignment horizontal="center"/>
      <protection/>
    </xf>
    <xf numFmtId="0" fontId="10" fillId="0" borderId="62" xfId="57" applyFont="1" applyFill="1" applyBorder="1" applyAlignment="1">
      <alignment horizontal="center"/>
      <protection/>
    </xf>
    <xf numFmtId="3" fontId="22" fillId="0" borderId="40" xfId="53" applyFont="1" applyFill="1" applyBorder="1" applyAlignment="1">
      <alignment horizontal="center" vertical="center" wrapText="1"/>
      <protection/>
    </xf>
    <xf numFmtId="0" fontId="22" fillId="0" borderId="60" xfId="57" applyFont="1" applyFill="1" applyBorder="1" applyAlignment="1">
      <alignment horizontal="center"/>
      <protection/>
    </xf>
    <xf numFmtId="0" fontId="22" fillId="0" borderId="40" xfId="57" applyFont="1" applyFill="1" applyBorder="1" applyAlignment="1">
      <alignment horizontal="center"/>
      <protection/>
    </xf>
    <xf numFmtId="0" fontId="22" fillId="0" borderId="111" xfId="57" applyFont="1" applyFill="1" applyBorder="1" applyAlignment="1">
      <alignment horizontal="center"/>
      <protection/>
    </xf>
    <xf numFmtId="0" fontId="10" fillId="0" borderId="39" xfId="57" applyFont="1" applyFill="1" applyBorder="1" applyAlignment="1">
      <alignment horizontal="center" vertical="center"/>
      <protection/>
    </xf>
    <xf numFmtId="3" fontId="5" fillId="0" borderId="0" xfId="59" applyFont="1" applyFill="1">
      <alignment vertical="center"/>
      <protection/>
    </xf>
    <xf numFmtId="0" fontId="20" fillId="0" borderId="0" xfId="62" applyFont="1" applyFill="1">
      <alignment/>
      <protection/>
    </xf>
    <xf numFmtId="0" fontId="7" fillId="0" borderId="112" xfId="62" applyFont="1" applyFill="1" applyBorder="1" applyAlignment="1">
      <alignment horizontal="center" vertical="center" wrapText="1"/>
      <protection/>
    </xf>
    <xf numFmtId="0" fontId="7" fillId="0" borderId="65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vertical="center" wrapText="1"/>
      <protection/>
    </xf>
    <xf numFmtId="0" fontId="7" fillId="0" borderId="73" xfId="62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16" xfId="62" applyFont="1" applyFill="1" applyBorder="1" applyAlignment="1">
      <alignment horizontal="center" vertical="center"/>
      <protection/>
    </xf>
    <xf numFmtId="0" fontId="15" fillId="0" borderId="16" xfId="62" applyFont="1" applyFill="1" applyBorder="1" applyAlignment="1">
      <alignment horizontal="center" vertical="center"/>
      <protection/>
    </xf>
    <xf numFmtId="0" fontId="15" fillId="0" borderId="73" xfId="62" applyFont="1" applyFill="1" applyBorder="1" applyAlignment="1">
      <alignment horizontal="center" vertical="center"/>
      <protection/>
    </xf>
    <xf numFmtId="0" fontId="10" fillId="0" borderId="113" xfId="62" applyFont="1" applyFill="1" applyBorder="1" applyAlignment="1">
      <alignment vertical="center"/>
      <protection/>
    </xf>
    <xf numFmtId="0" fontId="16" fillId="0" borderId="88" xfId="62" applyFont="1" applyFill="1" applyBorder="1">
      <alignment/>
      <protection/>
    </xf>
    <xf numFmtId="0" fontId="16" fillId="0" borderId="0" xfId="62" applyFont="1" applyFill="1">
      <alignment/>
      <protection/>
    </xf>
    <xf numFmtId="0" fontId="10" fillId="0" borderId="114" xfId="62" applyFont="1" applyFill="1" applyBorder="1" applyAlignment="1">
      <alignment vertical="center"/>
      <protection/>
    </xf>
    <xf numFmtId="0" fontId="7" fillId="0" borderId="83" xfId="62" applyFont="1" applyFill="1" applyBorder="1" applyAlignment="1">
      <alignment horizontal="center" vertical="center" wrapText="1"/>
      <protection/>
    </xf>
    <xf numFmtId="0" fontId="14" fillId="0" borderId="70" xfId="62" applyFont="1" applyFill="1" applyBorder="1" applyAlignment="1">
      <alignment horizontal="center" vertical="center"/>
      <protection/>
    </xf>
    <xf numFmtId="0" fontId="15" fillId="0" borderId="70" xfId="62" applyFont="1" applyFill="1" applyBorder="1" applyAlignment="1">
      <alignment horizontal="center" vertical="center"/>
      <protection/>
    </xf>
    <xf numFmtId="0" fontId="15" fillId="0" borderId="80" xfId="62" applyFont="1" applyFill="1" applyBorder="1" applyAlignment="1">
      <alignment horizontal="center" vertical="center"/>
      <protection/>
    </xf>
    <xf numFmtId="49" fontId="10" fillId="0" borderId="94" xfId="62" applyNumberFormat="1" applyFont="1" applyFill="1" applyBorder="1" applyAlignment="1">
      <alignment vertical="center"/>
      <protection/>
    </xf>
    <xf numFmtId="49" fontId="10" fillId="0" borderId="115" xfId="62" applyNumberFormat="1" applyFont="1" applyFill="1" applyBorder="1" applyAlignment="1">
      <alignment vertical="center"/>
      <protection/>
    </xf>
    <xf numFmtId="3" fontId="6" fillId="0" borderId="45" xfId="62" applyNumberFormat="1" applyFont="1" applyFill="1" applyBorder="1" applyAlignment="1">
      <alignment vertical="center"/>
      <protection/>
    </xf>
    <xf numFmtId="3" fontId="7" fillId="0" borderId="45" xfId="62" applyNumberFormat="1" applyFont="1" applyFill="1" applyBorder="1" applyAlignment="1">
      <alignment vertical="center"/>
      <protection/>
    </xf>
    <xf numFmtId="3" fontId="6" fillId="0" borderId="116" xfId="62" applyNumberFormat="1" applyFont="1" applyFill="1" applyBorder="1" applyAlignment="1">
      <alignment vertical="center"/>
      <protection/>
    </xf>
    <xf numFmtId="3" fontId="7" fillId="0" borderId="117" xfId="63" applyFont="1" applyFill="1" applyBorder="1" applyAlignment="1">
      <alignment horizontal="center" vertical="center" wrapText="1"/>
      <protection/>
    </xf>
    <xf numFmtId="3" fontId="7" fillId="0" borderId="100" xfId="63" applyFont="1" applyFill="1" applyBorder="1" applyAlignment="1">
      <alignment horizontal="center" vertical="center" wrapText="1"/>
      <protection/>
    </xf>
    <xf numFmtId="3" fontId="10" fillId="0" borderId="107" xfId="53" applyFont="1" applyFill="1" applyBorder="1" applyAlignment="1">
      <alignment horizontal="center" vertical="center"/>
      <protection/>
    </xf>
    <xf numFmtId="3" fontId="7" fillId="0" borderId="99" xfId="53" applyFont="1" applyFill="1" applyBorder="1" applyAlignment="1">
      <alignment horizontal="center" vertical="center"/>
      <protection/>
    </xf>
    <xf numFmtId="3" fontId="6" fillId="0" borderId="87" xfId="53" applyFont="1" applyFill="1" applyBorder="1" applyAlignment="1">
      <alignment vertical="center" wrapText="1"/>
      <protection/>
    </xf>
    <xf numFmtId="3" fontId="0" fillId="0" borderId="0" xfId="0" applyFont="1" applyFill="1" applyAlignment="1">
      <alignment vertical="center"/>
    </xf>
    <xf numFmtId="3" fontId="0" fillId="0" borderId="0" xfId="0" applyFont="1" applyFill="1" applyAlignment="1">
      <alignment vertical="center"/>
    </xf>
    <xf numFmtId="3" fontId="0" fillId="0" borderId="118" xfId="0" applyFont="1" applyFill="1" applyBorder="1" applyAlignment="1">
      <alignment vertical="center"/>
    </xf>
    <xf numFmtId="0" fontId="5" fillId="0" borderId="118" xfId="61" applyFont="1" applyFill="1" applyBorder="1">
      <alignment/>
      <protection/>
    </xf>
    <xf numFmtId="49" fontId="5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0" fillId="0" borderId="118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18" xfId="0" applyNumberFormat="1" applyFont="1" applyFill="1" applyBorder="1" applyAlignment="1">
      <alignment horizontal="right" vertical="center"/>
    </xf>
    <xf numFmtId="3" fontId="5" fillId="0" borderId="118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30" fillId="0" borderId="118" xfId="0" applyFont="1" applyFill="1" applyBorder="1" applyAlignment="1">
      <alignment vertical="center"/>
    </xf>
    <xf numFmtId="49" fontId="10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18" xfId="0" applyNumberFormat="1" applyFont="1" applyFill="1" applyBorder="1" applyAlignment="1" applyProtection="1">
      <alignment horizontal="right" vertical="center" wrapText="1" shrinkToFit="1"/>
      <protection/>
    </xf>
    <xf numFmtId="3" fontId="30" fillId="0" borderId="118" xfId="0" applyNumberFormat="1" applyFont="1" applyFill="1" applyBorder="1" applyAlignment="1">
      <alignment horizontal="right" vertical="center"/>
    </xf>
    <xf numFmtId="3" fontId="30" fillId="0" borderId="0" xfId="0" applyFont="1" applyFill="1" applyAlignment="1">
      <alignment vertical="center"/>
    </xf>
    <xf numFmtId="0" fontId="10" fillId="0" borderId="0" xfId="61" applyFont="1" applyFill="1" applyAlignment="1">
      <alignment horizontal="center" vertical="center" wrapText="1"/>
      <protection/>
    </xf>
    <xf numFmtId="0" fontId="26" fillId="33" borderId="119" xfId="60" applyNumberFormat="1" applyFont="1" applyFill="1" applyBorder="1" applyAlignment="1" applyProtection="1">
      <alignment horizontal="center" vertical="center" wrapText="1" shrinkToFit="1"/>
      <protection/>
    </xf>
    <xf numFmtId="0" fontId="25" fillId="33" borderId="120" xfId="60" applyNumberFormat="1" applyFont="1" applyFill="1" applyBorder="1" applyAlignment="1" applyProtection="1">
      <alignment horizontal="left" vertical="center" wrapText="1" shrinkToFit="1"/>
      <protection/>
    </xf>
    <xf numFmtId="0" fontId="26" fillId="33" borderId="120" xfId="60" applyNumberFormat="1" applyFont="1" applyFill="1" applyBorder="1" applyAlignment="1" applyProtection="1">
      <alignment horizontal="center" vertical="center" wrapText="1" shrinkToFit="1"/>
      <protection/>
    </xf>
    <xf numFmtId="0" fontId="26" fillId="33" borderId="121" xfId="60" applyNumberFormat="1" applyFont="1" applyFill="1" applyBorder="1" applyAlignment="1" applyProtection="1">
      <alignment horizontal="center" vertical="center" wrapText="1" shrinkToFit="1"/>
      <protection/>
    </xf>
    <xf numFmtId="0" fontId="1" fillId="33" borderId="120" xfId="60" applyFont="1" applyFill="1" applyBorder="1">
      <alignment/>
      <protection/>
    </xf>
    <xf numFmtId="0" fontId="26" fillId="0" borderId="122" xfId="60" applyNumberFormat="1" applyFont="1" applyFill="1" applyBorder="1" applyAlignment="1" applyProtection="1">
      <alignment horizontal="center" vertical="center" wrapText="1" shrinkToFit="1"/>
      <protection/>
    </xf>
    <xf numFmtId="0" fontId="25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26" fillId="0" borderId="0" xfId="60" applyNumberFormat="1" applyFont="1" applyFill="1" applyBorder="1" applyAlignment="1" applyProtection="1">
      <alignment horizontal="center" vertical="center" wrapText="1" shrinkToFit="1"/>
      <protection/>
    </xf>
    <xf numFmtId="0" fontId="26" fillId="0" borderId="123" xfId="6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60" applyFont="1" applyFill="1" applyBorder="1">
      <alignment/>
      <protection/>
    </xf>
    <xf numFmtId="49" fontId="26" fillId="33" borderId="119" xfId="60" applyNumberFormat="1" applyFont="1" applyFill="1" applyBorder="1" applyAlignment="1" applyProtection="1">
      <alignment horizontal="left" vertical="center" wrapText="1" shrinkToFit="1"/>
      <protection/>
    </xf>
    <xf numFmtId="49" fontId="25" fillId="33" borderId="120" xfId="60" applyNumberFormat="1" applyFont="1" applyFill="1" applyBorder="1" applyAlignment="1" applyProtection="1">
      <alignment horizontal="left" vertical="center" wrapText="1" shrinkToFit="1"/>
      <protection/>
    </xf>
    <xf numFmtId="49" fontId="26" fillId="33" borderId="120" xfId="60" applyNumberFormat="1" applyFont="1" applyFill="1" applyBorder="1" applyAlignment="1" applyProtection="1">
      <alignment horizontal="left" vertical="center" wrapText="1" shrinkToFit="1"/>
      <protection/>
    </xf>
    <xf numFmtId="3" fontId="26" fillId="33" borderId="121" xfId="60" applyNumberFormat="1" applyFont="1" applyFill="1" applyBorder="1" applyAlignment="1" applyProtection="1">
      <alignment horizontal="right" vertical="center" wrapText="1" shrinkToFit="1"/>
      <protection/>
    </xf>
    <xf numFmtId="0" fontId="1" fillId="33" borderId="120" xfId="60" applyFill="1" applyBorder="1">
      <alignment/>
      <protection/>
    </xf>
    <xf numFmtId="3" fontId="25" fillId="33" borderId="121" xfId="60" applyNumberFormat="1" applyFont="1" applyFill="1" applyBorder="1" applyAlignment="1" applyProtection="1">
      <alignment horizontal="right" vertical="center" wrapText="1" shrinkToFit="1"/>
      <protection/>
    </xf>
    <xf numFmtId="49" fontId="26" fillId="33" borderId="122" xfId="60" applyNumberFormat="1" applyFont="1" applyFill="1" applyBorder="1" applyAlignment="1" applyProtection="1">
      <alignment horizontal="left" vertical="center" wrapText="1" shrinkToFit="1"/>
      <protection/>
    </xf>
    <xf numFmtId="49" fontId="25" fillId="33" borderId="0" xfId="60" applyNumberFormat="1" applyFont="1" applyFill="1" applyBorder="1" applyAlignment="1" applyProtection="1">
      <alignment horizontal="left" vertical="center" wrapText="1" shrinkToFit="1"/>
      <protection/>
    </xf>
    <xf numFmtId="49" fontId="26" fillId="33" borderId="0" xfId="60" applyNumberFormat="1" applyFont="1" applyFill="1" applyBorder="1" applyAlignment="1" applyProtection="1">
      <alignment horizontal="left" vertical="center" wrapText="1" shrinkToFit="1"/>
      <protection/>
    </xf>
    <xf numFmtId="3" fontId="25" fillId="33" borderId="123" xfId="60" applyNumberFormat="1" applyFont="1" applyFill="1" applyBorder="1" applyAlignment="1" applyProtection="1">
      <alignment horizontal="right" vertical="center" wrapText="1" shrinkToFit="1"/>
      <protection/>
    </xf>
    <xf numFmtId="0" fontId="1" fillId="33" borderId="0" xfId="60" applyFill="1">
      <alignment/>
      <protection/>
    </xf>
    <xf numFmtId="49" fontId="26" fillId="0" borderId="119" xfId="60" applyNumberFormat="1" applyFont="1" applyFill="1" applyBorder="1" applyAlignment="1" applyProtection="1">
      <alignment horizontal="left" vertical="center" wrapText="1" shrinkToFit="1"/>
      <protection/>
    </xf>
    <xf numFmtId="49" fontId="25" fillId="0" borderId="120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20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21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120" xfId="60" applyFill="1" applyBorder="1">
      <alignment/>
      <protection/>
    </xf>
    <xf numFmtId="49" fontId="26" fillId="33" borderId="120" xfId="60" applyNumberFormat="1" applyFont="1" applyFill="1" applyBorder="1" applyAlignment="1" applyProtection="1">
      <alignment horizontal="right" vertical="center" wrapText="1" shrinkToFit="1"/>
      <protection/>
    </xf>
    <xf numFmtId="49" fontId="26" fillId="0" borderId="122" xfId="60" applyNumberFormat="1" applyFont="1" applyFill="1" applyBorder="1" applyAlignment="1" applyProtection="1">
      <alignment horizontal="left" vertical="center" wrapText="1" shrinkToFit="1"/>
      <protection/>
    </xf>
    <xf numFmtId="49" fontId="25" fillId="0" borderId="0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0" xfId="60" applyNumberFormat="1" applyFont="1" applyFill="1" applyBorder="1" applyAlignment="1" applyProtection="1">
      <alignment horizontal="right" vertical="center" wrapText="1" shrinkToFit="1"/>
      <protection/>
    </xf>
    <xf numFmtId="3" fontId="25" fillId="0" borderId="123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0" xfId="60" applyFill="1" applyBorder="1">
      <alignment/>
      <protection/>
    </xf>
    <xf numFmtId="0" fontId="42" fillId="33" borderId="119" xfId="60" applyFont="1" applyFill="1" applyBorder="1">
      <alignment/>
      <protection/>
    </xf>
    <xf numFmtId="49" fontId="25" fillId="33" borderId="120" xfId="60" applyNumberFormat="1" applyFont="1" applyFill="1" applyBorder="1" applyAlignment="1" applyProtection="1">
      <alignment horizontal="left" vertical="center" wrapText="1" shrinkToFit="1"/>
      <protection/>
    </xf>
    <xf numFmtId="49" fontId="25" fillId="33" borderId="120" xfId="60" applyNumberFormat="1" applyFont="1" applyFill="1" applyBorder="1" applyAlignment="1" applyProtection="1">
      <alignment horizontal="right" vertical="center" wrapText="1" shrinkToFit="1"/>
      <protection/>
    </xf>
    <xf numFmtId="49" fontId="25" fillId="33" borderId="121" xfId="60" applyNumberFormat="1" applyFont="1" applyFill="1" applyBorder="1" applyAlignment="1" applyProtection="1">
      <alignment horizontal="right" vertical="center" wrapText="1" shrinkToFit="1"/>
      <protection/>
    </xf>
    <xf numFmtId="0" fontId="42" fillId="33" borderId="120" xfId="60" applyFont="1" applyFill="1" applyBorder="1">
      <alignment/>
      <protection/>
    </xf>
    <xf numFmtId="0" fontId="1" fillId="0" borderId="0" xfId="60" applyFill="1">
      <alignment/>
      <protection/>
    </xf>
    <xf numFmtId="0" fontId="41" fillId="0" borderId="124" xfId="60" applyNumberFormat="1" applyFont="1" applyFill="1" applyBorder="1" applyAlignment="1" applyProtection="1">
      <alignment horizontal="center" vertical="center" wrapText="1" shrinkToFit="1"/>
      <protection/>
    </xf>
    <xf numFmtId="0" fontId="25" fillId="0" borderId="120" xfId="60" applyNumberFormat="1" applyFont="1" applyFill="1" applyBorder="1" applyAlignment="1" applyProtection="1">
      <alignment horizontal="center" vertical="center" wrapText="1" shrinkToFit="1"/>
      <protection/>
    </xf>
    <xf numFmtId="0" fontId="25" fillId="0" borderId="121" xfId="60" applyNumberFormat="1" applyFont="1" applyFill="1" applyBorder="1" applyAlignment="1" applyProtection="1">
      <alignment horizontal="center" vertical="center" wrapText="1" shrinkToFit="1"/>
      <protection/>
    </xf>
    <xf numFmtId="49" fontId="26" fillId="0" borderId="0" xfId="60" applyNumberFormat="1" applyFont="1" applyFill="1" applyBorder="1" applyAlignment="1" applyProtection="1">
      <alignment horizontal="left" vertical="center" wrapText="1" shrinkToFit="1"/>
      <protection/>
    </xf>
    <xf numFmtId="3" fontId="26" fillId="0" borderId="123" xfId="60" applyNumberFormat="1" applyFont="1" applyFill="1" applyBorder="1" applyAlignment="1" applyProtection="1">
      <alignment horizontal="right" vertical="center" wrapText="1" shrinkToFit="1"/>
      <protection/>
    </xf>
    <xf numFmtId="3" fontId="26" fillId="0" borderId="121" xfId="60" applyNumberFormat="1" applyFont="1" applyFill="1" applyBorder="1" applyAlignment="1" applyProtection="1">
      <alignment horizontal="right" vertical="center" wrapText="1" shrinkToFit="1"/>
      <protection/>
    </xf>
    <xf numFmtId="49" fontId="25" fillId="0" borderId="119" xfId="60" applyNumberFormat="1" applyFont="1" applyFill="1" applyBorder="1" applyAlignment="1" applyProtection="1">
      <alignment horizontal="left" vertical="center" wrapText="1" shrinkToFit="1"/>
      <protection/>
    </xf>
    <xf numFmtId="49" fontId="25" fillId="0" borderId="120" xfId="60" applyNumberFormat="1" applyFont="1" applyFill="1" applyBorder="1" applyAlignment="1" applyProtection="1">
      <alignment horizontal="left" vertical="center" wrapText="1" shrinkToFit="1"/>
      <protection/>
    </xf>
    <xf numFmtId="0" fontId="42" fillId="0" borderId="120" xfId="60" applyFont="1" applyFill="1" applyBorder="1">
      <alignment/>
      <protection/>
    </xf>
    <xf numFmtId="49" fontId="26" fillId="0" borderId="125" xfId="60" applyNumberFormat="1" applyFont="1" applyFill="1" applyBorder="1" applyAlignment="1" applyProtection="1">
      <alignment horizontal="left" vertical="center" wrapText="1" shrinkToFit="1"/>
      <protection/>
    </xf>
    <xf numFmtId="49" fontId="25" fillId="0" borderId="126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26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27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126" xfId="60" applyFill="1" applyBorder="1">
      <alignment/>
      <protection/>
    </xf>
    <xf numFmtId="49" fontId="26" fillId="0" borderId="128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29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30" xfId="60" applyNumberFormat="1" applyFont="1" applyFill="1" applyBorder="1" applyAlignment="1" applyProtection="1">
      <alignment horizontal="right" vertical="center" wrapText="1" shrinkToFit="1"/>
      <protection/>
    </xf>
    <xf numFmtId="3" fontId="1" fillId="0" borderId="129" xfId="60" applyNumberFormat="1" applyFill="1" applyBorder="1">
      <alignment/>
      <protection/>
    </xf>
    <xf numFmtId="0" fontId="1" fillId="0" borderId="129" xfId="60" applyFill="1" applyBorder="1">
      <alignment/>
      <protection/>
    </xf>
    <xf numFmtId="49" fontId="26" fillId="0" borderId="131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32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33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132" xfId="60" applyFill="1" applyBorder="1">
      <alignment/>
      <protection/>
    </xf>
    <xf numFmtId="0" fontId="1" fillId="0" borderId="122" xfId="60" applyFill="1" applyBorder="1">
      <alignment/>
      <protection/>
    </xf>
    <xf numFmtId="0" fontId="1" fillId="0" borderId="123" xfId="60" applyFill="1" applyBorder="1">
      <alignment/>
      <protection/>
    </xf>
    <xf numFmtId="49" fontId="26" fillId="0" borderId="120" xfId="60" applyNumberFormat="1" applyFont="1" applyFill="1" applyBorder="1" applyAlignment="1" applyProtection="1">
      <alignment horizontal="right" vertical="center" wrapText="1" shrinkToFit="1"/>
      <protection/>
    </xf>
    <xf numFmtId="49" fontId="26" fillId="0" borderId="120" xfId="60" applyNumberFormat="1" applyFont="1" applyFill="1" applyBorder="1" applyAlignment="1" applyProtection="1">
      <alignment horizontal="right" vertical="center" wrapText="1" shrinkToFit="1"/>
      <protection/>
    </xf>
    <xf numFmtId="0" fontId="43" fillId="0" borderId="120" xfId="60" applyFont="1" applyFill="1" applyBorder="1">
      <alignment/>
      <protection/>
    </xf>
    <xf numFmtId="0" fontId="26" fillId="0" borderId="119" xfId="60" applyFont="1" applyFill="1" applyBorder="1">
      <alignment/>
      <protection/>
    </xf>
    <xf numFmtId="0" fontId="26" fillId="0" borderId="120" xfId="60" applyFont="1" applyFill="1" applyBorder="1">
      <alignment/>
      <protection/>
    </xf>
    <xf numFmtId="3" fontId="25" fillId="0" borderId="121" xfId="60" applyNumberFormat="1" applyFont="1" applyFill="1" applyBorder="1">
      <alignment/>
      <protection/>
    </xf>
    <xf numFmtId="0" fontId="1" fillId="0" borderId="125" xfId="60" applyFill="1" applyBorder="1">
      <alignment/>
      <protection/>
    </xf>
    <xf numFmtId="49" fontId="26" fillId="0" borderId="126" xfId="60" applyNumberFormat="1" applyFont="1" applyFill="1" applyBorder="1" applyAlignment="1" applyProtection="1">
      <alignment horizontal="right" vertical="center" wrapText="1" shrinkToFit="1"/>
      <protection/>
    </xf>
    <xf numFmtId="3" fontId="25" fillId="0" borderId="127" xfId="60" applyNumberFormat="1" applyFont="1" applyFill="1" applyBorder="1">
      <alignment/>
      <protection/>
    </xf>
    <xf numFmtId="49" fontId="26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60" applyFont="1" applyFill="1">
      <alignment/>
      <protection/>
    </xf>
    <xf numFmtId="3" fontId="26" fillId="0" borderId="123" xfId="60" applyNumberFormat="1" applyFont="1" applyFill="1" applyBorder="1" applyAlignment="1" applyProtection="1">
      <alignment horizontal="right" vertical="center" wrapText="1" shrinkToFit="1"/>
      <protection/>
    </xf>
    <xf numFmtId="0" fontId="26" fillId="0" borderId="0" xfId="60" applyFont="1" applyFill="1">
      <alignment/>
      <protection/>
    </xf>
    <xf numFmtId="0" fontId="25" fillId="0" borderId="0" xfId="60" applyFont="1" applyFill="1" applyBorder="1" applyAlignment="1">
      <alignment horizontal="center" vertical="distributed" wrapText="1"/>
      <protection/>
    </xf>
    <xf numFmtId="0" fontId="25" fillId="0" borderId="123" xfId="60" applyFont="1" applyFill="1" applyBorder="1" applyAlignment="1">
      <alignment horizontal="center" vertical="distributed" wrapText="1"/>
      <protection/>
    </xf>
    <xf numFmtId="49" fontId="26" fillId="33" borderId="134" xfId="60" applyNumberFormat="1" applyFont="1" applyFill="1" applyBorder="1" applyAlignment="1" applyProtection="1">
      <alignment horizontal="left" vertical="center" wrapText="1" shrinkToFit="1"/>
      <protection/>
    </xf>
    <xf numFmtId="49" fontId="25" fillId="33" borderId="135" xfId="60" applyNumberFormat="1" applyFont="1" applyFill="1" applyBorder="1" applyAlignment="1" applyProtection="1">
      <alignment horizontal="left" vertical="center" wrapText="1" shrinkToFit="1"/>
      <protection/>
    </xf>
    <xf numFmtId="49" fontId="26" fillId="33" borderId="135" xfId="60" applyNumberFormat="1" applyFont="1" applyFill="1" applyBorder="1" applyAlignment="1" applyProtection="1">
      <alignment horizontal="right" vertical="center" wrapText="1" shrinkToFit="1"/>
      <protection/>
    </xf>
    <xf numFmtId="3" fontId="25" fillId="33" borderId="136" xfId="60" applyNumberFormat="1" applyFont="1" applyFill="1" applyBorder="1" applyAlignment="1" applyProtection="1">
      <alignment horizontal="right" vertical="center" wrapText="1" shrinkToFit="1"/>
      <protection/>
    </xf>
    <xf numFmtId="0" fontId="1" fillId="33" borderId="135" xfId="60" applyFill="1" applyBorder="1">
      <alignment/>
      <protection/>
    </xf>
    <xf numFmtId="49" fontId="26" fillId="0" borderId="137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38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39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138" xfId="60" applyFill="1" applyBorder="1">
      <alignment/>
      <protection/>
    </xf>
    <xf numFmtId="49" fontId="25" fillId="0" borderId="138" xfId="60" applyNumberFormat="1" applyFont="1" applyFill="1" applyBorder="1" applyAlignment="1" applyProtection="1">
      <alignment horizontal="left" vertical="center" wrapText="1" shrinkToFit="1"/>
      <protection/>
    </xf>
    <xf numFmtId="3" fontId="27" fillId="0" borderId="112" xfId="53" applyFont="1" applyFill="1" applyBorder="1" applyAlignment="1">
      <alignment vertical="center" wrapText="1"/>
      <protection/>
    </xf>
    <xf numFmtId="3" fontId="27" fillId="0" borderId="45" xfId="53" applyFont="1" applyFill="1" applyBorder="1" applyAlignment="1">
      <alignment vertical="center" wrapText="1"/>
      <protection/>
    </xf>
    <xf numFmtId="3" fontId="25" fillId="0" borderId="140" xfId="53" applyFont="1" applyFill="1" applyBorder="1" applyAlignment="1">
      <alignment horizontal="center" vertical="center"/>
      <protection/>
    </xf>
    <xf numFmtId="3" fontId="25" fillId="0" borderId="37" xfId="53" applyFont="1" applyFill="1" applyBorder="1" applyAlignment="1">
      <alignment horizontal="center" vertical="center"/>
      <protection/>
    </xf>
    <xf numFmtId="3" fontId="25" fillId="0" borderId="141" xfId="53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vertical="center"/>
      <protection/>
    </xf>
    <xf numFmtId="3" fontId="27" fillId="0" borderId="10" xfId="53" applyFont="1" applyFill="1" applyBorder="1" applyAlignment="1">
      <alignment vertical="center"/>
      <protection/>
    </xf>
    <xf numFmtId="3" fontId="27" fillId="0" borderId="55" xfId="53" applyNumberFormat="1" applyFont="1" applyFill="1" applyBorder="1" applyAlignment="1">
      <alignment vertical="center"/>
      <protection/>
    </xf>
    <xf numFmtId="3" fontId="6" fillId="0" borderId="118" xfId="53" applyNumberFormat="1" applyFont="1" applyFill="1" applyBorder="1" applyAlignment="1">
      <alignment vertical="center"/>
      <protection/>
    </xf>
    <xf numFmtId="3" fontId="27" fillId="0" borderId="118" xfId="53" applyFont="1" applyFill="1" applyBorder="1" applyAlignment="1">
      <alignment vertical="center"/>
      <protection/>
    </xf>
    <xf numFmtId="3" fontId="6" fillId="0" borderId="118" xfId="61" applyNumberFormat="1" applyFont="1" applyFill="1" applyBorder="1" applyAlignment="1">
      <alignment vertical="center"/>
      <protection/>
    </xf>
    <xf numFmtId="3" fontId="25" fillId="0" borderId="0" xfId="53" applyFont="1" applyFill="1" applyBorder="1" applyAlignment="1">
      <alignment horizontal="center" vertical="center"/>
      <protection/>
    </xf>
    <xf numFmtId="3" fontId="25" fillId="0" borderId="69" xfId="53" applyFont="1" applyFill="1" applyBorder="1" applyAlignment="1">
      <alignment horizontal="center" vertical="center"/>
      <protection/>
    </xf>
    <xf numFmtId="3" fontId="27" fillId="0" borderId="66" xfId="53" applyNumberFormat="1" applyFont="1" applyFill="1" applyBorder="1" applyAlignment="1">
      <alignment vertical="center"/>
      <protection/>
    </xf>
    <xf numFmtId="0" fontId="6" fillId="0" borderId="118" xfId="61" applyFont="1" applyFill="1" applyBorder="1" applyAlignment="1">
      <alignment vertical="center"/>
      <protection/>
    </xf>
    <xf numFmtId="3" fontId="10" fillId="0" borderId="118" xfId="53" applyNumberFormat="1" applyFont="1" applyFill="1" applyBorder="1" applyAlignment="1">
      <alignment vertical="center"/>
      <protection/>
    </xf>
    <xf numFmtId="3" fontId="0" fillId="0" borderId="142" xfId="55" applyFont="1" applyFill="1" applyBorder="1">
      <alignment vertical="center"/>
      <protection/>
    </xf>
    <xf numFmtId="3" fontId="0" fillId="0" borderId="143" xfId="55" applyFont="1" applyFill="1" applyBorder="1">
      <alignment vertical="center"/>
      <protection/>
    </xf>
    <xf numFmtId="3" fontId="0" fillId="0" borderId="144" xfId="55" applyFont="1" applyFill="1" applyBorder="1">
      <alignment vertical="center"/>
      <protection/>
    </xf>
    <xf numFmtId="3" fontId="0" fillId="0" borderId="145" xfId="55" applyFont="1" applyFill="1" applyBorder="1">
      <alignment vertical="center"/>
      <protection/>
    </xf>
    <xf numFmtId="3" fontId="0" fillId="0" borderId="146" xfId="55" applyFont="1" applyFill="1" applyBorder="1">
      <alignment vertical="center"/>
      <protection/>
    </xf>
    <xf numFmtId="3" fontId="0" fillId="0" borderId="0" xfId="55" applyFont="1" applyFill="1">
      <alignment vertical="center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10" fillId="0" borderId="0" xfId="53" applyFont="1" applyFill="1" applyBorder="1" applyAlignment="1">
      <alignment horizontal="center" vertical="center"/>
      <protection/>
    </xf>
    <xf numFmtId="3" fontId="5" fillId="0" borderId="147" xfId="53" applyNumberFormat="1" applyFont="1" applyFill="1" applyBorder="1" applyAlignment="1">
      <alignment horizontal="center" vertical="center"/>
      <protection/>
    </xf>
    <xf numFmtId="3" fontId="5" fillId="0" borderId="148" xfId="53" applyFont="1" applyFill="1" applyBorder="1" applyAlignment="1">
      <alignment horizontal="center" vertical="center" wrapText="1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149" xfId="53" applyNumberFormat="1" applyFont="1" applyFill="1" applyBorder="1" applyAlignment="1">
      <alignment horizontal="center" vertical="center"/>
      <protection/>
    </xf>
    <xf numFmtId="3" fontId="5" fillId="0" borderId="149" xfId="53" applyFont="1" applyFill="1" applyBorder="1" applyAlignment="1">
      <alignment horizontal="center" vertical="center" wrapText="1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10" fillId="0" borderId="84" xfId="53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10" fillId="0" borderId="0" xfId="53" applyFont="1" applyFill="1" applyBorder="1" applyAlignment="1">
      <alignment horizontal="center" vertical="center"/>
      <protection/>
    </xf>
    <xf numFmtId="3" fontId="5" fillId="0" borderId="89" xfId="53" applyFont="1" applyFill="1" applyBorder="1" applyAlignment="1">
      <alignment horizontal="center" vertical="center" wrapText="1"/>
      <protection/>
    </xf>
    <xf numFmtId="3" fontId="5" fillId="0" borderId="150" xfId="53" applyFont="1" applyFill="1" applyBorder="1" applyAlignment="1">
      <alignment horizontal="center" vertical="center" wrapText="1"/>
      <protection/>
    </xf>
    <xf numFmtId="3" fontId="5" fillId="0" borderId="151" xfId="53" applyNumberFormat="1" applyFont="1" applyFill="1" applyBorder="1" applyAlignment="1">
      <alignment horizontal="center" vertical="center"/>
      <protection/>
    </xf>
    <xf numFmtId="3" fontId="10" fillId="0" borderId="85" xfId="53" applyFont="1" applyFill="1" applyBorder="1" applyAlignment="1">
      <alignment horizontal="center" vertical="center"/>
      <protection/>
    </xf>
    <xf numFmtId="0" fontId="25" fillId="0" borderId="128" xfId="60" applyFont="1" applyFill="1" applyBorder="1" applyAlignment="1">
      <alignment horizontal="center" vertical="distributed" wrapText="1"/>
      <protection/>
    </xf>
    <xf numFmtId="0" fontId="25" fillId="0" borderId="129" xfId="60" applyFont="1" applyFill="1" applyBorder="1" applyAlignment="1">
      <alignment horizontal="center" vertical="distributed" wrapText="1"/>
      <protection/>
    </xf>
    <xf numFmtId="0" fontId="25" fillId="0" borderId="130" xfId="60" applyFont="1" applyFill="1" applyBorder="1" applyAlignment="1">
      <alignment horizontal="center" vertical="distributed" wrapText="1"/>
      <protection/>
    </xf>
    <xf numFmtId="0" fontId="25" fillId="0" borderId="122" xfId="60" applyFont="1" applyFill="1" applyBorder="1" applyAlignment="1">
      <alignment horizontal="center" vertical="distributed" wrapText="1"/>
      <protection/>
    </xf>
    <xf numFmtId="0" fontId="25" fillId="0" borderId="0" xfId="60" applyFont="1" applyFill="1" applyBorder="1" applyAlignment="1">
      <alignment horizontal="center" vertical="distributed" wrapText="1"/>
      <protection/>
    </xf>
    <xf numFmtId="0" fontId="25" fillId="0" borderId="123" xfId="60" applyFont="1" applyFill="1" applyBorder="1" applyAlignment="1">
      <alignment horizontal="center" vertical="distributed" wrapText="1"/>
      <protection/>
    </xf>
    <xf numFmtId="0" fontId="5" fillId="0" borderId="16" xfId="62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0" xfId="64" applyFont="1" applyFill="1" applyBorder="1" applyAlignment="1">
      <alignment horizontal="center" vertical="center" shrinkToFit="1"/>
      <protection/>
    </xf>
    <xf numFmtId="0" fontId="10" fillId="0" borderId="0" xfId="64" applyFont="1" applyFill="1" applyBorder="1" applyAlignment="1">
      <alignment horizontal="center" vertical="center"/>
      <protection/>
    </xf>
    <xf numFmtId="49" fontId="10" fillId="0" borderId="84" xfId="62" applyNumberFormat="1" applyFont="1" applyFill="1" applyBorder="1" applyAlignment="1">
      <alignment horizontal="center" vertical="center" wrapText="1"/>
      <protection/>
    </xf>
    <xf numFmtId="0" fontId="10" fillId="0" borderId="91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left" vertical="center"/>
      <protection/>
    </xf>
    <xf numFmtId="0" fontId="14" fillId="0" borderId="107" xfId="62" applyFont="1" applyFill="1" applyBorder="1" applyAlignment="1">
      <alignment horizontal="center" vertical="center"/>
      <protection/>
    </xf>
    <xf numFmtId="0" fontId="10" fillId="0" borderId="152" xfId="62" applyFont="1" applyFill="1" applyBorder="1" applyAlignment="1">
      <alignment horizontal="center" vertical="center"/>
      <protection/>
    </xf>
    <xf numFmtId="0" fontId="10" fillId="0" borderId="111" xfId="62" applyFont="1" applyFill="1" applyBorder="1" applyAlignment="1">
      <alignment horizontal="center" vertical="center"/>
      <protection/>
    </xf>
    <xf numFmtId="49" fontId="10" fillId="0" borderId="84" xfId="62" applyNumberFormat="1" applyFont="1" applyFill="1" applyBorder="1" applyAlignment="1">
      <alignment horizontal="center" vertical="center" textRotation="90" wrapText="1"/>
      <protection/>
    </xf>
    <xf numFmtId="0" fontId="5" fillId="0" borderId="91" xfId="62" applyFont="1" applyFill="1" applyBorder="1" applyAlignment="1">
      <alignment vertical="center"/>
      <protection/>
    </xf>
    <xf numFmtId="49" fontId="10" fillId="0" borderId="72" xfId="62" applyNumberFormat="1" applyFont="1" applyFill="1" applyBorder="1" applyAlignment="1">
      <alignment vertical="center" textRotation="90" wrapText="1"/>
      <protection/>
    </xf>
    <xf numFmtId="0" fontId="10" fillId="0" borderId="16" xfId="62" applyFont="1" applyFill="1" applyBorder="1" applyAlignment="1">
      <alignment vertical="center"/>
      <protection/>
    </xf>
    <xf numFmtId="49" fontId="10" fillId="0" borderId="13" xfId="62" applyNumberFormat="1" applyFont="1" applyFill="1" applyBorder="1" applyAlignment="1">
      <alignment horizontal="center" vertical="center" textRotation="90" wrapText="1"/>
      <protection/>
    </xf>
    <xf numFmtId="49" fontId="17" fillId="0" borderId="18" xfId="62" applyNumberFormat="1" applyFont="1" applyFill="1" applyBorder="1" applyAlignment="1">
      <alignment horizontal="center" vertical="center" textRotation="90" wrapText="1"/>
      <protection/>
    </xf>
    <xf numFmtId="49" fontId="10" fillId="0" borderId="98" xfId="62" applyNumberFormat="1" applyFont="1" applyFill="1" applyBorder="1" applyAlignment="1">
      <alignment horizontal="center" vertical="center"/>
      <protection/>
    </xf>
    <xf numFmtId="49" fontId="10" fillId="0" borderId="22" xfId="62" applyNumberFormat="1" applyFont="1" applyFill="1" applyBorder="1" applyAlignment="1">
      <alignment horizontal="left" vertical="center"/>
      <protection/>
    </xf>
    <xf numFmtId="49" fontId="10" fillId="0" borderId="33" xfId="62" applyNumberFormat="1" applyFont="1" applyFill="1" applyBorder="1" applyAlignment="1">
      <alignment horizontal="left" vertical="center"/>
      <protection/>
    </xf>
    <xf numFmtId="49" fontId="10" fillId="0" borderId="107" xfId="62" applyNumberFormat="1" applyFont="1" applyFill="1" applyBorder="1" applyAlignment="1">
      <alignment horizontal="center" vertical="center"/>
      <protection/>
    </xf>
    <xf numFmtId="49" fontId="10" fillId="0" borderId="18" xfId="62" applyNumberFormat="1" applyFont="1" applyFill="1" applyBorder="1" applyAlignment="1">
      <alignment horizontal="center" vertical="center" textRotation="90" wrapText="1"/>
      <protection/>
    </xf>
    <xf numFmtId="0" fontId="10" fillId="0" borderId="54" xfId="62" applyFont="1" applyFill="1" applyBorder="1" applyAlignment="1">
      <alignment vertical="center"/>
      <protection/>
    </xf>
    <xf numFmtId="0" fontId="10" fillId="0" borderId="110" xfId="62" applyFont="1" applyFill="1" applyBorder="1" applyAlignment="1">
      <alignment horizontal="center" vertical="center"/>
      <protection/>
    </xf>
    <xf numFmtId="49" fontId="10" fillId="0" borderId="11" xfId="62" applyNumberFormat="1" applyFont="1" applyFill="1" applyBorder="1" applyAlignment="1">
      <alignment horizontal="center" vertical="center" textRotation="90" wrapText="1"/>
      <protection/>
    </xf>
    <xf numFmtId="3" fontId="10" fillId="0" borderId="0" xfId="59" applyFont="1" applyFill="1" applyBorder="1" applyAlignment="1">
      <alignment horizontal="center" vertical="center"/>
      <protection/>
    </xf>
    <xf numFmtId="49" fontId="10" fillId="0" borderId="107" xfId="62" applyNumberFormat="1" applyFont="1" applyFill="1" applyBorder="1" applyAlignment="1">
      <alignment horizontal="center" vertical="center" wrapText="1"/>
      <protection/>
    </xf>
    <xf numFmtId="0" fontId="10" fillId="0" borderId="96" xfId="62" applyFont="1" applyFill="1" applyBorder="1" applyAlignment="1">
      <alignment horizontal="center" vertical="center"/>
      <protection/>
    </xf>
    <xf numFmtId="49" fontId="10" fillId="0" borderId="153" xfId="62" applyNumberFormat="1" applyFont="1" applyFill="1" applyBorder="1" applyAlignment="1">
      <alignment horizontal="center" vertical="center" textRotation="90" wrapText="1"/>
      <protection/>
    </xf>
    <xf numFmtId="0" fontId="21" fillId="0" borderId="33" xfId="62" applyFont="1" applyFill="1" applyBorder="1" applyAlignment="1">
      <alignment horizontal="left" vertical="center"/>
      <protection/>
    </xf>
    <xf numFmtId="0" fontId="10" fillId="0" borderId="154" xfId="57" applyFont="1" applyFill="1" applyBorder="1" applyAlignment="1">
      <alignment horizontal="left" vertical="center"/>
      <protection/>
    </xf>
    <xf numFmtId="3" fontId="22" fillId="0" borderId="154" xfId="53" applyFont="1" applyFill="1" applyBorder="1" applyAlignment="1">
      <alignment horizontal="center" vertical="center"/>
      <protection/>
    </xf>
    <xf numFmtId="0" fontId="10" fillId="0" borderId="61" xfId="57" applyFont="1" applyFill="1" applyBorder="1" applyAlignment="1">
      <alignment horizontal="left" vertical="center" wrapText="1"/>
      <protection/>
    </xf>
    <xf numFmtId="3" fontId="10" fillId="0" borderId="61" xfId="53" applyFont="1" applyFill="1" applyBorder="1" applyAlignment="1">
      <alignment horizontal="left" vertical="center" wrapText="1"/>
      <protection/>
    </xf>
    <xf numFmtId="0" fontId="10" fillId="0" borderId="154" xfId="57" applyFont="1" applyFill="1" applyBorder="1" applyAlignment="1">
      <alignment horizontal="center" vertical="center"/>
      <protection/>
    </xf>
    <xf numFmtId="0" fontId="10" fillId="0" borderId="155" xfId="57" applyFont="1" applyFill="1" applyBorder="1" applyAlignment="1">
      <alignment horizontal="center" vertical="center" wrapText="1"/>
      <protection/>
    </xf>
    <xf numFmtId="0" fontId="10" fillId="0" borderId="156" xfId="57" applyFont="1" applyFill="1" applyBorder="1" applyAlignment="1">
      <alignment horizontal="center" vertical="center" wrapText="1"/>
      <protection/>
    </xf>
    <xf numFmtId="3" fontId="10" fillId="0" borderId="155" xfId="53" applyFont="1" applyFill="1" applyBorder="1" applyAlignment="1">
      <alignment horizontal="center" vertical="center" wrapText="1"/>
      <protection/>
    </xf>
    <xf numFmtId="0" fontId="10" fillId="0" borderId="155" xfId="57" applyFont="1" applyFill="1" applyBorder="1" applyAlignment="1">
      <alignment horizontal="center"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3" fontId="10" fillId="0" borderId="157" xfId="53" applyFont="1" applyFill="1" applyBorder="1" applyAlignment="1">
      <alignment horizontal="center" vertical="center"/>
      <protection/>
    </xf>
    <xf numFmtId="3" fontId="10" fillId="0" borderId="18" xfId="53" applyFont="1" applyFill="1" applyBorder="1" applyAlignment="1">
      <alignment horizontal="left"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158" xfId="63" applyFont="1" applyFill="1" applyBorder="1" applyAlignment="1">
      <alignment horizontal="center" vertical="center" wrapText="1"/>
      <protection/>
    </xf>
    <xf numFmtId="3" fontId="10" fillId="0" borderId="91" xfId="63" applyFont="1" applyFill="1" applyBorder="1" applyAlignment="1">
      <alignment horizontal="center" vertical="center" wrapText="1"/>
      <protection/>
    </xf>
    <xf numFmtId="3" fontId="10" fillId="0" borderId="159" xfId="63" applyFont="1" applyFill="1" applyBorder="1" applyAlignment="1">
      <alignment horizontal="center" vertical="center" wrapText="1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0" fontId="28" fillId="0" borderId="73" xfId="61" applyFont="1" applyFill="1" applyBorder="1" applyAlignment="1">
      <alignment horizontal="center" vertical="center"/>
      <protection/>
    </xf>
    <xf numFmtId="3" fontId="10" fillId="0" borderId="82" xfId="53" applyFont="1" applyFill="1" applyBorder="1" applyAlignment="1">
      <alignment horizontal="center" vertical="center"/>
      <protection/>
    </xf>
    <xf numFmtId="3" fontId="30" fillId="0" borderId="0" xfId="55" applyFont="1" applyFill="1" applyBorder="1" applyAlignment="1">
      <alignment horizontal="center" vertical="center"/>
      <protection/>
    </xf>
    <xf numFmtId="3" fontId="30" fillId="0" borderId="99" xfId="55" applyFont="1" applyFill="1" applyBorder="1" applyAlignment="1">
      <alignment horizontal="center" vertical="center"/>
      <protection/>
    </xf>
    <xf numFmtId="3" fontId="30" fillId="0" borderId="157" xfId="55" applyFont="1" applyFill="1" applyBorder="1" applyAlignment="1">
      <alignment horizontal="center" vertical="center"/>
      <protection/>
    </xf>
    <xf numFmtId="3" fontId="30" fillId="0" borderId="154" xfId="55" applyFont="1" applyFill="1" applyBorder="1" applyAlignment="1">
      <alignment horizontal="center" vertical="center"/>
      <protection/>
    </xf>
    <xf numFmtId="3" fontId="30" fillId="0" borderId="160" xfId="55" applyFont="1" applyFill="1" applyBorder="1" applyAlignment="1">
      <alignment horizontal="center" vertical="center"/>
      <protection/>
    </xf>
    <xf numFmtId="3" fontId="30" fillId="0" borderId="156" xfId="55" applyFont="1" applyFill="1" applyBorder="1" applyAlignment="1">
      <alignment horizontal="center" vertical="center" wrapText="1"/>
      <protection/>
    </xf>
    <xf numFmtId="0" fontId="30" fillId="0" borderId="42" xfId="58" applyFont="1" applyFill="1" applyBorder="1" applyAlignment="1">
      <alignment horizontal="center" vertical="center" wrapText="1"/>
      <protection/>
    </xf>
    <xf numFmtId="0" fontId="30" fillId="0" borderId="65" xfId="58" applyFont="1" applyFill="1" applyBorder="1" applyAlignment="1">
      <alignment horizontal="center" vertical="center" wrapText="1"/>
      <protection/>
    </xf>
    <xf numFmtId="0" fontId="30" fillId="0" borderId="22" xfId="58" applyFont="1" applyFill="1" applyBorder="1" applyAlignment="1">
      <alignment vertical="center" wrapText="1"/>
      <protection/>
    </xf>
    <xf numFmtId="0" fontId="30" fillId="0" borderId="107" xfId="58" applyFont="1" applyFill="1" applyBorder="1" applyAlignment="1">
      <alignment horizontal="left" vertical="center" wrapText="1"/>
      <protection/>
    </xf>
    <xf numFmtId="0" fontId="30" fillId="0" borderId="39" xfId="58" applyFont="1" applyFill="1" applyBorder="1" applyAlignment="1">
      <alignment horizontal="left" vertical="center" wrapText="1"/>
      <protection/>
    </xf>
    <xf numFmtId="0" fontId="36" fillId="0" borderId="0" xfId="58" applyFont="1" applyFill="1" applyBorder="1" applyAlignment="1">
      <alignment horizontal="center" vertical="center" wrapText="1"/>
      <protection/>
    </xf>
    <xf numFmtId="0" fontId="30" fillId="0" borderId="39" xfId="58" applyFont="1" applyFill="1" applyBorder="1" applyAlignment="1">
      <alignment horizontal="center" vertical="center" wrapText="1"/>
      <protection/>
    </xf>
    <xf numFmtId="3" fontId="10" fillId="0" borderId="62" xfId="0" applyFont="1" applyFill="1" applyBorder="1" applyAlignment="1">
      <alignment horizontal="center" vertical="center" wrapText="1"/>
    </xf>
    <xf numFmtId="3" fontId="10" fillId="0" borderId="0" xfId="0" applyFont="1" applyFill="1" applyBorder="1" applyAlignment="1">
      <alignment horizontal="center" vertical="center"/>
    </xf>
    <xf numFmtId="3" fontId="10" fillId="0" borderId="39" xfId="0" applyFont="1" applyFill="1" applyBorder="1" applyAlignment="1">
      <alignment horizontal="center" vertical="center" wrapText="1"/>
    </xf>
    <xf numFmtId="3" fontId="10" fillId="0" borderId="91" xfId="0" applyFont="1" applyFill="1" applyBorder="1" applyAlignment="1">
      <alignment horizontal="center" vertical="center" wrapText="1"/>
    </xf>
    <xf numFmtId="0" fontId="5" fillId="0" borderId="0" xfId="61" applyFont="1" applyFill="1" applyAlignment="1">
      <alignment horizontal="left" wrapText="1"/>
      <protection/>
    </xf>
    <xf numFmtId="0" fontId="6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horizontal="left"/>
      <protection/>
    </xf>
    <xf numFmtId="3" fontId="6" fillId="0" borderId="37" xfId="53" applyNumberFormat="1" applyFont="1" applyFill="1" applyBorder="1" applyAlignment="1">
      <alignment vertical="center"/>
      <protection/>
    </xf>
    <xf numFmtId="3" fontId="6" fillId="0" borderId="161" xfId="61" applyNumberFormat="1" applyFont="1" applyFill="1" applyBorder="1" applyAlignment="1">
      <alignment vertical="center"/>
      <protection/>
    </xf>
    <xf numFmtId="3" fontId="6" fillId="0" borderId="73" xfId="61" applyNumberFormat="1" applyFont="1" applyFill="1" applyBorder="1" applyAlignment="1">
      <alignment vertical="center"/>
      <protection/>
    </xf>
    <xf numFmtId="3" fontId="7" fillId="0" borderId="162" xfId="53" applyNumberFormat="1" applyFont="1" applyFill="1" applyBorder="1" applyAlignment="1">
      <alignment vertical="center"/>
      <protection/>
    </xf>
    <xf numFmtId="3" fontId="7" fillId="0" borderId="163" xfId="53" applyNumberFormat="1" applyFont="1" applyFill="1" applyBorder="1" applyAlignment="1">
      <alignment vertical="center"/>
      <protection/>
    </xf>
    <xf numFmtId="3" fontId="5" fillId="0" borderId="151" xfId="53" applyFont="1" applyFill="1" applyBorder="1" applyAlignment="1">
      <alignment horizontal="center" vertical="center" wrapText="1"/>
      <protection/>
    </xf>
    <xf numFmtId="3" fontId="6" fillId="0" borderId="164" xfId="53" applyNumberFormat="1" applyFont="1" applyFill="1" applyBorder="1" applyAlignment="1">
      <alignment vertical="center"/>
      <protection/>
    </xf>
    <xf numFmtId="3" fontId="6" fillId="0" borderId="165" xfId="53" applyNumberFormat="1" applyFont="1" applyFill="1" applyBorder="1" applyAlignment="1">
      <alignment vertical="center"/>
      <protection/>
    </xf>
    <xf numFmtId="3" fontId="6" fillId="0" borderId="0" xfId="53" applyNumberFormat="1" applyFont="1" applyFill="1" applyBorder="1" applyAlignment="1">
      <alignment vertical="center"/>
      <protection/>
    </xf>
    <xf numFmtId="3" fontId="10" fillId="0" borderId="90" xfId="53" applyFont="1" applyFill="1" applyBorder="1" applyAlignment="1">
      <alignment vertical="center" wrapText="1"/>
      <protection/>
    </xf>
    <xf numFmtId="3" fontId="7" fillId="0" borderId="118" xfId="53" applyNumberFormat="1" applyFont="1" applyFill="1" applyBorder="1" applyAlignment="1">
      <alignment vertical="center"/>
      <protection/>
    </xf>
    <xf numFmtId="3" fontId="5" fillId="0" borderId="98" xfId="53" applyNumberFormat="1" applyFont="1" applyFill="1" applyBorder="1" applyAlignment="1">
      <alignment horizontal="center" vertical="center"/>
      <protection/>
    </xf>
    <xf numFmtId="3" fontId="10" fillId="0" borderId="163" xfId="53" applyFont="1" applyFill="1" applyBorder="1" applyAlignment="1">
      <alignment vertical="center" wrapText="1"/>
      <protection/>
    </xf>
    <xf numFmtId="3" fontId="10" fillId="0" borderId="41" xfId="53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wrapText="1"/>
      <protection/>
    </xf>
    <xf numFmtId="0" fontId="5" fillId="0" borderId="0" xfId="61" applyFont="1" applyFill="1" applyAlignment="1">
      <alignment horizontal="center" wrapText="1"/>
      <protection/>
    </xf>
    <xf numFmtId="0" fontId="8" fillId="0" borderId="0" xfId="61" applyFont="1" applyFill="1" applyAlignment="1">
      <alignment horizontal="center" wrapText="1"/>
      <protection/>
    </xf>
    <xf numFmtId="3" fontId="60" fillId="0" borderId="0" xfId="53" applyFont="1" applyFill="1" applyBorder="1" applyAlignment="1">
      <alignment horizontal="center" vertical="center"/>
      <protection/>
    </xf>
    <xf numFmtId="3" fontId="60" fillId="0" borderId="0" xfId="53" applyFont="1" applyFill="1" applyBorder="1" applyAlignment="1">
      <alignment horizontal="center" vertical="center"/>
      <protection/>
    </xf>
    <xf numFmtId="3" fontId="7" fillId="0" borderId="118" xfId="63" applyFont="1" applyFill="1" applyBorder="1" applyAlignment="1">
      <alignment horizontal="center" vertical="center" wrapText="1"/>
      <protection/>
    </xf>
    <xf numFmtId="3" fontId="7" fillId="0" borderId="118" xfId="53" applyFont="1" applyFill="1" applyBorder="1" applyAlignment="1">
      <alignment horizontal="center" vertical="center"/>
      <protection/>
    </xf>
    <xf numFmtId="3" fontId="61" fillId="0" borderId="112" xfId="53" applyNumberFormat="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3" fontId="62" fillId="0" borderId="15" xfId="53" applyNumberFormat="1" applyFont="1" applyFill="1" applyBorder="1" applyAlignment="1">
      <alignment vertical="center" wrapText="1"/>
      <protection/>
    </xf>
    <xf numFmtId="3" fontId="61" fillId="0" borderId="58" xfId="53" applyNumberFormat="1" applyFont="1" applyFill="1" applyBorder="1" applyAlignment="1">
      <alignment vertical="center"/>
      <protection/>
    </xf>
    <xf numFmtId="3" fontId="5" fillId="0" borderId="15" xfId="53" applyFont="1" applyFill="1" applyBorder="1" applyAlignment="1">
      <alignment horizontal="center" vertical="center"/>
      <protection/>
    </xf>
    <xf numFmtId="0" fontId="16" fillId="0" borderId="79" xfId="61" applyFont="1" applyFill="1" applyBorder="1" applyAlignment="1">
      <alignment vertical="center"/>
      <protection/>
    </xf>
    <xf numFmtId="3" fontId="5" fillId="0" borderId="68" xfId="53" applyNumberFormat="1" applyFont="1" applyFill="1" applyBorder="1" applyAlignment="1">
      <alignment horizontal="center" vertical="center"/>
      <protection/>
    </xf>
    <xf numFmtId="0" fontId="63" fillId="0" borderId="0" xfId="61" applyFont="1" applyFill="1" applyBorder="1" applyAlignment="1">
      <alignment vertical="center"/>
      <protection/>
    </xf>
    <xf numFmtId="3" fontId="10" fillId="0" borderId="24" xfId="53" applyNumberFormat="1" applyFont="1" applyFill="1" applyBorder="1" applyAlignment="1">
      <alignment horizontal="center" vertical="center"/>
      <protection/>
    </xf>
    <xf numFmtId="3" fontId="64" fillId="0" borderId="29" xfId="53" applyNumberFormat="1" applyFont="1" applyFill="1" applyBorder="1" applyAlignment="1">
      <alignment vertical="center"/>
      <protection/>
    </xf>
    <xf numFmtId="3" fontId="5" fillId="0" borderId="166" xfId="53" applyFont="1" applyFill="1" applyBorder="1" applyAlignment="1">
      <alignment horizontal="center" vertical="center" wrapText="1"/>
      <protection/>
    </xf>
    <xf numFmtId="3" fontId="10" fillId="0" borderId="167" xfId="53" applyFont="1" applyFill="1" applyBorder="1" applyAlignment="1">
      <alignment horizontal="center" vertical="center" wrapText="1"/>
      <protection/>
    </xf>
    <xf numFmtId="3" fontId="5" fillId="0" borderId="168" xfId="53" applyFont="1" applyFill="1" applyBorder="1" applyAlignment="1">
      <alignment vertical="center" wrapText="1"/>
      <protection/>
    </xf>
    <xf numFmtId="3" fontId="5" fillId="0" borderId="87" xfId="53" applyFont="1" applyFill="1" applyBorder="1" applyAlignment="1">
      <alignment vertical="center" wrapText="1"/>
      <protection/>
    </xf>
    <xf numFmtId="3" fontId="10" fillId="0" borderId="37" xfId="53" applyNumberFormat="1" applyFont="1" applyFill="1" applyBorder="1" applyAlignment="1">
      <alignment horizontal="center" vertical="center"/>
      <protection/>
    </xf>
    <xf numFmtId="3" fontId="64" fillId="0" borderId="71" xfId="53" applyNumberFormat="1" applyFont="1" applyFill="1" applyBorder="1" applyAlignment="1">
      <alignment vertical="center"/>
      <protection/>
    </xf>
    <xf numFmtId="3" fontId="6" fillId="0" borderId="169" xfId="53" applyNumberFormat="1" applyFont="1" applyFill="1" applyBorder="1" applyAlignment="1">
      <alignment vertical="center"/>
      <protection/>
    </xf>
    <xf numFmtId="3" fontId="6" fillId="0" borderId="20" xfId="53" applyNumberFormat="1" applyFont="1" applyFill="1" applyBorder="1" applyAlignment="1">
      <alignment vertical="center"/>
      <protection/>
    </xf>
    <xf numFmtId="3" fontId="5" fillId="0" borderId="25" xfId="53" applyNumberFormat="1" applyFont="1" applyFill="1" applyBorder="1" applyAlignment="1">
      <alignment horizontal="center" vertical="center"/>
      <protection/>
    </xf>
    <xf numFmtId="3" fontId="7" fillId="0" borderId="170" xfId="53" applyNumberFormat="1" applyFont="1" applyFill="1" applyBorder="1" applyAlignment="1">
      <alignment vertical="center"/>
      <protection/>
    </xf>
    <xf numFmtId="3" fontId="5" fillId="0" borderId="147" xfId="53" applyFont="1" applyFill="1" applyBorder="1" applyAlignment="1">
      <alignment horizontal="center" vertical="center" wrapText="1"/>
      <protection/>
    </xf>
    <xf numFmtId="3" fontId="7" fillId="0" borderId="99" xfId="53" applyNumberFormat="1" applyFont="1" applyFill="1" applyBorder="1" applyAlignment="1">
      <alignment vertical="center"/>
      <protection/>
    </xf>
    <xf numFmtId="3" fontId="10" fillId="0" borderId="118" xfId="53" applyFont="1" applyFill="1" applyBorder="1" applyAlignment="1">
      <alignment horizontal="center" vertical="center" wrapText="1"/>
      <protection/>
    </xf>
    <xf numFmtId="3" fontId="62" fillId="0" borderId="0" xfId="53" applyNumberFormat="1" applyFont="1" applyFill="1" applyBorder="1" applyAlignment="1">
      <alignment vertical="center" wrapText="1"/>
      <protection/>
    </xf>
    <xf numFmtId="3" fontId="10" fillId="0" borderId="171" xfId="53" applyFont="1" applyFill="1" applyBorder="1" applyAlignment="1">
      <alignment horizontal="center" vertical="center"/>
      <protection/>
    </xf>
    <xf numFmtId="3" fontId="7" fillId="0" borderId="124" xfId="63" applyFont="1" applyFill="1" applyBorder="1" applyAlignment="1">
      <alignment horizontal="center" vertical="center" wrapText="1"/>
      <protection/>
    </xf>
    <xf numFmtId="3" fontId="10" fillId="0" borderId="79" xfId="53" applyFont="1" applyFill="1" applyBorder="1" applyAlignment="1">
      <alignment horizontal="center" vertical="top"/>
      <protection/>
    </xf>
    <xf numFmtId="3" fontId="10" fillId="0" borderId="99" xfId="53" applyFont="1" applyFill="1" applyBorder="1" applyAlignment="1">
      <alignment horizontal="center" vertical="center"/>
      <protection/>
    </xf>
    <xf numFmtId="3" fontId="7" fillId="0" borderId="124" xfId="53" applyFont="1" applyFill="1" applyBorder="1" applyAlignment="1">
      <alignment horizontal="center" vertical="center"/>
      <protection/>
    </xf>
    <xf numFmtId="3" fontId="5" fillId="0" borderId="117" xfId="53" applyFont="1" applyFill="1" applyBorder="1" applyAlignment="1">
      <alignment vertical="center" wrapText="1"/>
      <protection/>
    </xf>
    <xf numFmtId="3" fontId="6" fillId="0" borderId="124" xfId="53" applyNumberFormat="1" applyFont="1" applyFill="1" applyBorder="1" applyAlignment="1">
      <alignment vertical="center"/>
      <protection/>
    </xf>
    <xf numFmtId="3" fontId="85" fillId="0" borderId="100" xfId="61" applyNumberFormat="1" applyFont="1" applyFill="1" applyBorder="1" applyAlignment="1">
      <alignment vertical="center"/>
      <protection/>
    </xf>
    <xf numFmtId="3" fontId="85" fillId="0" borderId="118" xfId="61" applyNumberFormat="1" applyFont="1" applyFill="1" applyBorder="1" applyAlignment="1">
      <alignment vertical="center"/>
      <protection/>
    </xf>
    <xf numFmtId="0" fontId="86" fillId="0" borderId="0" xfId="61" applyFont="1" applyFill="1" applyBorder="1" applyAlignment="1">
      <alignment vertical="center"/>
      <protection/>
    </xf>
    <xf numFmtId="3" fontId="5" fillId="0" borderId="79" xfId="53" applyFont="1" applyFill="1" applyBorder="1" applyAlignment="1">
      <alignment vertical="center" wrapText="1"/>
      <protection/>
    </xf>
    <xf numFmtId="3" fontId="85" fillId="0" borderId="124" xfId="53" applyNumberFormat="1" applyFont="1" applyFill="1" applyBorder="1" applyAlignment="1">
      <alignment vertical="center"/>
      <protection/>
    </xf>
    <xf numFmtId="3" fontId="85" fillId="0" borderId="45" xfId="61" applyNumberFormat="1" applyFont="1" applyFill="1" applyBorder="1" applyAlignment="1">
      <alignment vertical="center"/>
      <protection/>
    </xf>
    <xf numFmtId="3" fontId="5" fillId="0" borderId="172" xfId="53" applyFont="1" applyFill="1" applyBorder="1" applyAlignment="1">
      <alignment vertical="center" wrapText="1"/>
      <protection/>
    </xf>
    <xf numFmtId="3" fontId="6" fillId="0" borderId="173" xfId="53" applyNumberFormat="1" applyFont="1" applyFill="1" applyBorder="1" applyAlignment="1">
      <alignment vertical="center"/>
      <protection/>
    </xf>
    <xf numFmtId="3" fontId="10" fillId="0" borderId="174" xfId="53" applyFont="1" applyFill="1" applyBorder="1" applyAlignment="1">
      <alignment horizontal="center" vertical="center" wrapText="1"/>
      <protection/>
    </xf>
    <xf numFmtId="3" fontId="10" fillId="0" borderId="137" xfId="53" applyFont="1" applyFill="1" applyBorder="1" applyAlignment="1">
      <alignment vertical="center" wrapText="1"/>
      <protection/>
    </xf>
    <xf numFmtId="3" fontId="7" fillId="0" borderId="175" xfId="53" applyNumberFormat="1" applyFont="1" applyFill="1" applyBorder="1" applyAlignment="1">
      <alignment vertical="center"/>
      <protection/>
    </xf>
    <xf numFmtId="3" fontId="61" fillId="0" borderId="45" xfId="61" applyNumberFormat="1" applyFont="1" applyFill="1" applyBorder="1" applyAlignment="1">
      <alignment vertical="center"/>
      <protection/>
    </xf>
    <xf numFmtId="3" fontId="61" fillId="0" borderId="118" xfId="61" applyNumberFormat="1" applyFont="1" applyFill="1" applyBorder="1" applyAlignment="1">
      <alignment vertical="center"/>
      <protection/>
    </xf>
    <xf numFmtId="3" fontId="10" fillId="0" borderId="176" xfId="53" applyFont="1" applyFill="1" applyBorder="1" applyAlignment="1">
      <alignment horizontal="center" vertical="center" wrapText="1"/>
      <protection/>
    </xf>
    <xf numFmtId="3" fontId="10" fillId="0" borderId="131" xfId="53" applyFont="1" applyFill="1" applyBorder="1" applyAlignment="1">
      <alignment vertical="center" wrapText="1"/>
      <protection/>
    </xf>
    <xf numFmtId="3" fontId="7" fillId="0" borderId="131" xfId="53" applyNumberFormat="1" applyFont="1" applyFill="1" applyBorder="1" applyAlignment="1">
      <alignment vertical="center"/>
      <protection/>
    </xf>
    <xf numFmtId="3" fontId="5" fillId="0" borderId="20" xfId="53" applyNumberFormat="1" applyFont="1" applyFill="1" applyBorder="1" applyAlignment="1">
      <alignment horizontal="center" vertical="center"/>
      <protection/>
    </xf>
    <xf numFmtId="3" fontId="6" fillId="0" borderId="46" xfId="61" applyNumberFormat="1" applyFont="1" applyFill="1" applyBorder="1" applyAlignment="1">
      <alignment vertical="center"/>
      <protection/>
    </xf>
    <xf numFmtId="3" fontId="87" fillId="0" borderId="118" xfId="61" applyNumberFormat="1" applyFont="1" applyFill="1" applyBorder="1" applyAlignment="1">
      <alignment vertical="center"/>
      <protection/>
    </xf>
    <xf numFmtId="3" fontId="7" fillId="0" borderId="177" xfId="53" applyNumberFormat="1" applyFont="1" applyFill="1" applyBorder="1" applyAlignment="1">
      <alignment vertical="center"/>
      <protection/>
    </xf>
    <xf numFmtId="3" fontId="6" fillId="0" borderId="178" xfId="53" applyNumberFormat="1" applyFont="1" applyFill="1" applyBorder="1" applyAlignment="1">
      <alignment vertical="center"/>
      <protection/>
    </xf>
    <xf numFmtId="3" fontId="5" fillId="0" borderId="15" xfId="53" applyNumberFormat="1" applyFont="1" applyFill="1" applyBorder="1" applyAlignment="1">
      <alignment horizontal="center" vertical="center"/>
      <protection/>
    </xf>
    <xf numFmtId="3" fontId="88" fillId="0" borderId="118" xfId="61" applyNumberFormat="1" applyFont="1" applyFill="1" applyBorder="1" applyAlignment="1">
      <alignment vertical="center"/>
      <protection/>
    </xf>
    <xf numFmtId="3" fontId="6" fillId="0" borderId="45" xfId="61" applyNumberFormat="1" applyFont="1" applyFill="1" applyBorder="1" applyAlignment="1">
      <alignment vertical="center"/>
      <protection/>
    </xf>
    <xf numFmtId="3" fontId="10" fillId="0" borderId="179" xfId="53" applyFont="1" applyFill="1" applyBorder="1" applyAlignment="1">
      <alignment vertical="center" wrapText="1"/>
      <protection/>
    </xf>
    <xf numFmtId="3" fontId="7" fillId="0" borderId="180" xfId="53" applyNumberFormat="1" applyFont="1" applyFill="1" applyBorder="1" applyAlignment="1">
      <alignment vertical="center"/>
      <protection/>
    </xf>
    <xf numFmtId="3" fontId="66" fillId="0" borderId="45" xfId="61" applyNumberFormat="1" applyFont="1" applyFill="1" applyBorder="1" applyAlignment="1">
      <alignment vertical="center"/>
      <protection/>
    </xf>
    <xf numFmtId="3" fontId="66" fillId="0" borderId="118" xfId="61" applyNumberFormat="1" applyFont="1" applyFill="1" applyBorder="1" applyAlignment="1">
      <alignment vertical="center"/>
      <protection/>
    </xf>
    <xf numFmtId="0" fontId="86" fillId="0" borderId="0" xfId="61" applyFont="1" applyFill="1" applyAlignment="1">
      <alignment vertical="center"/>
      <protection/>
    </xf>
    <xf numFmtId="3" fontId="5" fillId="0" borderId="166" xfId="53" applyNumberFormat="1" applyFont="1" applyFill="1" applyBorder="1" applyAlignment="1">
      <alignment horizontal="center" vertical="center"/>
      <protection/>
    </xf>
    <xf numFmtId="3" fontId="66" fillId="0" borderId="46" xfId="61" applyNumberFormat="1" applyFont="1" applyFill="1" applyBorder="1" applyAlignment="1">
      <alignment vertical="center"/>
      <protection/>
    </xf>
    <xf numFmtId="3" fontId="10" fillId="0" borderId="181" xfId="53" applyNumberFormat="1" applyFont="1" applyFill="1" applyBorder="1" applyAlignment="1">
      <alignment horizontal="center" vertical="center"/>
      <protection/>
    </xf>
    <xf numFmtId="3" fontId="7" fillId="0" borderId="49" xfId="61" applyNumberFormat="1" applyFont="1" applyFill="1" applyBorder="1" applyAlignment="1">
      <alignment vertical="center"/>
      <protection/>
    </xf>
    <xf numFmtId="3" fontId="10" fillId="0" borderId="182" xfId="53" applyNumberFormat="1" applyFont="1" applyFill="1" applyBorder="1" applyAlignment="1">
      <alignment horizontal="center" vertical="center"/>
      <protection/>
    </xf>
    <xf numFmtId="3" fontId="6" fillId="0" borderId="183" xfId="61" applyNumberFormat="1" applyFont="1" applyFill="1" applyBorder="1" applyAlignment="1">
      <alignment vertical="center"/>
      <protection/>
    </xf>
    <xf numFmtId="3" fontId="5" fillId="0" borderId="184" xfId="53" applyNumberFormat="1" applyFont="1" applyFill="1" applyBorder="1" applyAlignment="1">
      <alignment horizontal="center" vertical="center"/>
      <protection/>
    </xf>
    <xf numFmtId="3" fontId="7" fillId="0" borderId="45" xfId="61" applyNumberFormat="1" applyFont="1" applyFill="1" applyBorder="1" applyAlignment="1">
      <alignment vertical="center"/>
      <protection/>
    </xf>
    <xf numFmtId="3" fontId="7" fillId="0" borderId="118" xfId="61" applyNumberFormat="1" applyFont="1" applyFill="1" applyBorder="1" applyAlignment="1">
      <alignment vertical="center"/>
      <protection/>
    </xf>
    <xf numFmtId="3" fontId="10" fillId="0" borderId="184" xfId="53" applyNumberFormat="1" applyFont="1" applyFill="1" applyBorder="1" applyAlignment="1">
      <alignment horizontal="center" vertical="center"/>
      <protection/>
    </xf>
    <xf numFmtId="3" fontId="10" fillId="0" borderId="185" xfId="53" applyNumberFormat="1" applyFont="1" applyFill="1" applyBorder="1" applyAlignment="1">
      <alignment horizontal="center" vertical="center"/>
      <protection/>
    </xf>
    <xf numFmtId="3" fontId="7" fillId="0" borderId="116" xfId="61" applyNumberFormat="1" applyFont="1" applyFill="1" applyBorder="1" applyAlignment="1">
      <alignment vertical="center"/>
      <protection/>
    </xf>
    <xf numFmtId="3" fontId="10" fillId="0" borderId="118" xfId="53" applyFont="1" applyFill="1" applyBorder="1" applyAlignment="1">
      <alignment vertical="center" wrapText="1"/>
      <protection/>
    </xf>
    <xf numFmtId="3" fontId="7" fillId="0" borderId="124" xfId="53" applyNumberFormat="1" applyFont="1" applyFill="1" applyBorder="1" applyAlignment="1">
      <alignment vertical="center"/>
      <protection/>
    </xf>
    <xf numFmtId="3" fontId="10" fillId="0" borderId="186" xfId="53" applyNumberFormat="1" applyFont="1" applyFill="1" applyBorder="1" applyAlignment="1">
      <alignment horizontal="center" vertical="center"/>
      <protection/>
    </xf>
    <xf numFmtId="3" fontId="10" fillId="0" borderId="187" xfId="53" applyFont="1" applyFill="1" applyBorder="1" applyAlignment="1">
      <alignment vertical="center" wrapText="1"/>
      <protection/>
    </xf>
    <xf numFmtId="3" fontId="89" fillId="0" borderId="188" xfId="61" applyNumberFormat="1" applyFont="1" applyFill="1" applyBorder="1" applyAlignment="1">
      <alignment vertical="center"/>
      <protection/>
    </xf>
    <xf numFmtId="3" fontId="10" fillId="0" borderId="152" xfId="53" applyFont="1" applyFill="1" applyBorder="1" applyAlignment="1">
      <alignment horizontal="center" vertical="center" wrapText="1"/>
      <protection/>
    </xf>
    <xf numFmtId="3" fontId="10" fillId="0" borderId="118" xfId="53" applyFont="1" applyFill="1" applyBorder="1" applyAlignment="1">
      <alignment horizontal="left" vertical="center" wrapText="1"/>
      <protection/>
    </xf>
    <xf numFmtId="3" fontId="10" fillId="0" borderId="56" xfId="53" applyNumberFormat="1" applyFont="1" applyFill="1" applyBorder="1" applyAlignment="1">
      <alignment horizontal="center" vertical="center"/>
      <protection/>
    </xf>
    <xf numFmtId="3" fontId="66" fillId="0" borderId="189" xfId="61" applyNumberFormat="1" applyFont="1" applyFill="1" applyBorder="1" applyAlignment="1">
      <alignment vertical="center"/>
      <protection/>
    </xf>
    <xf numFmtId="3" fontId="5" fillId="0" borderId="88" xfId="53" applyFont="1" applyFill="1" applyBorder="1" applyAlignment="1">
      <alignment horizontal="center" vertical="center" wrapText="1"/>
      <protection/>
    </xf>
    <xf numFmtId="3" fontId="6" fillId="0" borderId="190" xfId="53" applyNumberFormat="1" applyFont="1" applyFill="1" applyBorder="1" applyAlignment="1">
      <alignment horizontal="center" vertical="center"/>
      <protection/>
    </xf>
    <xf numFmtId="3" fontId="6" fillId="0" borderId="191" xfId="53" applyNumberFormat="1" applyFont="1" applyFill="1" applyBorder="1" applyAlignment="1">
      <alignment horizontal="center" vertical="center"/>
      <protection/>
    </xf>
    <xf numFmtId="3" fontId="5" fillId="34" borderId="192" xfId="53" applyNumberFormat="1" applyFont="1" applyFill="1" applyBorder="1" applyAlignment="1">
      <alignment horizontal="center" vertical="center"/>
      <protection/>
    </xf>
    <xf numFmtId="3" fontId="5" fillId="0" borderId="126" xfId="53" applyFont="1" applyFill="1" applyBorder="1" applyAlignment="1">
      <alignment horizontal="center" vertical="center" wrapText="1"/>
      <protection/>
    </xf>
    <xf numFmtId="3" fontId="5" fillId="34" borderId="168" xfId="53" applyNumberFormat="1" applyFont="1" applyFill="1" applyBorder="1" applyAlignment="1">
      <alignment horizontal="center" vertical="center"/>
      <protection/>
    </xf>
    <xf numFmtId="3" fontId="5" fillId="0" borderId="0" xfId="53" applyFont="1" applyFill="1" applyBorder="1" applyAlignment="1">
      <alignment horizontal="center" vertical="center" wrapText="1"/>
      <protection/>
    </xf>
    <xf numFmtId="3" fontId="5" fillId="34" borderId="193" xfId="53" applyNumberFormat="1" applyFont="1" applyFill="1" applyBorder="1" applyAlignment="1">
      <alignment horizontal="center" vertical="center"/>
      <protection/>
    </xf>
    <xf numFmtId="3" fontId="5" fillId="0" borderId="135" xfId="53" applyFont="1" applyFill="1" applyBorder="1" applyAlignment="1">
      <alignment horizontal="center" vertical="center" wrapText="1"/>
      <protection/>
    </xf>
    <xf numFmtId="3" fontId="5" fillId="0" borderId="194" xfId="53" applyFont="1" applyFill="1" applyBorder="1" applyAlignment="1">
      <alignment horizontal="center" vertical="center" wrapText="1"/>
      <protection/>
    </xf>
    <xf numFmtId="3" fontId="5" fillId="0" borderId="195" xfId="53" applyFont="1" applyFill="1" applyBorder="1" applyAlignment="1">
      <alignment horizontal="center" vertical="center" wrapText="1"/>
      <protection/>
    </xf>
    <xf numFmtId="3" fontId="5" fillId="0" borderId="196" xfId="53" applyFont="1" applyFill="1" applyBorder="1" applyAlignment="1">
      <alignment horizontal="center" vertical="center" wrapText="1"/>
      <protection/>
    </xf>
    <xf numFmtId="3" fontId="5" fillId="0" borderId="184" xfId="53" applyFont="1" applyFill="1" applyBorder="1" applyAlignment="1">
      <alignment horizontal="center" vertical="center" wrapText="1"/>
      <protection/>
    </xf>
    <xf numFmtId="3" fontId="5" fillId="0" borderId="197" xfId="53" applyFont="1" applyFill="1" applyBorder="1" applyAlignment="1">
      <alignment horizontal="center" vertical="center" wrapText="1"/>
      <protection/>
    </xf>
    <xf numFmtId="3" fontId="10" fillId="0" borderId="198" xfId="53" applyFont="1" applyFill="1" applyBorder="1" applyAlignment="1">
      <alignment horizontal="center" vertical="center" wrapText="1"/>
      <protection/>
    </xf>
    <xf numFmtId="3" fontId="10" fillId="0" borderId="199" xfId="53" applyFont="1" applyFill="1" applyBorder="1" applyAlignment="1">
      <alignment vertical="center" wrapText="1"/>
      <protection/>
    </xf>
    <xf numFmtId="3" fontId="7" fillId="0" borderId="200" xfId="53" applyNumberFormat="1" applyFont="1" applyFill="1" applyBorder="1" applyAlignment="1">
      <alignment vertical="center"/>
      <protection/>
    </xf>
    <xf numFmtId="3" fontId="5" fillId="0" borderId="201" xfId="53" applyNumberFormat="1" applyFont="1" applyFill="1" applyBorder="1" applyAlignment="1">
      <alignment horizontal="center" vertical="center"/>
      <protection/>
    </xf>
    <xf numFmtId="3" fontId="89" fillId="0" borderId="71" xfId="61" applyNumberFormat="1" applyFont="1" applyFill="1" applyBorder="1" applyAlignment="1">
      <alignment vertical="center"/>
      <protection/>
    </xf>
    <xf numFmtId="3" fontId="10" fillId="0" borderId="0" xfId="53" applyFont="1" applyFill="1" applyAlignment="1">
      <alignment horizontal="center" vertical="center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1997.II. változat" xfId="55"/>
    <cellStyle name="Normál_Beszamolo-1999" xfId="56"/>
    <cellStyle name="Normál_bevételek" xfId="57"/>
    <cellStyle name="Normál_kötelezettségvállalások" xfId="58"/>
    <cellStyle name="Normál_Ktgvetrendmód-0615" xfId="59"/>
    <cellStyle name="Normál_KV15_GYO_indokolási_lapok" xfId="60"/>
    <cellStyle name="Normál_mérleg" xfId="61"/>
    <cellStyle name="Normál_Munkafüzet1" xfId="62"/>
    <cellStyle name="Normál_rendelet-módosítás 10-16" xfId="63"/>
    <cellStyle name="Normál_üres" xfId="64"/>
    <cellStyle name="Normál12" xfId="65"/>
    <cellStyle name="Összesen" xfId="66"/>
    <cellStyle name="Currency" xfId="67"/>
    <cellStyle name="Currency [0]" xfId="68"/>
    <cellStyle name="Rossz" xfId="69"/>
    <cellStyle name="Semleges" xfId="70"/>
    <cellStyle name="SIMA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o\Desktop\Test&#252;leti%20&#252;l&#233;sek\2015.%20szeptember\3.%20K&#246;lts&#233;gvet&#233;si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Mérleg Önkorm."/>
      <sheetName val="1 mérleg Önk."/>
      <sheetName val="1-B ÁMK (2)"/>
      <sheetName val="1-B ÁM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60" zoomScaleNormal="70" zoomScalePageLayoutView="0" workbookViewId="0" topLeftCell="A1">
      <selection activeCell="A3" sqref="A3:H3"/>
    </sheetView>
  </sheetViews>
  <sheetFormatPr defaultColWidth="8.796875" defaultRowHeight="15"/>
  <cols>
    <col min="1" max="1" width="6.69921875" style="150" customWidth="1"/>
    <col min="2" max="2" width="54.69921875" style="150" customWidth="1"/>
    <col min="3" max="3" width="14.69921875" style="151" customWidth="1"/>
    <col min="4" max="4" width="14.19921875" style="151" customWidth="1"/>
    <col min="5" max="5" width="6.69921875" style="150" customWidth="1"/>
    <col min="6" max="6" width="51.59765625" style="150" customWidth="1"/>
    <col min="7" max="7" width="15.8984375" style="151" customWidth="1"/>
    <col min="8" max="8" width="15.5" style="151" customWidth="1"/>
    <col min="9" max="16384" width="9" style="150" customWidth="1"/>
  </cols>
  <sheetData>
    <row r="1" spans="1:12" s="578" customFormat="1" ht="60.75" customHeight="1">
      <c r="A1" s="576" t="s">
        <v>440</v>
      </c>
      <c r="B1" s="576"/>
      <c r="C1" s="576"/>
      <c r="D1" s="576"/>
      <c r="E1" s="576"/>
      <c r="F1" s="576"/>
      <c r="G1" s="576"/>
      <c r="H1" s="576"/>
      <c r="I1" s="577"/>
      <c r="J1" s="577"/>
      <c r="K1" s="577"/>
      <c r="L1" s="577"/>
    </row>
    <row r="2" spans="1:8" ht="22.5" customHeight="1">
      <c r="A2" s="500" t="s">
        <v>252</v>
      </c>
      <c r="B2" s="500"/>
      <c r="C2" s="500"/>
      <c r="D2" s="500"/>
      <c r="E2" s="500"/>
      <c r="F2" s="500"/>
      <c r="G2" s="500"/>
      <c r="H2" s="491"/>
    </row>
    <row r="3" spans="1:8" ht="24.75" customHeight="1" thickBot="1">
      <c r="A3" s="700" t="s">
        <v>443</v>
      </c>
      <c r="B3" s="700"/>
      <c r="C3" s="700"/>
      <c r="D3" s="700"/>
      <c r="E3" s="700"/>
      <c r="F3" s="700"/>
      <c r="G3" s="700"/>
      <c r="H3" s="700"/>
    </row>
    <row r="4" spans="1:8" ht="28.5" customHeight="1" thickBot="1" thickTop="1">
      <c r="A4" s="498" t="s">
        <v>0</v>
      </c>
      <c r="B4" s="624"/>
      <c r="C4" s="625" t="s">
        <v>1</v>
      </c>
      <c r="D4" s="625" t="s">
        <v>1</v>
      </c>
      <c r="E4" s="498" t="s">
        <v>0</v>
      </c>
      <c r="F4" s="157"/>
      <c r="G4" s="358" t="s">
        <v>1</v>
      </c>
      <c r="H4" s="598" t="s">
        <v>1</v>
      </c>
    </row>
    <row r="5" spans="1:8" ht="28.5" customHeight="1" thickTop="1">
      <c r="A5" s="498"/>
      <c r="B5" s="626" t="s">
        <v>2</v>
      </c>
      <c r="C5" s="625" t="s">
        <v>3</v>
      </c>
      <c r="D5" s="625" t="s">
        <v>441</v>
      </c>
      <c r="E5" s="498"/>
      <c r="F5" s="162" t="s">
        <v>4</v>
      </c>
      <c r="G5" s="359" t="s">
        <v>3</v>
      </c>
      <c r="H5" s="598" t="s">
        <v>438</v>
      </c>
    </row>
    <row r="6" spans="1:8" s="16" customFormat="1" ht="13.5" customHeight="1" thickBot="1">
      <c r="A6" s="165">
        <v>1</v>
      </c>
      <c r="B6" s="627">
        <v>2</v>
      </c>
      <c r="C6" s="628">
        <v>3</v>
      </c>
      <c r="D6" s="628">
        <v>4</v>
      </c>
      <c r="E6" s="165">
        <v>1</v>
      </c>
      <c r="F6" s="166">
        <v>2</v>
      </c>
      <c r="G6" s="361">
        <v>3</v>
      </c>
      <c r="H6" s="599">
        <v>4</v>
      </c>
    </row>
    <row r="7" spans="1:9" s="4" customFormat="1" ht="33.75" customHeight="1" thickTop="1">
      <c r="A7" s="169">
        <v>1</v>
      </c>
      <c r="B7" s="629" t="s">
        <v>5</v>
      </c>
      <c r="C7" s="630">
        <v>26473</v>
      </c>
      <c r="D7" s="630">
        <v>26473</v>
      </c>
      <c r="E7" s="172">
        <v>1</v>
      </c>
      <c r="F7" s="3" t="s">
        <v>6</v>
      </c>
      <c r="G7" s="631">
        <f>32170+54699</f>
        <v>86869</v>
      </c>
      <c r="H7" s="632">
        <f>32180+62386</f>
        <v>94566</v>
      </c>
      <c r="I7" s="633"/>
    </row>
    <row r="8" spans="1:8" s="4" customFormat="1" ht="33.75" customHeight="1">
      <c r="A8" s="25">
        <v>2</v>
      </c>
      <c r="B8" s="634" t="s">
        <v>7</v>
      </c>
      <c r="C8" s="635">
        <f>6503+14605</f>
        <v>21108</v>
      </c>
      <c r="D8" s="635">
        <v>21108</v>
      </c>
      <c r="E8" s="2">
        <v>2</v>
      </c>
      <c r="F8" s="3" t="s">
        <v>8</v>
      </c>
      <c r="G8" s="636">
        <f>9214+11361</f>
        <v>20575</v>
      </c>
      <c r="H8" s="632">
        <f>9214+13436</f>
        <v>22650</v>
      </c>
    </row>
    <row r="9" spans="1:8" s="4" customFormat="1" ht="33.75" customHeight="1">
      <c r="A9" s="25">
        <v>3</v>
      </c>
      <c r="B9" s="175" t="s">
        <v>9</v>
      </c>
      <c r="C9" s="635">
        <v>93982</v>
      </c>
      <c r="D9" s="635">
        <v>163326</v>
      </c>
      <c r="E9" s="2">
        <v>3</v>
      </c>
      <c r="F9" s="3" t="s">
        <v>10</v>
      </c>
      <c r="G9" s="636">
        <f>23816+36405</f>
        <v>60221</v>
      </c>
      <c r="H9" s="632">
        <f>23806+36568</f>
        <v>60374</v>
      </c>
    </row>
    <row r="10" spans="1:8" s="4" customFormat="1" ht="33.75" customHeight="1">
      <c r="A10" s="25">
        <v>4</v>
      </c>
      <c r="B10" s="634" t="s">
        <v>11</v>
      </c>
      <c r="C10" s="635">
        <v>74640</v>
      </c>
      <c r="D10" s="635">
        <v>74640</v>
      </c>
      <c r="E10" s="2">
        <v>4</v>
      </c>
      <c r="F10" s="3" t="s">
        <v>12</v>
      </c>
      <c r="G10" s="636">
        <v>18043</v>
      </c>
      <c r="H10" s="632">
        <v>28428</v>
      </c>
    </row>
    <row r="11" spans="1:8" s="4" customFormat="1" ht="33.75" customHeight="1" thickBot="1">
      <c r="A11" s="5">
        <v>5</v>
      </c>
      <c r="B11" s="637"/>
      <c r="C11" s="638"/>
      <c r="D11" s="638"/>
      <c r="E11" s="2">
        <v>5</v>
      </c>
      <c r="F11" s="3"/>
      <c r="G11" s="636"/>
      <c r="H11" s="632"/>
    </row>
    <row r="12" spans="1:8" s="4" customFormat="1" ht="33.75" customHeight="1" thickBot="1">
      <c r="A12" s="639" t="s">
        <v>15</v>
      </c>
      <c r="B12" s="640" t="s">
        <v>16</v>
      </c>
      <c r="C12" s="641">
        <f>SUM(C7:C11)</f>
        <v>216203</v>
      </c>
      <c r="D12" s="641">
        <f>SUM(D7:D11)</f>
        <v>285547</v>
      </c>
      <c r="E12" s="606">
        <v>6</v>
      </c>
      <c r="F12" s="6" t="s">
        <v>14</v>
      </c>
      <c r="G12" s="642"/>
      <c r="H12" s="643"/>
    </row>
    <row r="13" spans="1:8" s="16" customFormat="1" ht="33.75" customHeight="1" thickBot="1">
      <c r="A13" s="644" t="s">
        <v>18</v>
      </c>
      <c r="B13" s="645" t="s">
        <v>57</v>
      </c>
      <c r="C13" s="646">
        <v>0</v>
      </c>
      <c r="D13" s="646">
        <v>0</v>
      </c>
      <c r="E13" s="647">
        <v>7</v>
      </c>
      <c r="F13" s="15" t="s">
        <v>243</v>
      </c>
      <c r="G13" s="648">
        <v>19106</v>
      </c>
      <c r="H13" s="649">
        <v>19106</v>
      </c>
    </row>
    <row r="14" spans="1:8" s="16" customFormat="1" ht="33.75" customHeight="1" thickBot="1">
      <c r="A14" s="644" t="s">
        <v>20</v>
      </c>
      <c r="B14" s="640" t="s">
        <v>21</v>
      </c>
      <c r="C14" s="650">
        <v>0</v>
      </c>
      <c r="D14" s="650">
        <v>0</v>
      </c>
      <c r="E14" s="608" t="s">
        <v>15</v>
      </c>
      <c r="F14" s="18" t="s">
        <v>58</v>
      </c>
      <c r="G14" s="60">
        <f>SUM(G7:G13)</f>
        <v>204814</v>
      </c>
      <c r="H14" s="60">
        <f>SUM(H7:H13)</f>
        <v>225124</v>
      </c>
    </row>
    <row r="15" spans="1:8" s="16" customFormat="1" ht="33.75" customHeight="1">
      <c r="A15" s="25">
        <v>1</v>
      </c>
      <c r="B15" s="634" t="s">
        <v>23</v>
      </c>
      <c r="C15" s="651"/>
      <c r="D15" s="651"/>
      <c r="E15" s="652">
        <v>1</v>
      </c>
      <c r="F15" s="3" t="s">
        <v>22</v>
      </c>
      <c r="G15" s="631">
        <f>9999+635</f>
        <v>10634</v>
      </c>
      <c r="H15" s="653">
        <f>9999+635</f>
        <v>10634</v>
      </c>
    </row>
    <row r="16" spans="1:8" s="16" customFormat="1" ht="33.75" customHeight="1">
      <c r="A16" s="25">
        <v>2</v>
      </c>
      <c r="B16" s="634" t="s">
        <v>25</v>
      </c>
      <c r="C16" s="630"/>
      <c r="D16" s="630"/>
      <c r="E16" s="652">
        <v>2</v>
      </c>
      <c r="F16" s="3" t="s">
        <v>24</v>
      </c>
      <c r="G16" s="654">
        <v>8909</v>
      </c>
      <c r="H16" s="478">
        <v>8909</v>
      </c>
    </row>
    <row r="17" spans="1:10" s="16" customFormat="1" ht="33.75" customHeight="1" thickBot="1">
      <c r="A17" s="11" t="s">
        <v>27</v>
      </c>
      <c r="B17" s="655" t="s">
        <v>28</v>
      </c>
      <c r="C17" s="656">
        <f>SUM(C15:C16)</f>
        <v>0</v>
      </c>
      <c r="D17" s="656">
        <f>SUM(D15:D16)</f>
        <v>0</v>
      </c>
      <c r="E17" s="606">
        <v>3</v>
      </c>
      <c r="F17" s="6" t="s">
        <v>26</v>
      </c>
      <c r="G17" s="657"/>
      <c r="H17" s="658"/>
      <c r="J17" s="659"/>
    </row>
    <row r="18" spans="1:8" s="16" customFormat="1" ht="33.75" customHeight="1" thickBot="1">
      <c r="A18" s="182"/>
      <c r="B18" s="183"/>
      <c r="C18" s="184"/>
      <c r="D18" s="184"/>
      <c r="E18" s="660">
        <v>4</v>
      </c>
      <c r="F18" s="61" t="s">
        <v>59</v>
      </c>
      <c r="G18" s="661"/>
      <c r="H18" s="658"/>
    </row>
    <row r="19" spans="1:8" s="16" customFormat="1" ht="33.75" customHeight="1" thickBot="1">
      <c r="A19" s="182"/>
      <c r="B19" s="183"/>
      <c r="C19" s="184"/>
      <c r="D19" s="184"/>
      <c r="E19" s="662" t="s">
        <v>18</v>
      </c>
      <c r="F19" s="18" t="s">
        <v>60</v>
      </c>
      <c r="G19" s="663">
        <f>SUM(G15:G18)</f>
        <v>19543</v>
      </c>
      <c r="H19" s="663">
        <f>SUM(H15:H18)</f>
        <v>19543</v>
      </c>
    </row>
    <row r="20" spans="1:8" s="16" customFormat="1" ht="33.75" customHeight="1" thickBot="1">
      <c r="A20" s="182"/>
      <c r="B20" s="183"/>
      <c r="C20" s="184"/>
      <c r="D20" s="184"/>
      <c r="E20" s="664" t="s">
        <v>20</v>
      </c>
      <c r="F20" s="29" t="s">
        <v>30</v>
      </c>
      <c r="G20" s="665">
        <v>0</v>
      </c>
      <c r="H20" s="478">
        <v>0</v>
      </c>
    </row>
    <row r="21" spans="1:8" s="16" customFormat="1" ht="33.75" customHeight="1">
      <c r="A21" s="182"/>
      <c r="B21" s="183"/>
      <c r="C21" s="184"/>
      <c r="D21" s="184"/>
      <c r="E21" s="666">
        <v>1</v>
      </c>
      <c r="F21" s="6" t="s">
        <v>442</v>
      </c>
      <c r="G21" s="667">
        <v>48726</v>
      </c>
      <c r="H21" s="668">
        <f>48726+44454+4580</f>
        <v>97760</v>
      </c>
    </row>
    <row r="22" spans="1:8" s="16" customFormat="1" ht="33.75" customHeight="1">
      <c r="A22" s="182"/>
      <c r="B22" s="183"/>
      <c r="C22" s="184"/>
      <c r="D22" s="184"/>
      <c r="E22" s="669">
        <v>2</v>
      </c>
      <c r="F22" s="6" t="s">
        <v>34</v>
      </c>
      <c r="G22" s="667"/>
      <c r="H22" s="668"/>
    </row>
    <row r="23" spans="1:8" s="16" customFormat="1" ht="33.75" customHeight="1" thickBot="1">
      <c r="A23" s="182"/>
      <c r="B23" s="183"/>
      <c r="C23" s="184"/>
      <c r="D23" s="184"/>
      <c r="E23" s="670">
        <v>3</v>
      </c>
      <c r="F23" s="15" t="s">
        <v>35</v>
      </c>
      <c r="G23" s="671"/>
      <c r="H23" s="668"/>
    </row>
    <row r="24" spans="1:8" s="16" customFormat="1" ht="33.75" customHeight="1" thickBot="1">
      <c r="A24" s="179" t="s">
        <v>36</v>
      </c>
      <c r="B24" s="672" t="s">
        <v>37</v>
      </c>
      <c r="C24" s="673">
        <f>SUM(C12+C13+C14+C17)</f>
        <v>216203</v>
      </c>
      <c r="D24" s="673">
        <f>SUM(D12+D13+D14+D17)</f>
        <v>285547</v>
      </c>
      <c r="E24" s="674" t="s">
        <v>27</v>
      </c>
      <c r="F24" s="675" t="s">
        <v>38</v>
      </c>
      <c r="G24" s="676">
        <f>SUM(G14+G19+G21+G22+G23)</f>
        <v>273083</v>
      </c>
      <c r="H24" s="676">
        <f>SUM(H14+H19+H21+H22+H23)</f>
        <v>342427</v>
      </c>
    </row>
    <row r="25" spans="1:8" s="16" customFormat="1" ht="33.75" customHeight="1" thickBot="1" thickTop="1">
      <c r="A25" s="677" t="s">
        <v>39</v>
      </c>
      <c r="B25" s="678" t="s">
        <v>40</v>
      </c>
      <c r="C25" s="673"/>
      <c r="D25" s="589"/>
      <c r="E25" s="679" t="s">
        <v>36</v>
      </c>
      <c r="F25" s="66" t="s">
        <v>41</v>
      </c>
      <c r="G25" s="680"/>
      <c r="H25" s="658"/>
    </row>
    <row r="26" spans="1:8" s="16" customFormat="1" ht="33.75" customHeight="1" thickBot="1" thickTop="1">
      <c r="A26" s="501" t="s">
        <v>42</v>
      </c>
      <c r="B26" s="501"/>
      <c r="C26" s="501"/>
      <c r="D26" s="501"/>
      <c r="E26" s="681"/>
      <c r="F26" s="681"/>
      <c r="G26" s="682"/>
      <c r="H26" s="683"/>
    </row>
    <row r="27" spans="1:8" s="16" customFormat="1" ht="33.75" customHeight="1">
      <c r="A27" s="45">
        <v>1</v>
      </c>
      <c r="B27" s="46" t="s">
        <v>43</v>
      </c>
      <c r="C27" s="1">
        <v>37337</v>
      </c>
      <c r="D27" s="1">
        <v>37337</v>
      </c>
      <c r="E27" s="684"/>
      <c r="F27" s="685"/>
      <c r="G27" s="685"/>
      <c r="H27" s="685"/>
    </row>
    <row r="28" spans="1:8" s="16" customFormat="1" ht="33.75" customHeight="1" thickBot="1">
      <c r="A28" s="50">
        <v>2</v>
      </c>
      <c r="B28" s="51" t="s">
        <v>45</v>
      </c>
      <c r="C28" s="63">
        <v>19543</v>
      </c>
      <c r="D28" s="63">
        <v>19543</v>
      </c>
      <c r="E28" s="686"/>
      <c r="F28" s="687"/>
      <c r="G28" s="687"/>
      <c r="H28" s="687"/>
    </row>
    <row r="29" spans="1:8" s="16" customFormat="1" ht="33.75" customHeight="1">
      <c r="A29" s="34" t="s">
        <v>46</v>
      </c>
      <c r="B29" s="35" t="s">
        <v>47</v>
      </c>
      <c r="C29" s="30">
        <f>SUM(C27:C28)</f>
        <v>56880</v>
      </c>
      <c r="D29" s="30">
        <f>SUM(D27:D28)</f>
        <v>56880</v>
      </c>
      <c r="E29" s="688"/>
      <c r="F29" s="689"/>
      <c r="G29" s="689"/>
      <c r="H29" s="689"/>
    </row>
    <row r="30" spans="1:8" s="16" customFormat="1" ht="33.75" customHeight="1" thickBot="1">
      <c r="A30" s="690" t="s">
        <v>48</v>
      </c>
      <c r="B30" s="691"/>
      <c r="C30" s="691"/>
      <c r="D30" s="691"/>
      <c r="E30" s="493"/>
      <c r="F30" s="691"/>
      <c r="G30" s="691"/>
      <c r="H30" s="691"/>
    </row>
    <row r="31" spans="1:8" s="16" customFormat="1" ht="33.75" customHeight="1" thickBot="1">
      <c r="A31" s="692">
        <v>1</v>
      </c>
      <c r="B31" s="64" t="s">
        <v>49</v>
      </c>
      <c r="C31" s="1"/>
      <c r="D31" s="1"/>
      <c r="E31" s="492"/>
      <c r="F31" s="492"/>
      <c r="G31" s="492"/>
      <c r="H31" s="492"/>
    </row>
    <row r="32" spans="1:8" s="16" customFormat="1" ht="33.75" customHeight="1" thickBot="1" thickTop="1">
      <c r="A32" s="693">
        <v>2</v>
      </c>
      <c r="B32" s="56" t="s">
        <v>50</v>
      </c>
      <c r="C32" s="9"/>
      <c r="D32" s="9"/>
      <c r="E32" s="492"/>
      <c r="F32" s="492"/>
      <c r="G32" s="492"/>
      <c r="H32" s="492"/>
    </row>
    <row r="33" spans="1:8" s="16" customFormat="1" ht="33.75" customHeight="1" thickBot="1" thickTop="1">
      <c r="A33" s="694">
        <v>3</v>
      </c>
      <c r="B33" s="58" t="s">
        <v>51</v>
      </c>
      <c r="C33" s="63"/>
      <c r="D33" s="63"/>
      <c r="E33" s="492"/>
      <c r="F33" s="492"/>
      <c r="G33" s="492"/>
      <c r="H33" s="492"/>
    </row>
    <row r="34" spans="1:8" s="16" customFormat="1" ht="33.75" customHeight="1">
      <c r="A34" s="695" t="s">
        <v>52</v>
      </c>
      <c r="B34" s="696" t="s">
        <v>53</v>
      </c>
      <c r="C34" s="697">
        <f>SUM(C31:C33)</f>
        <v>0</v>
      </c>
      <c r="D34" s="697">
        <f>SUM(D31:D33)</f>
        <v>0</v>
      </c>
      <c r="E34" s="698"/>
      <c r="F34" s="698"/>
      <c r="G34" s="698"/>
      <c r="H34" s="698"/>
    </row>
    <row r="35" spans="1:8" s="16" customFormat="1" ht="52.5" customHeight="1" thickBot="1">
      <c r="A35" s="65" t="s">
        <v>54</v>
      </c>
      <c r="B35" s="66" t="s">
        <v>55</v>
      </c>
      <c r="C35" s="59">
        <f>SUM(C24+C29+C34)</f>
        <v>273083</v>
      </c>
      <c r="D35" s="59">
        <f>SUM(D24+D29+D34)</f>
        <v>342427</v>
      </c>
      <c r="E35" s="65" t="s">
        <v>39</v>
      </c>
      <c r="F35" s="66" t="s">
        <v>56</v>
      </c>
      <c r="G35" s="699">
        <f>SUM(G20+G24)</f>
        <v>273083</v>
      </c>
      <c r="H35" s="699">
        <f>SUM(H20+H24)</f>
        <v>342427</v>
      </c>
    </row>
    <row r="36" spans="1:8" s="16" customFormat="1" ht="27.75" customHeight="1" thickTop="1">
      <c r="A36" s="191"/>
      <c r="B36" s="150"/>
      <c r="C36" s="192"/>
      <c r="D36" s="192"/>
      <c r="E36" s="150"/>
      <c r="F36" s="150"/>
      <c r="G36" s="192"/>
      <c r="H36" s="192"/>
    </row>
    <row r="37" spans="1:8" s="16" customFormat="1" ht="31.5" customHeight="1">
      <c r="A37" s="191"/>
      <c r="B37" s="150"/>
      <c r="C37" s="192"/>
      <c r="D37" s="192"/>
      <c r="E37" s="150"/>
      <c r="F37" s="150"/>
      <c r="G37" s="151"/>
      <c r="H37" s="151"/>
    </row>
    <row r="38" spans="1:8" s="16" customFormat="1" ht="31.5" customHeight="1">
      <c r="A38" s="191"/>
      <c r="B38" s="150"/>
      <c r="C38" s="151"/>
      <c r="D38" s="151"/>
      <c r="E38" s="150"/>
      <c r="F38" s="150"/>
      <c r="G38" s="151"/>
      <c r="H38" s="151"/>
    </row>
    <row r="39" spans="1:8" s="16" customFormat="1" ht="31.5" customHeight="1">
      <c r="A39" s="191"/>
      <c r="B39" s="150"/>
      <c r="C39" s="151"/>
      <c r="D39" s="151"/>
      <c r="E39" s="150"/>
      <c r="F39" s="150"/>
      <c r="G39" s="151"/>
      <c r="H39" s="151"/>
    </row>
    <row r="40" spans="1:8" s="16" customFormat="1" ht="31.5" customHeight="1">
      <c r="A40" s="191"/>
      <c r="B40" s="150"/>
      <c r="C40" s="151"/>
      <c r="D40" s="151"/>
      <c r="E40" s="150"/>
      <c r="F40" s="150"/>
      <c r="G40" s="151"/>
      <c r="H40" s="151"/>
    </row>
    <row r="41" spans="1:8" s="193" customFormat="1" ht="31.5" customHeight="1">
      <c r="A41" s="191"/>
      <c r="B41" s="150"/>
      <c r="C41" s="151"/>
      <c r="D41" s="151"/>
      <c r="E41" s="150"/>
      <c r="F41" s="150"/>
      <c r="G41" s="151"/>
      <c r="H41" s="151"/>
    </row>
    <row r="42" spans="1:8" s="16" customFormat="1" ht="31.5" customHeight="1">
      <c r="A42" s="191"/>
      <c r="B42" s="150"/>
      <c r="C42" s="151"/>
      <c r="D42" s="151"/>
      <c r="E42" s="150"/>
      <c r="F42" s="150"/>
      <c r="G42" s="151"/>
      <c r="H42" s="151"/>
    </row>
    <row r="43" spans="1:8" s="16" customFormat="1" ht="31.5" customHeight="1">
      <c r="A43" s="191"/>
      <c r="B43" s="150"/>
      <c r="C43" s="151"/>
      <c r="D43" s="151"/>
      <c r="E43" s="150"/>
      <c r="F43" s="150"/>
      <c r="G43" s="151"/>
      <c r="H43" s="151"/>
    </row>
    <row r="44" spans="1:8" s="16" customFormat="1" ht="31.5" customHeight="1">
      <c r="A44" s="191"/>
      <c r="B44" s="150"/>
      <c r="C44" s="151"/>
      <c r="D44" s="151"/>
      <c r="E44" s="150"/>
      <c r="F44" s="150"/>
      <c r="G44" s="151"/>
      <c r="H44" s="151"/>
    </row>
    <row r="45" spans="1:8" s="193" customFormat="1" ht="31.5" customHeight="1">
      <c r="A45" s="191"/>
      <c r="B45" s="150"/>
      <c r="C45" s="151"/>
      <c r="D45" s="151"/>
      <c r="E45" s="150"/>
      <c r="F45" s="150"/>
      <c r="G45" s="151"/>
      <c r="H45" s="151"/>
    </row>
    <row r="46" spans="1:8" s="16" customFormat="1" ht="45.75" customHeight="1">
      <c r="A46" s="191"/>
      <c r="B46" s="150"/>
      <c r="C46" s="151"/>
      <c r="D46" s="151"/>
      <c r="E46" s="150"/>
      <c r="F46" s="150"/>
      <c r="G46" s="151"/>
      <c r="H46" s="151"/>
    </row>
    <row r="47" spans="1:8" s="16" customFormat="1" ht="31.5" customHeight="1">
      <c r="A47" s="191"/>
      <c r="B47" s="150"/>
      <c r="C47" s="151"/>
      <c r="D47" s="151"/>
      <c r="E47" s="150"/>
      <c r="F47" s="150"/>
      <c r="G47" s="151"/>
      <c r="H47" s="151"/>
    </row>
    <row r="48" spans="1:8" s="16" customFormat="1" ht="45.75" customHeight="1">
      <c r="A48" s="191"/>
      <c r="B48" s="150"/>
      <c r="C48" s="151"/>
      <c r="D48" s="151"/>
      <c r="E48" s="150"/>
      <c r="F48" s="150"/>
      <c r="G48" s="151"/>
      <c r="H48" s="151"/>
    </row>
    <row r="49" spans="1:8" s="193" customFormat="1" ht="29.25" customHeight="1">
      <c r="A49" s="150"/>
      <c r="B49" s="150"/>
      <c r="C49" s="151"/>
      <c r="D49" s="151"/>
      <c r="E49" s="150"/>
      <c r="F49" s="150"/>
      <c r="G49" s="151"/>
      <c r="H49" s="151"/>
    </row>
  </sheetData>
  <sheetProtection selectLockedCells="1" selectUnlockedCells="1"/>
  <mergeCells count="10">
    <mergeCell ref="F27:H29"/>
    <mergeCell ref="A30:H30"/>
    <mergeCell ref="E31:H34"/>
    <mergeCell ref="A3:H3"/>
    <mergeCell ref="A1:H1"/>
    <mergeCell ref="A2:G2"/>
    <mergeCell ref="A4:A5"/>
    <mergeCell ref="E4:E5"/>
    <mergeCell ref="A26:F26"/>
    <mergeCell ref="G26:H26"/>
  </mergeCells>
  <printOptions horizontalCentered="1"/>
  <pageMargins left="0" right="0.3937007874015748" top="0.4724409448818898" bottom="0.1968503937007874" header="0.5118110236220472" footer="0.2755905511811024"/>
  <pageSetup horizontalDpi="300" verticalDpi="300" orientation="landscape" paperSize="9" scale="45" r:id="rId1"/>
  <headerFooter alignWithMargins="0">
    <oddFooter>&amp;L&amp;10&amp;F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L43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276" customWidth="1"/>
    <col min="2" max="2" width="45.59765625" style="276" customWidth="1"/>
    <col min="3" max="5" width="14.59765625" style="276" customWidth="1"/>
    <col min="6" max="6" width="6.69921875" style="276" customWidth="1"/>
    <col min="7" max="7" width="45.59765625" style="276" customWidth="1"/>
    <col min="8" max="10" width="15.3984375" style="276" customWidth="1"/>
    <col min="11" max="16384" width="9" style="276" customWidth="1"/>
  </cols>
  <sheetData>
    <row r="1" spans="1:12" s="150" customFormat="1" ht="15" customHeight="1">
      <c r="A1" s="150" t="s">
        <v>427</v>
      </c>
      <c r="C1" s="151"/>
      <c r="D1" s="151"/>
      <c r="E1" s="151"/>
      <c r="F1" s="151"/>
      <c r="I1" s="151"/>
      <c r="J1" s="151"/>
      <c r="K1" s="151"/>
      <c r="L1" s="151"/>
    </row>
    <row r="2" spans="1:10" s="273" customFormat="1" ht="22.5" customHeight="1">
      <c r="A2" s="500" t="s">
        <v>155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s="273" customFormat="1" ht="22.5" customHeight="1">
      <c r="A3" s="500" t="s">
        <v>156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ht="24.75" customHeight="1" thickBot="1">
      <c r="A4" s="153"/>
      <c r="B4" s="153"/>
      <c r="C4" s="156"/>
      <c r="D4" s="156"/>
      <c r="E4" s="156"/>
      <c r="F4" s="156"/>
      <c r="G4" s="274"/>
      <c r="H4" s="156"/>
      <c r="I4" s="156"/>
      <c r="J4" s="275" t="s">
        <v>70</v>
      </c>
    </row>
    <row r="5" spans="1:10" ht="27" customHeight="1" thickBot="1" thickTop="1">
      <c r="A5" s="498" t="s">
        <v>0</v>
      </c>
      <c r="B5" s="157"/>
      <c r="C5" s="553" t="s">
        <v>157</v>
      </c>
      <c r="D5" s="554" t="s">
        <v>158</v>
      </c>
      <c r="E5" s="555" t="s">
        <v>426</v>
      </c>
      <c r="F5" s="558" t="s">
        <v>0</v>
      </c>
      <c r="G5" s="157"/>
      <c r="H5" s="553" t="s">
        <v>157</v>
      </c>
      <c r="I5" s="554" t="s">
        <v>158</v>
      </c>
      <c r="J5" s="555" t="s">
        <v>426</v>
      </c>
    </row>
    <row r="6" spans="1:10" ht="47.25" customHeight="1" thickTop="1">
      <c r="A6" s="498"/>
      <c r="B6" s="277" t="s">
        <v>2</v>
      </c>
      <c r="C6" s="553"/>
      <c r="D6" s="554"/>
      <c r="E6" s="555"/>
      <c r="F6" s="558"/>
      <c r="G6" s="277" t="s">
        <v>74</v>
      </c>
      <c r="H6" s="553"/>
      <c r="I6" s="554"/>
      <c r="J6" s="555"/>
    </row>
    <row r="7" spans="1:10" s="281" customFormat="1" ht="13.5" customHeight="1" thickBot="1">
      <c r="A7" s="278">
        <v>1</v>
      </c>
      <c r="B7" s="279">
        <v>2</v>
      </c>
      <c r="C7" s="470">
        <v>3</v>
      </c>
      <c r="D7" s="471">
        <v>4</v>
      </c>
      <c r="E7" s="472">
        <v>5</v>
      </c>
      <c r="F7" s="280">
        <v>1</v>
      </c>
      <c r="G7" s="279">
        <v>2</v>
      </c>
      <c r="H7" s="470">
        <v>3</v>
      </c>
      <c r="I7" s="479">
        <v>4</v>
      </c>
      <c r="J7" s="480">
        <v>5</v>
      </c>
    </row>
    <row r="8" spans="1:10" s="284" customFormat="1" ht="39.75" customHeight="1" thickTop="1">
      <c r="A8" s="282">
        <v>1</v>
      </c>
      <c r="B8" s="468" t="s">
        <v>5</v>
      </c>
      <c r="C8" s="476">
        <v>26473</v>
      </c>
      <c r="D8" s="477">
        <f>SUM(C8*1.02)</f>
        <v>27002.46</v>
      </c>
      <c r="E8" s="477">
        <f>SUM(D8*1.2)</f>
        <v>32402.951999999997</v>
      </c>
      <c r="F8" s="283">
        <v>1</v>
      </c>
      <c r="G8" s="468" t="s">
        <v>6</v>
      </c>
      <c r="H8" s="476">
        <v>86869</v>
      </c>
      <c r="I8" s="477">
        <f>SUM(H8*1.02)</f>
        <v>88606.38</v>
      </c>
      <c r="J8" s="477">
        <f>SUM(I8*1.02)</f>
        <v>90378.50760000001</v>
      </c>
    </row>
    <row r="9" spans="1:10" s="289" customFormat="1" ht="39.75" customHeight="1">
      <c r="A9" s="285">
        <v>2</v>
      </c>
      <c r="B9" s="469" t="s">
        <v>7</v>
      </c>
      <c r="C9" s="476">
        <v>21108</v>
      </c>
      <c r="D9" s="477">
        <f>SUM(C9*1.02)</f>
        <v>21530.16</v>
      </c>
      <c r="E9" s="477">
        <f>SUM(D9*1.2)</f>
        <v>25836.192</v>
      </c>
      <c r="F9" s="288">
        <v>2</v>
      </c>
      <c r="G9" s="469" t="s">
        <v>159</v>
      </c>
      <c r="H9" s="476">
        <v>20575</v>
      </c>
      <c r="I9" s="477">
        <f aca="true" t="shared" si="0" ref="I9:J12">SUM(H9*1.02)</f>
        <v>20986.5</v>
      </c>
      <c r="J9" s="477">
        <f t="shared" si="0"/>
        <v>21406.23</v>
      </c>
    </row>
    <row r="10" spans="1:10" s="289" customFormat="1" ht="39.75" customHeight="1">
      <c r="A10" s="285">
        <v>3</v>
      </c>
      <c r="B10" s="469" t="s">
        <v>246</v>
      </c>
      <c r="C10" s="478">
        <v>93982</v>
      </c>
      <c r="D10" s="477">
        <f>SUM(C10*1.02)</f>
        <v>95861.64</v>
      </c>
      <c r="E10" s="477">
        <f>SUM(D10*1.2)</f>
        <v>115033.968</v>
      </c>
      <c r="F10" s="288">
        <v>3</v>
      </c>
      <c r="G10" s="469" t="s">
        <v>10</v>
      </c>
      <c r="H10" s="482">
        <v>60221</v>
      </c>
      <c r="I10" s="477">
        <f t="shared" si="0"/>
        <v>61425.42</v>
      </c>
      <c r="J10" s="477">
        <f t="shared" si="0"/>
        <v>62653.9284</v>
      </c>
    </row>
    <row r="11" spans="1:10" s="289" customFormat="1" ht="39.75" customHeight="1">
      <c r="A11" s="285">
        <v>4</v>
      </c>
      <c r="B11" s="469" t="s">
        <v>247</v>
      </c>
      <c r="C11" s="476">
        <v>74640</v>
      </c>
      <c r="D11" s="477">
        <f>SUM(C11*1.02)</f>
        <v>76132.8</v>
      </c>
      <c r="E11" s="477">
        <f>SUM(D11*1.2)</f>
        <v>91359.36</v>
      </c>
      <c r="F11" s="288">
        <v>4</v>
      </c>
      <c r="G11" s="469" t="s">
        <v>248</v>
      </c>
      <c r="H11" s="476">
        <v>19106</v>
      </c>
      <c r="I11" s="477">
        <f t="shared" si="0"/>
        <v>19488.12</v>
      </c>
      <c r="J11" s="477">
        <f t="shared" si="0"/>
        <v>19877.8824</v>
      </c>
    </row>
    <row r="12" spans="1:10" s="289" customFormat="1" ht="39.75" customHeight="1">
      <c r="A12" s="290">
        <v>6</v>
      </c>
      <c r="B12" s="286" t="s">
        <v>57</v>
      </c>
      <c r="C12" s="473"/>
      <c r="D12" s="474">
        <v>0</v>
      </c>
      <c r="E12" s="475">
        <v>0</v>
      </c>
      <c r="F12" s="288">
        <v>8</v>
      </c>
      <c r="G12" s="469" t="s">
        <v>82</v>
      </c>
      <c r="H12" s="483">
        <v>18043</v>
      </c>
      <c r="I12" s="477">
        <f t="shared" si="0"/>
        <v>18403.86</v>
      </c>
      <c r="J12" s="477">
        <f t="shared" si="0"/>
        <v>18771.9372</v>
      </c>
    </row>
    <row r="13" spans="1:10" s="289" customFormat="1" ht="39.75" customHeight="1">
      <c r="A13" s="290">
        <v>7</v>
      </c>
      <c r="B13" s="286" t="s">
        <v>160</v>
      </c>
      <c r="C13" s="131"/>
      <c r="D13" s="131"/>
      <c r="E13" s="292"/>
      <c r="F13" s="288">
        <v>9</v>
      </c>
      <c r="G13" s="286" t="s">
        <v>161</v>
      </c>
      <c r="H13" s="474">
        <v>9999</v>
      </c>
      <c r="I13" s="474">
        <v>15000</v>
      </c>
      <c r="J13" s="481">
        <v>12000</v>
      </c>
    </row>
    <row r="14" spans="1:10" s="289" customFormat="1" ht="39.75" customHeight="1">
      <c r="A14" s="285">
        <v>8</v>
      </c>
      <c r="B14" s="286" t="s">
        <v>162</v>
      </c>
      <c r="C14" s="287"/>
      <c r="D14" s="287"/>
      <c r="E14" s="291"/>
      <c r="F14" s="288">
        <v>10</v>
      </c>
      <c r="G14" s="286" t="s">
        <v>163</v>
      </c>
      <c r="H14" s="287">
        <v>9544</v>
      </c>
      <c r="I14" s="287">
        <v>35343</v>
      </c>
      <c r="J14" s="293">
        <v>39544</v>
      </c>
    </row>
    <row r="15" spans="1:10" s="289" customFormat="1" ht="39.75" customHeight="1">
      <c r="A15" s="285">
        <v>9</v>
      </c>
      <c r="B15" s="286" t="s">
        <v>51</v>
      </c>
      <c r="C15" s="287"/>
      <c r="D15" s="287"/>
      <c r="E15" s="291"/>
      <c r="F15" s="288">
        <v>11</v>
      </c>
      <c r="G15" s="286" t="s">
        <v>164</v>
      </c>
      <c r="H15" s="287">
        <v>0</v>
      </c>
      <c r="I15" s="287">
        <v>0</v>
      </c>
      <c r="J15" s="293">
        <v>0</v>
      </c>
    </row>
    <row r="16" spans="1:10" s="289" customFormat="1" ht="39.75" customHeight="1">
      <c r="A16" s="285">
        <v>10</v>
      </c>
      <c r="B16" s="286" t="s">
        <v>165</v>
      </c>
      <c r="C16" s="287"/>
      <c r="D16" s="287"/>
      <c r="E16" s="291"/>
      <c r="F16" s="288">
        <v>12</v>
      </c>
      <c r="G16" s="286" t="s">
        <v>166</v>
      </c>
      <c r="H16" s="287">
        <v>48726</v>
      </c>
      <c r="I16" s="131">
        <v>10000</v>
      </c>
      <c r="J16" s="294">
        <v>10000</v>
      </c>
    </row>
    <row r="17" spans="1:10" s="289" customFormat="1" ht="39.75" customHeight="1">
      <c r="A17" s="556"/>
      <c r="B17" s="556"/>
      <c r="C17" s="556"/>
      <c r="D17" s="556"/>
      <c r="E17" s="556"/>
      <c r="F17" s="295">
        <v>13</v>
      </c>
      <c r="G17" s="286" t="s">
        <v>31</v>
      </c>
      <c r="H17" s="131"/>
      <c r="I17" s="131"/>
      <c r="J17" s="294"/>
    </row>
    <row r="18" spans="1:10" s="289" customFormat="1" ht="39.75" customHeight="1">
      <c r="A18" s="296">
        <v>11</v>
      </c>
      <c r="B18" s="297" t="s">
        <v>167</v>
      </c>
      <c r="C18" s="132">
        <f>SUM(C8:C16)</f>
        <v>216203</v>
      </c>
      <c r="D18" s="132">
        <f>SUM(D8:D16)</f>
        <v>220527.06</v>
      </c>
      <c r="E18" s="298">
        <f>SUM(E8:E16)</f>
        <v>264632.472</v>
      </c>
      <c r="F18" s="299">
        <v>14</v>
      </c>
      <c r="G18" s="297" t="s">
        <v>168</v>
      </c>
      <c r="H18" s="132">
        <f>SUM(H8:H17)</f>
        <v>273083</v>
      </c>
      <c r="I18" s="132">
        <f>SUM(I8:I17)</f>
        <v>269253.27999999997</v>
      </c>
      <c r="J18" s="300">
        <f>SUM(J8:J17)</f>
        <v>274632.4856</v>
      </c>
    </row>
    <row r="19" spans="1:10" s="289" customFormat="1" ht="39.75" customHeight="1">
      <c r="A19" s="285">
        <v>12</v>
      </c>
      <c r="B19" s="286" t="s">
        <v>169</v>
      </c>
      <c r="C19" s="287"/>
      <c r="D19" s="287"/>
      <c r="E19" s="291"/>
      <c r="F19" s="288">
        <v>15</v>
      </c>
      <c r="G19" s="286" t="s">
        <v>170</v>
      </c>
      <c r="H19" s="132">
        <v>0</v>
      </c>
      <c r="I19" s="132"/>
      <c r="J19" s="294"/>
    </row>
    <row r="20" spans="1:10" s="289" customFormat="1" ht="39.75" customHeight="1">
      <c r="A20" s="285">
        <v>13</v>
      </c>
      <c r="B20" s="286" t="s">
        <v>171</v>
      </c>
      <c r="C20" s="287">
        <v>0</v>
      </c>
      <c r="D20" s="287"/>
      <c r="E20" s="291"/>
      <c r="F20" s="557"/>
      <c r="G20" s="557"/>
      <c r="H20" s="557"/>
      <c r="I20" s="557"/>
      <c r="J20" s="557"/>
    </row>
    <row r="21" spans="1:11" s="302" customFormat="1" ht="39.75" customHeight="1">
      <c r="A21" s="285">
        <v>14</v>
      </c>
      <c r="B21" s="286" t="s">
        <v>172</v>
      </c>
      <c r="C21" s="287">
        <v>56880</v>
      </c>
      <c r="D21" s="287">
        <v>48726</v>
      </c>
      <c r="E21" s="291">
        <v>10000</v>
      </c>
      <c r="F21" s="557"/>
      <c r="G21" s="557"/>
      <c r="H21" s="557"/>
      <c r="I21" s="557"/>
      <c r="J21" s="557"/>
      <c r="K21" s="301"/>
    </row>
    <row r="22" spans="1:10" s="302" customFormat="1" ht="51.75" customHeight="1">
      <c r="A22" s="303">
        <v>15</v>
      </c>
      <c r="B22" s="304" t="s">
        <v>173</v>
      </c>
      <c r="C22" s="305">
        <f>SUM(C18:C21)</f>
        <v>273083</v>
      </c>
      <c r="D22" s="305">
        <f>SUM(D18:D21)</f>
        <v>269253.06</v>
      </c>
      <c r="E22" s="306">
        <f>SUM(E18:E21)</f>
        <v>274632.472</v>
      </c>
      <c r="F22" s="307">
        <v>16</v>
      </c>
      <c r="G22" s="304" t="s">
        <v>174</v>
      </c>
      <c r="H22" s="305">
        <f>SUM(H18+H19)</f>
        <v>273083</v>
      </c>
      <c r="I22" s="305">
        <v>269253</v>
      </c>
      <c r="J22" s="308">
        <v>274632</v>
      </c>
    </row>
    <row r="23" spans="1:10" s="289" customFormat="1" ht="31.5" customHeight="1">
      <c r="A23" s="309"/>
      <c r="B23" s="310"/>
      <c r="C23" s="311"/>
      <c r="D23" s="310"/>
      <c r="E23" s="310"/>
      <c r="F23" s="310"/>
      <c r="G23" s="310"/>
      <c r="H23" s="311"/>
      <c r="I23" s="310"/>
      <c r="J23" s="310"/>
    </row>
    <row r="24" spans="1:10" s="302" customFormat="1" ht="31.5" customHeight="1">
      <c r="A24" s="309"/>
      <c r="B24" s="310"/>
      <c r="C24" s="310"/>
      <c r="D24" s="310"/>
      <c r="E24" s="310"/>
      <c r="F24" s="310"/>
      <c r="G24" s="310"/>
      <c r="H24" s="310"/>
      <c r="I24" s="310"/>
      <c r="J24" s="310"/>
    </row>
    <row r="25" spans="1:10" s="289" customFormat="1" ht="31.5" customHeight="1">
      <c r="A25" s="312"/>
      <c r="B25" s="276"/>
      <c r="C25" s="276"/>
      <c r="D25" s="276"/>
      <c r="E25" s="276"/>
      <c r="F25" s="276"/>
      <c r="G25" s="276"/>
      <c r="H25" s="276"/>
      <c r="I25" s="276"/>
      <c r="J25" s="276"/>
    </row>
    <row r="26" spans="1:10" s="289" customFormat="1" ht="31.5" customHeight="1">
      <c r="A26" s="312"/>
      <c r="B26" s="276"/>
      <c r="C26" s="276"/>
      <c r="D26" s="276"/>
      <c r="E26" s="276"/>
      <c r="F26" s="276"/>
      <c r="G26" s="276"/>
      <c r="H26" s="276"/>
      <c r="I26" s="276"/>
      <c r="J26" s="276"/>
    </row>
    <row r="27" spans="1:10" s="289" customFormat="1" ht="31.5" customHeight="1">
      <c r="A27" s="312"/>
      <c r="B27" s="276"/>
      <c r="C27" s="276"/>
      <c r="D27" s="276"/>
      <c r="E27" s="276"/>
      <c r="F27" s="276"/>
      <c r="G27" s="276"/>
      <c r="H27" s="276"/>
      <c r="I27" s="276"/>
      <c r="J27" s="276"/>
    </row>
    <row r="28" spans="1:10" s="289" customFormat="1" ht="31.5" customHeight="1">
      <c r="A28" s="312"/>
      <c r="B28" s="276"/>
      <c r="C28" s="276"/>
      <c r="D28" s="276"/>
      <c r="E28" s="276"/>
      <c r="F28" s="276"/>
      <c r="G28" s="276"/>
      <c r="H28" s="276"/>
      <c r="I28" s="276"/>
      <c r="J28" s="276"/>
    </row>
    <row r="29" spans="1:10" s="289" customFormat="1" ht="31.5" customHeight="1">
      <c r="A29" s="312"/>
      <c r="B29" s="276"/>
      <c r="C29" s="276"/>
      <c r="D29" s="276"/>
      <c r="E29" s="276"/>
      <c r="F29" s="276"/>
      <c r="G29" s="276"/>
      <c r="H29" s="276"/>
      <c r="I29" s="276"/>
      <c r="J29" s="276"/>
    </row>
    <row r="30" spans="1:10" s="289" customFormat="1" ht="31.5" customHeight="1">
      <c r="A30" s="312"/>
      <c r="B30" s="276"/>
      <c r="C30" s="276"/>
      <c r="D30" s="276"/>
      <c r="E30" s="276"/>
      <c r="F30" s="276"/>
      <c r="G30" s="276"/>
      <c r="H30" s="276"/>
      <c r="I30" s="276"/>
      <c r="J30" s="276"/>
    </row>
    <row r="31" spans="1:10" s="302" customFormat="1" ht="31.5" customHeight="1">
      <c r="A31" s="312"/>
      <c r="B31" s="276"/>
      <c r="C31" s="276"/>
      <c r="D31" s="276"/>
      <c r="E31" s="276"/>
      <c r="F31" s="276"/>
      <c r="G31" s="276"/>
      <c r="H31" s="276"/>
      <c r="I31" s="276"/>
      <c r="J31" s="276"/>
    </row>
    <row r="32" spans="1:10" s="289" customFormat="1" ht="31.5" customHeight="1">
      <c r="A32" s="312"/>
      <c r="B32" s="276"/>
      <c r="C32" s="276"/>
      <c r="D32" s="276"/>
      <c r="E32" s="276"/>
      <c r="F32" s="276"/>
      <c r="G32" s="276"/>
      <c r="H32" s="276"/>
      <c r="I32" s="276"/>
      <c r="J32" s="276"/>
    </row>
    <row r="33" spans="1:10" s="289" customFormat="1" ht="31.5" customHeight="1">
      <c r="A33" s="312"/>
      <c r="B33" s="276"/>
      <c r="C33" s="276"/>
      <c r="D33" s="276"/>
      <c r="E33" s="276"/>
      <c r="F33" s="276"/>
      <c r="G33" s="276"/>
      <c r="H33" s="276"/>
      <c r="I33" s="276"/>
      <c r="J33" s="276"/>
    </row>
    <row r="34" spans="1:10" s="289" customFormat="1" ht="31.5" customHeight="1">
      <c r="A34" s="312"/>
      <c r="B34" s="276"/>
      <c r="C34" s="276"/>
      <c r="D34" s="276"/>
      <c r="E34" s="276"/>
      <c r="F34" s="276"/>
      <c r="G34" s="276"/>
      <c r="H34" s="276"/>
      <c r="I34" s="276"/>
      <c r="J34" s="276"/>
    </row>
    <row r="35" spans="1:10" s="302" customFormat="1" ht="31.5" customHeight="1">
      <c r="A35" s="312"/>
      <c r="B35" s="276"/>
      <c r="C35" s="276"/>
      <c r="D35" s="276"/>
      <c r="E35" s="276"/>
      <c r="F35" s="276"/>
      <c r="G35" s="276"/>
      <c r="H35" s="276"/>
      <c r="I35" s="276"/>
      <c r="J35" s="276"/>
    </row>
    <row r="36" spans="1:10" s="289" customFormat="1" ht="45.75" customHeight="1">
      <c r="A36" s="312"/>
      <c r="B36" s="276"/>
      <c r="C36" s="276"/>
      <c r="D36" s="276"/>
      <c r="E36" s="276"/>
      <c r="F36" s="276"/>
      <c r="G36" s="276"/>
      <c r="H36" s="276"/>
      <c r="I36" s="276"/>
      <c r="J36" s="276"/>
    </row>
    <row r="37" spans="1:10" s="289" customFormat="1" ht="31.5" customHeight="1">
      <c r="A37" s="312"/>
      <c r="B37" s="276"/>
      <c r="C37" s="276"/>
      <c r="D37" s="276"/>
      <c r="E37" s="276"/>
      <c r="F37" s="276"/>
      <c r="G37" s="276"/>
      <c r="H37" s="276"/>
      <c r="I37" s="276"/>
      <c r="J37" s="276"/>
    </row>
    <row r="38" spans="1:10" s="289" customFormat="1" ht="45.75" customHeight="1">
      <c r="A38" s="276"/>
      <c r="B38" s="276"/>
      <c r="C38" s="276"/>
      <c r="D38" s="276"/>
      <c r="E38" s="276"/>
      <c r="F38" s="276"/>
      <c r="G38" s="276"/>
      <c r="H38" s="276"/>
      <c r="I38" s="276"/>
      <c r="J38" s="276"/>
    </row>
    <row r="39" spans="1:10" s="313" customFormat="1" ht="29.25" customHeight="1">
      <c r="A39" s="276"/>
      <c r="B39" s="276"/>
      <c r="C39" s="276"/>
      <c r="D39" s="276"/>
      <c r="E39" s="276"/>
      <c r="F39" s="276"/>
      <c r="G39" s="276"/>
      <c r="H39" s="276"/>
      <c r="I39" s="276"/>
      <c r="J39" s="276"/>
    </row>
    <row r="40" spans="1:10" s="310" customFormat="1" ht="16.5">
      <c r="A40" s="276"/>
      <c r="B40" s="276"/>
      <c r="C40" s="276"/>
      <c r="D40" s="276"/>
      <c r="E40" s="276"/>
      <c r="F40" s="276"/>
      <c r="G40" s="276"/>
      <c r="H40" s="276"/>
      <c r="I40" s="276"/>
      <c r="J40" s="276"/>
    </row>
    <row r="41" spans="1:10" s="310" customFormat="1" ht="16.5">
      <c r="A41" s="276"/>
      <c r="B41" s="276"/>
      <c r="C41" s="276"/>
      <c r="D41" s="276"/>
      <c r="E41" s="276"/>
      <c r="F41" s="276"/>
      <c r="G41" s="276"/>
      <c r="H41" s="276"/>
      <c r="I41" s="276"/>
      <c r="J41" s="276"/>
    </row>
    <row r="42" spans="1:10" s="310" customFormat="1" ht="16.5">
      <c r="A42" s="276"/>
      <c r="B42" s="276"/>
      <c r="C42" s="276"/>
      <c r="D42" s="276"/>
      <c r="E42" s="276"/>
      <c r="F42" s="276"/>
      <c r="G42" s="276"/>
      <c r="H42" s="276"/>
      <c r="I42" s="276"/>
      <c r="J42" s="276"/>
    </row>
    <row r="43" spans="1:10" s="310" customFormat="1" ht="16.5">
      <c r="A43" s="276"/>
      <c r="B43" s="276"/>
      <c r="C43" s="276"/>
      <c r="D43" s="276"/>
      <c r="E43" s="276"/>
      <c r="F43" s="276"/>
      <c r="G43" s="276"/>
      <c r="H43" s="276"/>
      <c r="I43" s="276"/>
      <c r="J43" s="276"/>
    </row>
  </sheetData>
  <sheetProtection selectLockedCells="1" selectUnlockedCells="1"/>
  <mergeCells count="12">
    <mergeCell ref="E5:E6"/>
    <mergeCell ref="F5:F6"/>
    <mergeCell ref="H5:H6"/>
    <mergeCell ref="I5:I6"/>
    <mergeCell ref="J5:J6"/>
    <mergeCell ref="A17:E17"/>
    <mergeCell ref="F20:J21"/>
    <mergeCell ref="A2:J2"/>
    <mergeCell ref="A3:J3"/>
    <mergeCell ref="A5:A6"/>
    <mergeCell ref="C5:C6"/>
    <mergeCell ref="D5:D6"/>
  </mergeCells>
  <printOptions horizontalCentered="1"/>
  <pageMargins left="0.39375" right="0.4722222222222222" top="0.48055555555555557" bottom="0.4604166666666667" header="0.2902777777777778" footer="0.27569444444444446"/>
  <pageSetup horizontalDpi="300" verticalDpi="300" orientation="landscape" paperSize="9" scale="64" r:id="rId1"/>
  <headerFooter alignWithMargins="0">
    <oddHeader xml:space="preserve">&amp;R&amp;"Times New Roman CE,Félkövér"&amp;16 </oddHeader>
    <oddFooter xml:space="preserve">&amp;L&amp;10&amp;F&amp;R&amp;"Times New Roman CE,Félkövér"&amp;16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157"/>
  <sheetViews>
    <sheetView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51.59765625" style="489" customWidth="1"/>
    <col min="2" max="10" width="11.8984375" style="240" customWidth="1"/>
    <col min="11" max="13" width="11.8984375" style="241" customWidth="1"/>
    <col min="14" max="14" width="11.8984375" style="240" customWidth="1"/>
    <col min="15" max="16384" width="9" style="240" customWidth="1"/>
  </cols>
  <sheetData>
    <row r="1" spans="1:12" s="150" customFormat="1" ht="15" customHeight="1">
      <c r="A1" s="150" t="s">
        <v>428</v>
      </c>
      <c r="C1" s="151"/>
      <c r="D1" s="151"/>
      <c r="E1" s="151"/>
      <c r="F1" s="151"/>
      <c r="I1" s="151"/>
      <c r="J1" s="151"/>
      <c r="K1" s="151"/>
      <c r="L1" s="151"/>
    </row>
    <row r="2" spans="1:13" s="242" customFormat="1" ht="22.5" customHeight="1">
      <c r="A2" s="559" t="s">
        <v>429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</row>
    <row r="3" spans="1:13" s="242" customFormat="1" ht="22.5" customHeight="1">
      <c r="A3" s="559" t="s">
        <v>175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</row>
    <row r="4" spans="1:14" s="242" customFormat="1" ht="22.5" customHeight="1">
      <c r="A4" s="560"/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243"/>
      <c r="N4" s="244" t="s">
        <v>70</v>
      </c>
    </row>
    <row r="5" spans="1:14" ht="18.75" customHeight="1">
      <c r="A5" s="562" t="s">
        <v>71</v>
      </c>
      <c r="B5" s="563" t="s">
        <v>176</v>
      </c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4" t="s">
        <v>177</v>
      </c>
    </row>
    <row r="6" spans="1:14" s="242" customFormat="1" ht="72" customHeight="1">
      <c r="A6" s="562"/>
      <c r="B6" s="245" t="s">
        <v>178</v>
      </c>
      <c r="C6" s="245" t="s">
        <v>179</v>
      </c>
      <c r="D6" s="245" t="s">
        <v>180</v>
      </c>
      <c r="E6" s="245" t="s">
        <v>181</v>
      </c>
      <c r="F6" s="245" t="s">
        <v>182</v>
      </c>
      <c r="G6" s="245" t="s">
        <v>183</v>
      </c>
      <c r="H6" s="245" t="s">
        <v>184</v>
      </c>
      <c r="I6" s="245" t="s">
        <v>185</v>
      </c>
      <c r="J6" s="245" t="s">
        <v>186</v>
      </c>
      <c r="K6" s="245" t="s">
        <v>187</v>
      </c>
      <c r="L6" s="245" t="s">
        <v>188</v>
      </c>
      <c r="M6" s="246" t="s">
        <v>189</v>
      </c>
      <c r="N6" s="564"/>
    </row>
    <row r="7" spans="1:14" ht="24" customHeight="1">
      <c r="A7" s="561" t="s">
        <v>190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</row>
    <row r="8" spans="1:16" ht="5.25" customHeight="1" hidden="1">
      <c r="A8" s="484" t="s">
        <v>191</v>
      </c>
      <c r="B8" s="247">
        <v>0</v>
      </c>
      <c r="C8" s="247"/>
      <c r="D8" s="247"/>
      <c r="E8" s="247"/>
      <c r="F8" s="247"/>
      <c r="G8" s="247"/>
      <c r="H8" s="247"/>
      <c r="I8" s="247"/>
      <c r="J8" s="247"/>
      <c r="K8" s="248"/>
      <c r="L8" s="248"/>
      <c r="M8" s="249"/>
      <c r="N8" s="250">
        <v>0</v>
      </c>
      <c r="O8" s="251"/>
      <c r="P8" s="251"/>
    </row>
    <row r="9" spans="1:16" ht="21.75" customHeight="1" hidden="1">
      <c r="A9" s="485" t="s">
        <v>192</v>
      </c>
      <c r="B9" s="247"/>
      <c r="C9" s="247"/>
      <c r="D9" s="247"/>
      <c r="E9" s="247"/>
      <c r="F9" s="247"/>
      <c r="G9" s="247"/>
      <c r="H9" s="247"/>
      <c r="I9" s="247"/>
      <c r="J9" s="247"/>
      <c r="K9" s="248"/>
      <c r="L9" s="248"/>
      <c r="M9" s="252"/>
      <c r="N9" s="250"/>
      <c r="O9" s="251"/>
      <c r="P9" s="251"/>
    </row>
    <row r="10" spans="1:16" ht="21.75" customHeight="1" hidden="1">
      <c r="A10" s="485" t="s">
        <v>193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8"/>
      <c r="L10" s="248"/>
      <c r="M10" s="249"/>
      <c r="N10" s="250"/>
      <c r="O10" s="251"/>
      <c r="P10" s="251"/>
    </row>
    <row r="11" spans="1:16" ht="21.75" customHeight="1">
      <c r="A11" s="485" t="s">
        <v>194</v>
      </c>
      <c r="B11" s="247">
        <v>71</v>
      </c>
      <c r="C11" s="247">
        <v>78</v>
      </c>
      <c r="D11" s="247">
        <v>10829</v>
      </c>
      <c r="E11" s="247">
        <v>1062</v>
      </c>
      <c r="F11" s="247">
        <v>106</v>
      </c>
      <c r="G11" s="247">
        <v>4049</v>
      </c>
      <c r="H11" s="247">
        <v>212</v>
      </c>
      <c r="I11" s="247">
        <v>283</v>
      </c>
      <c r="J11" s="247">
        <v>7927</v>
      </c>
      <c r="K11" s="248">
        <v>779</v>
      </c>
      <c r="L11" s="247">
        <v>212</v>
      </c>
      <c r="M11" s="253">
        <v>865</v>
      </c>
      <c r="N11" s="250">
        <f>SUM(B11:M11)</f>
        <v>26473</v>
      </c>
      <c r="O11" s="254"/>
      <c r="P11" s="251"/>
    </row>
    <row r="12" spans="1:16" ht="21.75" customHeight="1">
      <c r="A12" s="485" t="s">
        <v>195</v>
      </c>
      <c r="B12" s="247">
        <v>1382</v>
      </c>
      <c r="C12" s="247">
        <v>1404</v>
      </c>
      <c r="D12" s="247">
        <v>3594</v>
      </c>
      <c r="E12" s="247">
        <v>1441</v>
      </c>
      <c r="F12" s="247">
        <v>1467</v>
      </c>
      <c r="G12" s="247">
        <v>1516</v>
      </c>
      <c r="H12" s="247">
        <v>1483</v>
      </c>
      <c r="I12" s="247">
        <v>627</v>
      </c>
      <c r="J12" s="247">
        <v>5489</v>
      </c>
      <c r="K12" s="247">
        <v>1170</v>
      </c>
      <c r="L12" s="247">
        <v>744</v>
      </c>
      <c r="M12" s="247">
        <v>791</v>
      </c>
      <c r="N12" s="250">
        <f>SUM(B12:M12)</f>
        <v>21108</v>
      </c>
      <c r="O12" s="251"/>
      <c r="P12" s="251"/>
    </row>
    <row r="13" spans="1:16" ht="21.75" customHeight="1">
      <c r="A13" s="485" t="s">
        <v>196</v>
      </c>
      <c r="B13" s="247">
        <v>7833</v>
      </c>
      <c r="C13" s="247">
        <v>7833</v>
      </c>
      <c r="D13" s="247">
        <v>7831</v>
      </c>
      <c r="E13" s="247">
        <v>7831</v>
      </c>
      <c r="F13" s="247">
        <v>7831</v>
      </c>
      <c r="G13" s="247">
        <v>7831</v>
      </c>
      <c r="H13" s="247">
        <v>7831</v>
      </c>
      <c r="I13" s="247">
        <v>7831</v>
      </c>
      <c r="J13" s="247">
        <v>7831</v>
      </c>
      <c r="K13" s="247">
        <v>7831</v>
      </c>
      <c r="L13" s="247">
        <v>7831</v>
      </c>
      <c r="M13" s="247">
        <v>7837</v>
      </c>
      <c r="N13" s="250">
        <f>SUM(B13:M13)</f>
        <v>93982</v>
      </c>
      <c r="O13" s="251"/>
      <c r="P13" s="251"/>
    </row>
    <row r="14" spans="1:16" ht="21.75" customHeight="1">
      <c r="A14" s="485" t="s">
        <v>197</v>
      </c>
      <c r="B14" s="255">
        <v>6258</v>
      </c>
      <c r="C14" s="255">
        <v>6258</v>
      </c>
      <c r="D14" s="255">
        <v>6258</v>
      </c>
      <c r="E14" s="255">
        <v>6258</v>
      </c>
      <c r="F14" s="255">
        <v>6258</v>
      </c>
      <c r="G14" s="255">
        <v>6258</v>
      </c>
      <c r="H14" s="255">
        <v>6258</v>
      </c>
      <c r="I14" s="255">
        <v>6258</v>
      </c>
      <c r="J14" s="255">
        <v>6258</v>
      </c>
      <c r="K14" s="255">
        <v>6258</v>
      </c>
      <c r="L14" s="255">
        <v>5846</v>
      </c>
      <c r="M14" s="255">
        <v>6214</v>
      </c>
      <c r="N14" s="250">
        <f>SUM(B14:M14)</f>
        <v>74640</v>
      </c>
      <c r="O14" s="251"/>
      <c r="P14" s="251"/>
    </row>
    <row r="15" spans="1:16" ht="21.75" customHeight="1">
      <c r="A15" s="486" t="s">
        <v>83</v>
      </c>
      <c r="B15" s="255">
        <v>0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6"/>
      <c r="N15" s="250"/>
      <c r="O15" s="251"/>
      <c r="P15" s="251"/>
    </row>
    <row r="16" spans="1:16" ht="21.75" customHeight="1">
      <c r="A16" s="487" t="s">
        <v>198</v>
      </c>
      <c r="B16" s="257">
        <v>56880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8"/>
      <c r="N16" s="250">
        <v>56880</v>
      </c>
      <c r="O16" s="251"/>
      <c r="P16" s="251"/>
    </row>
    <row r="17" spans="1:16" s="264" customFormat="1" ht="34.5" customHeight="1">
      <c r="A17" s="259" t="s">
        <v>199</v>
      </c>
      <c r="B17" s="260">
        <f aca="true" t="shared" si="0" ref="B17:M17">SUM(B8:B16)</f>
        <v>72424</v>
      </c>
      <c r="C17" s="260">
        <f t="shared" si="0"/>
        <v>15573</v>
      </c>
      <c r="D17" s="260">
        <f t="shared" si="0"/>
        <v>28512</v>
      </c>
      <c r="E17" s="260">
        <f t="shared" si="0"/>
        <v>16592</v>
      </c>
      <c r="F17" s="260">
        <f t="shared" si="0"/>
        <v>15662</v>
      </c>
      <c r="G17" s="260">
        <f t="shared" si="0"/>
        <v>19654</v>
      </c>
      <c r="H17" s="260">
        <f t="shared" si="0"/>
        <v>15784</v>
      </c>
      <c r="I17" s="260">
        <f t="shared" si="0"/>
        <v>14999</v>
      </c>
      <c r="J17" s="260">
        <f t="shared" si="0"/>
        <v>27505</v>
      </c>
      <c r="K17" s="260">
        <f t="shared" si="0"/>
        <v>16038</v>
      </c>
      <c r="L17" s="260">
        <f t="shared" si="0"/>
        <v>14633</v>
      </c>
      <c r="M17" s="261">
        <f t="shared" si="0"/>
        <v>15707</v>
      </c>
      <c r="N17" s="262">
        <f>SUM(N11:N16)</f>
        <v>273083</v>
      </c>
      <c r="O17" s="263"/>
      <c r="P17" s="263"/>
    </row>
    <row r="18" spans="1:16" ht="26.25" customHeight="1">
      <c r="A18" s="561" t="s">
        <v>200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251"/>
      <c r="P18" s="251"/>
    </row>
    <row r="19" spans="1:16" ht="21.75" customHeight="1">
      <c r="A19" s="484" t="s">
        <v>6</v>
      </c>
      <c r="B19" s="247">
        <v>7716</v>
      </c>
      <c r="C19" s="247">
        <v>7716</v>
      </c>
      <c r="D19" s="247">
        <v>7716</v>
      </c>
      <c r="E19" s="247">
        <v>7716</v>
      </c>
      <c r="F19" s="247">
        <v>7716</v>
      </c>
      <c r="G19" s="247">
        <v>7716</v>
      </c>
      <c r="H19" s="247">
        <v>5329</v>
      </c>
      <c r="I19" s="247">
        <v>7716</v>
      </c>
      <c r="J19" s="247">
        <v>5330</v>
      </c>
      <c r="K19" s="247">
        <v>7716</v>
      </c>
      <c r="L19" s="247">
        <v>7716</v>
      </c>
      <c r="M19" s="247">
        <v>6766</v>
      </c>
      <c r="N19" s="265">
        <f>SUM(B19:M19)</f>
        <v>86869</v>
      </c>
      <c r="O19" s="251"/>
      <c r="P19" s="251"/>
    </row>
    <row r="20" spans="1:16" ht="21.75" customHeight="1">
      <c r="A20" s="485" t="s">
        <v>201</v>
      </c>
      <c r="B20" s="247">
        <v>1715</v>
      </c>
      <c r="C20" s="247">
        <v>1715</v>
      </c>
      <c r="D20" s="247">
        <v>1715</v>
      </c>
      <c r="E20" s="247">
        <v>1715</v>
      </c>
      <c r="F20" s="247">
        <v>1715</v>
      </c>
      <c r="G20" s="247">
        <v>1715</v>
      </c>
      <c r="H20" s="247">
        <v>1715</v>
      </c>
      <c r="I20" s="247">
        <v>1714</v>
      </c>
      <c r="J20" s="247">
        <v>1714</v>
      </c>
      <c r="K20" s="247">
        <v>1714</v>
      </c>
      <c r="L20" s="247">
        <v>1714</v>
      </c>
      <c r="M20" s="247">
        <v>1714</v>
      </c>
      <c r="N20" s="265">
        <f>SUM(B20:M20)</f>
        <v>20575</v>
      </c>
      <c r="O20" s="251"/>
      <c r="P20" s="251"/>
    </row>
    <row r="21" spans="1:16" ht="21.75" customHeight="1">
      <c r="A21" s="484" t="s">
        <v>10</v>
      </c>
      <c r="B21" s="247">
        <v>1767</v>
      </c>
      <c r="C21" s="247">
        <v>4493</v>
      </c>
      <c r="D21" s="247">
        <v>6646</v>
      </c>
      <c r="E21" s="247">
        <v>4493</v>
      </c>
      <c r="F21" s="247">
        <v>5384</v>
      </c>
      <c r="G21" s="247">
        <v>7572</v>
      </c>
      <c r="H21" s="247">
        <v>3652</v>
      </c>
      <c r="I21" s="247">
        <v>5468</v>
      </c>
      <c r="J21" s="247">
        <v>7824</v>
      </c>
      <c r="K21" s="247">
        <v>5072</v>
      </c>
      <c r="L21" s="247">
        <v>3653</v>
      </c>
      <c r="M21" s="247">
        <v>4197</v>
      </c>
      <c r="N21" s="265">
        <f>SUM(B21:M21)</f>
        <v>60221</v>
      </c>
      <c r="O21" s="251"/>
      <c r="P21" s="251"/>
    </row>
    <row r="22" spans="1:16" ht="21.75" customHeight="1">
      <c r="A22" s="484" t="s">
        <v>202</v>
      </c>
      <c r="B22" s="247">
        <v>662</v>
      </c>
      <c r="C22" s="247">
        <v>662</v>
      </c>
      <c r="D22" s="247">
        <v>1588</v>
      </c>
      <c r="E22" s="247">
        <v>1588</v>
      </c>
      <c r="F22" s="247">
        <v>1218</v>
      </c>
      <c r="G22" s="247">
        <v>1218</v>
      </c>
      <c r="H22" s="247">
        <v>1218</v>
      </c>
      <c r="I22" s="247">
        <v>1218</v>
      </c>
      <c r="J22" s="247">
        <v>1218</v>
      </c>
      <c r="K22" s="247">
        <v>1218</v>
      </c>
      <c r="L22" s="247">
        <v>1218</v>
      </c>
      <c r="M22" s="247">
        <v>1224</v>
      </c>
      <c r="N22" s="265">
        <f>SUM(B22:M22)</f>
        <v>14250</v>
      </c>
      <c r="O22" s="251"/>
      <c r="P22" s="251"/>
    </row>
    <row r="23" spans="1:16" ht="21.75" customHeight="1">
      <c r="A23" s="484" t="s">
        <v>203</v>
      </c>
      <c r="B23" s="247">
        <v>670</v>
      </c>
      <c r="C23" s="247">
        <v>1159</v>
      </c>
      <c r="D23" s="247">
        <v>1381</v>
      </c>
      <c r="E23" s="247">
        <v>1648</v>
      </c>
      <c r="F23" s="247">
        <v>1648</v>
      </c>
      <c r="G23" s="247">
        <v>1648</v>
      </c>
      <c r="H23" s="247">
        <v>1648</v>
      </c>
      <c r="I23" s="247">
        <v>1648</v>
      </c>
      <c r="J23" s="247">
        <v>1648</v>
      </c>
      <c r="K23" s="247">
        <v>1648</v>
      </c>
      <c r="L23" s="247">
        <v>1648</v>
      </c>
      <c r="M23" s="247">
        <v>1649</v>
      </c>
      <c r="N23" s="265">
        <f>SUM(B23:M23)</f>
        <v>18043</v>
      </c>
      <c r="O23" s="251"/>
      <c r="P23" s="251"/>
    </row>
    <row r="24" spans="1:16" ht="21.75" customHeight="1">
      <c r="A24" s="484" t="s">
        <v>22</v>
      </c>
      <c r="B24" s="247"/>
      <c r="C24" s="247"/>
      <c r="D24" s="247"/>
      <c r="E24" s="247"/>
      <c r="F24" s="247">
        <v>3975</v>
      </c>
      <c r="G24" s="247">
        <v>0</v>
      </c>
      <c r="H24" s="247">
        <v>3975</v>
      </c>
      <c r="I24" s="247">
        <v>0</v>
      </c>
      <c r="J24" s="247">
        <v>0</v>
      </c>
      <c r="K24" s="247">
        <v>2049</v>
      </c>
      <c r="L24" s="248"/>
      <c r="M24" s="266"/>
      <c r="N24" s="265">
        <f>SUM(F24:K24)</f>
        <v>9999</v>
      </c>
      <c r="O24" s="251"/>
      <c r="P24" s="251"/>
    </row>
    <row r="25" spans="1:16" ht="21.75" customHeight="1">
      <c r="A25" s="484" t="s">
        <v>87</v>
      </c>
      <c r="B25" s="247"/>
      <c r="C25" s="247"/>
      <c r="D25" s="247"/>
      <c r="E25" s="247"/>
      <c r="F25" s="247"/>
      <c r="G25" s="247">
        <v>3788</v>
      </c>
      <c r="H25" s="247">
        <v>0</v>
      </c>
      <c r="I25" s="247">
        <v>1970</v>
      </c>
      <c r="J25" s="247">
        <v>3786</v>
      </c>
      <c r="K25" s="248"/>
      <c r="L25" s="248"/>
      <c r="M25" s="266"/>
      <c r="N25" s="265">
        <f>SUM(G25:J25)</f>
        <v>9544</v>
      </c>
      <c r="O25" s="251"/>
      <c r="P25" s="251"/>
    </row>
    <row r="26" spans="1:16" ht="21.75" customHeight="1">
      <c r="A26" s="484" t="s">
        <v>244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8"/>
      <c r="L26" s="248"/>
      <c r="M26" s="266">
        <v>4856</v>
      </c>
      <c r="N26" s="265">
        <v>4856</v>
      </c>
      <c r="O26" s="251"/>
      <c r="P26" s="251"/>
    </row>
    <row r="27" spans="1:16" ht="21.75" customHeight="1">
      <c r="A27" s="488" t="s">
        <v>204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67">
        <v>48726</v>
      </c>
      <c r="N27" s="265">
        <v>48726</v>
      </c>
      <c r="O27" s="251"/>
      <c r="P27" s="251"/>
    </row>
    <row r="28" spans="1:16" s="264" customFormat="1" ht="34.5" customHeight="1">
      <c r="A28" s="259" t="s">
        <v>205</v>
      </c>
      <c r="B28" s="268">
        <f aca="true" t="shared" si="1" ref="B28:N28">SUM(B19:B27)</f>
        <v>12530</v>
      </c>
      <c r="C28" s="268">
        <f t="shared" si="1"/>
        <v>15745</v>
      </c>
      <c r="D28" s="268">
        <f t="shared" si="1"/>
        <v>19046</v>
      </c>
      <c r="E28" s="268">
        <f t="shared" si="1"/>
        <v>17160</v>
      </c>
      <c r="F28" s="268">
        <f t="shared" si="1"/>
        <v>21656</v>
      </c>
      <c r="G28" s="268">
        <f t="shared" si="1"/>
        <v>23657</v>
      </c>
      <c r="H28" s="268">
        <f t="shared" si="1"/>
        <v>17537</v>
      </c>
      <c r="I28" s="268">
        <f t="shared" si="1"/>
        <v>19734</v>
      </c>
      <c r="J28" s="268">
        <f t="shared" si="1"/>
        <v>21520</v>
      </c>
      <c r="K28" s="268">
        <f t="shared" si="1"/>
        <v>19417</v>
      </c>
      <c r="L28" s="268">
        <f t="shared" si="1"/>
        <v>15949</v>
      </c>
      <c r="M28" s="269">
        <f t="shared" si="1"/>
        <v>69132</v>
      </c>
      <c r="N28" s="270">
        <f t="shared" si="1"/>
        <v>273083</v>
      </c>
      <c r="O28" s="263"/>
      <c r="P28" s="263"/>
    </row>
    <row r="29" spans="1:16" s="264" customFormat="1" ht="34.5" customHeight="1">
      <c r="A29" s="259" t="s">
        <v>206</v>
      </c>
      <c r="B29" s="260">
        <f>SUM(B17,-B28)</f>
        <v>59894</v>
      </c>
      <c r="C29" s="260">
        <f aca="true" t="shared" si="2" ref="C29:M29">SUM(B29,C17,-C28)</f>
        <v>59722</v>
      </c>
      <c r="D29" s="260">
        <f t="shared" si="2"/>
        <v>69188</v>
      </c>
      <c r="E29" s="260">
        <f t="shared" si="2"/>
        <v>68620</v>
      </c>
      <c r="F29" s="260">
        <f t="shared" si="2"/>
        <v>62626</v>
      </c>
      <c r="G29" s="260">
        <f t="shared" si="2"/>
        <v>58623</v>
      </c>
      <c r="H29" s="260">
        <f t="shared" si="2"/>
        <v>56870</v>
      </c>
      <c r="I29" s="260">
        <f t="shared" si="2"/>
        <v>52135</v>
      </c>
      <c r="J29" s="260">
        <f t="shared" si="2"/>
        <v>58120</v>
      </c>
      <c r="K29" s="260">
        <f t="shared" si="2"/>
        <v>54741</v>
      </c>
      <c r="L29" s="260">
        <f t="shared" si="2"/>
        <v>53425</v>
      </c>
      <c r="M29" s="260">
        <f t="shared" si="2"/>
        <v>0</v>
      </c>
      <c r="N29" s="271"/>
      <c r="O29" s="263"/>
      <c r="P29" s="263"/>
    </row>
    <row r="30" spans="2:16" ht="15.75">
      <c r="B30" s="251"/>
      <c r="C30" s="251"/>
      <c r="D30" s="251"/>
      <c r="E30" s="251"/>
      <c r="F30" s="251"/>
      <c r="G30" s="251"/>
      <c r="H30" s="251"/>
      <c r="I30" s="251"/>
      <c r="J30" s="251"/>
      <c r="K30" s="272"/>
      <c r="L30" s="272"/>
      <c r="M30" s="272"/>
      <c r="N30" s="251"/>
      <c r="O30" s="251"/>
      <c r="P30" s="251"/>
    </row>
    <row r="31" spans="2:16" ht="15.75">
      <c r="B31" s="251"/>
      <c r="C31" s="251"/>
      <c r="D31" s="251"/>
      <c r="E31" s="251"/>
      <c r="F31" s="251"/>
      <c r="G31" s="251"/>
      <c r="H31" s="251"/>
      <c r="I31" s="251"/>
      <c r="J31" s="251"/>
      <c r="K31" s="272"/>
      <c r="L31" s="272"/>
      <c r="M31" s="272"/>
      <c r="N31" s="251"/>
      <c r="O31" s="251"/>
      <c r="P31" s="251"/>
    </row>
    <row r="32" spans="2:16" ht="15.75">
      <c r="B32" s="251"/>
      <c r="C32" s="251"/>
      <c r="D32" s="251"/>
      <c r="E32" s="251"/>
      <c r="F32" s="251"/>
      <c r="G32" s="251"/>
      <c r="H32" s="251"/>
      <c r="I32" s="251"/>
      <c r="J32" s="251"/>
      <c r="K32" s="272"/>
      <c r="L32" s="272"/>
      <c r="M32" s="272"/>
      <c r="N32" s="251"/>
      <c r="O32" s="251"/>
      <c r="P32" s="251"/>
    </row>
    <row r="33" spans="2:16" ht="15.75">
      <c r="B33" s="251"/>
      <c r="C33" s="251"/>
      <c r="D33" s="251"/>
      <c r="E33" s="251"/>
      <c r="F33" s="251"/>
      <c r="G33" s="251"/>
      <c r="H33" s="251"/>
      <c r="I33" s="251"/>
      <c r="J33" s="251"/>
      <c r="K33" s="272"/>
      <c r="L33" s="272"/>
      <c r="M33" s="272"/>
      <c r="N33" s="251"/>
      <c r="O33" s="251"/>
      <c r="P33" s="251"/>
    </row>
    <row r="34" spans="2:16" ht="15.75">
      <c r="B34" s="251"/>
      <c r="C34" s="251"/>
      <c r="D34" s="251"/>
      <c r="E34" s="251"/>
      <c r="F34" s="251"/>
      <c r="G34" s="251"/>
      <c r="H34" s="251"/>
      <c r="I34" s="251"/>
      <c r="J34" s="251"/>
      <c r="K34" s="272"/>
      <c r="L34" s="272"/>
      <c r="M34" s="272"/>
      <c r="N34" s="251"/>
      <c r="O34" s="251"/>
      <c r="P34" s="251"/>
    </row>
    <row r="35" spans="2:16" ht="15.75">
      <c r="B35" s="251"/>
      <c r="C35" s="251"/>
      <c r="D35" s="251"/>
      <c r="E35" s="251"/>
      <c r="F35" s="251"/>
      <c r="G35" s="251"/>
      <c r="H35" s="251"/>
      <c r="I35" s="251"/>
      <c r="J35" s="251"/>
      <c r="K35" s="272"/>
      <c r="L35" s="272"/>
      <c r="M35" s="272"/>
      <c r="N35" s="251"/>
      <c r="O35" s="251"/>
      <c r="P35" s="251"/>
    </row>
    <row r="36" spans="2:16" ht="15.75">
      <c r="B36" s="251"/>
      <c r="C36" s="251"/>
      <c r="D36" s="251"/>
      <c r="E36" s="251"/>
      <c r="F36" s="251"/>
      <c r="G36" s="251"/>
      <c r="H36" s="251"/>
      <c r="I36" s="251"/>
      <c r="J36" s="251"/>
      <c r="K36" s="272"/>
      <c r="L36" s="272"/>
      <c r="M36" s="272"/>
      <c r="N36" s="251"/>
      <c r="O36" s="251"/>
      <c r="P36" s="251"/>
    </row>
    <row r="37" spans="2:16" ht="15.75">
      <c r="B37" s="251"/>
      <c r="C37" s="251"/>
      <c r="D37" s="251"/>
      <c r="E37" s="251"/>
      <c r="F37" s="251"/>
      <c r="G37" s="251"/>
      <c r="H37" s="251"/>
      <c r="I37" s="251"/>
      <c r="J37" s="251"/>
      <c r="K37" s="272"/>
      <c r="L37" s="272"/>
      <c r="M37" s="272"/>
      <c r="N37" s="251"/>
      <c r="O37" s="251"/>
      <c r="P37" s="251"/>
    </row>
    <row r="38" spans="2:16" ht="15.75">
      <c r="B38" s="251"/>
      <c r="C38" s="251"/>
      <c r="D38" s="251"/>
      <c r="E38" s="251"/>
      <c r="F38" s="251"/>
      <c r="G38" s="251"/>
      <c r="H38" s="251"/>
      <c r="I38" s="251"/>
      <c r="J38" s="251"/>
      <c r="K38" s="272"/>
      <c r="L38" s="272"/>
      <c r="M38" s="272"/>
      <c r="N38" s="251"/>
      <c r="O38" s="251"/>
      <c r="P38" s="251"/>
    </row>
    <row r="39" spans="2:16" ht="15.75">
      <c r="B39" s="251"/>
      <c r="C39" s="251"/>
      <c r="D39" s="251"/>
      <c r="E39" s="251"/>
      <c r="F39" s="251"/>
      <c r="G39" s="251"/>
      <c r="H39" s="251"/>
      <c r="I39" s="251"/>
      <c r="J39" s="251"/>
      <c r="K39" s="272"/>
      <c r="L39" s="272"/>
      <c r="M39" s="272"/>
      <c r="N39" s="251"/>
      <c r="O39" s="251"/>
      <c r="P39" s="251"/>
    </row>
    <row r="40" spans="2:16" ht="15.75">
      <c r="B40" s="251"/>
      <c r="C40" s="251"/>
      <c r="D40" s="251"/>
      <c r="E40" s="251"/>
      <c r="F40" s="251"/>
      <c r="G40" s="251"/>
      <c r="H40" s="251"/>
      <c r="I40" s="251"/>
      <c r="J40" s="251"/>
      <c r="K40" s="272"/>
      <c r="L40" s="272"/>
      <c r="M40" s="272"/>
      <c r="N40" s="251"/>
      <c r="O40" s="251"/>
      <c r="P40" s="251"/>
    </row>
    <row r="41" spans="2:16" ht="15.75">
      <c r="B41" s="251"/>
      <c r="C41" s="251"/>
      <c r="D41" s="251"/>
      <c r="E41" s="251"/>
      <c r="F41" s="251"/>
      <c r="G41" s="251"/>
      <c r="H41" s="251"/>
      <c r="I41" s="251"/>
      <c r="J41" s="251"/>
      <c r="K41" s="272"/>
      <c r="L41" s="272"/>
      <c r="M41" s="272"/>
      <c r="N41" s="251"/>
      <c r="O41" s="251"/>
      <c r="P41" s="251"/>
    </row>
    <row r="42" spans="2:16" ht="15.75">
      <c r="B42" s="251"/>
      <c r="C42" s="251"/>
      <c r="D42" s="251"/>
      <c r="E42" s="251"/>
      <c r="F42" s="251"/>
      <c r="G42" s="251"/>
      <c r="H42" s="251"/>
      <c r="I42" s="251"/>
      <c r="J42" s="251"/>
      <c r="K42" s="272"/>
      <c r="L42" s="272"/>
      <c r="M42" s="272"/>
      <c r="N42" s="251"/>
      <c r="O42" s="251"/>
      <c r="P42" s="251"/>
    </row>
    <row r="43" spans="2:16" ht="15.75">
      <c r="B43" s="251"/>
      <c r="C43" s="251"/>
      <c r="D43" s="251"/>
      <c r="E43" s="251"/>
      <c r="F43" s="251"/>
      <c r="G43" s="251"/>
      <c r="H43" s="251"/>
      <c r="I43" s="251"/>
      <c r="J43" s="251"/>
      <c r="K43" s="272"/>
      <c r="L43" s="272"/>
      <c r="M43" s="272"/>
      <c r="N43" s="251"/>
      <c r="O43" s="251"/>
      <c r="P43" s="251"/>
    </row>
    <row r="44" spans="2:16" ht="15.75">
      <c r="B44" s="251"/>
      <c r="C44" s="251"/>
      <c r="D44" s="251"/>
      <c r="E44" s="251"/>
      <c r="F44" s="251"/>
      <c r="G44" s="251"/>
      <c r="H44" s="251"/>
      <c r="I44" s="251"/>
      <c r="J44" s="251"/>
      <c r="K44" s="272"/>
      <c r="L44" s="272"/>
      <c r="M44" s="272"/>
      <c r="N44" s="251"/>
      <c r="O44" s="251"/>
      <c r="P44" s="251"/>
    </row>
    <row r="45" spans="2:16" ht="15.75">
      <c r="B45" s="251"/>
      <c r="C45" s="251"/>
      <c r="D45" s="251"/>
      <c r="E45" s="251"/>
      <c r="F45" s="251"/>
      <c r="G45" s="251"/>
      <c r="H45" s="251"/>
      <c r="I45" s="251"/>
      <c r="J45" s="251"/>
      <c r="K45" s="272"/>
      <c r="L45" s="272"/>
      <c r="M45" s="272"/>
      <c r="N45" s="251"/>
      <c r="O45" s="251"/>
      <c r="P45" s="251"/>
    </row>
    <row r="46" spans="2:16" ht="15.75">
      <c r="B46" s="251"/>
      <c r="C46" s="251"/>
      <c r="D46" s="251"/>
      <c r="E46" s="251"/>
      <c r="F46" s="251"/>
      <c r="G46" s="251"/>
      <c r="H46" s="251"/>
      <c r="I46" s="251"/>
      <c r="J46" s="251"/>
      <c r="K46" s="272"/>
      <c r="L46" s="272"/>
      <c r="M46" s="272"/>
      <c r="N46" s="251"/>
      <c r="O46" s="251"/>
      <c r="P46" s="251"/>
    </row>
    <row r="47" spans="2:16" ht="15.75">
      <c r="B47" s="251"/>
      <c r="C47" s="251"/>
      <c r="D47" s="251"/>
      <c r="E47" s="251"/>
      <c r="F47" s="251"/>
      <c r="G47" s="251"/>
      <c r="H47" s="251"/>
      <c r="I47" s="251"/>
      <c r="J47" s="251"/>
      <c r="K47" s="272"/>
      <c r="L47" s="272"/>
      <c r="M47" s="272"/>
      <c r="N47" s="251"/>
      <c r="O47" s="251"/>
      <c r="P47" s="251"/>
    </row>
    <row r="48" spans="2:16" ht="15.75">
      <c r="B48" s="251"/>
      <c r="C48" s="251"/>
      <c r="D48" s="251"/>
      <c r="E48" s="251"/>
      <c r="F48" s="251"/>
      <c r="G48" s="251"/>
      <c r="H48" s="251"/>
      <c r="I48" s="251"/>
      <c r="J48" s="251"/>
      <c r="K48" s="272"/>
      <c r="L48" s="272"/>
      <c r="M48" s="272"/>
      <c r="N48" s="251"/>
      <c r="O48" s="251"/>
      <c r="P48" s="251"/>
    </row>
    <row r="49" spans="2:16" ht="15.75">
      <c r="B49" s="251"/>
      <c r="C49" s="251"/>
      <c r="D49" s="251"/>
      <c r="E49" s="251"/>
      <c r="F49" s="251"/>
      <c r="G49" s="251"/>
      <c r="H49" s="251"/>
      <c r="I49" s="251"/>
      <c r="J49" s="251"/>
      <c r="K49" s="272"/>
      <c r="L49" s="272"/>
      <c r="M49" s="272"/>
      <c r="N49" s="251"/>
      <c r="O49" s="251"/>
      <c r="P49" s="251"/>
    </row>
    <row r="50" spans="2:16" ht="15.75">
      <c r="B50" s="251"/>
      <c r="C50" s="251"/>
      <c r="D50" s="251"/>
      <c r="E50" s="251"/>
      <c r="F50" s="251"/>
      <c r="G50" s="251"/>
      <c r="H50" s="251"/>
      <c r="I50" s="251"/>
      <c r="J50" s="251"/>
      <c r="K50" s="272"/>
      <c r="L50" s="272"/>
      <c r="M50" s="272"/>
      <c r="N50" s="251"/>
      <c r="O50" s="251"/>
      <c r="P50" s="251"/>
    </row>
    <row r="51" spans="2:16" ht="15.75">
      <c r="B51" s="251"/>
      <c r="C51" s="251"/>
      <c r="D51" s="251"/>
      <c r="E51" s="251"/>
      <c r="F51" s="251"/>
      <c r="G51" s="251"/>
      <c r="H51" s="251"/>
      <c r="I51" s="251"/>
      <c r="J51" s="251"/>
      <c r="K51" s="272"/>
      <c r="L51" s="272"/>
      <c r="M51" s="272"/>
      <c r="N51" s="251"/>
      <c r="O51" s="251"/>
      <c r="P51" s="251"/>
    </row>
    <row r="52" spans="2:16" ht="15.75">
      <c r="B52" s="251"/>
      <c r="C52" s="251"/>
      <c r="D52" s="251"/>
      <c r="E52" s="251"/>
      <c r="F52" s="251"/>
      <c r="G52" s="251"/>
      <c r="H52" s="251"/>
      <c r="I52" s="251"/>
      <c r="J52" s="251"/>
      <c r="K52" s="272"/>
      <c r="L52" s="272"/>
      <c r="M52" s="272"/>
      <c r="N52" s="251"/>
      <c r="O52" s="251"/>
      <c r="P52" s="251"/>
    </row>
    <row r="53" spans="2:16" ht="15.75">
      <c r="B53" s="251"/>
      <c r="C53" s="251"/>
      <c r="D53" s="251"/>
      <c r="E53" s="251"/>
      <c r="F53" s="251"/>
      <c r="G53" s="251"/>
      <c r="H53" s="251"/>
      <c r="I53" s="251"/>
      <c r="J53" s="251"/>
      <c r="K53" s="272"/>
      <c r="L53" s="272"/>
      <c r="M53" s="272"/>
      <c r="N53" s="251"/>
      <c r="O53" s="251"/>
      <c r="P53" s="251"/>
    </row>
    <row r="54" spans="2:16" ht="15.75">
      <c r="B54" s="251"/>
      <c r="C54" s="251"/>
      <c r="D54" s="251"/>
      <c r="E54" s="251"/>
      <c r="F54" s="251"/>
      <c r="G54" s="251"/>
      <c r="H54" s="251"/>
      <c r="I54" s="251"/>
      <c r="J54" s="251"/>
      <c r="K54" s="272"/>
      <c r="L54" s="272"/>
      <c r="M54" s="272"/>
      <c r="N54" s="251"/>
      <c r="O54" s="251"/>
      <c r="P54" s="251"/>
    </row>
    <row r="55" spans="2:16" ht="15.75">
      <c r="B55" s="251"/>
      <c r="C55" s="251"/>
      <c r="D55" s="251"/>
      <c r="E55" s="251"/>
      <c r="F55" s="251"/>
      <c r="G55" s="251"/>
      <c r="H55" s="251"/>
      <c r="I55" s="251"/>
      <c r="J55" s="251"/>
      <c r="K55" s="272"/>
      <c r="L55" s="272"/>
      <c r="M55" s="272"/>
      <c r="N55" s="251"/>
      <c r="O55" s="251"/>
      <c r="P55" s="251"/>
    </row>
    <row r="56" spans="2:16" ht="15.75">
      <c r="B56" s="251"/>
      <c r="C56" s="251"/>
      <c r="D56" s="251"/>
      <c r="E56" s="251"/>
      <c r="F56" s="251"/>
      <c r="G56" s="251"/>
      <c r="H56" s="251"/>
      <c r="I56" s="251"/>
      <c r="J56" s="251"/>
      <c r="K56" s="272"/>
      <c r="L56" s="272"/>
      <c r="M56" s="272"/>
      <c r="N56" s="251"/>
      <c r="O56" s="251"/>
      <c r="P56" s="251"/>
    </row>
    <row r="57" spans="2:16" ht="15.75">
      <c r="B57" s="251"/>
      <c r="C57" s="251"/>
      <c r="D57" s="251"/>
      <c r="E57" s="251"/>
      <c r="F57" s="251"/>
      <c r="G57" s="251"/>
      <c r="H57" s="251"/>
      <c r="I57" s="251"/>
      <c r="J57" s="251"/>
      <c r="K57" s="272"/>
      <c r="L57" s="272"/>
      <c r="M57" s="272"/>
      <c r="N57" s="251"/>
      <c r="O57" s="251"/>
      <c r="P57" s="251"/>
    </row>
    <row r="58" spans="2:16" ht="15.75">
      <c r="B58" s="251"/>
      <c r="C58" s="251"/>
      <c r="D58" s="251"/>
      <c r="E58" s="251"/>
      <c r="F58" s="251"/>
      <c r="G58" s="251"/>
      <c r="H58" s="251"/>
      <c r="I58" s="251"/>
      <c r="J58" s="251"/>
      <c r="K58" s="272"/>
      <c r="L58" s="272"/>
      <c r="M58" s="272"/>
      <c r="N58" s="251"/>
      <c r="O58" s="251"/>
      <c r="P58" s="251"/>
    </row>
    <row r="59" spans="2:16" ht="15.75">
      <c r="B59" s="251"/>
      <c r="C59" s="251"/>
      <c r="D59" s="251"/>
      <c r="E59" s="251"/>
      <c r="F59" s="251"/>
      <c r="G59" s="251"/>
      <c r="H59" s="251"/>
      <c r="I59" s="251"/>
      <c r="J59" s="251"/>
      <c r="K59" s="272"/>
      <c r="L59" s="272"/>
      <c r="M59" s="272"/>
      <c r="N59" s="251"/>
      <c r="O59" s="251"/>
      <c r="P59" s="251"/>
    </row>
    <row r="60" spans="2:16" ht="15.75">
      <c r="B60" s="251"/>
      <c r="C60" s="251"/>
      <c r="D60" s="251"/>
      <c r="E60" s="251"/>
      <c r="F60" s="251"/>
      <c r="G60" s="251"/>
      <c r="H60" s="251"/>
      <c r="I60" s="251"/>
      <c r="J60" s="251"/>
      <c r="K60" s="272"/>
      <c r="L60" s="272"/>
      <c r="M60" s="272"/>
      <c r="N60" s="251"/>
      <c r="O60" s="251"/>
      <c r="P60" s="251"/>
    </row>
    <row r="61" spans="2:16" ht="15.75">
      <c r="B61" s="251"/>
      <c r="C61" s="251"/>
      <c r="D61" s="251"/>
      <c r="E61" s="251"/>
      <c r="F61" s="251"/>
      <c r="G61" s="251"/>
      <c r="H61" s="251"/>
      <c r="I61" s="251"/>
      <c r="J61" s="251"/>
      <c r="K61" s="272"/>
      <c r="L61" s="272"/>
      <c r="M61" s="272"/>
      <c r="N61" s="251"/>
      <c r="O61" s="251"/>
      <c r="P61" s="251"/>
    </row>
    <row r="62" spans="2:16" ht="15.75">
      <c r="B62" s="251"/>
      <c r="C62" s="251"/>
      <c r="D62" s="251"/>
      <c r="E62" s="251"/>
      <c r="F62" s="251"/>
      <c r="G62" s="251"/>
      <c r="H62" s="251"/>
      <c r="I62" s="251"/>
      <c r="J62" s="251"/>
      <c r="K62" s="272"/>
      <c r="L62" s="272"/>
      <c r="M62" s="272"/>
      <c r="N62" s="251"/>
      <c r="O62" s="251"/>
      <c r="P62" s="251"/>
    </row>
    <row r="63" spans="2:16" ht="15.75">
      <c r="B63" s="251"/>
      <c r="C63" s="251"/>
      <c r="D63" s="251"/>
      <c r="E63" s="251"/>
      <c r="F63" s="251"/>
      <c r="G63" s="251"/>
      <c r="H63" s="251"/>
      <c r="I63" s="251"/>
      <c r="J63" s="251"/>
      <c r="K63" s="272"/>
      <c r="L63" s="272"/>
      <c r="M63" s="272"/>
      <c r="N63" s="251"/>
      <c r="O63" s="251"/>
      <c r="P63" s="251"/>
    </row>
    <row r="64" spans="2:16" ht="15.75">
      <c r="B64" s="251"/>
      <c r="C64" s="251"/>
      <c r="D64" s="251"/>
      <c r="E64" s="251"/>
      <c r="F64" s="251"/>
      <c r="G64" s="251"/>
      <c r="H64" s="251"/>
      <c r="I64" s="251"/>
      <c r="J64" s="251"/>
      <c r="K64" s="272"/>
      <c r="L64" s="272"/>
      <c r="M64" s="272"/>
      <c r="N64" s="251"/>
      <c r="O64" s="251"/>
      <c r="P64" s="251"/>
    </row>
    <row r="65" spans="2:16" ht="15.75">
      <c r="B65" s="251"/>
      <c r="C65" s="251"/>
      <c r="D65" s="251"/>
      <c r="E65" s="251"/>
      <c r="F65" s="251"/>
      <c r="G65" s="251"/>
      <c r="H65" s="251"/>
      <c r="I65" s="251"/>
      <c r="J65" s="251"/>
      <c r="K65" s="272"/>
      <c r="L65" s="272"/>
      <c r="M65" s="272"/>
      <c r="N65" s="251"/>
      <c r="O65" s="251"/>
      <c r="P65" s="251"/>
    </row>
    <row r="66" spans="2:16" ht="15.75">
      <c r="B66" s="251"/>
      <c r="C66" s="251"/>
      <c r="D66" s="251"/>
      <c r="E66" s="251"/>
      <c r="F66" s="251"/>
      <c r="G66" s="251"/>
      <c r="H66" s="251"/>
      <c r="I66" s="251"/>
      <c r="J66" s="251"/>
      <c r="K66" s="272"/>
      <c r="L66" s="272"/>
      <c r="M66" s="272"/>
      <c r="N66" s="251"/>
      <c r="O66" s="251"/>
      <c r="P66" s="251"/>
    </row>
    <row r="67" spans="2:16" ht="15.75">
      <c r="B67" s="251"/>
      <c r="C67" s="251"/>
      <c r="D67" s="251"/>
      <c r="E67" s="251"/>
      <c r="F67" s="251"/>
      <c r="G67" s="251"/>
      <c r="H67" s="251"/>
      <c r="I67" s="251"/>
      <c r="J67" s="251"/>
      <c r="K67" s="272"/>
      <c r="L67" s="272"/>
      <c r="M67" s="272"/>
      <c r="N67" s="251"/>
      <c r="O67" s="251"/>
      <c r="P67" s="251"/>
    </row>
    <row r="68" spans="2:16" ht="15.75">
      <c r="B68" s="251"/>
      <c r="C68" s="251"/>
      <c r="D68" s="251"/>
      <c r="E68" s="251"/>
      <c r="F68" s="251"/>
      <c r="G68" s="251"/>
      <c r="H68" s="251"/>
      <c r="I68" s="251"/>
      <c r="J68" s="251"/>
      <c r="K68" s="272"/>
      <c r="L68" s="272"/>
      <c r="M68" s="272"/>
      <c r="N68" s="251"/>
      <c r="O68" s="251"/>
      <c r="P68" s="251"/>
    </row>
    <row r="69" spans="2:16" ht="15.75">
      <c r="B69" s="251"/>
      <c r="C69" s="251"/>
      <c r="D69" s="251"/>
      <c r="E69" s="251"/>
      <c r="F69" s="251"/>
      <c r="G69" s="251"/>
      <c r="H69" s="251"/>
      <c r="I69" s="251"/>
      <c r="J69" s="251"/>
      <c r="K69" s="272"/>
      <c r="L69" s="272"/>
      <c r="M69" s="272"/>
      <c r="N69" s="251"/>
      <c r="O69" s="251"/>
      <c r="P69" s="251"/>
    </row>
    <row r="70" spans="2:16" ht="15.75">
      <c r="B70" s="251"/>
      <c r="C70" s="251"/>
      <c r="D70" s="251"/>
      <c r="E70" s="251"/>
      <c r="F70" s="251"/>
      <c r="G70" s="251"/>
      <c r="H70" s="251"/>
      <c r="I70" s="251"/>
      <c r="J70" s="251"/>
      <c r="K70" s="272"/>
      <c r="L70" s="272"/>
      <c r="M70" s="272"/>
      <c r="N70" s="251"/>
      <c r="O70" s="251"/>
      <c r="P70" s="251"/>
    </row>
    <row r="71" spans="2:16" ht="15.75">
      <c r="B71" s="251"/>
      <c r="C71" s="251"/>
      <c r="D71" s="251"/>
      <c r="E71" s="251"/>
      <c r="F71" s="251"/>
      <c r="G71" s="251"/>
      <c r="H71" s="251"/>
      <c r="I71" s="251"/>
      <c r="J71" s="251"/>
      <c r="K71" s="272"/>
      <c r="L71" s="272"/>
      <c r="M71" s="272"/>
      <c r="N71" s="251"/>
      <c r="O71" s="251"/>
      <c r="P71" s="251"/>
    </row>
    <row r="72" spans="2:16" ht="15.75">
      <c r="B72" s="251"/>
      <c r="C72" s="251"/>
      <c r="D72" s="251"/>
      <c r="E72" s="251"/>
      <c r="F72" s="251"/>
      <c r="G72" s="251"/>
      <c r="H72" s="251"/>
      <c r="I72" s="251"/>
      <c r="J72" s="251"/>
      <c r="K72" s="272"/>
      <c r="L72" s="272"/>
      <c r="M72" s="272"/>
      <c r="N72" s="251"/>
      <c r="O72" s="251"/>
      <c r="P72" s="251"/>
    </row>
    <row r="73" spans="2:16" ht="15.75">
      <c r="B73" s="251"/>
      <c r="C73" s="251"/>
      <c r="D73" s="251"/>
      <c r="E73" s="251"/>
      <c r="F73" s="251"/>
      <c r="G73" s="251"/>
      <c r="H73" s="251"/>
      <c r="I73" s="251"/>
      <c r="J73" s="251"/>
      <c r="K73" s="272"/>
      <c r="L73" s="272"/>
      <c r="M73" s="272"/>
      <c r="N73" s="251"/>
      <c r="O73" s="251"/>
      <c r="P73" s="251"/>
    </row>
    <row r="74" spans="2:16" ht="15.75">
      <c r="B74" s="251"/>
      <c r="C74" s="251"/>
      <c r="D74" s="251"/>
      <c r="E74" s="251"/>
      <c r="F74" s="251"/>
      <c r="G74" s="251"/>
      <c r="H74" s="251"/>
      <c r="I74" s="251"/>
      <c r="J74" s="251"/>
      <c r="K74" s="272"/>
      <c r="L74" s="272"/>
      <c r="M74" s="272"/>
      <c r="N74" s="251"/>
      <c r="O74" s="251"/>
      <c r="P74" s="251"/>
    </row>
    <row r="75" spans="2:16" ht="15.75">
      <c r="B75" s="251"/>
      <c r="C75" s="251"/>
      <c r="D75" s="251"/>
      <c r="E75" s="251"/>
      <c r="F75" s="251"/>
      <c r="G75" s="251"/>
      <c r="H75" s="251"/>
      <c r="I75" s="251"/>
      <c r="J75" s="251"/>
      <c r="K75" s="272"/>
      <c r="L75" s="272"/>
      <c r="M75" s="272"/>
      <c r="N75" s="251"/>
      <c r="O75" s="251"/>
      <c r="P75" s="251"/>
    </row>
    <row r="76" spans="2:16" ht="15.75">
      <c r="B76" s="251"/>
      <c r="C76" s="251"/>
      <c r="D76" s="251"/>
      <c r="E76" s="251"/>
      <c r="F76" s="251"/>
      <c r="G76" s="251"/>
      <c r="H76" s="251"/>
      <c r="I76" s="251"/>
      <c r="J76" s="251"/>
      <c r="K76" s="272"/>
      <c r="L76" s="272"/>
      <c r="M76" s="272"/>
      <c r="N76" s="251"/>
      <c r="O76" s="251"/>
      <c r="P76" s="251"/>
    </row>
    <row r="77" spans="2:16" ht="15.75">
      <c r="B77" s="251"/>
      <c r="C77" s="251"/>
      <c r="D77" s="251"/>
      <c r="E77" s="251"/>
      <c r="F77" s="251"/>
      <c r="G77" s="251"/>
      <c r="H77" s="251"/>
      <c r="I77" s="251"/>
      <c r="J77" s="251"/>
      <c r="K77" s="272"/>
      <c r="L77" s="272"/>
      <c r="M77" s="272"/>
      <c r="N77" s="251"/>
      <c r="O77" s="251"/>
      <c r="P77" s="251"/>
    </row>
    <row r="78" spans="2:16" ht="15.75">
      <c r="B78" s="251"/>
      <c r="C78" s="251"/>
      <c r="D78" s="251"/>
      <c r="E78" s="251"/>
      <c r="F78" s="251"/>
      <c r="G78" s="251"/>
      <c r="H78" s="251"/>
      <c r="I78" s="251"/>
      <c r="J78" s="251"/>
      <c r="K78" s="272"/>
      <c r="L78" s="272"/>
      <c r="M78" s="272"/>
      <c r="N78" s="251"/>
      <c r="O78" s="251"/>
      <c r="P78" s="251"/>
    </row>
    <row r="79" spans="2:16" ht="15.75">
      <c r="B79" s="251"/>
      <c r="C79" s="251"/>
      <c r="D79" s="251"/>
      <c r="E79" s="251"/>
      <c r="F79" s="251"/>
      <c r="G79" s="251"/>
      <c r="H79" s="251"/>
      <c r="I79" s="251"/>
      <c r="J79" s="251"/>
      <c r="K79" s="272"/>
      <c r="L79" s="272"/>
      <c r="M79" s="272"/>
      <c r="N79" s="251"/>
      <c r="O79" s="251"/>
      <c r="P79" s="251"/>
    </row>
    <row r="80" spans="2:16" ht="15.75">
      <c r="B80" s="251"/>
      <c r="C80" s="251"/>
      <c r="D80" s="251"/>
      <c r="E80" s="251"/>
      <c r="F80" s="251"/>
      <c r="G80" s="251"/>
      <c r="H80" s="251"/>
      <c r="I80" s="251"/>
      <c r="J80" s="251"/>
      <c r="K80" s="272"/>
      <c r="L80" s="272"/>
      <c r="M80" s="272"/>
      <c r="N80" s="251"/>
      <c r="O80" s="251"/>
      <c r="P80" s="251"/>
    </row>
    <row r="81" spans="2:16" ht="15.75">
      <c r="B81" s="251"/>
      <c r="C81" s="251"/>
      <c r="D81" s="251"/>
      <c r="E81" s="251"/>
      <c r="F81" s="251"/>
      <c r="G81" s="251"/>
      <c r="H81" s="251"/>
      <c r="I81" s="251"/>
      <c r="J81" s="251"/>
      <c r="K81" s="272"/>
      <c r="L81" s="272"/>
      <c r="M81" s="272"/>
      <c r="N81" s="251"/>
      <c r="O81" s="251"/>
      <c r="P81" s="251"/>
    </row>
    <row r="82" spans="2:16" ht="15.75">
      <c r="B82" s="251"/>
      <c r="C82" s="251"/>
      <c r="D82" s="251"/>
      <c r="E82" s="251"/>
      <c r="F82" s="251"/>
      <c r="G82" s="251"/>
      <c r="H82" s="251"/>
      <c r="I82" s="251"/>
      <c r="J82" s="251"/>
      <c r="K82" s="272"/>
      <c r="L82" s="272"/>
      <c r="M82" s="272"/>
      <c r="N82" s="251"/>
      <c r="O82" s="251"/>
      <c r="P82" s="251"/>
    </row>
    <row r="83" spans="2:16" ht="15.75">
      <c r="B83" s="251"/>
      <c r="C83" s="251"/>
      <c r="D83" s="251"/>
      <c r="E83" s="251"/>
      <c r="F83" s="251"/>
      <c r="G83" s="251"/>
      <c r="H83" s="251"/>
      <c r="I83" s="251"/>
      <c r="J83" s="251"/>
      <c r="K83" s="272"/>
      <c r="L83" s="272"/>
      <c r="M83" s="272"/>
      <c r="N83" s="251"/>
      <c r="O83" s="251"/>
      <c r="P83" s="251"/>
    </row>
    <row r="84" spans="2:16" ht="15.75">
      <c r="B84" s="251"/>
      <c r="C84" s="251"/>
      <c r="D84" s="251"/>
      <c r="E84" s="251"/>
      <c r="F84" s="251"/>
      <c r="G84" s="251"/>
      <c r="H84" s="251"/>
      <c r="I84" s="251"/>
      <c r="J84" s="251"/>
      <c r="K84" s="272"/>
      <c r="L84" s="272"/>
      <c r="M84" s="272"/>
      <c r="N84" s="251"/>
      <c r="O84" s="251"/>
      <c r="P84" s="251"/>
    </row>
    <row r="85" spans="2:16" ht="15.75">
      <c r="B85" s="251"/>
      <c r="C85" s="251"/>
      <c r="D85" s="251"/>
      <c r="E85" s="251"/>
      <c r="F85" s="251"/>
      <c r="G85" s="251"/>
      <c r="H85" s="251"/>
      <c r="I85" s="251"/>
      <c r="J85" s="251"/>
      <c r="K85" s="272"/>
      <c r="L85" s="272"/>
      <c r="M85" s="272"/>
      <c r="N85" s="251"/>
      <c r="O85" s="251"/>
      <c r="P85" s="251"/>
    </row>
    <row r="86" spans="2:16" ht="15.75">
      <c r="B86" s="251"/>
      <c r="C86" s="251"/>
      <c r="D86" s="251"/>
      <c r="E86" s="251"/>
      <c r="F86" s="251"/>
      <c r="G86" s="251"/>
      <c r="H86" s="251"/>
      <c r="I86" s="251"/>
      <c r="J86" s="251"/>
      <c r="K86" s="272"/>
      <c r="L86" s="272"/>
      <c r="M86" s="272"/>
      <c r="N86" s="251"/>
      <c r="O86" s="251"/>
      <c r="P86" s="251"/>
    </row>
    <row r="87" spans="2:16" ht="15.75">
      <c r="B87" s="251"/>
      <c r="C87" s="251"/>
      <c r="D87" s="251"/>
      <c r="E87" s="251"/>
      <c r="F87" s="251"/>
      <c r="G87" s="251"/>
      <c r="H87" s="251"/>
      <c r="I87" s="251"/>
      <c r="J87" s="251"/>
      <c r="K87" s="272"/>
      <c r="L87" s="272"/>
      <c r="M87" s="272"/>
      <c r="N87" s="251"/>
      <c r="O87" s="251"/>
      <c r="P87" s="251"/>
    </row>
    <row r="88" spans="2:16" ht="15.75">
      <c r="B88" s="251"/>
      <c r="C88" s="251"/>
      <c r="D88" s="251"/>
      <c r="E88" s="251"/>
      <c r="F88" s="251"/>
      <c r="G88" s="251"/>
      <c r="H88" s="251"/>
      <c r="I88" s="251"/>
      <c r="J88" s="251"/>
      <c r="K88" s="272"/>
      <c r="L88" s="272"/>
      <c r="M88" s="272"/>
      <c r="N88" s="251"/>
      <c r="O88" s="251"/>
      <c r="P88" s="251"/>
    </row>
    <row r="89" spans="2:16" ht="15.75">
      <c r="B89" s="251"/>
      <c r="C89" s="251"/>
      <c r="D89" s="251"/>
      <c r="E89" s="251"/>
      <c r="F89" s="251"/>
      <c r="G89" s="251"/>
      <c r="H89" s="251"/>
      <c r="I89" s="251"/>
      <c r="J89" s="251"/>
      <c r="K89" s="272"/>
      <c r="L89" s="272"/>
      <c r="M89" s="272"/>
      <c r="N89" s="251"/>
      <c r="O89" s="251"/>
      <c r="P89" s="251"/>
    </row>
    <row r="90" spans="2:16" ht="15.75">
      <c r="B90" s="251"/>
      <c r="C90" s="251"/>
      <c r="D90" s="251"/>
      <c r="E90" s="251"/>
      <c r="F90" s="251"/>
      <c r="G90" s="251"/>
      <c r="H90" s="251"/>
      <c r="I90" s="251"/>
      <c r="J90" s="251"/>
      <c r="K90" s="272"/>
      <c r="L90" s="272"/>
      <c r="M90" s="272"/>
      <c r="N90" s="251"/>
      <c r="O90" s="251"/>
      <c r="P90" s="251"/>
    </row>
    <row r="91" spans="2:16" ht="15.75">
      <c r="B91" s="251"/>
      <c r="C91" s="251"/>
      <c r="D91" s="251"/>
      <c r="E91" s="251"/>
      <c r="F91" s="251"/>
      <c r="G91" s="251"/>
      <c r="H91" s="251"/>
      <c r="I91" s="251"/>
      <c r="J91" s="251"/>
      <c r="K91" s="272"/>
      <c r="L91" s="272"/>
      <c r="M91" s="272"/>
      <c r="N91" s="251"/>
      <c r="O91" s="251"/>
      <c r="P91" s="251"/>
    </row>
    <row r="92" spans="2:16" ht="15.75">
      <c r="B92" s="251"/>
      <c r="C92" s="251"/>
      <c r="D92" s="251"/>
      <c r="E92" s="251"/>
      <c r="F92" s="251"/>
      <c r="G92" s="251"/>
      <c r="H92" s="251"/>
      <c r="I92" s="251"/>
      <c r="J92" s="251"/>
      <c r="K92" s="272"/>
      <c r="L92" s="272"/>
      <c r="M92" s="272"/>
      <c r="N92" s="251"/>
      <c r="O92" s="251"/>
      <c r="P92" s="251"/>
    </row>
    <row r="93" spans="2:16" ht="15.75">
      <c r="B93" s="251"/>
      <c r="C93" s="251"/>
      <c r="D93" s="251"/>
      <c r="E93" s="251"/>
      <c r="F93" s="251"/>
      <c r="G93" s="251"/>
      <c r="H93" s="251"/>
      <c r="I93" s="251"/>
      <c r="J93" s="251"/>
      <c r="K93" s="272"/>
      <c r="L93" s="272"/>
      <c r="M93" s="272"/>
      <c r="N93" s="251"/>
      <c r="O93" s="251"/>
      <c r="P93" s="251"/>
    </row>
    <row r="94" spans="2:16" ht="15.75">
      <c r="B94" s="251"/>
      <c r="C94" s="251"/>
      <c r="D94" s="251"/>
      <c r="E94" s="251"/>
      <c r="F94" s="251"/>
      <c r="G94" s="251"/>
      <c r="H94" s="251"/>
      <c r="I94" s="251"/>
      <c r="J94" s="251"/>
      <c r="K94" s="272"/>
      <c r="L94" s="272"/>
      <c r="M94" s="272"/>
      <c r="N94" s="251"/>
      <c r="O94" s="251"/>
      <c r="P94" s="251"/>
    </row>
    <row r="95" spans="2:16" ht="15.75">
      <c r="B95" s="251"/>
      <c r="C95" s="251"/>
      <c r="D95" s="251"/>
      <c r="E95" s="251"/>
      <c r="F95" s="251"/>
      <c r="G95" s="251"/>
      <c r="H95" s="251"/>
      <c r="I95" s="251"/>
      <c r="J95" s="251"/>
      <c r="K95" s="272"/>
      <c r="L95" s="272"/>
      <c r="M95" s="272"/>
      <c r="N95" s="251"/>
      <c r="O95" s="251"/>
      <c r="P95" s="251"/>
    </row>
    <row r="96" spans="2:16" ht="15.75">
      <c r="B96" s="251"/>
      <c r="C96" s="251"/>
      <c r="D96" s="251"/>
      <c r="E96" s="251"/>
      <c r="F96" s="251"/>
      <c r="G96" s="251"/>
      <c r="H96" s="251"/>
      <c r="I96" s="251"/>
      <c r="J96" s="251"/>
      <c r="K96" s="272"/>
      <c r="L96" s="272"/>
      <c r="M96" s="272"/>
      <c r="N96" s="251"/>
      <c r="O96" s="251"/>
      <c r="P96" s="251"/>
    </row>
    <row r="97" spans="2:16" ht="15.75">
      <c r="B97" s="251"/>
      <c r="C97" s="251"/>
      <c r="D97" s="251"/>
      <c r="E97" s="251"/>
      <c r="F97" s="251"/>
      <c r="G97" s="251"/>
      <c r="H97" s="251"/>
      <c r="I97" s="251"/>
      <c r="J97" s="251"/>
      <c r="K97" s="272"/>
      <c r="L97" s="272"/>
      <c r="M97" s="272"/>
      <c r="N97" s="251"/>
      <c r="O97" s="251"/>
      <c r="P97" s="251"/>
    </row>
    <row r="98" spans="2:16" ht="15.75">
      <c r="B98" s="251"/>
      <c r="C98" s="251"/>
      <c r="D98" s="251"/>
      <c r="E98" s="251"/>
      <c r="F98" s="251"/>
      <c r="G98" s="251"/>
      <c r="H98" s="251"/>
      <c r="I98" s="251"/>
      <c r="J98" s="251"/>
      <c r="K98" s="272"/>
      <c r="L98" s="272"/>
      <c r="M98" s="272"/>
      <c r="N98" s="251"/>
      <c r="O98" s="251"/>
      <c r="P98" s="251"/>
    </row>
    <row r="99" spans="2:16" ht="15.75">
      <c r="B99" s="251"/>
      <c r="C99" s="251"/>
      <c r="D99" s="251"/>
      <c r="E99" s="251"/>
      <c r="F99" s="251"/>
      <c r="G99" s="251"/>
      <c r="H99" s="251"/>
      <c r="I99" s="251"/>
      <c r="J99" s="251"/>
      <c r="K99" s="272"/>
      <c r="L99" s="272"/>
      <c r="M99" s="272"/>
      <c r="N99" s="251"/>
      <c r="O99" s="251"/>
      <c r="P99" s="251"/>
    </row>
    <row r="100" spans="2:16" ht="15.75">
      <c r="B100" s="251"/>
      <c r="C100" s="251"/>
      <c r="D100" s="251"/>
      <c r="E100" s="251"/>
      <c r="F100" s="251"/>
      <c r="G100" s="251"/>
      <c r="H100" s="251"/>
      <c r="I100" s="251"/>
      <c r="J100" s="251"/>
      <c r="K100" s="272"/>
      <c r="L100" s="272"/>
      <c r="M100" s="272"/>
      <c r="N100" s="251"/>
      <c r="O100" s="251"/>
      <c r="P100" s="251"/>
    </row>
    <row r="101" spans="2:16" ht="15.75">
      <c r="B101" s="251"/>
      <c r="C101" s="251"/>
      <c r="D101" s="251"/>
      <c r="E101" s="251"/>
      <c r="F101" s="251"/>
      <c r="G101" s="251"/>
      <c r="H101" s="251"/>
      <c r="I101" s="251"/>
      <c r="J101" s="251"/>
      <c r="K101" s="272"/>
      <c r="L101" s="272"/>
      <c r="M101" s="272"/>
      <c r="N101" s="251"/>
      <c r="O101" s="251"/>
      <c r="P101" s="251"/>
    </row>
    <row r="102" spans="2:16" ht="15.75">
      <c r="B102" s="251"/>
      <c r="C102" s="251"/>
      <c r="D102" s="251"/>
      <c r="E102" s="251"/>
      <c r="F102" s="251"/>
      <c r="G102" s="251"/>
      <c r="H102" s="251"/>
      <c r="I102" s="251"/>
      <c r="J102" s="251"/>
      <c r="K102" s="272"/>
      <c r="L102" s="272"/>
      <c r="M102" s="272"/>
      <c r="N102" s="251"/>
      <c r="O102" s="251"/>
      <c r="P102" s="251"/>
    </row>
    <row r="103" spans="2:16" ht="15.75">
      <c r="B103" s="251"/>
      <c r="C103" s="251"/>
      <c r="D103" s="251"/>
      <c r="E103" s="251"/>
      <c r="F103" s="251"/>
      <c r="G103" s="251"/>
      <c r="H103" s="251"/>
      <c r="I103" s="251"/>
      <c r="J103" s="251"/>
      <c r="K103" s="272"/>
      <c r="L103" s="272"/>
      <c r="M103" s="272"/>
      <c r="N103" s="251"/>
      <c r="O103" s="251"/>
      <c r="P103" s="251"/>
    </row>
    <row r="104" spans="2:16" ht="15.75">
      <c r="B104" s="251"/>
      <c r="C104" s="251"/>
      <c r="D104" s="251"/>
      <c r="E104" s="251"/>
      <c r="F104" s="251"/>
      <c r="G104" s="251"/>
      <c r="H104" s="251"/>
      <c r="I104" s="251"/>
      <c r="J104" s="251"/>
      <c r="K104" s="272"/>
      <c r="L104" s="272"/>
      <c r="M104" s="272"/>
      <c r="N104" s="251"/>
      <c r="O104" s="251"/>
      <c r="P104" s="251"/>
    </row>
    <row r="105" spans="2:16" ht="15.75">
      <c r="B105" s="251"/>
      <c r="C105" s="251"/>
      <c r="D105" s="251"/>
      <c r="E105" s="251"/>
      <c r="F105" s="251"/>
      <c r="G105" s="251"/>
      <c r="H105" s="251"/>
      <c r="I105" s="251"/>
      <c r="J105" s="251"/>
      <c r="K105" s="272"/>
      <c r="L105" s="272"/>
      <c r="M105" s="272"/>
      <c r="N105" s="251"/>
      <c r="O105" s="251"/>
      <c r="P105" s="251"/>
    </row>
    <row r="106" spans="2:16" ht="15.75">
      <c r="B106" s="251"/>
      <c r="C106" s="251"/>
      <c r="D106" s="251"/>
      <c r="E106" s="251"/>
      <c r="F106" s="251"/>
      <c r="G106" s="251"/>
      <c r="H106" s="251"/>
      <c r="I106" s="251"/>
      <c r="J106" s="251"/>
      <c r="K106" s="272"/>
      <c r="L106" s="272"/>
      <c r="M106" s="272"/>
      <c r="N106" s="251"/>
      <c r="O106" s="251"/>
      <c r="P106" s="251"/>
    </row>
    <row r="107" spans="2:16" ht="15.75">
      <c r="B107" s="251"/>
      <c r="C107" s="251"/>
      <c r="D107" s="251"/>
      <c r="E107" s="251"/>
      <c r="F107" s="251"/>
      <c r="G107" s="251"/>
      <c r="H107" s="251"/>
      <c r="I107" s="251"/>
      <c r="J107" s="251"/>
      <c r="K107" s="272"/>
      <c r="L107" s="272"/>
      <c r="M107" s="272"/>
      <c r="N107" s="251"/>
      <c r="O107" s="251"/>
      <c r="P107" s="251"/>
    </row>
    <row r="108" spans="2:16" ht="15.75">
      <c r="B108" s="251"/>
      <c r="C108" s="251"/>
      <c r="D108" s="251"/>
      <c r="E108" s="251"/>
      <c r="F108" s="251"/>
      <c r="G108" s="251"/>
      <c r="H108" s="251"/>
      <c r="I108" s="251"/>
      <c r="J108" s="251"/>
      <c r="K108" s="272"/>
      <c r="L108" s="272"/>
      <c r="M108" s="272"/>
      <c r="N108" s="251"/>
      <c r="O108" s="251"/>
      <c r="P108" s="251"/>
    </row>
    <row r="109" spans="2:16" ht="15.75">
      <c r="B109" s="251"/>
      <c r="C109" s="251"/>
      <c r="D109" s="251"/>
      <c r="E109" s="251"/>
      <c r="F109" s="251"/>
      <c r="G109" s="251"/>
      <c r="H109" s="251"/>
      <c r="I109" s="251"/>
      <c r="J109" s="251"/>
      <c r="K109" s="272"/>
      <c r="L109" s="272"/>
      <c r="M109" s="272"/>
      <c r="N109" s="251"/>
      <c r="O109" s="251"/>
      <c r="P109" s="251"/>
    </row>
    <row r="110" spans="2:16" ht="15.75">
      <c r="B110" s="251"/>
      <c r="C110" s="251"/>
      <c r="D110" s="251"/>
      <c r="E110" s="251"/>
      <c r="F110" s="251"/>
      <c r="G110" s="251"/>
      <c r="H110" s="251"/>
      <c r="I110" s="251"/>
      <c r="J110" s="251"/>
      <c r="K110" s="272"/>
      <c r="L110" s="272"/>
      <c r="M110" s="272"/>
      <c r="N110" s="251"/>
      <c r="O110" s="251"/>
      <c r="P110" s="251"/>
    </row>
    <row r="111" spans="2:16" ht="15.75">
      <c r="B111" s="251"/>
      <c r="C111" s="251"/>
      <c r="D111" s="251"/>
      <c r="E111" s="251"/>
      <c r="F111" s="251"/>
      <c r="G111" s="251"/>
      <c r="H111" s="251"/>
      <c r="I111" s="251"/>
      <c r="J111" s="251"/>
      <c r="K111" s="272"/>
      <c r="L111" s="272"/>
      <c r="M111" s="272"/>
      <c r="N111" s="251"/>
      <c r="O111" s="251"/>
      <c r="P111" s="251"/>
    </row>
    <row r="112" spans="2:16" ht="15.75">
      <c r="B112" s="251"/>
      <c r="C112" s="251"/>
      <c r="D112" s="251"/>
      <c r="E112" s="251"/>
      <c r="F112" s="251"/>
      <c r="G112" s="251"/>
      <c r="H112" s="251"/>
      <c r="I112" s="251"/>
      <c r="J112" s="251"/>
      <c r="K112" s="272"/>
      <c r="L112" s="272"/>
      <c r="M112" s="272"/>
      <c r="N112" s="251"/>
      <c r="O112" s="251"/>
      <c r="P112" s="251"/>
    </row>
    <row r="113" spans="2:16" ht="15.75">
      <c r="B113" s="251"/>
      <c r="C113" s="251"/>
      <c r="D113" s="251"/>
      <c r="E113" s="251"/>
      <c r="F113" s="251"/>
      <c r="G113" s="251"/>
      <c r="H113" s="251"/>
      <c r="I113" s="251"/>
      <c r="J113" s="251"/>
      <c r="K113" s="272"/>
      <c r="L113" s="272"/>
      <c r="M113" s="272"/>
      <c r="N113" s="251"/>
      <c r="O113" s="251"/>
      <c r="P113" s="251"/>
    </row>
    <row r="114" spans="2:16" ht="15.75">
      <c r="B114" s="251"/>
      <c r="C114" s="251"/>
      <c r="D114" s="251"/>
      <c r="E114" s="251"/>
      <c r="F114" s="251"/>
      <c r="G114" s="251"/>
      <c r="H114" s="251"/>
      <c r="I114" s="251"/>
      <c r="J114" s="251"/>
      <c r="K114" s="272"/>
      <c r="L114" s="272"/>
      <c r="M114" s="272"/>
      <c r="N114" s="251"/>
      <c r="O114" s="251"/>
      <c r="P114" s="251"/>
    </row>
    <row r="115" spans="2:16" ht="15.75">
      <c r="B115" s="251"/>
      <c r="C115" s="251"/>
      <c r="D115" s="251"/>
      <c r="E115" s="251"/>
      <c r="F115" s="251"/>
      <c r="G115" s="251"/>
      <c r="H115" s="251"/>
      <c r="I115" s="251"/>
      <c r="J115" s="251"/>
      <c r="K115" s="272"/>
      <c r="L115" s="272"/>
      <c r="M115" s="272"/>
      <c r="N115" s="251"/>
      <c r="O115" s="251"/>
      <c r="P115" s="251"/>
    </row>
    <row r="116" spans="2:16" ht="15.75">
      <c r="B116" s="251"/>
      <c r="C116" s="251"/>
      <c r="D116" s="251"/>
      <c r="E116" s="251"/>
      <c r="F116" s="251"/>
      <c r="G116" s="251"/>
      <c r="H116" s="251"/>
      <c r="I116" s="251"/>
      <c r="J116" s="251"/>
      <c r="K116" s="272"/>
      <c r="L116" s="272"/>
      <c r="M116" s="272"/>
      <c r="N116" s="251"/>
      <c r="O116" s="251"/>
      <c r="P116" s="251"/>
    </row>
    <row r="117" spans="2:16" ht="15.75">
      <c r="B117" s="251"/>
      <c r="C117" s="251"/>
      <c r="D117" s="251"/>
      <c r="E117" s="251"/>
      <c r="F117" s="251"/>
      <c r="G117" s="251"/>
      <c r="H117" s="251"/>
      <c r="I117" s="251"/>
      <c r="J117" s="251"/>
      <c r="K117" s="272"/>
      <c r="L117" s="272"/>
      <c r="M117" s="272"/>
      <c r="N117" s="251"/>
      <c r="O117" s="251"/>
      <c r="P117" s="251"/>
    </row>
    <row r="118" spans="2:16" ht="15.75">
      <c r="B118" s="251"/>
      <c r="C118" s="251"/>
      <c r="D118" s="251"/>
      <c r="E118" s="251"/>
      <c r="F118" s="251"/>
      <c r="G118" s="251"/>
      <c r="H118" s="251"/>
      <c r="I118" s="251"/>
      <c r="J118" s="251"/>
      <c r="K118" s="272"/>
      <c r="L118" s="272"/>
      <c r="M118" s="272"/>
      <c r="N118" s="251"/>
      <c r="O118" s="251"/>
      <c r="P118" s="251"/>
    </row>
    <row r="119" spans="2:16" ht="15.75">
      <c r="B119" s="251"/>
      <c r="C119" s="251"/>
      <c r="D119" s="251"/>
      <c r="E119" s="251"/>
      <c r="F119" s="251"/>
      <c r="G119" s="251"/>
      <c r="H119" s="251"/>
      <c r="I119" s="251"/>
      <c r="J119" s="251"/>
      <c r="K119" s="272"/>
      <c r="L119" s="272"/>
      <c r="M119" s="272"/>
      <c r="N119" s="251"/>
      <c r="O119" s="251"/>
      <c r="P119" s="251"/>
    </row>
    <row r="120" spans="2:16" ht="15.75">
      <c r="B120" s="251"/>
      <c r="C120" s="251"/>
      <c r="D120" s="251"/>
      <c r="E120" s="251"/>
      <c r="F120" s="251"/>
      <c r="G120" s="251"/>
      <c r="H120" s="251"/>
      <c r="I120" s="251"/>
      <c r="J120" s="251"/>
      <c r="K120" s="272"/>
      <c r="L120" s="272"/>
      <c r="M120" s="272"/>
      <c r="N120" s="251"/>
      <c r="O120" s="251"/>
      <c r="P120" s="251"/>
    </row>
    <row r="121" spans="2:16" ht="15.75">
      <c r="B121" s="251"/>
      <c r="C121" s="251"/>
      <c r="D121" s="251"/>
      <c r="E121" s="251"/>
      <c r="F121" s="251"/>
      <c r="G121" s="251"/>
      <c r="H121" s="251"/>
      <c r="I121" s="251"/>
      <c r="J121" s="251"/>
      <c r="K121" s="272"/>
      <c r="L121" s="272"/>
      <c r="M121" s="272"/>
      <c r="N121" s="251"/>
      <c r="O121" s="251"/>
      <c r="P121" s="251"/>
    </row>
    <row r="122" spans="2:16" ht="15.75">
      <c r="B122" s="251"/>
      <c r="C122" s="251"/>
      <c r="D122" s="251"/>
      <c r="E122" s="251"/>
      <c r="F122" s="251"/>
      <c r="G122" s="251"/>
      <c r="H122" s="251"/>
      <c r="I122" s="251"/>
      <c r="J122" s="251"/>
      <c r="K122" s="272"/>
      <c r="L122" s="272"/>
      <c r="M122" s="272"/>
      <c r="N122" s="251"/>
      <c r="O122" s="251"/>
      <c r="P122" s="251"/>
    </row>
    <row r="123" spans="2:16" ht="15.75">
      <c r="B123" s="251"/>
      <c r="C123" s="251"/>
      <c r="D123" s="251"/>
      <c r="E123" s="251"/>
      <c r="F123" s="251"/>
      <c r="G123" s="251"/>
      <c r="H123" s="251"/>
      <c r="I123" s="251"/>
      <c r="J123" s="251"/>
      <c r="K123" s="272"/>
      <c r="L123" s="272"/>
      <c r="M123" s="272"/>
      <c r="N123" s="251"/>
      <c r="O123" s="251"/>
      <c r="P123" s="251"/>
    </row>
    <row r="124" spans="2:16" ht="15.75">
      <c r="B124" s="251"/>
      <c r="C124" s="251"/>
      <c r="D124" s="251"/>
      <c r="E124" s="251"/>
      <c r="F124" s="251"/>
      <c r="G124" s="251"/>
      <c r="H124" s="251"/>
      <c r="I124" s="251"/>
      <c r="J124" s="251"/>
      <c r="K124" s="272"/>
      <c r="L124" s="272"/>
      <c r="M124" s="272"/>
      <c r="N124" s="251"/>
      <c r="O124" s="251"/>
      <c r="P124" s="251"/>
    </row>
    <row r="125" spans="2:16" ht="15.75">
      <c r="B125" s="251"/>
      <c r="C125" s="251"/>
      <c r="D125" s="251"/>
      <c r="E125" s="251"/>
      <c r="F125" s="251"/>
      <c r="G125" s="251"/>
      <c r="H125" s="251"/>
      <c r="I125" s="251"/>
      <c r="J125" s="251"/>
      <c r="K125" s="272"/>
      <c r="L125" s="272"/>
      <c r="M125" s="272"/>
      <c r="N125" s="251"/>
      <c r="O125" s="251"/>
      <c r="P125" s="251"/>
    </row>
    <row r="126" spans="2:16" ht="15.75">
      <c r="B126" s="251"/>
      <c r="C126" s="251"/>
      <c r="D126" s="251"/>
      <c r="E126" s="251"/>
      <c r="F126" s="251"/>
      <c r="G126" s="251"/>
      <c r="H126" s="251"/>
      <c r="I126" s="251"/>
      <c r="J126" s="251"/>
      <c r="K126" s="272"/>
      <c r="L126" s="272"/>
      <c r="M126" s="272"/>
      <c r="N126" s="251"/>
      <c r="O126" s="251"/>
      <c r="P126" s="251"/>
    </row>
    <row r="127" spans="2:16" ht="15.75">
      <c r="B127" s="251"/>
      <c r="C127" s="251"/>
      <c r="D127" s="251"/>
      <c r="E127" s="251"/>
      <c r="F127" s="251"/>
      <c r="G127" s="251"/>
      <c r="H127" s="251"/>
      <c r="I127" s="251"/>
      <c r="J127" s="251"/>
      <c r="K127" s="272"/>
      <c r="L127" s="272"/>
      <c r="M127" s="272"/>
      <c r="N127" s="251"/>
      <c r="O127" s="251"/>
      <c r="P127" s="251"/>
    </row>
    <row r="128" spans="2:16" ht="15.75">
      <c r="B128" s="251"/>
      <c r="C128" s="251"/>
      <c r="D128" s="251"/>
      <c r="E128" s="251"/>
      <c r="F128" s="251"/>
      <c r="G128" s="251"/>
      <c r="H128" s="251"/>
      <c r="I128" s="251"/>
      <c r="J128" s="251"/>
      <c r="K128" s="272"/>
      <c r="L128" s="272"/>
      <c r="M128" s="272"/>
      <c r="N128" s="251"/>
      <c r="O128" s="251"/>
      <c r="P128" s="251"/>
    </row>
    <row r="129" spans="2:16" ht="15.75">
      <c r="B129" s="251"/>
      <c r="C129" s="251"/>
      <c r="D129" s="251"/>
      <c r="E129" s="251"/>
      <c r="F129" s="251"/>
      <c r="G129" s="251"/>
      <c r="H129" s="251"/>
      <c r="I129" s="251"/>
      <c r="J129" s="251"/>
      <c r="K129" s="272"/>
      <c r="L129" s="272"/>
      <c r="M129" s="272"/>
      <c r="N129" s="251"/>
      <c r="O129" s="251"/>
      <c r="P129" s="251"/>
    </row>
    <row r="130" spans="2:16" ht="15.75">
      <c r="B130" s="251"/>
      <c r="C130" s="251"/>
      <c r="D130" s="251"/>
      <c r="E130" s="251"/>
      <c r="F130" s="251"/>
      <c r="G130" s="251"/>
      <c r="H130" s="251"/>
      <c r="I130" s="251"/>
      <c r="J130" s="251"/>
      <c r="K130" s="272"/>
      <c r="L130" s="272"/>
      <c r="M130" s="272"/>
      <c r="N130" s="251"/>
      <c r="O130" s="251"/>
      <c r="P130" s="251"/>
    </row>
    <row r="131" spans="2:16" ht="15.75">
      <c r="B131" s="251"/>
      <c r="C131" s="251"/>
      <c r="D131" s="251"/>
      <c r="E131" s="251"/>
      <c r="F131" s="251"/>
      <c r="G131" s="251"/>
      <c r="H131" s="251"/>
      <c r="I131" s="251"/>
      <c r="J131" s="251"/>
      <c r="K131" s="272"/>
      <c r="L131" s="272"/>
      <c r="M131" s="272"/>
      <c r="N131" s="251"/>
      <c r="O131" s="251"/>
      <c r="P131" s="251"/>
    </row>
    <row r="132" spans="2:16" ht="15.75">
      <c r="B132" s="251"/>
      <c r="C132" s="251"/>
      <c r="D132" s="251"/>
      <c r="E132" s="251"/>
      <c r="F132" s="251"/>
      <c r="G132" s="251"/>
      <c r="H132" s="251"/>
      <c r="I132" s="251"/>
      <c r="J132" s="251"/>
      <c r="K132" s="272"/>
      <c r="L132" s="272"/>
      <c r="M132" s="272"/>
      <c r="N132" s="251"/>
      <c r="O132" s="251"/>
      <c r="P132" s="251"/>
    </row>
    <row r="133" spans="2:16" ht="15.75">
      <c r="B133" s="251"/>
      <c r="C133" s="251"/>
      <c r="D133" s="251"/>
      <c r="E133" s="251"/>
      <c r="F133" s="251"/>
      <c r="G133" s="251"/>
      <c r="H133" s="251"/>
      <c r="I133" s="251"/>
      <c r="J133" s="251"/>
      <c r="K133" s="272"/>
      <c r="L133" s="272"/>
      <c r="M133" s="272"/>
      <c r="N133" s="251"/>
      <c r="O133" s="251"/>
      <c r="P133" s="251"/>
    </row>
    <row r="134" spans="2:16" ht="15.75">
      <c r="B134" s="251"/>
      <c r="C134" s="251"/>
      <c r="D134" s="251"/>
      <c r="E134" s="251"/>
      <c r="F134" s="251"/>
      <c r="G134" s="251"/>
      <c r="H134" s="251"/>
      <c r="I134" s="251"/>
      <c r="J134" s="251"/>
      <c r="K134" s="272"/>
      <c r="L134" s="272"/>
      <c r="M134" s="272"/>
      <c r="N134" s="251"/>
      <c r="O134" s="251"/>
      <c r="P134" s="251"/>
    </row>
    <row r="135" spans="2:16" ht="15.75">
      <c r="B135" s="251"/>
      <c r="C135" s="251"/>
      <c r="D135" s="251"/>
      <c r="E135" s="251"/>
      <c r="F135" s="251"/>
      <c r="G135" s="251"/>
      <c r="H135" s="251"/>
      <c r="I135" s="251"/>
      <c r="J135" s="251"/>
      <c r="K135" s="272"/>
      <c r="L135" s="272"/>
      <c r="M135" s="272"/>
      <c r="N135" s="251"/>
      <c r="O135" s="251"/>
      <c r="P135" s="251"/>
    </row>
    <row r="136" spans="2:16" ht="15.75">
      <c r="B136" s="251"/>
      <c r="C136" s="251"/>
      <c r="D136" s="251"/>
      <c r="E136" s="251"/>
      <c r="F136" s="251"/>
      <c r="G136" s="251"/>
      <c r="H136" s="251"/>
      <c r="I136" s="251"/>
      <c r="J136" s="251"/>
      <c r="K136" s="272"/>
      <c r="L136" s="272"/>
      <c r="M136" s="272"/>
      <c r="N136" s="251"/>
      <c r="O136" s="251"/>
      <c r="P136" s="251"/>
    </row>
    <row r="137" spans="2:16" ht="15.75">
      <c r="B137" s="251"/>
      <c r="C137" s="251"/>
      <c r="D137" s="251"/>
      <c r="E137" s="251"/>
      <c r="F137" s="251"/>
      <c r="G137" s="251"/>
      <c r="H137" s="251"/>
      <c r="I137" s="251"/>
      <c r="J137" s="251"/>
      <c r="K137" s="272"/>
      <c r="L137" s="272"/>
      <c r="M137" s="272"/>
      <c r="N137" s="251"/>
      <c r="O137" s="251"/>
      <c r="P137" s="251"/>
    </row>
    <row r="138" spans="2:16" ht="15.75">
      <c r="B138" s="251"/>
      <c r="C138" s="251"/>
      <c r="D138" s="251"/>
      <c r="E138" s="251"/>
      <c r="F138" s="251"/>
      <c r="G138" s="251"/>
      <c r="H138" s="251"/>
      <c r="I138" s="251"/>
      <c r="J138" s="251"/>
      <c r="K138" s="272"/>
      <c r="L138" s="272"/>
      <c r="M138" s="272"/>
      <c r="N138" s="251"/>
      <c r="O138" s="251"/>
      <c r="P138" s="251"/>
    </row>
    <row r="139" spans="2:16" ht="15.75">
      <c r="B139" s="251"/>
      <c r="C139" s="251"/>
      <c r="D139" s="251"/>
      <c r="E139" s="251"/>
      <c r="F139" s="251"/>
      <c r="G139" s="251"/>
      <c r="H139" s="251"/>
      <c r="I139" s="251"/>
      <c r="J139" s="251"/>
      <c r="K139" s="272"/>
      <c r="L139" s="272"/>
      <c r="M139" s="272"/>
      <c r="N139" s="251"/>
      <c r="O139" s="251"/>
      <c r="P139" s="251"/>
    </row>
    <row r="140" spans="2:16" ht="15.75">
      <c r="B140" s="251"/>
      <c r="C140" s="251"/>
      <c r="D140" s="251"/>
      <c r="E140" s="251"/>
      <c r="F140" s="251"/>
      <c r="G140" s="251"/>
      <c r="H140" s="251"/>
      <c r="I140" s="251"/>
      <c r="J140" s="251"/>
      <c r="K140" s="272"/>
      <c r="L140" s="272"/>
      <c r="M140" s="272"/>
      <c r="N140" s="251"/>
      <c r="O140" s="251"/>
      <c r="P140" s="251"/>
    </row>
    <row r="141" spans="2:16" ht="15.75">
      <c r="B141" s="251"/>
      <c r="C141" s="251"/>
      <c r="D141" s="251"/>
      <c r="E141" s="251"/>
      <c r="F141" s="251"/>
      <c r="G141" s="251"/>
      <c r="H141" s="251"/>
      <c r="I141" s="251"/>
      <c r="J141" s="251"/>
      <c r="K141" s="272"/>
      <c r="L141" s="272"/>
      <c r="M141" s="272"/>
      <c r="N141" s="251"/>
      <c r="O141" s="251"/>
      <c r="P141" s="251"/>
    </row>
    <row r="142" spans="2:16" ht="15.75">
      <c r="B142" s="251"/>
      <c r="C142" s="251"/>
      <c r="D142" s="251"/>
      <c r="E142" s="251"/>
      <c r="F142" s="251"/>
      <c r="G142" s="251"/>
      <c r="H142" s="251"/>
      <c r="I142" s="251"/>
      <c r="J142" s="251"/>
      <c r="K142" s="272"/>
      <c r="L142" s="272"/>
      <c r="M142" s="272"/>
      <c r="N142" s="251"/>
      <c r="O142" s="251"/>
      <c r="P142" s="251"/>
    </row>
    <row r="143" spans="2:16" ht="15.75">
      <c r="B143" s="251"/>
      <c r="C143" s="251"/>
      <c r="D143" s="251"/>
      <c r="E143" s="251"/>
      <c r="F143" s="251"/>
      <c r="G143" s="251"/>
      <c r="H143" s="251"/>
      <c r="I143" s="251"/>
      <c r="J143" s="251"/>
      <c r="K143" s="272"/>
      <c r="L143" s="272"/>
      <c r="M143" s="272"/>
      <c r="N143" s="251"/>
      <c r="O143" s="251"/>
      <c r="P143" s="251"/>
    </row>
    <row r="144" spans="2:16" ht="15.75">
      <c r="B144" s="251"/>
      <c r="C144" s="251"/>
      <c r="D144" s="251"/>
      <c r="E144" s="251"/>
      <c r="F144" s="251"/>
      <c r="G144" s="251"/>
      <c r="H144" s="251"/>
      <c r="I144" s="251"/>
      <c r="J144" s="251"/>
      <c r="K144" s="272"/>
      <c r="L144" s="272"/>
      <c r="M144" s="272"/>
      <c r="N144" s="251"/>
      <c r="O144" s="251"/>
      <c r="P144" s="251"/>
    </row>
    <row r="145" spans="2:16" ht="15.75">
      <c r="B145" s="251"/>
      <c r="C145" s="251"/>
      <c r="D145" s="251"/>
      <c r="E145" s="251"/>
      <c r="F145" s="251"/>
      <c r="G145" s="251"/>
      <c r="H145" s="251"/>
      <c r="I145" s="251"/>
      <c r="J145" s="251"/>
      <c r="K145" s="272"/>
      <c r="L145" s="272"/>
      <c r="M145" s="272"/>
      <c r="N145" s="251"/>
      <c r="O145" s="251"/>
      <c r="P145" s="251"/>
    </row>
    <row r="146" spans="2:16" ht="15.75">
      <c r="B146" s="251"/>
      <c r="C146" s="251"/>
      <c r="D146" s="251"/>
      <c r="E146" s="251"/>
      <c r="F146" s="251"/>
      <c r="G146" s="251"/>
      <c r="H146" s="251"/>
      <c r="I146" s="251"/>
      <c r="J146" s="251"/>
      <c r="K146" s="272"/>
      <c r="L146" s="272"/>
      <c r="M146" s="272"/>
      <c r="N146" s="251"/>
      <c r="O146" s="251"/>
      <c r="P146" s="251"/>
    </row>
    <row r="147" spans="2:16" ht="15.75">
      <c r="B147" s="251"/>
      <c r="C147" s="251"/>
      <c r="D147" s="251"/>
      <c r="E147" s="251"/>
      <c r="F147" s="251"/>
      <c r="G147" s="251"/>
      <c r="H147" s="251"/>
      <c r="I147" s="251"/>
      <c r="J147" s="251"/>
      <c r="K147" s="272"/>
      <c r="L147" s="272"/>
      <c r="M147" s="272"/>
      <c r="N147" s="251"/>
      <c r="O147" s="251"/>
      <c r="P147" s="251"/>
    </row>
    <row r="148" spans="2:16" ht="15.75">
      <c r="B148" s="251"/>
      <c r="C148" s="251"/>
      <c r="D148" s="251"/>
      <c r="E148" s="251"/>
      <c r="F148" s="251"/>
      <c r="G148" s="251"/>
      <c r="H148" s="251"/>
      <c r="I148" s="251"/>
      <c r="J148" s="251"/>
      <c r="K148" s="272"/>
      <c r="L148" s="272"/>
      <c r="M148" s="272"/>
      <c r="N148" s="251"/>
      <c r="O148" s="251"/>
      <c r="P148" s="251"/>
    </row>
    <row r="149" spans="2:16" ht="15.75">
      <c r="B149" s="251"/>
      <c r="C149" s="251"/>
      <c r="D149" s="251"/>
      <c r="E149" s="251"/>
      <c r="F149" s="251"/>
      <c r="G149" s="251"/>
      <c r="H149" s="251"/>
      <c r="I149" s="251"/>
      <c r="J149" s="251"/>
      <c r="K149" s="272"/>
      <c r="L149" s="272"/>
      <c r="M149" s="272"/>
      <c r="N149" s="251"/>
      <c r="O149" s="251"/>
      <c r="P149" s="251"/>
    </row>
    <row r="150" spans="2:16" ht="15.75">
      <c r="B150" s="251"/>
      <c r="C150" s="251"/>
      <c r="D150" s="251"/>
      <c r="E150" s="251"/>
      <c r="F150" s="251"/>
      <c r="G150" s="251"/>
      <c r="H150" s="251"/>
      <c r="I150" s="251"/>
      <c r="J150" s="251"/>
      <c r="K150" s="272"/>
      <c r="L150" s="272"/>
      <c r="M150" s="272"/>
      <c r="N150" s="251"/>
      <c r="O150" s="251"/>
      <c r="P150" s="251"/>
    </row>
    <row r="151" spans="2:16" ht="15.75">
      <c r="B151" s="251"/>
      <c r="C151" s="251"/>
      <c r="D151" s="251"/>
      <c r="E151" s="251"/>
      <c r="F151" s="251"/>
      <c r="G151" s="251"/>
      <c r="H151" s="251"/>
      <c r="I151" s="251"/>
      <c r="J151" s="251"/>
      <c r="K151" s="272"/>
      <c r="L151" s="272"/>
      <c r="M151" s="272"/>
      <c r="N151" s="251"/>
      <c r="O151" s="251"/>
      <c r="P151" s="251"/>
    </row>
    <row r="152" spans="2:16" ht="15.75">
      <c r="B152" s="251"/>
      <c r="C152" s="251"/>
      <c r="D152" s="251"/>
      <c r="E152" s="251"/>
      <c r="F152" s="251"/>
      <c r="G152" s="251"/>
      <c r="H152" s="251"/>
      <c r="I152" s="251"/>
      <c r="J152" s="251"/>
      <c r="K152" s="272"/>
      <c r="L152" s="272"/>
      <c r="M152" s="272"/>
      <c r="N152" s="251"/>
      <c r="O152" s="251"/>
      <c r="P152" s="251"/>
    </row>
    <row r="153" spans="2:16" ht="15.75">
      <c r="B153" s="251"/>
      <c r="C153" s="251"/>
      <c r="D153" s="251"/>
      <c r="E153" s="251"/>
      <c r="F153" s="251"/>
      <c r="G153" s="251"/>
      <c r="H153" s="251"/>
      <c r="I153" s="251"/>
      <c r="J153" s="251"/>
      <c r="K153" s="272"/>
      <c r="L153" s="272"/>
      <c r="M153" s="272"/>
      <c r="N153" s="251"/>
      <c r="O153" s="251"/>
      <c r="P153" s="251"/>
    </row>
    <row r="154" spans="2:16" ht="15.75">
      <c r="B154" s="251"/>
      <c r="C154" s="251"/>
      <c r="D154" s="251"/>
      <c r="E154" s="251"/>
      <c r="F154" s="251"/>
      <c r="G154" s="251"/>
      <c r="H154" s="251"/>
      <c r="I154" s="251"/>
      <c r="J154" s="251"/>
      <c r="K154" s="272"/>
      <c r="L154" s="272"/>
      <c r="M154" s="272"/>
      <c r="N154" s="251"/>
      <c r="O154" s="251"/>
      <c r="P154" s="251"/>
    </row>
    <row r="155" spans="2:16" ht="15.75">
      <c r="B155" s="251"/>
      <c r="C155" s="251"/>
      <c r="D155" s="251"/>
      <c r="E155" s="251"/>
      <c r="F155" s="251"/>
      <c r="G155" s="251"/>
      <c r="H155" s="251"/>
      <c r="I155" s="251"/>
      <c r="J155" s="251"/>
      <c r="K155" s="272"/>
      <c r="L155" s="272"/>
      <c r="M155" s="272"/>
      <c r="N155" s="251"/>
      <c r="O155" s="251"/>
      <c r="P155" s="251"/>
    </row>
    <row r="156" spans="2:16" ht="15.75">
      <c r="B156" s="251"/>
      <c r="C156" s="251"/>
      <c r="D156" s="251"/>
      <c r="E156" s="251"/>
      <c r="F156" s="251"/>
      <c r="G156" s="251"/>
      <c r="H156" s="251"/>
      <c r="I156" s="251"/>
      <c r="J156" s="251"/>
      <c r="K156" s="272"/>
      <c r="L156" s="272"/>
      <c r="M156" s="272"/>
      <c r="N156" s="251"/>
      <c r="O156" s="251"/>
      <c r="P156" s="251"/>
    </row>
    <row r="157" spans="2:16" ht="15.75">
      <c r="B157" s="251"/>
      <c r="C157" s="251"/>
      <c r="D157" s="251"/>
      <c r="E157" s="251"/>
      <c r="F157" s="251"/>
      <c r="G157" s="251"/>
      <c r="H157" s="251"/>
      <c r="I157" s="251"/>
      <c r="J157" s="251"/>
      <c r="K157" s="272"/>
      <c r="L157" s="272"/>
      <c r="M157" s="272"/>
      <c r="N157" s="251"/>
      <c r="O157" s="251"/>
      <c r="P157" s="251"/>
    </row>
  </sheetData>
  <sheetProtection selectLockedCells="1" selectUnlockedCells="1"/>
  <mergeCells count="8">
    <mergeCell ref="A2:M2"/>
    <mergeCell ref="A3:M3"/>
    <mergeCell ref="A4:L4"/>
    <mergeCell ref="A18:N18"/>
    <mergeCell ref="A5:A6"/>
    <mergeCell ref="B5:M5"/>
    <mergeCell ref="N5:N6"/>
    <mergeCell ref="A7:N7"/>
  </mergeCells>
  <printOptions horizontalCentered="1"/>
  <pageMargins left="0.5118055555555555" right="0" top="0.7597222222222222" bottom="0.35416666666666663" header="0.5118055555555555" footer="0.19652777777777777"/>
  <pageSetup horizontalDpi="300" verticalDpi="300" orientation="landscape" paperSize="9" scale="58" r:id="rId1"/>
  <headerFooter alignWithMargins="0">
    <oddFooter xml:space="preserve">&amp;L&amp;10&amp;F&amp;R&amp;"Times New Roman CE,Félkövér"&amp;14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M14"/>
  <sheetViews>
    <sheetView zoomScale="60" zoomScaleNormal="60" zoomScalePageLayoutView="0" workbookViewId="0" topLeftCell="A1">
      <selection activeCell="A1" activeCellId="1" sqref="A1 A1:L10"/>
    </sheetView>
  </sheetViews>
  <sheetFormatPr defaultColWidth="8.796875" defaultRowHeight="15"/>
  <cols>
    <col min="1" max="1" width="4.69921875" style="144" customWidth="1"/>
    <col min="2" max="2" width="45.59765625" style="144" customWidth="1"/>
    <col min="3" max="3" width="12.8984375" style="144" customWidth="1"/>
    <col min="4" max="4" width="13.69921875" style="144" customWidth="1"/>
    <col min="5" max="7" width="15.69921875" style="144" customWidth="1"/>
    <col min="8" max="12" width="14.09765625" style="144" customWidth="1"/>
    <col min="13" max="16384" width="9" style="144" customWidth="1"/>
  </cols>
  <sheetData>
    <row r="1" spans="1:12" s="150" customFormat="1" ht="15" customHeight="1">
      <c r="A1" s="150" t="s">
        <v>430</v>
      </c>
      <c r="C1" s="151"/>
      <c r="D1" s="151"/>
      <c r="E1" s="151"/>
      <c r="F1" s="151"/>
      <c r="I1" s="151"/>
      <c r="J1" s="151"/>
      <c r="K1" s="151"/>
      <c r="L1" s="151"/>
    </row>
    <row r="2" spans="1:12" ht="22.5" customHeight="1">
      <c r="A2" s="570" t="s">
        <v>207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12" ht="22.5" customHeight="1">
      <c r="A3" s="570" t="s">
        <v>208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</row>
    <row r="4" spans="7:12" ht="22.5" customHeight="1">
      <c r="G4" s="222"/>
      <c r="K4" s="223"/>
      <c r="L4" s="223" t="s">
        <v>70</v>
      </c>
    </row>
    <row r="5" spans="1:12" s="224" customFormat="1" ht="27.75" customHeight="1">
      <c r="A5" s="571" t="s">
        <v>71</v>
      </c>
      <c r="B5" s="571"/>
      <c r="C5" s="565" t="s">
        <v>209</v>
      </c>
      <c r="D5" s="565" t="s">
        <v>210</v>
      </c>
      <c r="E5" s="565" t="s">
        <v>211</v>
      </c>
      <c r="F5" s="565" t="s">
        <v>212</v>
      </c>
      <c r="G5" s="565" t="s">
        <v>213</v>
      </c>
      <c r="H5" s="566" t="s">
        <v>214</v>
      </c>
      <c r="I5" s="566"/>
      <c r="J5" s="566"/>
      <c r="K5" s="566"/>
      <c r="L5" s="566"/>
    </row>
    <row r="6" spans="1:12" s="224" customFormat="1" ht="22.5" customHeight="1">
      <c r="A6" s="571"/>
      <c r="B6" s="571"/>
      <c r="C6" s="565"/>
      <c r="D6" s="565"/>
      <c r="E6" s="565"/>
      <c r="F6" s="565"/>
      <c r="G6" s="565"/>
      <c r="H6" s="225" t="s">
        <v>215</v>
      </c>
      <c r="I6" s="225">
        <v>2016</v>
      </c>
      <c r="J6" s="225">
        <v>2017</v>
      </c>
      <c r="K6" s="225">
        <v>2018</v>
      </c>
      <c r="L6" s="226" t="s">
        <v>216</v>
      </c>
    </row>
    <row r="7" spans="1:13" s="224" customFormat="1" ht="45" customHeight="1">
      <c r="A7" s="133" t="s">
        <v>217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227"/>
    </row>
    <row r="8" spans="1:12" s="224" customFormat="1" ht="45" customHeight="1">
      <c r="A8" s="136" t="s">
        <v>218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 s="224" customFormat="1" ht="45" customHeight="1">
      <c r="A9" s="136" t="s">
        <v>219</v>
      </c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2" ht="45" customHeight="1">
      <c r="A10" s="228">
        <v>1</v>
      </c>
      <c r="B10" s="229" t="s">
        <v>220</v>
      </c>
      <c r="C10" s="140">
        <v>5334</v>
      </c>
      <c r="D10" s="141">
        <v>2003</v>
      </c>
      <c r="E10" s="140">
        <v>1367</v>
      </c>
      <c r="F10" s="140">
        <v>500</v>
      </c>
      <c r="G10" s="140">
        <v>367</v>
      </c>
      <c r="H10" s="140">
        <v>0</v>
      </c>
      <c r="I10" s="140">
        <v>360</v>
      </c>
      <c r="J10" s="142">
        <v>180</v>
      </c>
      <c r="K10" s="142">
        <v>180</v>
      </c>
      <c r="L10" s="143">
        <v>1087</v>
      </c>
    </row>
    <row r="11" spans="1:12" ht="45" customHeight="1">
      <c r="A11" s="567" t="s">
        <v>221</v>
      </c>
      <c r="B11" s="567"/>
      <c r="C11" s="230">
        <v>5334</v>
      </c>
      <c r="D11" s="230">
        <v>2003</v>
      </c>
      <c r="E11" s="230">
        <v>1367</v>
      </c>
      <c r="F11" s="230">
        <v>500</v>
      </c>
      <c r="G11" s="230">
        <v>367</v>
      </c>
      <c r="H11" s="230">
        <v>0</v>
      </c>
      <c r="I11" s="230">
        <v>360</v>
      </c>
      <c r="J11" s="230">
        <v>180</v>
      </c>
      <c r="K11" s="230">
        <v>180</v>
      </c>
      <c r="L11" s="231">
        <v>1087</v>
      </c>
    </row>
    <row r="12" spans="1:12" s="224" customFormat="1" ht="45" customHeight="1">
      <c r="A12" s="133" t="s">
        <v>222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 s="224" customFormat="1" ht="45" customHeight="1">
      <c r="A13" s="568" t="s">
        <v>223</v>
      </c>
      <c r="B13" s="568"/>
      <c r="C13" s="232"/>
      <c r="D13" s="233"/>
      <c r="E13" s="234"/>
      <c r="F13" s="234"/>
      <c r="G13" s="234"/>
      <c r="H13" s="234"/>
      <c r="I13" s="234"/>
      <c r="J13" s="234"/>
      <c r="K13" s="234"/>
      <c r="L13" s="148"/>
    </row>
    <row r="14" spans="1:12" ht="45" customHeight="1">
      <c r="A14" s="569" t="s">
        <v>224</v>
      </c>
      <c r="B14" s="569"/>
      <c r="C14" s="235">
        <v>5334</v>
      </c>
      <c r="D14" s="236">
        <v>2003</v>
      </c>
      <c r="E14" s="237">
        <v>1367</v>
      </c>
      <c r="F14" s="238">
        <v>500</v>
      </c>
      <c r="G14" s="238">
        <v>367</v>
      </c>
      <c r="H14" s="238">
        <v>0</v>
      </c>
      <c r="I14" s="238">
        <v>360</v>
      </c>
      <c r="J14" s="238">
        <v>180</v>
      </c>
      <c r="K14" s="238">
        <v>180</v>
      </c>
      <c r="L14" s="239">
        <v>1087</v>
      </c>
    </row>
  </sheetData>
  <sheetProtection selectLockedCells="1" selectUnlockedCells="1"/>
  <mergeCells count="12">
    <mergeCell ref="A14:B14"/>
    <mergeCell ref="A2:L2"/>
    <mergeCell ref="A3:L3"/>
    <mergeCell ref="A5:B6"/>
    <mergeCell ref="C5:C6"/>
    <mergeCell ref="D5:D6"/>
    <mergeCell ref="E5:E6"/>
    <mergeCell ref="F5:F6"/>
    <mergeCell ref="G5:G6"/>
    <mergeCell ref="H5:L5"/>
    <mergeCell ref="A11:B11"/>
    <mergeCell ref="A13:B13"/>
  </mergeCells>
  <printOptions horizontalCentered="1"/>
  <pageMargins left="0.4722222222222222" right="0.5118055555555555" top="0.3541666666666667" bottom="0.43333333333333335" header="0.5118055555555555" footer="0.31527777777777777"/>
  <pageSetup horizontalDpi="300" verticalDpi="300" orientation="landscape" paperSize="9" scale="61" r:id="rId1"/>
  <headerFooter alignWithMargins="0">
    <oddFooter xml:space="preserve">&amp;L&amp;F&amp;R&amp;"Times New Roman CE,Félkövér"&amp;14 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L76"/>
  <sheetViews>
    <sheetView zoomScale="70" zoomScaleNormal="70" zoomScalePageLayoutView="0" workbookViewId="0" topLeftCell="A1">
      <selection activeCell="L14" sqref="L14"/>
    </sheetView>
  </sheetViews>
  <sheetFormatPr defaultColWidth="8.796875" defaultRowHeight="15"/>
  <cols>
    <col min="1" max="1" width="46" style="196" customWidth="1"/>
    <col min="2" max="2" width="16.5" style="197" customWidth="1"/>
    <col min="3" max="4" width="9" style="197" customWidth="1"/>
    <col min="5" max="5" width="13.59765625" style="197" customWidth="1"/>
    <col min="6" max="7" width="9" style="197" customWidth="1"/>
    <col min="8" max="8" width="13.19921875" style="197" customWidth="1"/>
    <col min="9" max="16384" width="9" style="198" customWidth="1"/>
  </cols>
  <sheetData>
    <row r="1" spans="1:12" s="150" customFormat="1" ht="15" customHeight="1">
      <c r="A1" s="150" t="s">
        <v>432</v>
      </c>
      <c r="C1" s="151"/>
      <c r="D1" s="151"/>
      <c r="E1" s="151"/>
      <c r="F1" s="151"/>
      <c r="I1" s="151"/>
      <c r="J1" s="151"/>
      <c r="K1" s="151"/>
      <c r="L1" s="151"/>
    </row>
    <row r="2" spans="1:8" s="195" customFormat="1" ht="22.5" customHeight="1">
      <c r="A2" s="573" t="s">
        <v>225</v>
      </c>
      <c r="B2" s="573"/>
      <c r="C2" s="573"/>
      <c r="D2" s="573"/>
      <c r="E2" s="573"/>
      <c r="F2" s="573"/>
      <c r="G2" s="573"/>
      <c r="H2" s="194"/>
    </row>
    <row r="3" spans="1:8" s="195" customFormat="1" ht="22.5" customHeight="1">
      <c r="A3" s="573" t="s">
        <v>431</v>
      </c>
      <c r="B3" s="573"/>
      <c r="C3" s="573"/>
      <c r="D3" s="573"/>
      <c r="E3" s="573"/>
      <c r="F3" s="573"/>
      <c r="G3" s="573"/>
      <c r="H3" s="194"/>
    </row>
    <row r="5" spans="1:8" s="195" customFormat="1" ht="24.75" customHeight="1">
      <c r="A5" s="574" t="s">
        <v>226</v>
      </c>
      <c r="B5" s="575" t="s">
        <v>227</v>
      </c>
      <c r="C5" s="575"/>
      <c r="D5" s="575"/>
      <c r="E5" s="575" t="s">
        <v>228</v>
      </c>
      <c r="F5" s="575"/>
      <c r="G5" s="575"/>
      <c r="H5" s="572" t="s">
        <v>229</v>
      </c>
    </row>
    <row r="6" spans="1:8" s="195" customFormat="1" ht="31.5">
      <c r="A6" s="574"/>
      <c r="B6" s="199" t="s">
        <v>230</v>
      </c>
      <c r="C6" s="199" t="s">
        <v>231</v>
      </c>
      <c r="D6" s="199" t="s">
        <v>232</v>
      </c>
      <c r="E6" s="199" t="s">
        <v>230</v>
      </c>
      <c r="F6" s="199" t="s">
        <v>231</v>
      </c>
      <c r="G6" s="199" t="s">
        <v>232</v>
      </c>
      <c r="H6" s="572"/>
    </row>
    <row r="7" spans="1:8" ht="30" customHeight="1">
      <c r="A7" s="200" t="s">
        <v>233</v>
      </c>
      <c r="B7" s="201"/>
      <c r="C7" s="202"/>
      <c r="D7" s="203"/>
      <c r="E7" s="203"/>
      <c r="F7" s="203"/>
      <c r="G7" s="203"/>
      <c r="H7" s="204"/>
    </row>
    <row r="8" spans="1:8" ht="30" customHeight="1">
      <c r="A8" s="205" t="s">
        <v>234</v>
      </c>
      <c r="B8" s="206"/>
      <c r="C8" s="206"/>
      <c r="D8" s="207"/>
      <c r="E8" s="207"/>
      <c r="F8" s="207"/>
      <c r="G8" s="207"/>
      <c r="H8" s="208"/>
    </row>
    <row r="9" spans="1:8" ht="30" customHeight="1">
      <c r="A9" s="205" t="s">
        <v>235</v>
      </c>
      <c r="B9" s="206"/>
      <c r="C9" s="206"/>
      <c r="D9" s="207"/>
      <c r="E9" s="207"/>
      <c r="F9" s="207"/>
      <c r="G9" s="207"/>
      <c r="H9" s="208"/>
    </row>
    <row r="10" spans="1:8" ht="30" customHeight="1">
      <c r="A10" s="205" t="s">
        <v>94</v>
      </c>
      <c r="B10" s="201"/>
      <c r="C10" s="206"/>
      <c r="D10" s="207"/>
      <c r="E10" s="207"/>
      <c r="F10" s="207"/>
      <c r="G10" s="207"/>
      <c r="H10" s="208"/>
    </row>
    <row r="11" spans="1:8" ht="30" customHeight="1">
      <c r="A11" s="205" t="s">
        <v>236</v>
      </c>
      <c r="B11" s="201" t="s">
        <v>237</v>
      </c>
      <c r="C11" s="209">
        <v>100</v>
      </c>
      <c r="D11" s="209">
        <v>0</v>
      </c>
      <c r="E11" s="210" t="s">
        <v>238</v>
      </c>
      <c r="F11" s="209" t="s">
        <v>239</v>
      </c>
      <c r="G11" s="209">
        <v>33</v>
      </c>
      <c r="H11" s="211">
        <v>33</v>
      </c>
    </row>
    <row r="12" spans="1:8" ht="30" customHeight="1">
      <c r="A12" s="212" t="s">
        <v>240</v>
      </c>
      <c r="B12" s="213"/>
      <c r="C12" s="214"/>
      <c r="D12" s="214"/>
      <c r="E12" s="214"/>
      <c r="F12" s="214"/>
      <c r="G12" s="214"/>
      <c r="H12" s="215"/>
    </row>
    <row r="13" spans="1:8" ht="33" customHeight="1">
      <c r="A13" s="216" t="s">
        <v>241</v>
      </c>
      <c r="B13" s="217"/>
      <c r="C13" s="218"/>
      <c r="D13" s="218">
        <v>0</v>
      </c>
      <c r="E13" s="218"/>
      <c r="F13" s="218"/>
      <c r="G13" s="218">
        <v>33</v>
      </c>
      <c r="H13" s="219">
        <v>33</v>
      </c>
    </row>
    <row r="14" spans="1:3" ht="15.75">
      <c r="A14" s="220"/>
      <c r="B14" s="221"/>
      <c r="C14" s="221"/>
    </row>
    <row r="15" spans="1:3" ht="15.75">
      <c r="A15" s="220"/>
      <c r="B15" s="221"/>
      <c r="C15" s="221"/>
    </row>
    <row r="16" spans="1:3" ht="15.75">
      <c r="A16" s="220"/>
      <c r="B16" s="221"/>
      <c r="C16" s="221"/>
    </row>
    <row r="17" spans="1:3" ht="15.75">
      <c r="A17" s="220"/>
      <c r="C17" s="221"/>
    </row>
    <row r="18" spans="1:3" ht="15.75">
      <c r="A18" s="220"/>
      <c r="C18" s="221"/>
    </row>
    <row r="19" spans="1:3" ht="15.75">
      <c r="A19" s="220"/>
      <c r="C19" s="221"/>
    </row>
    <row r="20" spans="1:3" ht="15.75">
      <c r="A20" s="220"/>
      <c r="C20" s="221"/>
    </row>
    <row r="21" ht="15.75">
      <c r="C21" s="221"/>
    </row>
    <row r="22" ht="15.75">
      <c r="C22" s="221"/>
    </row>
    <row r="23" ht="15.75">
      <c r="C23" s="221"/>
    </row>
    <row r="24" ht="15.75">
      <c r="C24" s="221"/>
    </row>
    <row r="25" ht="15.75">
      <c r="C25" s="221"/>
    </row>
    <row r="26" ht="15.75">
      <c r="C26" s="221"/>
    </row>
    <row r="27" ht="15.75">
      <c r="C27" s="221"/>
    </row>
    <row r="28" ht="15.75">
      <c r="C28" s="221"/>
    </row>
    <row r="29" ht="15.75">
      <c r="C29" s="221"/>
    </row>
    <row r="30" ht="15.75">
      <c r="C30" s="221"/>
    </row>
    <row r="31" ht="15.75">
      <c r="C31" s="221"/>
    </row>
    <row r="32" ht="15.75">
      <c r="C32" s="221"/>
    </row>
    <row r="33" ht="15.75">
      <c r="C33" s="221"/>
    </row>
    <row r="34" ht="15.75">
      <c r="C34" s="221"/>
    </row>
    <row r="35" ht="15.75">
      <c r="C35" s="221"/>
    </row>
    <row r="36" ht="15.75">
      <c r="C36" s="221"/>
    </row>
    <row r="37" ht="15.75">
      <c r="C37" s="221"/>
    </row>
    <row r="38" ht="15.75">
      <c r="C38" s="221"/>
    </row>
    <row r="39" ht="15.75">
      <c r="C39" s="221"/>
    </row>
    <row r="40" ht="15.75">
      <c r="C40" s="221"/>
    </row>
    <row r="41" ht="15.75">
      <c r="C41" s="221"/>
    </row>
    <row r="42" ht="15.75">
      <c r="C42" s="221"/>
    </row>
    <row r="43" ht="15.75">
      <c r="C43" s="221"/>
    </row>
    <row r="44" ht="15.75">
      <c r="C44" s="221"/>
    </row>
    <row r="45" ht="15.75">
      <c r="C45" s="221"/>
    </row>
    <row r="46" ht="15.75">
      <c r="C46" s="221"/>
    </row>
    <row r="47" ht="15.75">
      <c r="C47" s="221"/>
    </row>
    <row r="48" ht="15.75">
      <c r="C48" s="221"/>
    </row>
    <row r="49" ht="15.75">
      <c r="C49" s="221"/>
    </row>
    <row r="50" ht="15.75">
      <c r="C50" s="221"/>
    </row>
    <row r="51" ht="15.75">
      <c r="C51" s="221"/>
    </row>
    <row r="52" ht="15.75">
      <c r="C52" s="221"/>
    </row>
    <row r="53" ht="15.75">
      <c r="C53" s="221"/>
    </row>
    <row r="54" ht="15.75">
      <c r="C54" s="221"/>
    </row>
    <row r="55" ht="15.75">
      <c r="C55" s="221"/>
    </row>
    <row r="56" ht="15.75">
      <c r="C56" s="221"/>
    </row>
    <row r="57" ht="15.75">
      <c r="C57" s="221"/>
    </row>
    <row r="58" ht="15.75">
      <c r="C58" s="221"/>
    </row>
    <row r="59" ht="15.75">
      <c r="C59" s="221"/>
    </row>
    <row r="60" ht="15.75">
      <c r="C60" s="221"/>
    </row>
    <row r="61" ht="15.75">
      <c r="C61" s="221"/>
    </row>
    <row r="62" ht="15.75">
      <c r="C62" s="221"/>
    </row>
    <row r="63" ht="15.75">
      <c r="C63" s="221"/>
    </row>
    <row r="64" ht="15.75">
      <c r="C64" s="221"/>
    </row>
    <row r="65" ht="15.75">
      <c r="C65" s="221"/>
    </row>
    <row r="66" ht="15.75">
      <c r="C66" s="221"/>
    </row>
    <row r="67" ht="15.75">
      <c r="C67" s="221"/>
    </row>
    <row r="68" ht="15.75">
      <c r="C68" s="221"/>
    </row>
    <row r="69" ht="15.75">
      <c r="C69" s="221"/>
    </row>
    <row r="70" ht="15.75">
      <c r="C70" s="221"/>
    </row>
    <row r="71" ht="15.75">
      <c r="C71" s="221"/>
    </row>
    <row r="72" ht="15.75">
      <c r="C72" s="221"/>
    </row>
    <row r="73" ht="15.75">
      <c r="C73" s="221"/>
    </row>
    <row r="74" ht="15.75">
      <c r="C74" s="221"/>
    </row>
    <row r="75" ht="15.75">
      <c r="C75" s="221"/>
    </row>
    <row r="76" ht="15.75">
      <c r="C76" s="221"/>
    </row>
  </sheetData>
  <sheetProtection selectLockedCells="1" selectUnlockedCells="1"/>
  <mergeCells count="6">
    <mergeCell ref="H5:H6"/>
    <mergeCell ref="A2:G2"/>
    <mergeCell ref="A3:G3"/>
    <mergeCell ref="A5:A6"/>
    <mergeCell ref="B5:D5"/>
    <mergeCell ref="E5:G5"/>
  </mergeCells>
  <printOptions horizontalCentered="1"/>
  <pageMargins left="0.5118055555555555" right="0.7875" top="0.9597222222222223" bottom="0.9840277777777777" header="0.5118055555555555" footer="0.5118055555555555"/>
  <pageSetup horizontalDpi="300" verticalDpi="300" orientation="landscape" paperSize="9" scale="85" r:id="rId1"/>
  <headerFooter alignWithMargins="0">
    <oddFooter>&amp;L&amp;10&amp;F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51"/>
  <sheetViews>
    <sheetView view="pageBreakPreview" zoomScale="60" zoomScaleNormal="60" zoomScalePageLayoutView="0" workbookViewId="0" topLeftCell="A16">
      <selection activeCell="A3" sqref="A3:G3"/>
    </sheetView>
  </sheetViews>
  <sheetFormatPr defaultColWidth="8.796875" defaultRowHeight="15"/>
  <cols>
    <col min="1" max="1" width="6.69921875" style="150" customWidth="1"/>
    <col min="2" max="2" width="66.09765625" style="150" customWidth="1"/>
    <col min="3" max="3" width="18.5" style="151" customWidth="1"/>
    <col min="4" max="4" width="14.3984375" style="151" customWidth="1"/>
    <col min="5" max="5" width="6.69921875" style="150" customWidth="1"/>
    <col min="6" max="6" width="65.59765625" style="150" customWidth="1"/>
    <col min="7" max="7" width="15.19921875" style="151" customWidth="1"/>
    <col min="8" max="8" width="19.19921875" style="151" customWidth="1"/>
    <col min="9" max="16384" width="9" style="150" customWidth="1"/>
  </cols>
  <sheetData>
    <row r="1" spans="1:12" s="578" customFormat="1" ht="60.75" customHeight="1">
      <c r="A1" s="576" t="s">
        <v>433</v>
      </c>
      <c r="B1" s="576"/>
      <c r="C1" s="576"/>
      <c r="D1" s="576"/>
      <c r="E1" s="576"/>
      <c r="F1" s="576"/>
      <c r="G1" s="576"/>
      <c r="H1" s="576"/>
      <c r="I1" s="577"/>
      <c r="J1" s="577"/>
      <c r="K1" s="577"/>
      <c r="L1" s="577"/>
    </row>
    <row r="2" spans="1:8" s="593" customFormat="1" ht="60.75" customHeight="1">
      <c r="A2" s="595" t="s">
        <v>253</v>
      </c>
      <c r="B2" s="594"/>
      <c r="C2" s="594"/>
      <c r="D2" s="594"/>
      <c r="E2" s="594"/>
      <c r="F2" s="594"/>
      <c r="G2" s="594"/>
      <c r="H2" s="594"/>
    </row>
    <row r="3" spans="1:8" s="152" customFormat="1" ht="22.5" customHeight="1">
      <c r="A3" s="497" t="s">
        <v>436</v>
      </c>
      <c r="B3" s="497"/>
      <c r="C3" s="497"/>
      <c r="D3" s="497"/>
      <c r="E3" s="497"/>
      <c r="F3" s="497"/>
      <c r="G3" s="497"/>
      <c r="H3" s="490"/>
    </row>
    <row r="4" spans="1:5" ht="24.75" customHeight="1" thickBot="1">
      <c r="A4" s="153"/>
      <c r="B4" s="153"/>
      <c r="C4" s="154"/>
      <c r="D4" s="154"/>
      <c r="E4" s="156"/>
    </row>
    <row r="5" spans="1:10" ht="28.5" customHeight="1" thickBot="1" thickTop="1">
      <c r="A5" s="498" t="s">
        <v>0</v>
      </c>
      <c r="B5" s="157"/>
      <c r="C5" s="158" t="s">
        <v>1</v>
      </c>
      <c r="D5" s="158" t="s">
        <v>1</v>
      </c>
      <c r="E5" s="498" t="s">
        <v>0</v>
      </c>
      <c r="F5" s="157"/>
      <c r="G5" s="159" t="s">
        <v>1</v>
      </c>
      <c r="H5" s="158" t="s">
        <v>1</v>
      </c>
      <c r="I5" s="160"/>
      <c r="J5" s="161"/>
    </row>
    <row r="6" spans="1:9" ht="28.5" customHeight="1" thickTop="1">
      <c r="A6" s="498"/>
      <c r="B6" s="162" t="s">
        <v>2</v>
      </c>
      <c r="C6" s="163" t="s">
        <v>3</v>
      </c>
      <c r="D6" s="163" t="s">
        <v>434</v>
      </c>
      <c r="E6" s="498"/>
      <c r="F6" s="162" t="s">
        <v>4</v>
      </c>
      <c r="G6" s="164" t="s">
        <v>3</v>
      </c>
      <c r="H6" s="164" t="s">
        <v>434</v>
      </c>
      <c r="I6" s="160"/>
    </row>
    <row r="7" spans="1:9" s="16" customFormat="1" ht="13.5" customHeight="1" thickBot="1">
      <c r="A7" s="165">
        <v>1</v>
      </c>
      <c r="B7" s="166">
        <v>2</v>
      </c>
      <c r="C7" s="167">
        <v>4</v>
      </c>
      <c r="D7" s="167"/>
      <c r="E7" s="165">
        <v>1</v>
      </c>
      <c r="F7" s="166">
        <v>2</v>
      </c>
      <c r="G7" s="168">
        <v>4</v>
      </c>
      <c r="H7" s="168"/>
      <c r="I7" s="4"/>
    </row>
    <row r="8" spans="1:8" s="4" customFormat="1" ht="33.75" customHeight="1" thickTop="1">
      <c r="A8" s="169">
        <v>1</v>
      </c>
      <c r="B8" s="170" t="s">
        <v>5</v>
      </c>
      <c r="C8" s="171">
        <v>26473</v>
      </c>
      <c r="D8" s="171">
        <v>26473</v>
      </c>
      <c r="E8" s="172">
        <v>1</v>
      </c>
      <c r="F8" s="3" t="s">
        <v>6</v>
      </c>
      <c r="G8" s="173">
        <v>54699</v>
      </c>
      <c r="H8" s="173">
        <v>62386</v>
      </c>
    </row>
    <row r="9" spans="1:8" s="4" customFormat="1" ht="33.75" customHeight="1" thickBot="1">
      <c r="A9" s="25">
        <v>2</v>
      </c>
      <c r="B9" s="3" t="s">
        <v>7</v>
      </c>
      <c r="C9" s="579">
        <v>6503</v>
      </c>
      <c r="D9" s="7">
        <v>6503</v>
      </c>
      <c r="E9" s="2">
        <v>2</v>
      </c>
      <c r="F9" s="3" t="s">
        <v>8</v>
      </c>
      <c r="G9" s="10">
        <v>11361</v>
      </c>
      <c r="H9" s="10">
        <v>13436</v>
      </c>
    </row>
    <row r="10" spans="1:8" s="4" customFormat="1" ht="33.75" customHeight="1" thickBot="1">
      <c r="A10" s="174">
        <v>3</v>
      </c>
      <c r="B10" s="175" t="s">
        <v>245</v>
      </c>
      <c r="C10" s="580">
        <v>93987</v>
      </c>
      <c r="D10" s="176">
        <v>159245</v>
      </c>
      <c r="E10" s="177">
        <v>3</v>
      </c>
      <c r="F10" s="3" t="s">
        <v>10</v>
      </c>
      <c r="G10" s="581">
        <v>36405</v>
      </c>
      <c r="H10" s="178">
        <v>36568</v>
      </c>
    </row>
    <row r="11" spans="1:8" s="4" customFormat="1" ht="33.75" customHeight="1">
      <c r="A11" s="25">
        <v>4</v>
      </c>
      <c r="B11" s="6" t="s">
        <v>435</v>
      </c>
      <c r="C11" s="7">
        <v>0</v>
      </c>
      <c r="D11" s="7">
        <v>0</v>
      </c>
      <c r="E11" s="2">
        <v>4</v>
      </c>
      <c r="F11" s="3" t="s">
        <v>12</v>
      </c>
      <c r="G11" s="10">
        <v>18043</v>
      </c>
      <c r="H11" s="10">
        <v>28428</v>
      </c>
    </row>
    <row r="12" spans="1:8" s="4" customFormat="1" ht="33.75" customHeight="1">
      <c r="A12" s="5">
        <v>5</v>
      </c>
      <c r="B12" s="6" t="s">
        <v>435</v>
      </c>
      <c r="C12" s="7">
        <v>74640</v>
      </c>
      <c r="D12" s="7">
        <v>78726</v>
      </c>
      <c r="E12" s="8">
        <v>5</v>
      </c>
      <c r="F12" s="6" t="s">
        <v>14</v>
      </c>
      <c r="G12" s="10">
        <v>46713</v>
      </c>
      <c r="H12" s="10">
        <v>46713</v>
      </c>
    </row>
    <row r="13" spans="1:8" s="16" customFormat="1" ht="33.75" customHeight="1" thickBot="1">
      <c r="A13" s="11" t="s">
        <v>15</v>
      </c>
      <c r="B13" s="12" t="s">
        <v>16</v>
      </c>
      <c r="C13" s="13">
        <f>SUM(C8:C12)</f>
        <v>201603</v>
      </c>
      <c r="D13" s="13">
        <f>SUM(D8:D12)</f>
        <v>270947</v>
      </c>
      <c r="E13" s="14">
        <v>6</v>
      </c>
      <c r="F13" s="15" t="s">
        <v>244</v>
      </c>
      <c r="G13" s="582">
        <v>19106</v>
      </c>
      <c r="H13" s="582">
        <v>19106</v>
      </c>
    </row>
    <row r="14" spans="1:8" s="16" customFormat="1" ht="33.75" customHeight="1" thickBot="1">
      <c r="A14" s="17" t="s">
        <v>18</v>
      </c>
      <c r="B14" s="18" t="s">
        <v>242</v>
      </c>
      <c r="C14" s="19">
        <v>0</v>
      </c>
      <c r="D14" s="19">
        <v>0</v>
      </c>
      <c r="E14" s="20" t="s">
        <v>15</v>
      </c>
      <c r="F14" s="18" t="s">
        <v>19</v>
      </c>
      <c r="G14" s="21">
        <f>SUM(G8:G13)</f>
        <v>186327</v>
      </c>
      <c r="H14" s="21">
        <f>SUM(H8:H13)</f>
        <v>206637</v>
      </c>
    </row>
    <row r="15" spans="1:8" s="16" customFormat="1" ht="33.75" customHeight="1" thickBot="1">
      <c r="A15" s="17" t="s">
        <v>20</v>
      </c>
      <c r="B15" s="18" t="s">
        <v>21</v>
      </c>
      <c r="C15" s="22">
        <v>0</v>
      </c>
      <c r="D15" s="22">
        <v>0</v>
      </c>
      <c r="E15" s="23">
        <v>1</v>
      </c>
      <c r="F15" s="3" t="s">
        <v>22</v>
      </c>
      <c r="G15" s="24">
        <v>9999</v>
      </c>
      <c r="H15" s="24">
        <v>9999</v>
      </c>
    </row>
    <row r="16" spans="1:8" s="16" customFormat="1" ht="33.75" customHeight="1">
      <c r="A16" s="25">
        <v>1</v>
      </c>
      <c r="B16" s="3" t="s">
        <v>23</v>
      </c>
      <c r="C16" s="7"/>
      <c r="D16" s="7"/>
      <c r="E16" s="23">
        <v>2</v>
      </c>
      <c r="F16" s="3" t="s">
        <v>24</v>
      </c>
      <c r="G16" s="10">
        <v>8909</v>
      </c>
      <c r="H16" s="10">
        <v>8909</v>
      </c>
    </row>
    <row r="17" spans="1:8" s="16" customFormat="1" ht="33.75" customHeight="1" thickBot="1">
      <c r="A17" s="25">
        <v>2</v>
      </c>
      <c r="B17" s="3" t="s">
        <v>25</v>
      </c>
      <c r="C17" s="7"/>
      <c r="D17" s="7"/>
      <c r="E17" s="8">
        <v>3</v>
      </c>
      <c r="F17" s="6" t="s">
        <v>249</v>
      </c>
      <c r="G17" s="26">
        <v>0</v>
      </c>
      <c r="H17" s="26">
        <v>0</v>
      </c>
    </row>
    <row r="18" spans="1:8" s="16" customFormat="1" ht="33.75" customHeight="1" thickBot="1">
      <c r="A18" s="11" t="s">
        <v>27</v>
      </c>
      <c r="B18" s="12" t="s">
        <v>28</v>
      </c>
      <c r="C18" s="13">
        <f>SUM(C16:C17)</f>
        <v>0</v>
      </c>
      <c r="D18" s="13">
        <f>SUM(D16:D17)</f>
        <v>0</v>
      </c>
      <c r="E18" s="20" t="s">
        <v>18</v>
      </c>
      <c r="F18" s="18" t="s">
        <v>29</v>
      </c>
      <c r="G18" s="27">
        <f>SUM(G15:G17)</f>
        <v>18908</v>
      </c>
      <c r="H18" s="27">
        <f>SUM(H15:H17)</f>
        <v>18908</v>
      </c>
    </row>
    <row r="19" spans="1:8" s="16" customFormat="1" ht="33.75" customHeight="1" thickBot="1">
      <c r="A19" s="179"/>
      <c r="B19" s="180"/>
      <c r="C19" s="181"/>
      <c r="D19" s="181"/>
      <c r="E19" s="28" t="s">
        <v>20</v>
      </c>
      <c r="F19" s="29" t="s">
        <v>30</v>
      </c>
      <c r="G19" s="27"/>
      <c r="H19" s="27"/>
    </row>
    <row r="20" spans="1:8" s="16" customFormat="1" ht="33.75" customHeight="1">
      <c r="A20" s="182"/>
      <c r="B20" s="183"/>
      <c r="C20" s="184"/>
      <c r="D20" s="184"/>
      <c r="E20" s="31">
        <v>1</v>
      </c>
      <c r="F20" s="32" t="s">
        <v>31</v>
      </c>
      <c r="G20" s="185">
        <v>48726</v>
      </c>
      <c r="H20" s="185">
        <v>97760</v>
      </c>
    </row>
    <row r="21" spans="1:8" s="16" customFormat="1" ht="33.75" customHeight="1">
      <c r="A21" s="182"/>
      <c r="B21" s="183"/>
      <c r="C21" s="184"/>
      <c r="D21" s="184"/>
      <c r="E21" s="499">
        <v>2</v>
      </c>
      <c r="F21" s="6" t="s">
        <v>32</v>
      </c>
      <c r="G21" s="186"/>
      <c r="H21" s="186"/>
    </row>
    <row r="22" spans="1:8" s="16" customFormat="1" ht="33.75" customHeight="1">
      <c r="A22" s="182"/>
      <c r="B22" s="183"/>
      <c r="C22" s="184"/>
      <c r="D22" s="184"/>
      <c r="E22" s="499"/>
      <c r="F22" s="33" t="s">
        <v>33</v>
      </c>
      <c r="G22" s="187"/>
      <c r="H22" s="187"/>
    </row>
    <row r="23" spans="1:8" s="16" customFormat="1" ht="33.75" customHeight="1">
      <c r="A23" s="182"/>
      <c r="B23" s="183"/>
      <c r="C23" s="184"/>
      <c r="D23" s="184"/>
      <c r="E23" s="8">
        <v>3</v>
      </c>
      <c r="F23" s="6" t="s">
        <v>34</v>
      </c>
      <c r="G23" s="186"/>
      <c r="H23" s="186"/>
    </row>
    <row r="24" spans="1:8" s="16" customFormat="1" ht="33.75" customHeight="1" thickBot="1">
      <c r="A24" s="188"/>
      <c r="B24" s="189"/>
      <c r="C24" s="190"/>
      <c r="D24" s="190"/>
      <c r="E24" s="8">
        <v>4</v>
      </c>
      <c r="F24" s="6" t="s">
        <v>35</v>
      </c>
      <c r="G24" s="186"/>
      <c r="H24" s="186"/>
    </row>
    <row r="25" spans="1:8" s="16" customFormat="1" ht="33.75" customHeight="1" thickBot="1">
      <c r="A25" s="34" t="s">
        <v>36</v>
      </c>
      <c r="B25" s="35" t="s">
        <v>37</v>
      </c>
      <c r="C25" s="36">
        <f>SUM(C13+C14+C15+C18)</f>
        <v>201603</v>
      </c>
      <c r="D25" s="36">
        <f>SUM(D13+D14+D15+D18)</f>
        <v>270947</v>
      </c>
      <c r="E25" s="37" t="s">
        <v>27</v>
      </c>
      <c r="F25" s="35" t="s">
        <v>38</v>
      </c>
      <c r="G25" s="38">
        <f>SUM(G14+G18+G20+G21+G22+G23+G24)</f>
        <v>253961</v>
      </c>
      <c r="H25" s="38">
        <f>SUM(H14+H18+H20+H21+H22+H23+H24)</f>
        <v>323305</v>
      </c>
    </row>
    <row r="26" spans="1:8" s="16" customFormat="1" ht="33.75" customHeight="1" thickBot="1" thickTop="1">
      <c r="A26" s="39" t="s">
        <v>39</v>
      </c>
      <c r="B26" s="40" t="s">
        <v>40</v>
      </c>
      <c r="C26" s="41"/>
      <c r="D26" s="41"/>
      <c r="E26" s="42" t="s">
        <v>36</v>
      </c>
      <c r="F26" s="43" t="s">
        <v>41</v>
      </c>
      <c r="G26" s="44"/>
      <c r="H26" s="583"/>
    </row>
    <row r="27" spans="1:8" s="16" customFormat="1" ht="1.5" customHeight="1" thickBot="1" thickTop="1">
      <c r="A27" s="493" t="s">
        <v>42</v>
      </c>
      <c r="B27" s="493"/>
      <c r="C27" s="493"/>
      <c r="D27" s="493"/>
      <c r="E27" s="493"/>
      <c r="F27" s="493"/>
      <c r="G27" s="493"/>
      <c r="H27" s="493"/>
    </row>
    <row r="28" spans="1:8" s="16" customFormat="1" ht="33.75" customHeight="1" thickBot="1">
      <c r="A28" s="494">
        <v>1</v>
      </c>
      <c r="B28" s="46" t="s">
        <v>43</v>
      </c>
      <c r="C28" s="47">
        <v>33450</v>
      </c>
      <c r="D28" s="47">
        <v>33450</v>
      </c>
      <c r="E28" s="495"/>
      <c r="F28" s="495"/>
      <c r="G28" s="495"/>
      <c r="H28" s="495"/>
    </row>
    <row r="29" spans="1:8" s="16" customFormat="1" ht="33.75" customHeight="1" thickBot="1">
      <c r="A29" s="494"/>
      <c r="B29" s="48" t="s">
        <v>44</v>
      </c>
      <c r="C29" s="49"/>
      <c r="D29" s="49"/>
      <c r="E29" s="495"/>
      <c r="F29" s="495"/>
      <c r="G29" s="495"/>
      <c r="H29" s="495"/>
    </row>
    <row r="30" spans="1:8" s="16" customFormat="1" ht="33.75" customHeight="1" thickBot="1">
      <c r="A30" s="50">
        <v>2</v>
      </c>
      <c r="B30" s="51" t="s">
        <v>45</v>
      </c>
      <c r="C30" s="52">
        <v>18908</v>
      </c>
      <c r="D30" s="52">
        <v>18908</v>
      </c>
      <c r="E30" s="495"/>
      <c r="F30" s="495"/>
      <c r="G30" s="495"/>
      <c r="H30" s="495"/>
    </row>
    <row r="31" spans="1:8" s="16" customFormat="1" ht="33.75" customHeight="1" thickBot="1">
      <c r="A31" s="53" t="s">
        <v>46</v>
      </c>
      <c r="B31" s="54" t="s">
        <v>47</v>
      </c>
      <c r="C31" s="55">
        <f>SUM(C28:C30)</f>
        <v>52358</v>
      </c>
      <c r="D31" s="55">
        <f>SUM(D28:D30)</f>
        <v>52358</v>
      </c>
      <c r="E31" s="495"/>
      <c r="F31" s="495"/>
      <c r="G31" s="495"/>
      <c r="H31" s="495"/>
    </row>
    <row r="32" spans="1:8" s="16" customFormat="1" ht="33.75" customHeight="1" thickBot="1">
      <c r="A32" s="496" t="s">
        <v>48</v>
      </c>
      <c r="B32" s="496"/>
      <c r="C32" s="496"/>
      <c r="D32" s="584"/>
      <c r="E32" s="496"/>
      <c r="F32" s="496"/>
      <c r="G32" s="496"/>
      <c r="H32" s="496"/>
    </row>
    <row r="33" spans="1:8" s="16" customFormat="1" ht="33.75" customHeight="1" thickBot="1">
      <c r="A33" s="45">
        <v>1</v>
      </c>
      <c r="B33" s="46" t="s">
        <v>49</v>
      </c>
      <c r="C33" s="585"/>
      <c r="D33" s="476"/>
      <c r="E33" s="492"/>
      <c r="F33" s="492"/>
      <c r="G33" s="492"/>
      <c r="H33" s="492"/>
    </row>
    <row r="34" spans="1:8" s="16" customFormat="1" ht="33.75" customHeight="1" thickBot="1" thickTop="1">
      <c r="A34" s="5">
        <v>2</v>
      </c>
      <c r="B34" s="56" t="s">
        <v>50</v>
      </c>
      <c r="C34" s="586"/>
      <c r="D34" s="476"/>
      <c r="E34" s="492"/>
      <c r="F34" s="492"/>
      <c r="G34" s="492"/>
      <c r="H34" s="492"/>
    </row>
    <row r="35" spans="1:8" s="16" customFormat="1" ht="33.75" customHeight="1" thickBot="1" thickTop="1">
      <c r="A35" s="57">
        <v>3</v>
      </c>
      <c r="B35" s="58" t="s">
        <v>51</v>
      </c>
      <c r="C35" s="587"/>
      <c r="D35" s="476"/>
      <c r="E35" s="492"/>
      <c r="F35" s="492"/>
      <c r="G35" s="492"/>
      <c r="H35" s="492"/>
    </row>
    <row r="36" spans="1:8" s="16" customFormat="1" ht="33.75" customHeight="1" thickBot="1">
      <c r="A36" s="53" t="s">
        <v>52</v>
      </c>
      <c r="B36" s="588" t="s">
        <v>53</v>
      </c>
      <c r="C36" s="589">
        <f>SUM(C33:C35)</f>
        <v>0</v>
      </c>
      <c r="D36" s="589">
        <f>SUM(D33:D35)</f>
        <v>0</v>
      </c>
      <c r="E36" s="590"/>
      <c r="F36" s="492"/>
      <c r="G36" s="492"/>
      <c r="H36" s="503"/>
    </row>
    <row r="37" spans="1:8" s="16" customFormat="1" ht="52.5" customHeight="1" thickBot="1" thickTop="1">
      <c r="A37" s="39" t="s">
        <v>54</v>
      </c>
      <c r="B37" s="591" t="s">
        <v>55</v>
      </c>
      <c r="C37" s="589">
        <f>SUM(C25+C31+C36)</f>
        <v>253961</v>
      </c>
      <c r="D37" s="589">
        <f>SUM(D25+D31+D36)</f>
        <v>323305</v>
      </c>
      <c r="E37" s="592" t="s">
        <v>39</v>
      </c>
      <c r="F37" s="43" t="s">
        <v>56</v>
      </c>
      <c r="G37" s="62">
        <f>SUM(G19+G25)</f>
        <v>253961</v>
      </c>
      <c r="H37" s="62">
        <f>SUM(H19+H25)</f>
        <v>323305</v>
      </c>
    </row>
    <row r="38" spans="1:8" s="16" customFormat="1" ht="27.75" customHeight="1" thickTop="1">
      <c r="A38" s="191"/>
      <c r="B38" s="150"/>
      <c r="C38" s="192"/>
      <c r="D38" s="192"/>
      <c r="E38" s="150"/>
      <c r="F38" s="150"/>
      <c r="G38" s="192"/>
      <c r="H38" s="192"/>
    </row>
    <row r="39" spans="1:8" s="16" customFormat="1" ht="31.5" customHeight="1">
      <c r="A39" s="191"/>
      <c r="B39" s="150"/>
      <c r="C39" s="192"/>
      <c r="D39" s="192"/>
      <c r="E39" s="150"/>
      <c r="F39" s="150"/>
      <c r="G39" s="151"/>
      <c r="H39" s="151"/>
    </row>
    <row r="40" spans="1:8" s="16" customFormat="1" ht="31.5" customHeight="1">
      <c r="A40" s="191"/>
      <c r="B40" s="150"/>
      <c r="C40" s="151"/>
      <c r="D40" s="151"/>
      <c r="E40" s="150"/>
      <c r="F40" s="150"/>
      <c r="G40" s="151"/>
      <c r="H40" s="151"/>
    </row>
    <row r="41" spans="1:8" s="16" customFormat="1" ht="31.5" customHeight="1">
      <c r="A41" s="191"/>
      <c r="B41" s="150"/>
      <c r="C41" s="151"/>
      <c r="D41" s="151"/>
      <c r="E41" s="150"/>
      <c r="F41" s="150"/>
      <c r="G41" s="151"/>
      <c r="H41" s="151"/>
    </row>
    <row r="42" spans="1:8" s="16" customFormat="1" ht="31.5" customHeight="1">
      <c r="A42" s="191"/>
      <c r="B42" s="150"/>
      <c r="C42" s="151"/>
      <c r="D42" s="151"/>
      <c r="E42" s="150"/>
      <c r="F42" s="150"/>
      <c r="G42" s="151"/>
      <c r="H42" s="151"/>
    </row>
    <row r="43" spans="1:8" s="193" customFormat="1" ht="31.5" customHeight="1">
      <c r="A43" s="191"/>
      <c r="B43" s="150"/>
      <c r="C43" s="151"/>
      <c r="D43" s="151"/>
      <c r="E43" s="150"/>
      <c r="F43" s="150"/>
      <c r="G43" s="151"/>
      <c r="H43" s="151"/>
    </row>
    <row r="44" spans="1:8" s="16" customFormat="1" ht="31.5" customHeight="1">
      <c r="A44" s="191"/>
      <c r="B44" s="150"/>
      <c r="C44" s="151"/>
      <c r="D44" s="151"/>
      <c r="E44" s="150"/>
      <c r="F44" s="150"/>
      <c r="G44" s="151"/>
      <c r="H44" s="151"/>
    </row>
    <row r="45" spans="1:8" s="16" customFormat="1" ht="31.5" customHeight="1">
      <c r="A45" s="191"/>
      <c r="B45" s="150"/>
      <c r="C45" s="151"/>
      <c r="D45" s="151"/>
      <c r="E45" s="150"/>
      <c r="F45" s="150"/>
      <c r="G45" s="151"/>
      <c r="H45" s="151"/>
    </row>
    <row r="46" spans="1:8" s="16" customFormat="1" ht="31.5" customHeight="1">
      <c r="A46" s="191"/>
      <c r="B46" s="150"/>
      <c r="C46" s="151"/>
      <c r="D46" s="151"/>
      <c r="E46" s="150"/>
      <c r="F46" s="150"/>
      <c r="G46" s="151"/>
      <c r="H46" s="151"/>
    </row>
    <row r="47" spans="1:8" s="193" customFormat="1" ht="31.5" customHeight="1">
      <c r="A47" s="191"/>
      <c r="B47" s="150"/>
      <c r="C47" s="151"/>
      <c r="D47" s="151"/>
      <c r="E47" s="150"/>
      <c r="F47" s="150"/>
      <c r="G47" s="151"/>
      <c r="H47" s="151"/>
    </row>
    <row r="48" spans="1:8" s="16" customFormat="1" ht="45.75" customHeight="1">
      <c r="A48" s="191"/>
      <c r="B48" s="150"/>
      <c r="C48" s="151"/>
      <c r="D48" s="151"/>
      <c r="E48" s="150"/>
      <c r="F48" s="150"/>
      <c r="G48" s="151"/>
      <c r="H48" s="151"/>
    </row>
    <row r="49" spans="1:8" s="16" customFormat="1" ht="31.5" customHeight="1">
      <c r="A49" s="191"/>
      <c r="B49" s="150"/>
      <c r="C49" s="151"/>
      <c r="D49" s="151"/>
      <c r="E49" s="150"/>
      <c r="F49" s="150"/>
      <c r="G49" s="151"/>
      <c r="H49" s="151"/>
    </row>
    <row r="50" spans="1:8" s="16" customFormat="1" ht="45.75" customHeight="1">
      <c r="A50" s="191"/>
      <c r="B50" s="150"/>
      <c r="C50" s="151"/>
      <c r="D50" s="151"/>
      <c r="E50" s="150"/>
      <c r="F50" s="150"/>
      <c r="G50" s="151"/>
      <c r="H50" s="151"/>
    </row>
    <row r="51" spans="1:8" s="193" customFormat="1" ht="29.25" customHeight="1">
      <c r="A51" s="150"/>
      <c r="B51" s="150"/>
      <c r="C51" s="151"/>
      <c r="D51" s="151"/>
      <c r="E51" s="150"/>
      <c r="F51" s="150"/>
      <c r="G51" s="151"/>
      <c r="H51" s="151"/>
    </row>
  </sheetData>
  <sheetProtection selectLockedCells="1" selectUnlockedCells="1"/>
  <mergeCells count="11">
    <mergeCell ref="A28:A29"/>
    <mergeCell ref="E28:H31"/>
    <mergeCell ref="A32:H32"/>
    <mergeCell ref="E33:H36"/>
    <mergeCell ref="A2:H2"/>
    <mergeCell ref="A1:H1"/>
    <mergeCell ref="A3:G3"/>
    <mergeCell ref="A5:A6"/>
    <mergeCell ref="E5:E6"/>
    <mergeCell ref="E21:E22"/>
    <mergeCell ref="A27:H27"/>
  </mergeCells>
  <printOptions horizontalCentered="1"/>
  <pageMargins left="0.31527777777777777" right="0.39375" top="0.4722222222222222" bottom="0.4722222222222222" header="0.5118055555555555" footer="0.27569444444444446"/>
  <pageSetup horizontalDpi="600" verticalDpi="600" orientation="landscape" paperSize="9" scale="45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tabSelected="1" view="pageBreakPreview" zoomScale="60" zoomScaleNormal="75" zoomScalePageLayoutView="0" workbookViewId="0" topLeftCell="A1">
      <selection activeCell="B3" sqref="B3:H3"/>
    </sheetView>
  </sheetViews>
  <sheetFormatPr defaultColWidth="8.796875" defaultRowHeight="15"/>
  <cols>
    <col min="1" max="1" width="6.69921875" style="150" customWidth="1"/>
    <col min="2" max="2" width="54" style="150" customWidth="1"/>
    <col min="3" max="4" width="17.59765625" style="151" customWidth="1"/>
    <col min="5" max="5" width="9.19921875" style="150" customWidth="1"/>
    <col min="6" max="6" width="53.69921875" style="150" customWidth="1"/>
    <col min="7" max="7" width="17.69921875" style="151" customWidth="1"/>
    <col min="8" max="8" width="17.19921875" style="151" customWidth="1"/>
    <col min="9" max="16384" width="9" style="150" customWidth="1"/>
  </cols>
  <sheetData>
    <row r="1" spans="1:12" s="578" customFormat="1" ht="60.75" customHeight="1">
      <c r="A1" s="576" t="s">
        <v>437</v>
      </c>
      <c r="B1" s="576"/>
      <c r="C1" s="576"/>
      <c r="D1" s="576"/>
      <c r="E1" s="576"/>
      <c r="F1" s="576"/>
      <c r="G1" s="576"/>
      <c r="H1" s="576"/>
      <c r="I1" s="577"/>
      <c r="J1" s="577"/>
      <c r="K1" s="577"/>
      <c r="L1" s="577"/>
    </row>
    <row r="2" spans="1:8" ht="22.5" customHeight="1">
      <c r="A2" s="596" t="s">
        <v>254</v>
      </c>
      <c r="B2" s="596"/>
      <c r="C2" s="596"/>
      <c r="D2" s="596"/>
      <c r="E2" s="596"/>
      <c r="F2" s="596"/>
      <c r="G2" s="596"/>
      <c r="H2" s="597"/>
    </row>
    <row r="3" spans="1:8" ht="22.5" customHeight="1">
      <c r="A3" s="597"/>
      <c r="B3" s="596" t="s">
        <v>439</v>
      </c>
      <c r="C3" s="596"/>
      <c r="D3" s="596"/>
      <c r="E3" s="596"/>
      <c r="F3" s="596"/>
      <c r="G3" s="596"/>
      <c r="H3" s="596"/>
    </row>
    <row r="4" spans="1:8" ht="24.75" customHeight="1" thickBot="1">
      <c r="A4" s="153"/>
      <c r="B4" s="153"/>
      <c r="C4" s="155"/>
      <c r="D4" s="155"/>
      <c r="G4" s="155"/>
      <c r="H4" s="155"/>
    </row>
    <row r="5" spans="1:9" ht="28.5" customHeight="1" thickBot="1" thickTop="1">
      <c r="A5" s="504" t="s">
        <v>0</v>
      </c>
      <c r="B5" s="157"/>
      <c r="C5" s="158" t="s">
        <v>1</v>
      </c>
      <c r="D5" s="158" t="s">
        <v>1</v>
      </c>
      <c r="E5" s="498" t="s">
        <v>0</v>
      </c>
      <c r="F5" s="157"/>
      <c r="G5" s="358" t="s">
        <v>1</v>
      </c>
      <c r="H5" s="158" t="s">
        <v>1</v>
      </c>
      <c r="I5" s="160"/>
    </row>
    <row r="6" spans="1:9" ht="28.5" customHeight="1" thickTop="1">
      <c r="A6" s="504"/>
      <c r="B6" s="162" t="s">
        <v>2</v>
      </c>
      <c r="C6" s="163" t="s">
        <v>3</v>
      </c>
      <c r="D6" s="163" t="s">
        <v>438</v>
      </c>
      <c r="E6" s="498"/>
      <c r="F6" s="162" t="s">
        <v>4</v>
      </c>
      <c r="G6" s="359" t="s">
        <v>3</v>
      </c>
      <c r="H6" s="598" t="s">
        <v>438</v>
      </c>
      <c r="I6" s="160"/>
    </row>
    <row r="7" spans="1:9" s="16" customFormat="1" ht="13.5" customHeight="1" thickBot="1">
      <c r="A7" s="360">
        <v>1</v>
      </c>
      <c r="B7" s="166">
        <v>2</v>
      </c>
      <c r="C7" s="167">
        <v>3</v>
      </c>
      <c r="D7" s="167">
        <v>4</v>
      </c>
      <c r="E7" s="165">
        <v>1</v>
      </c>
      <c r="F7" s="166">
        <v>2</v>
      </c>
      <c r="G7" s="361">
        <v>4</v>
      </c>
      <c r="H7" s="599">
        <v>5</v>
      </c>
      <c r="I7" s="4"/>
    </row>
    <row r="8" spans="1:10" s="4" customFormat="1" ht="33.75" customHeight="1" thickTop="1">
      <c r="A8" s="25">
        <v>1</v>
      </c>
      <c r="B8" s="3" t="s">
        <v>7</v>
      </c>
      <c r="C8" s="7">
        <v>14605</v>
      </c>
      <c r="D8" s="7">
        <v>14605</v>
      </c>
      <c r="E8" s="172">
        <v>1</v>
      </c>
      <c r="F8" s="3" t="s">
        <v>6</v>
      </c>
      <c r="G8" s="600">
        <v>32170</v>
      </c>
      <c r="H8" s="600">
        <v>32180</v>
      </c>
      <c r="I8" s="601"/>
      <c r="J8" s="601"/>
    </row>
    <row r="9" spans="1:10" s="4" customFormat="1" ht="33.75" customHeight="1">
      <c r="A9" s="25">
        <v>2</v>
      </c>
      <c r="B9" s="3" t="s">
        <v>11</v>
      </c>
      <c r="C9" s="602"/>
      <c r="D9" s="602"/>
      <c r="E9" s="2">
        <v>2</v>
      </c>
      <c r="F9" s="3" t="s">
        <v>8</v>
      </c>
      <c r="G9" s="603">
        <v>9214</v>
      </c>
      <c r="H9" s="603">
        <v>9214</v>
      </c>
      <c r="I9" s="601"/>
      <c r="J9" s="601"/>
    </row>
    <row r="10" spans="1:10" s="4" customFormat="1" ht="33.75" customHeight="1">
      <c r="A10" s="5">
        <v>3</v>
      </c>
      <c r="B10" s="6" t="s">
        <v>13</v>
      </c>
      <c r="C10" s="7"/>
      <c r="D10" s="7"/>
      <c r="E10" s="2">
        <v>3</v>
      </c>
      <c r="F10" s="3" t="s">
        <v>10</v>
      </c>
      <c r="G10" s="603">
        <v>23816</v>
      </c>
      <c r="H10" s="603">
        <v>23806</v>
      </c>
      <c r="I10" s="601"/>
      <c r="J10" s="601"/>
    </row>
    <row r="11" spans="1:10" s="4" customFormat="1" ht="33.75" customHeight="1" thickBot="1">
      <c r="A11" s="50">
        <v>4</v>
      </c>
      <c r="B11" s="51" t="s">
        <v>61</v>
      </c>
      <c r="C11" s="63">
        <v>46713</v>
      </c>
      <c r="D11" s="63">
        <v>46713</v>
      </c>
      <c r="E11" s="604">
        <v>4</v>
      </c>
      <c r="F11" s="3" t="s">
        <v>12</v>
      </c>
      <c r="G11" s="67">
        <v>0</v>
      </c>
      <c r="H11" s="67">
        <v>0</v>
      </c>
      <c r="I11" s="601"/>
      <c r="J11" s="605"/>
    </row>
    <row r="12" spans="1:10" s="4" customFormat="1" ht="33.75" customHeight="1" thickBot="1">
      <c r="A12" s="53" t="s">
        <v>15</v>
      </c>
      <c r="B12" s="54" t="s">
        <v>62</v>
      </c>
      <c r="C12" s="22">
        <f>SUM(C8:C11)</f>
        <v>61318</v>
      </c>
      <c r="D12" s="22">
        <f>SUM(D8:D11)</f>
        <v>61318</v>
      </c>
      <c r="E12" s="606">
        <v>5</v>
      </c>
      <c r="F12" s="6" t="s">
        <v>14</v>
      </c>
      <c r="G12" s="67">
        <v>0</v>
      </c>
      <c r="H12" s="67">
        <v>0</v>
      </c>
      <c r="I12" s="601"/>
      <c r="J12" s="607"/>
    </row>
    <row r="13" spans="1:8" s="4" customFormat="1" ht="33.75" customHeight="1" thickBot="1">
      <c r="A13" s="68">
        <v>1</v>
      </c>
      <c r="B13" s="69" t="s">
        <v>63</v>
      </c>
      <c r="C13" s="22"/>
      <c r="D13" s="22"/>
      <c r="E13" s="606">
        <v>6</v>
      </c>
      <c r="F13" s="15" t="s">
        <v>17</v>
      </c>
      <c r="G13" s="26">
        <v>0</v>
      </c>
      <c r="H13" s="26">
        <v>0</v>
      </c>
    </row>
    <row r="14" spans="1:8" s="4" customFormat="1" ht="33.75" customHeight="1" thickBot="1">
      <c r="A14" s="53" t="s">
        <v>18</v>
      </c>
      <c r="B14" s="54" t="s">
        <v>57</v>
      </c>
      <c r="C14" s="70">
        <f>SUM(C13)</f>
        <v>0</v>
      </c>
      <c r="D14" s="70">
        <f>SUM(D13)</f>
        <v>0</v>
      </c>
      <c r="E14" s="608" t="s">
        <v>15</v>
      </c>
      <c r="F14" s="18" t="s">
        <v>19</v>
      </c>
      <c r="G14" s="609">
        <f>SUM(G8:G13)</f>
        <v>65200</v>
      </c>
      <c r="H14" s="609">
        <f>SUM(H8:H13)</f>
        <v>65200</v>
      </c>
    </row>
    <row r="15" spans="1:8" s="16" customFormat="1" ht="33.75" customHeight="1">
      <c r="A15" s="25">
        <v>1</v>
      </c>
      <c r="B15" s="3" t="s">
        <v>23</v>
      </c>
      <c r="C15" s="7"/>
      <c r="D15" s="7"/>
      <c r="E15" s="23">
        <v>1</v>
      </c>
      <c r="F15" s="3" t="s">
        <v>22</v>
      </c>
      <c r="G15" s="10">
        <v>0</v>
      </c>
      <c r="H15" s="10">
        <v>0</v>
      </c>
    </row>
    <row r="16" spans="1:8" s="16" customFormat="1" ht="33.75" customHeight="1" thickBot="1">
      <c r="A16" s="610">
        <v>2</v>
      </c>
      <c r="B16" s="51" t="s">
        <v>25</v>
      </c>
      <c r="C16" s="26"/>
      <c r="D16" s="26"/>
      <c r="E16" s="23">
        <v>2</v>
      </c>
      <c r="F16" s="3" t="s">
        <v>24</v>
      </c>
      <c r="G16" s="603">
        <v>635</v>
      </c>
      <c r="H16" s="603">
        <v>635</v>
      </c>
    </row>
    <row r="17" spans="1:8" s="16" customFormat="1" ht="33.75" customHeight="1" thickBot="1">
      <c r="A17" s="611" t="s">
        <v>64</v>
      </c>
      <c r="B17" s="54" t="s">
        <v>28</v>
      </c>
      <c r="C17" s="70">
        <f>SUM(C15:C16)</f>
        <v>0</v>
      </c>
      <c r="D17" s="70">
        <f>SUM(D15:D16)</f>
        <v>0</v>
      </c>
      <c r="E17" s="606">
        <v>3</v>
      </c>
      <c r="F17" s="6" t="s">
        <v>26</v>
      </c>
      <c r="G17" s="26">
        <v>0</v>
      </c>
      <c r="H17" s="26">
        <v>0</v>
      </c>
    </row>
    <row r="18" spans="1:8" s="16" customFormat="1" ht="33.75" customHeight="1" thickBot="1">
      <c r="A18" s="612"/>
      <c r="B18" s="613"/>
      <c r="C18" s="362"/>
      <c r="D18" s="362"/>
      <c r="E18" s="20" t="s">
        <v>18</v>
      </c>
      <c r="F18" s="18" t="s">
        <v>60</v>
      </c>
      <c r="G18" s="27">
        <f>SUM(G15:G17)</f>
        <v>635</v>
      </c>
      <c r="H18" s="27">
        <f>SUM(H15:H17)</f>
        <v>635</v>
      </c>
    </row>
    <row r="19" spans="1:8" s="16" customFormat="1" ht="33.75" customHeight="1">
      <c r="A19" s="612"/>
      <c r="B19" s="183"/>
      <c r="C19" s="184"/>
      <c r="D19" s="184"/>
      <c r="E19" s="31">
        <v>1</v>
      </c>
      <c r="F19" s="32" t="s">
        <v>31</v>
      </c>
      <c r="G19" s="24"/>
      <c r="H19" s="24"/>
    </row>
    <row r="20" spans="1:8" s="16" customFormat="1" ht="33.75" customHeight="1" thickBot="1">
      <c r="A20" s="612"/>
      <c r="B20" s="189"/>
      <c r="C20" s="190"/>
      <c r="D20" s="190"/>
      <c r="E20" s="8">
        <v>2</v>
      </c>
      <c r="F20" s="6" t="s">
        <v>32</v>
      </c>
      <c r="G20" s="67"/>
      <c r="H20" s="67"/>
    </row>
    <row r="21" spans="1:9" s="16" customFormat="1" ht="33.75" customHeight="1" thickBot="1">
      <c r="A21" s="611" t="s">
        <v>65</v>
      </c>
      <c r="B21" s="35" t="s">
        <v>37</v>
      </c>
      <c r="C21" s="36">
        <f>SUM(C12+C14+C17)</f>
        <v>61318</v>
      </c>
      <c r="D21" s="36">
        <f>SUM(D12+D14+D17)</f>
        <v>61318</v>
      </c>
      <c r="E21" s="614" t="s">
        <v>20</v>
      </c>
      <c r="F21" s="35" t="s">
        <v>66</v>
      </c>
      <c r="G21" s="615">
        <f>SUM(G14+G18+G19+G20)</f>
        <v>65835</v>
      </c>
      <c r="H21" s="615">
        <f>SUM(H14+H18+H19+H20)</f>
        <v>65835</v>
      </c>
      <c r="I21" s="615"/>
    </row>
    <row r="22" spans="1:8" s="16" customFormat="1" ht="33.75" customHeight="1" thickBot="1" thickTop="1">
      <c r="A22" s="65" t="s">
        <v>67</v>
      </c>
      <c r="B22" s="40" t="s">
        <v>40</v>
      </c>
      <c r="C22" s="41"/>
      <c r="D22" s="41"/>
      <c r="E22" s="42" t="s">
        <v>27</v>
      </c>
      <c r="F22" s="72" t="s">
        <v>41</v>
      </c>
      <c r="G22" s="73">
        <v>0</v>
      </c>
      <c r="H22" s="73">
        <v>0</v>
      </c>
    </row>
    <row r="23" spans="1:8" s="16" customFormat="1" ht="33.75" customHeight="1" thickBot="1" thickTop="1">
      <c r="A23" s="502" t="s">
        <v>42</v>
      </c>
      <c r="B23" s="502"/>
      <c r="C23" s="502"/>
      <c r="D23" s="502"/>
      <c r="E23" s="502"/>
      <c r="F23" s="502"/>
      <c r="G23" s="502"/>
      <c r="H23" s="502"/>
    </row>
    <row r="24" spans="1:8" s="16" customFormat="1" ht="33.75" customHeight="1" thickBot="1">
      <c r="A24" s="45">
        <v>1</v>
      </c>
      <c r="B24" s="32" t="s">
        <v>43</v>
      </c>
      <c r="C24" s="74">
        <v>4517</v>
      </c>
      <c r="D24" s="616">
        <v>4517</v>
      </c>
      <c r="E24" s="495"/>
      <c r="F24" s="495"/>
      <c r="G24" s="495"/>
      <c r="H24" s="495"/>
    </row>
    <row r="25" spans="1:8" s="16" customFormat="1" ht="33.75" customHeight="1" thickBot="1">
      <c r="A25" s="50">
        <v>2</v>
      </c>
      <c r="B25" s="51" t="s">
        <v>45</v>
      </c>
      <c r="C25" s="75"/>
      <c r="D25" s="617"/>
      <c r="E25" s="618"/>
      <c r="F25" s="495"/>
      <c r="G25" s="495"/>
      <c r="H25" s="495"/>
    </row>
    <row r="26" spans="1:8" s="16" customFormat="1" ht="33.75" customHeight="1" thickBot="1">
      <c r="A26" s="53" t="s">
        <v>68</v>
      </c>
      <c r="B26" s="54" t="s">
        <v>47</v>
      </c>
      <c r="C26" s="619">
        <f>SUM(C24:C25)</f>
        <v>4517</v>
      </c>
      <c r="D26" s="619">
        <f>SUM(D24:D25)</f>
        <v>4517</v>
      </c>
      <c r="E26" s="495"/>
      <c r="F26" s="495"/>
      <c r="G26" s="495"/>
      <c r="H26" s="495"/>
    </row>
    <row r="27" spans="1:8" s="16" customFormat="1" ht="33.75" customHeight="1" thickBot="1">
      <c r="A27" s="620" t="s">
        <v>48</v>
      </c>
      <c r="B27" s="620"/>
      <c r="C27" s="620"/>
      <c r="D27" s="620"/>
      <c r="E27" s="584"/>
      <c r="F27" s="620"/>
      <c r="G27" s="620"/>
      <c r="H27" s="620"/>
    </row>
    <row r="28" spans="1:8" s="16" customFormat="1" ht="52.5" customHeight="1" thickBot="1" thickTop="1">
      <c r="A28" s="39" t="s">
        <v>69</v>
      </c>
      <c r="B28" s="43" t="s">
        <v>55</v>
      </c>
      <c r="C28" s="59">
        <f>SUM(C21+C26)</f>
        <v>65835</v>
      </c>
      <c r="D28" s="621">
        <f>SUM(D21+D26)</f>
        <v>65835</v>
      </c>
      <c r="E28" s="622" t="s">
        <v>36</v>
      </c>
      <c r="F28" s="43" t="s">
        <v>56</v>
      </c>
      <c r="G28" s="71">
        <f>SUM(G21+G22)</f>
        <v>65835</v>
      </c>
      <c r="H28" s="71">
        <f>SUM(H21+H22)</f>
        <v>65835</v>
      </c>
    </row>
    <row r="29" spans="1:8" s="16" customFormat="1" ht="167.25" customHeight="1" thickTop="1">
      <c r="A29" s="191"/>
      <c r="B29" s="150"/>
      <c r="C29" s="192"/>
      <c r="D29" s="192"/>
      <c r="E29" s="623"/>
      <c r="F29" s="150"/>
      <c r="G29" s="192"/>
      <c r="H29" s="192"/>
    </row>
    <row r="30" spans="1:8" s="16" customFormat="1" ht="31.5" customHeight="1">
      <c r="A30" s="191"/>
      <c r="B30" s="150"/>
      <c r="C30" s="192"/>
      <c r="D30" s="192"/>
      <c r="E30" s="150"/>
      <c r="F30" s="150"/>
      <c r="G30" s="151"/>
      <c r="H30" s="151"/>
    </row>
    <row r="31" spans="1:8" s="16" customFormat="1" ht="31.5" customHeight="1">
      <c r="A31" s="191"/>
      <c r="B31" s="150"/>
      <c r="C31" s="151"/>
      <c r="D31" s="151"/>
      <c r="E31" s="150"/>
      <c r="F31" s="150"/>
      <c r="G31" s="151"/>
      <c r="H31" s="151"/>
    </row>
    <row r="32" spans="1:8" s="16" customFormat="1" ht="31.5" customHeight="1">
      <c r="A32" s="191"/>
      <c r="B32" s="150"/>
      <c r="C32" s="151"/>
      <c r="D32" s="151"/>
      <c r="E32" s="150"/>
      <c r="F32" s="150"/>
      <c r="G32" s="151"/>
      <c r="H32" s="151"/>
    </row>
    <row r="33" spans="1:8" s="16" customFormat="1" ht="31.5" customHeight="1">
      <c r="A33" s="191"/>
      <c r="B33" s="150"/>
      <c r="C33" s="151"/>
      <c r="D33" s="151"/>
      <c r="E33" s="150"/>
      <c r="F33" s="150"/>
      <c r="G33" s="151"/>
      <c r="H33" s="151"/>
    </row>
    <row r="34" spans="1:8" s="16" customFormat="1" ht="31.5" customHeight="1">
      <c r="A34" s="191"/>
      <c r="B34" s="150"/>
      <c r="C34" s="151"/>
      <c r="D34" s="151"/>
      <c r="E34" s="150"/>
      <c r="F34" s="150"/>
      <c r="G34" s="151"/>
      <c r="H34" s="151"/>
    </row>
    <row r="35" spans="1:8" s="193" customFormat="1" ht="31.5" customHeight="1">
      <c r="A35" s="191"/>
      <c r="B35" s="150"/>
      <c r="C35" s="151"/>
      <c r="D35" s="151"/>
      <c r="E35" s="150"/>
      <c r="F35" s="150"/>
      <c r="G35" s="151"/>
      <c r="H35" s="151"/>
    </row>
    <row r="36" spans="1:8" s="16" customFormat="1" ht="31.5" customHeight="1">
      <c r="A36" s="191"/>
      <c r="B36" s="150"/>
      <c r="C36" s="151"/>
      <c r="D36" s="151"/>
      <c r="E36" s="150"/>
      <c r="F36" s="150"/>
      <c r="G36" s="151"/>
      <c r="H36" s="151"/>
    </row>
    <row r="37" spans="1:8" s="16" customFormat="1" ht="31.5" customHeight="1">
      <c r="A37" s="191"/>
      <c r="B37" s="150"/>
      <c r="C37" s="151"/>
      <c r="D37" s="151"/>
      <c r="E37" s="150"/>
      <c r="F37" s="150"/>
      <c r="G37" s="151"/>
      <c r="H37" s="151"/>
    </row>
    <row r="38" spans="1:8" s="16" customFormat="1" ht="31.5" customHeight="1">
      <c r="A38" s="191"/>
      <c r="B38" s="150"/>
      <c r="C38" s="151"/>
      <c r="D38" s="151"/>
      <c r="E38" s="150"/>
      <c r="F38" s="150"/>
      <c r="G38" s="151"/>
      <c r="H38" s="151"/>
    </row>
    <row r="39" spans="1:8" s="193" customFormat="1" ht="31.5" customHeight="1">
      <c r="A39" s="191"/>
      <c r="B39" s="150"/>
      <c r="C39" s="151"/>
      <c r="D39" s="151"/>
      <c r="E39" s="150"/>
      <c r="F39" s="150"/>
      <c r="G39" s="151"/>
      <c r="H39" s="151"/>
    </row>
    <row r="40" spans="1:8" s="16" customFormat="1" ht="45.75" customHeight="1">
      <c r="A40" s="191"/>
      <c r="B40" s="150"/>
      <c r="C40" s="151"/>
      <c r="D40" s="151"/>
      <c r="E40" s="150"/>
      <c r="F40" s="150"/>
      <c r="G40" s="151"/>
      <c r="H40" s="151"/>
    </row>
    <row r="41" spans="1:8" s="16" customFormat="1" ht="31.5" customHeight="1">
      <c r="A41" s="191"/>
      <c r="B41" s="150"/>
      <c r="C41" s="151"/>
      <c r="D41" s="151"/>
      <c r="E41" s="150"/>
      <c r="F41" s="150"/>
      <c r="G41" s="151"/>
      <c r="H41" s="151"/>
    </row>
    <row r="42" spans="1:8" s="16" customFormat="1" ht="45.75" customHeight="1">
      <c r="A42" s="191"/>
      <c r="B42" s="150"/>
      <c r="C42" s="151"/>
      <c r="D42" s="151"/>
      <c r="E42" s="150"/>
      <c r="F42" s="150"/>
      <c r="G42" s="151"/>
      <c r="H42" s="151"/>
    </row>
    <row r="43" spans="1:8" s="193" customFormat="1" ht="29.25" customHeight="1">
      <c r="A43" s="150"/>
      <c r="B43" s="150"/>
      <c r="C43" s="151"/>
      <c r="D43" s="151"/>
      <c r="E43" s="150"/>
      <c r="F43" s="150"/>
      <c r="G43" s="151"/>
      <c r="H43" s="151"/>
    </row>
  </sheetData>
  <sheetProtection selectLockedCells="1" selectUnlockedCells="1"/>
  <mergeCells count="8">
    <mergeCell ref="A27:H27"/>
    <mergeCell ref="B3:H3"/>
    <mergeCell ref="A1:H1"/>
    <mergeCell ref="A2:G2"/>
    <mergeCell ref="A5:A6"/>
    <mergeCell ref="E5:E6"/>
    <mergeCell ref="A23:H23"/>
    <mergeCell ref="E24:H2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393"/>
  <sheetViews>
    <sheetView showGridLines="0" view="pageBreakPreview" zoomScaleSheetLayoutView="100" zoomScalePageLayoutView="0" workbookViewId="0" topLeftCell="A331">
      <selection activeCell="C388" sqref="C388"/>
    </sheetView>
  </sheetViews>
  <sheetFormatPr defaultColWidth="8" defaultRowHeight="15"/>
  <cols>
    <col min="1" max="1" width="5.59765625" style="441" customWidth="1"/>
    <col min="2" max="2" width="38.69921875" style="411" customWidth="1"/>
    <col min="3" max="3" width="12.69921875" style="411" customWidth="1"/>
    <col min="4" max="4" width="8.69921875" style="442" bestFit="1" customWidth="1"/>
    <col min="5" max="5" width="10" style="417" bestFit="1" customWidth="1"/>
    <col min="6" max="16384" width="8" style="417" customWidth="1"/>
  </cols>
  <sheetData>
    <row r="1" s="150" customFormat="1" ht="16.5" thickBot="1">
      <c r="A1" s="150" t="s">
        <v>415</v>
      </c>
    </row>
    <row r="2" spans="1:4" s="455" customFormat="1" ht="12">
      <c r="A2" s="505" t="s">
        <v>417</v>
      </c>
      <c r="B2" s="506"/>
      <c r="C2" s="506"/>
      <c r="D2" s="507"/>
    </row>
    <row r="3" spans="1:4" s="455" customFormat="1" ht="12">
      <c r="A3" s="508"/>
      <c r="B3" s="509"/>
      <c r="C3" s="509"/>
      <c r="D3" s="510"/>
    </row>
    <row r="4" spans="1:4" s="455" customFormat="1" ht="12">
      <c r="A4" s="508"/>
      <c r="B4" s="509"/>
      <c r="C4" s="509"/>
      <c r="D4" s="510"/>
    </row>
    <row r="5" spans="1:4" s="455" customFormat="1" ht="26.25" customHeight="1">
      <c r="A5" s="456"/>
      <c r="B5" s="456" t="s">
        <v>416</v>
      </c>
      <c r="C5" s="456"/>
      <c r="D5" s="457"/>
    </row>
    <row r="6" spans="1:4" s="455" customFormat="1" ht="26.25" customHeight="1">
      <c r="A6" s="456"/>
      <c r="B6" s="456" t="s">
        <v>149</v>
      </c>
      <c r="C6" s="456"/>
      <c r="D6" s="457"/>
    </row>
    <row r="7" spans="1:4" s="405" customFormat="1" ht="12.75">
      <c r="A7" s="418"/>
      <c r="B7" s="419" t="s">
        <v>285</v>
      </c>
      <c r="C7" s="419" t="s">
        <v>286</v>
      </c>
      <c r="D7" s="420" t="s">
        <v>287</v>
      </c>
    </row>
    <row r="8" spans="1:4" s="384" customFormat="1" ht="12.75">
      <c r="A8" s="380"/>
      <c r="B8" s="381" t="s">
        <v>288</v>
      </c>
      <c r="C8" s="382"/>
      <c r="D8" s="383"/>
    </row>
    <row r="9" spans="1:4" s="389" customFormat="1" ht="12.75">
      <c r="A9" s="385"/>
      <c r="B9" s="386" t="s">
        <v>74</v>
      </c>
      <c r="C9" s="387"/>
      <c r="D9" s="388"/>
    </row>
    <row r="10" spans="1:4" ht="12.75" hidden="1">
      <c r="A10" s="407"/>
      <c r="B10" s="421" t="s">
        <v>289</v>
      </c>
      <c r="C10" s="421"/>
      <c r="D10" s="422">
        <v>7191000</v>
      </c>
    </row>
    <row r="11" spans="1:4" ht="12.75" hidden="1">
      <c r="A11" s="407"/>
      <c r="B11" s="421" t="s">
        <v>290</v>
      </c>
      <c r="C11" s="421"/>
      <c r="D11" s="422">
        <v>200000</v>
      </c>
    </row>
    <row r="12" spans="1:4" ht="12.75" hidden="1">
      <c r="A12" s="407"/>
      <c r="B12" s="421" t="s">
        <v>291</v>
      </c>
      <c r="C12" s="421"/>
      <c r="D12" s="422">
        <v>808000</v>
      </c>
    </row>
    <row r="13" spans="1:4" ht="12.75" hidden="1">
      <c r="A13" s="407"/>
      <c r="B13" s="421" t="s">
        <v>291</v>
      </c>
      <c r="C13" s="421"/>
      <c r="D13" s="422">
        <v>42000</v>
      </c>
    </row>
    <row r="14" spans="1:4" s="453" customFormat="1" ht="12.75">
      <c r="A14" s="407"/>
      <c r="B14" s="452" t="s">
        <v>292</v>
      </c>
      <c r="C14" s="421"/>
      <c r="D14" s="422">
        <f>SUM(D10:D13)</f>
        <v>8241000</v>
      </c>
    </row>
    <row r="15" spans="1:4" s="453" customFormat="1" ht="12.75" hidden="1">
      <c r="A15" s="407"/>
      <c r="B15" s="421" t="s">
        <v>293</v>
      </c>
      <c r="C15" s="421"/>
      <c r="D15" s="422">
        <v>2261000</v>
      </c>
    </row>
    <row r="16" spans="1:4" s="453" customFormat="1" ht="12.75" hidden="1">
      <c r="A16" s="407"/>
      <c r="B16" s="421" t="s">
        <v>294</v>
      </c>
      <c r="C16" s="421"/>
      <c r="D16" s="422">
        <v>22000</v>
      </c>
    </row>
    <row r="17" spans="1:4" s="453" customFormat="1" ht="12.75">
      <c r="A17" s="407"/>
      <c r="B17" s="452" t="s">
        <v>295</v>
      </c>
      <c r="C17" s="421"/>
      <c r="D17" s="422">
        <f>SUM(D15:D16)</f>
        <v>2283000</v>
      </c>
    </row>
    <row r="18" spans="1:4" s="453" customFormat="1" ht="12.75" hidden="1">
      <c r="A18" s="407"/>
      <c r="B18" s="421" t="s">
        <v>296</v>
      </c>
      <c r="C18" s="421"/>
      <c r="D18" s="422">
        <v>7874000</v>
      </c>
    </row>
    <row r="19" spans="1:4" s="453" customFormat="1" ht="24" hidden="1">
      <c r="A19" s="407"/>
      <c r="B19" s="421" t="s">
        <v>297</v>
      </c>
      <c r="C19" s="421"/>
      <c r="D19" s="422">
        <v>2125000</v>
      </c>
    </row>
    <row r="20" spans="1:4" s="453" customFormat="1" ht="12.75">
      <c r="A20" s="407"/>
      <c r="B20" s="452" t="s">
        <v>298</v>
      </c>
      <c r="C20" s="421"/>
      <c r="D20" s="454">
        <f>SUM(D18:D19)</f>
        <v>9999000</v>
      </c>
    </row>
    <row r="21" spans="1:4" s="405" customFormat="1" ht="12.75">
      <c r="A21" s="401"/>
      <c r="B21" s="402" t="s">
        <v>205</v>
      </c>
      <c r="C21" s="403"/>
      <c r="D21" s="404">
        <f>SUM(D20,D17,D14)</f>
        <v>20523000</v>
      </c>
    </row>
    <row r="22" spans="1:4" s="394" customFormat="1" ht="12.75">
      <c r="A22" s="390"/>
      <c r="B22" s="391" t="s">
        <v>299</v>
      </c>
      <c r="C22" s="392"/>
      <c r="D22" s="393"/>
    </row>
    <row r="23" spans="1:4" s="389" customFormat="1" ht="12.75">
      <c r="A23" s="385"/>
      <c r="B23" s="386" t="s">
        <v>74</v>
      </c>
      <c r="C23" s="387"/>
      <c r="D23" s="388"/>
    </row>
    <row r="24" spans="1:4" ht="24" hidden="1">
      <c r="A24" s="407"/>
      <c r="B24" s="421" t="s">
        <v>300</v>
      </c>
      <c r="C24" s="421"/>
      <c r="D24" s="422">
        <v>70000</v>
      </c>
    </row>
    <row r="25" spans="1:4" ht="24" hidden="1">
      <c r="A25" s="407"/>
      <c r="B25" s="421" t="s">
        <v>301</v>
      </c>
      <c r="C25" s="421"/>
      <c r="D25" s="422">
        <v>19000</v>
      </c>
    </row>
    <row r="26" spans="1:4" s="453" customFormat="1" ht="12.75">
      <c r="A26" s="407"/>
      <c r="B26" s="452" t="s">
        <v>10</v>
      </c>
      <c r="C26" s="421"/>
      <c r="D26" s="454">
        <f>SUM(D24:D25)</f>
        <v>89000</v>
      </c>
    </row>
    <row r="27" spans="1:4" s="453" customFormat="1" ht="12.75" hidden="1">
      <c r="A27" s="407"/>
      <c r="B27" s="421" t="s">
        <v>302</v>
      </c>
      <c r="C27" s="421"/>
      <c r="D27" s="422">
        <v>394000</v>
      </c>
    </row>
    <row r="28" spans="1:4" s="453" customFormat="1" ht="12.75" hidden="1">
      <c r="A28" s="407"/>
      <c r="B28" s="421" t="s">
        <v>303</v>
      </c>
      <c r="C28" s="421"/>
      <c r="D28" s="422">
        <v>106000</v>
      </c>
    </row>
    <row r="29" spans="1:4" s="453" customFormat="1" ht="12.75">
      <c r="A29" s="407"/>
      <c r="B29" s="452" t="s">
        <v>298</v>
      </c>
      <c r="C29" s="421"/>
      <c r="D29" s="454">
        <f>SUM(D27:D28)</f>
        <v>500000</v>
      </c>
    </row>
    <row r="30" spans="1:4" s="405" customFormat="1" ht="12.75">
      <c r="A30" s="401"/>
      <c r="B30" s="402" t="s">
        <v>304</v>
      </c>
      <c r="C30" s="403"/>
      <c r="D30" s="404">
        <f>SUM(D29,D26)</f>
        <v>589000</v>
      </c>
    </row>
    <row r="31" spans="1:4" s="389" customFormat="1" ht="12.75">
      <c r="A31" s="385"/>
      <c r="B31" s="386" t="s">
        <v>2</v>
      </c>
      <c r="C31" s="387"/>
      <c r="D31" s="388"/>
    </row>
    <row r="32" spans="1:4" ht="12.75" hidden="1">
      <c r="A32" s="407"/>
      <c r="B32" s="421" t="s">
        <v>305</v>
      </c>
      <c r="C32" s="421"/>
      <c r="D32" s="422">
        <v>122000</v>
      </c>
    </row>
    <row r="33" spans="1:4" ht="12.75" hidden="1">
      <c r="A33" s="407"/>
      <c r="B33" s="421" t="s">
        <v>306</v>
      </c>
      <c r="C33" s="421"/>
      <c r="D33" s="422">
        <v>33000</v>
      </c>
    </row>
    <row r="34" spans="1:4" s="405" customFormat="1" ht="12.75">
      <c r="A34" s="401"/>
      <c r="B34" s="402" t="s">
        <v>199</v>
      </c>
      <c r="C34" s="403"/>
      <c r="D34" s="404">
        <f>SUM(D32:D33)</f>
        <v>155000</v>
      </c>
    </row>
    <row r="35" spans="1:4" s="394" customFormat="1" ht="12.75">
      <c r="A35" s="390"/>
      <c r="B35" s="391" t="s">
        <v>307</v>
      </c>
      <c r="C35" s="392"/>
      <c r="D35" s="393"/>
    </row>
    <row r="36" spans="1:4" s="389" customFormat="1" ht="12.75">
      <c r="A36" s="385"/>
      <c r="B36" s="386" t="s">
        <v>2</v>
      </c>
      <c r="C36" s="387"/>
      <c r="D36" s="388"/>
    </row>
    <row r="37" spans="1:4" ht="12.75" hidden="1">
      <c r="A37" s="407"/>
      <c r="B37" s="421" t="s">
        <v>308</v>
      </c>
      <c r="C37" s="421"/>
      <c r="D37" s="422">
        <v>197000</v>
      </c>
    </row>
    <row r="38" spans="1:4" s="405" customFormat="1" ht="12.75">
      <c r="A38" s="401"/>
      <c r="B38" s="402" t="s">
        <v>199</v>
      </c>
      <c r="C38" s="403"/>
      <c r="D38" s="404">
        <f>SUM(D37)</f>
        <v>197000</v>
      </c>
    </row>
    <row r="39" spans="1:4" s="394" customFormat="1" ht="12.75">
      <c r="A39" s="390"/>
      <c r="B39" s="391" t="s">
        <v>309</v>
      </c>
      <c r="C39" s="392"/>
      <c r="D39" s="395"/>
    </row>
    <row r="40" spans="1:4" s="389" customFormat="1" ht="12.75">
      <c r="A40" s="385"/>
      <c r="B40" s="386" t="s">
        <v>74</v>
      </c>
      <c r="C40" s="387"/>
      <c r="D40" s="388"/>
    </row>
    <row r="41" spans="1:4" ht="12.75" hidden="1">
      <c r="A41" s="407"/>
      <c r="B41" s="421" t="s">
        <v>310</v>
      </c>
      <c r="C41" s="421"/>
      <c r="D41" s="422">
        <v>1000000</v>
      </c>
    </row>
    <row r="42" spans="1:4" s="405" customFormat="1" ht="12.75">
      <c r="A42" s="401"/>
      <c r="B42" s="402" t="s">
        <v>205</v>
      </c>
      <c r="C42" s="403"/>
      <c r="D42" s="404">
        <f>SUM(D41)</f>
        <v>1000000</v>
      </c>
    </row>
    <row r="43" spans="1:4" s="394" customFormat="1" ht="12.75">
      <c r="A43" s="390"/>
      <c r="B43" s="391" t="s">
        <v>311</v>
      </c>
      <c r="C43" s="392"/>
      <c r="D43" s="395"/>
    </row>
    <row r="44" spans="1:4" s="389" customFormat="1" ht="12.75">
      <c r="A44" s="385"/>
      <c r="B44" s="386" t="s">
        <v>2</v>
      </c>
      <c r="C44" s="387"/>
      <c r="D44" s="388"/>
    </row>
    <row r="45" spans="1:4" ht="24" hidden="1">
      <c r="A45" s="407"/>
      <c r="B45" s="421" t="s">
        <v>312</v>
      </c>
      <c r="C45" s="421"/>
      <c r="D45" s="422">
        <v>9725000</v>
      </c>
    </row>
    <row r="46" spans="1:4" ht="24" hidden="1">
      <c r="A46" s="407"/>
      <c r="B46" s="421" t="s">
        <v>313</v>
      </c>
      <c r="C46" s="421"/>
      <c r="D46" s="422">
        <v>38227000</v>
      </c>
    </row>
    <row r="47" spans="1:4" ht="24" hidden="1">
      <c r="A47" s="407"/>
      <c r="B47" s="421" t="s">
        <v>314</v>
      </c>
      <c r="C47" s="421"/>
      <c r="D47" s="422">
        <v>44303000</v>
      </c>
    </row>
    <row r="48" spans="1:4" ht="24" hidden="1">
      <c r="A48" s="407"/>
      <c r="B48" s="421" t="s">
        <v>315</v>
      </c>
      <c r="C48" s="421"/>
      <c r="D48" s="422">
        <v>1727000</v>
      </c>
    </row>
    <row r="49" spans="1:4" s="453" customFormat="1" ht="12.75">
      <c r="A49" s="407"/>
      <c r="B49" s="452" t="s">
        <v>316</v>
      </c>
      <c r="C49" s="421"/>
      <c r="D49" s="454">
        <f>SUM(D45:D48)</f>
        <v>93982000</v>
      </c>
    </row>
    <row r="50" spans="1:4" s="453" customFormat="1" ht="12.75" hidden="1">
      <c r="A50" s="407"/>
      <c r="B50" s="421" t="s">
        <v>317</v>
      </c>
      <c r="C50" s="421"/>
      <c r="D50" s="422">
        <v>3700000</v>
      </c>
    </row>
    <row r="51" spans="1:4" s="453" customFormat="1" ht="24" hidden="1">
      <c r="A51" s="407"/>
      <c r="B51" s="421" t="s">
        <v>318</v>
      </c>
      <c r="C51" s="421"/>
      <c r="D51" s="422">
        <v>20000000</v>
      </c>
    </row>
    <row r="52" spans="1:4" s="453" customFormat="1" ht="24" hidden="1">
      <c r="A52" s="407"/>
      <c r="B52" s="421" t="s">
        <v>319</v>
      </c>
      <c r="C52" s="421"/>
      <c r="D52" s="422">
        <v>1948000</v>
      </c>
    </row>
    <row r="53" spans="1:4" s="453" customFormat="1" ht="12.75" hidden="1">
      <c r="A53" s="407"/>
      <c r="B53" s="421" t="s">
        <v>320</v>
      </c>
      <c r="C53" s="421"/>
      <c r="D53" s="422">
        <v>825000</v>
      </c>
    </row>
    <row r="54" spans="1:4" s="453" customFormat="1" ht="12.75">
      <c r="A54" s="407"/>
      <c r="B54" s="452" t="s">
        <v>321</v>
      </c>
      <c r="C54" s="421"/>
      <c r="D54" s="454">
        <f>SUM(D50:D53)</f>
        <v>26473000</v>
      </c>
    </row>
    <row r="55" spans="1:4" s="405" customFormat="1" ht="12.75">
      <c r="A55" s="401"/>
      <c r="B55" s="402" t="s">
        <v>199</v>
      </c>
      <c r="C55" s="403"/>
      <c r="D55" s="404">
        <f>SUM(D54,D49)</f>
        <v>120455000</v>
      </c>
    </row>
    <row r="56" spans="1:4" s="389" customFormat="1" ht="12.75">
      <c r="A56" s="385"/>
      <c r="B56" s="386" t="s">
        <v>74</v>
      </c>
      <c r="C56" s="387"/>
      <c r="D56" s="388"/>
    </row>
    <row r="57" spans="1:4" ht="36" hidden="1">
      <c r="A57" s="407"/>
      <c r="B57" s="421" t="s">
        <v>322</v>
      </c>
      <c r="C57" s="421"/>
      <c r="D57" s="422">
        <v>6303000</v>
      </c>
    </row>
    <row r="58" spans="1:4" ht="12.75" hidden="1">
      <c r="A58" s="407"/>
      <c r="B58" s="421" t="s">
        <v>323</v>
      </c>
      <c r="C58" s="421"/>
      <c r="D58" s="422">
        <v>46713000</v>
      </c>
    </row>
    <row r="59" spans="1:4" s="405" customFormat="1" ht="12.75">
      <c r="A59" s="401"/>
      <c r="B59" s="402" t="s">
        <v>324</v>
      </c>
      <c r="C59" s="403"/>
      <c r="D59" s="404">
        <f>SUM(D57:D58)</f>
        <v>53016000</v>
      </c>
    </row>
    <row r="60" spans="1:4" s="394" customFormat="1" ht="12.75">
      <c r="A60" s="390"/>
      <c r="B60" s="391" t="s">
        <v>325</v>
      </c>
      <c r="C60" s="392"/>
      <c r="D60" s="395"/>
    </row>
    <row r="61" spans="1:4" s="389" customFormat="1" ht="12.75">
      <c r="A61" s="385"/>
      <c r="B61" s="386" t="s">
        <v>74</v>
      </c>
      <c r="C61" s="387"/>
      <c r="D61" s="388"/>
    </row>
    <row r="62" spans="1:4" s="453" customFormat="1" ht="12.75">
      <c r="A62" s="407"/>
      <c r="B62" s="452" t="s">
        <v>292</v>
      </c>
      <c r="C62" s="421"/>
      <c r="D62" s="454">
        <v>25751000</v>
      </c>
    </row>
    <row r="63" spans="1:4" s="453" customFormat="1" ht="12.75">
      <c r="A63" s="407"/>
      <c r="B63" s="452" t="s">
        <v>295</v>
      </c>
      <c r="C63" s="421"/>
      <c r="D63" s="454">
        <v>3477000</v>
      </c>
    </row>
    <row r="64" spans="1:4" s="453" customFormat="1" ht="12.75" hidden="1">
      <c r="A64" s="407"/>
      <c r="B64" s="421" t="s">
        <v>327</v>
      </c>
      <c r="C64" s="421"/>
      <c r="D64" s="422">
        <v>254000</v>
      </c>
    </row>
    <row r="65" spans="1:4" s="453" customFormat="1" ht="12.75" hidden="1">
      <c r="A65" s="407"/>
      <c r="B65" s="421" t="s">
        <v>328</v>
      </c>
      <c r="C65" s="421"/>
      <c r="D65" s="422">
        <v>562000</v>
      </c>
    </row>
    <row r="66" spans="1:4" s="453" customFormat="1" ht="12.75" hidden="1">
      <c r="A66" s="407"/>
      <c r="B66" s="421" t="s">
        <v>329</v>
      </c>
      <c r="C66" s="421"/>
      <c r="D66" s="422">
        <v>751000</v>
      </c>
    </row>
    <row r="67" spans="1:4" s="453" customFormat="1" ht="24" hidden="1">
      <c r="A67" s="407"/>
      <c r="B67" s="421" t="s">
        <v>301</v>
      </c>
      <c r="C67" s="421"/>
      <c r="D67" s="422">
        <v>355000</v>
      </c>
    </row>
    <row r="68" spans="1:4" s="453" customFormat="1" ht="12.75">
      <c r="A68" s="407"/>
      <c r="B68" s="452" t="s">
        <v>10</v>
      </c>
      <c r="C68" s="421"/>
      <c r="D68" s="454">
        <f>SUM(D64:D67)</f>
        <v>1922000</v>
      </c>
    </row>
    <row r="69" spans="1:4" s="453" customFormat="1" ht="12.75" hidden="1">
      <c r="A69" s="407"/>
      <c r="B69" s="421" t="s">
        <v>302</v>
      </c>
      <c r="C69" s="421"/>
      <c r="D69" s="422">
        <v>206000</v>
      </c>
    </row>
    <row r="70" spans="1:4" s="453" customFormat="1" ht="24" hidden="1">
      <c r="A70" s="407"/>
      <c r="B70" s="421" t="s">
        <v>330</v>
      </c>
      <c r="C70" s="421"/>
      <c r="D70" s="422">
        <v>56000</v>
      </c>
    </row>
    <row r="71" spans="1:4" s="453" customFormat="1" ht="12.75">
      <c r="A71" s="407"/>
      <c r="B71" s="452" t="s">
        <v>24</v>
      </c>
      <c r="C71" s="421"/>
      <c r="D71" s="454">
        <f>SUM(D69:D70)</f>
        <v>262000</v>
      </c>
    </row>
    <row r="72" spans="1:4" s="405" customFormat="1" ht="12.75">
      <c r="A72" s="401"/>
      <c r="B72" s="402" t="s">
        <v>304</v>
      </c>
      <c r="C72" s="403"/>
      <c r="D72" s="404">
        <f>SUM(D71+D68+D63+D62)</f>
        <v>31412000</v>
      </c>
    </row>
    <row r="73" spans="1:4" s="389" customFormat="1" ht="12.75">
      <c r="A73" s="385"/>
      <c r="B73" s="386" t="s">
        <v>2</v>
      </c>
      <c r="C73" s="387"/>
      <c r="D73" s="388"/>
    </row>
    <row r="74" spans="1:4" s="405" customFormat="1" ht="24">
      <c r="A74" s="401"/>
      <c r="B74" s="403" t="s">
        <v>331</v>
      </c>
      <c r="C74" s="403"/>
      <c r="D74" s="404">
        <v>36422000</v>
      </c>
    </row>
    <row r="75" spans="1:4" s="394" customFormat="1" ht="12.75">
      <c r="A75" s="390"/>
      <c r="B75" s="391" t="s">
        <v>332</v>
      </c>
      <c r="C75" s="392"/>
      <c r="D75" s="395"/>
    </row>
    <row r="76" spans="1:4" s="389" customFormat="1" ht="12.75">
      <c r="A76" s="385"/>
      <c r="B76" s="386" t="s">
        <v>74</v>
      </c>
      <c r="C76" s="387"/>
      <c r="D76" s="388"/>
    </row>
    <row r="77" spans="1:4" ht="12.75" hidden="1">
      <c r="A77" s="407"/>
      <c r="B77" s="421" t="s">
        <v>333</v>
      </c>
      <c r="C77" s="421"/>
      <c r="D77" s="422">
        <v>500000</v>
      </c>
    </row>
    <row r="78" spans="1:4" ht="24" hidden="1">
      <c r="A78" s="407"/>
      <c r="B78" s="421" t="s">
        <v>301</v>
      </c>
      <c r="C78" s="421"/>
      <c r="D78" s="422">
        <v>135000</v>
      </c>
    </row>
    <row r="79" spans="1:4" s="405" customFormat="1" ht="12.75">
      <c r="A79" s="401"/>
      <c r="B79" s="402" t="s">
        <v>10</v>
      </c>
      <c r="C79" s="403"/>
      <c r="D79" s="404">
        <f>SUM(D77:D78)</f>
        <v>635000</v>
      </c>
    </row>
    <row r="80" spans="1:4" s="400" customFormat="1" ht="12.75">
      <c r="A80" s="396"/>
      <c r="B80" s="397" t="s">
        <v>334</v>
      </c>
      <c r="C80" s="398"/>
      <c r="D80" s="399"/>
    </row>
    <row r="81" spans="1:4" s="389" customFormat="1" ht="12.75">
      <c r="A81" s="385"/>
      <c r="B81" s="386" t="s">
        <v>74</v>
      </c>
      <c r="C81" s="387"/>
      <c r="D81" s="388"/>
    </row>
    <row r="82" spans="1:4" ht="12.75" hidden="1">
      <c r="A82" s="407"/>
      <c r="B82" s="421" t="s">
        <v>335</v>
      </c>
      <c r="C82" s="421"/>
      <c r="D82" s="422">
        <v>500000</v>
      </c>
    </row>
    <row r="83" spans="1:4" ht="12.75" hidden="1">
      <c r="A83" s="407"/>
      <c r="B83" s="421" t="s">
        <v>336</v>
      </c>
      <c r="C83" s="421"/>
      <c r="D83" s="422">
        <v>135000</v>
      </c>
    </row>
    <row r="84" spans="1:4" s="453" customFormat="1" ht="12.75">
      <c r="A84" s="407"/>
      <c r="B84" s="452" t="s">
        <v>10</v>
      </c>
      <c r="C84" s="421"/>
      <c r="D84" s="454">
        <f>SUM(D82:D83)</f>
        <v>635000</v>
      </c>
    </row>
    <row r="85" spans="1:4" s="453" customFormat="1" ht="12.75" hidden="1">
      <c r="A85" s="407"/>
      <c r="B85" s="421" t="s">
        <v>302</v>
      </c>
      <c r="C85" s="421"/>
      <c r="D85" s="422">
        <v>3937000</v>
      </c>
    </row>
    <row r="86" spans="1:4" s="453" customFormat="1" ht="12.75" hidden="1">
      <c r="A86" s="407"/>
      <c r="B86" s="421" t="s">
        <v>303</v>
      </c>
      <c r="C86" s="421"/>
      <c r="D86" s="422">
        <v>1063000</v>
      </c>
    </row>
    <row r="87" spans="1:4" s="453" customFormat="1" ht="12.75">
      <c r="A87" s="407"/>
      <c r="B87" s="452" t="s">
        <v>86</v>
      </c>
      <c r="C87" s="421"/>
      <c r="D87" s="454">
        <f>SUM(D85:D86)</f>
        <v>5000000</v>
      </c>
    </row>
    <row r="88" spans="1:4" s="405" customFormat="1" ht="12.75">
      <c r="A88" s="401"/>
      <c r="B88" s="402" t="s">
        <v>304</v>
      </c>
      <c r="C88" s="403"/>
      <c r="D88" s="404">
        <f>SUM(D87,D84)</f>
        <v>5635000</v>
      </c>
    </row>
    <row r="89" spans="1:4" s="394" customFormat="1" ht="12.75">
      <c r="A89" s="390"/>
      <c r="B89" s="391" t="s">
        <v>337</v>
      </c>
      <c r="C89" s="392"/>
      <c r="D89" s="395"/>
    </row>
    <row r="90" spans="1:4" s="389" customFormat="1" ht="12.75">
      <c r="A90" s="385"/>
      <c r="B90" s="386" t="s">
        <v>74</v>
      </c>
      <c r="C90" s="387"/>
      <c r="D90" s="388"/>
    </row>
    <row r="91" spans="1:4" ht="24" hidden="1">
      <c r="A91" s="407"/>
      <c r="B91" s="421" t="s">
        <v>301</v>
      </c>
      <c r="C91" s="421"/>
      <c r="D91" s="422">
        <v>596000</v>
      </c>
    </row>
    <row r="92" spans="1:4" ht="12.75" hidden="1">
      <c r="A92" s="407"/>
      <c r="B92" s="421" t="s">
        <v>338</v>
      </c>
      <c r="C92" s="421"/>
      <c r="D92" s="422">
        <v>2200000</v>
      </c>
    </row>
    <row r="93" spans="1:4" s="453" customFormat="1" ht="12.75">
      <c r="A93" s="407"/>
      <c r="B93" s="452" t="s">
        <v>10</v>
      </c>
      <c r="C93" s="421"/>
      <c r="D93" s="454">
        <f>SUM(D91:D92)</f>
        <v>2796000</v>
      </c>
    </row>
    <row r="94" spans="1:4" s="453" customFormat="1" ht="12.75" hidden="1">
      <c r="A94" s="407"/>
      <c r="B94" s="421" t="s">
        <v>339</v>
      </c>
      <c r="C94" s="421"/>
      <c r="D94" s="422">
        <v>472000</v>
      </c>
    </row>
    <row r="95" spans="1:4" s="453" customFormat="1" ht="24" hidden="1">
      <c r="A95" s="407"/>
      <c r="B95" s="421" t="s">
        <v>330</v>
      </c>
      <c r="C95" s="421"/>
      <c r="D95" s="422">
        <v>128000</v>
      </c>
    </row>
    <row r="96" spans="1:4" s="453" customFormat="1" ht="12.75">
      <c r="A96" s="407"/>
      <c r="B96" s="452" t="s">
        <v>86</v>
      </c>
      <c r="C96" s="421"/>
      <c r="D96" s="454">
        <f>SUM(D94:D95)</f>
        <v>600000</v>
      </c>
    </row>
    <row r="97" spans="1:4" s="405" customFormat="1" ht="12.75">
      <c r="A97" s="401"/>
      <c r="B97" s="402" t="s">
        <v>304</v>
      </c>
      <c r="C97" s="403"/>
      <c r="D97" s="404">
        <f>SUM(D96,D93)</f>
        <v>3396000</v>
      </c>
    </row>
    <row r="98" spans="1:4" s="394" customFormat="1" ht="12.75">
      <c r="A98" s="390"/>
      <c r="B98" s="391" t="s">
        <v>340</v>
      </c>
      <c r="C98" s="392"/>
      <c r="D98" s="395"/>
    </row>
    <row r="99" spans="1:4" s="389" customFormat="1" ht="12.75">
      <c r="A99" s="385"/>
      <c r="B99" s="386" t="s">
        <v>74</v>
      </c>
      <c r="C99" s="387"/>
      <c r="D99" s="388"/>
    </row>
    <row r="100" spans="1:4" ht="12.75" hidden="1">
      <c r="A100" s="407"/>
      <c r="B100" s="421" t="s">
        <v>326</v>
      </c>
      <c r="C100" s="421"/>
      <c r="D100" s="422">
        <v>1460000</v>
      </c>
    </row>
    <row r="101" spans="1:4" ht="12.75" hidden="1">
      <c r="A101" s="407"/>
      <c r="B101" s="421" t="s">
        <v>290</v>
      </c>
      <c r="C101" s="421"/>
      <c r="D101" s="422">
        <v>157000</v>
      </c>
    </row>
    <row r="102" spans="1:4" ht="12.75" hidden="1">
      <c r="A102" s="407"/>
      <c r="B102" s="421" t="s">
        <v>291</v>
      </c>
      <c r="C102" s="421"/>
      <c r="D102" s="422">
        <v>12000</v>
      </c>
    </row>
    <row r="103" spans="1:4" s="453" customFormat="1" ht="12.75">
      <c r="A103" s="407"/>
      <c r="B103" s="452" t="s">
        <v>292</v>
      </c>
      <c r="C103" s="421"/>
      <c r="D103" s="454">
        <f>SUM(D100:D102)</f>
        <v>1629000</v>
      </c>
    </row>
    <row r="104" spans="1:4" s="453" customFormat="1" ht="12.75" hidden="1">
      <c r="A104" s="407"/>
      <c r="B104" s="421" t="s">
        <v>293</v>
      </c>
      <c r="C104" s="421"/>
      <c r="D104" s="422">
        <v>394000</v>
      </c>
    </row>
    <row r="105" spans="1:4" s="453" customFormat="1" ht="12.75" hidden="1">
      <c r="A105" s="407"/>
      <c r="B105" s="421" t="s">
        <v>294</v>
      </c>
      <c r="C105" s="421"/>
      <c r="D105" s="422">
        <v>88000</v>
      </c>
    </row>
    <row r="106" spans="1:4" s="453" customFormat="1" ht="12.75">
      <c r="A106" s="407"/>
      <c r="B106" s="452" t="s">
        <v>295</v>
      </c>
      <c r="C106" s="421"/>
      <c r="D106" s="454">
        <f>SUM(D104:D105)</f>
        <v>482000</v>
      </c>
    </row>
    <row r="107" spans="1:4" s="453" customFormat="1" ht="12.75" hidden="1">
      <c r="A107" s="407"/>
      <c r="B107" s="421" t="s">
        <v>336</v>
      </c>
      <c r="C107" s="421"/>
      <c r="D107" s="422">
        <v>227000</v>
      </c>
    </row>
    <row r="108" spans="1:4" s="453" customFormat="1" ht="12.75" hidden="1">
      <c r="A108" s="407"/>
      <c r="B108" s="421" t="s">
        <v>341</v>
      </c>
      <c r="C108" s="421"/>
      <c r="D108" s="422">
        <v>700000</v>
      </c>
    </row>
    <row r="109" spans="1:4" s="453" customFormat="1" ht="12.75" hidden="1">
      <c r="A109" s="407"/>
      <c r="B109" s="421" t="s">
        <v>327</v>
      </c>
      <c r="C109" s="421"/>
      <c r="D109" s="422">
        <v>22000</v>
      </c>
    </row>
    <row r="110" spans="1:4" s="453" customFormat="1" ht="24" hidden="1">
      <c r="A110" s="407"/>
      <c r="B110" s="421" t="s">
        <v>300</v>
      </c>
      <c r="C110" s="421"/>
      <c r="D110" s="422">
        <v>120000</v>
      </c>
    </row>
    <row r="111" spans="1:4" s="453" customFormat="1" ht="12.75">
      <c r="A111" s="407"/>
      <c r="B111" s="452" t="s">
        <v>10</v>
      </c>
      <c r="C111" s="421"/>
      <c r="D111" s="454">
        <f>SUM(D107:D110)</f>
        <v>1069000</v>
      </c>
    </row>
    <row r="112" spans="1:4" s="405" customFormat="1" ht="12.75">
      <c r="A112" s="401"/>
      <c r="B112" s="402" t="s">
        <v>304</v>
      </c>
      <c r="C112" s="403"/>
      <c r="D112" s="404">
        <f>SUM(D111,D106,D103)</f>
        <v>3180000</v>
      </c>
    </row>
    <row r="113" spans="1:4" s="394" customFormat="1" ht="12.75">
      <c r="A113" s="390"/>
      <c r="B113" s="391" t="s">
        <v>342</v>
      </c>
      <c r="C113" s="392"/>
      <c r="D113" s="395"/>
    </row>
    <row r="114" spans="1:4" s="389" customFormat="1" ht="12.75">
      <c r="A114" s="385"/>
      <c r="B114" s="386" t="s">
        <v>74</v>
      </c>
      <c r="C114" s="387"/>
      <c r="D114" s="388"/>
    </row>
    <row r="115" spans="1:4" s="453" customFormat="1" ht="12.75">
      <c r="A115" s="407"/>
      <c r="B115" s="452" t="s">
        <v>292</v>
      </c>
      <c r="C115" s="421"/>
      <c r="D115" s="454">
        <v>257000</v>
      </c>
    </row>
    <row r="116" spans="1:4" s="453" customFormat="1" ht="12.75">
      <c r="A116" s="407"/>
      <c r="B116" s="452" t="s">
        <v>295</v>
      </c>
      <c r="C116" s="421"/>
      <c r="D116" s="454">
        <v>69000</v>
      </c>
    </row>
    <row r="117" spans="1:4" ht="12.75" hidden="1">
      <c r="A117" s="407"/>
      <c r="B117" s="421" t="s">
        <v>335</v>
      </c>
      <c r="C117" s="421"/>
      <c r="D117" s="422">
        <v>400000</v>
      </c>
    </row>
    <row r="118" spans="1:4" ht="12.75" hidden="1">
      <c r="A118" s="407"/>
      <c r="B118" s="421" t="s">
        <v>336</v>
      </c>
      <c r="C118" s="421"/>
      <c r="D118" s="422">
        <v>1409000</v>
      </c>
    </row>
    <row r="119" spans="1:4" ht="12.75" hidden="1">
      <c r="A119" s="407"/>
      <c r="B119" s="421" t="s">
        <v>345</v>
      </c>
      <c r="C119" s="421"/>
      <c r="D119" s="422">
        <v>300000</v>
      </c>
    </row>
    <row r="120" spans="1:4" ht="12.75" hidden="1">
      <c r="A120" s="407"/>
      <c r="B120" s="421" t="s">
        <v>346</v>
      </c>
      <c r="C120" s="421"/>
      <c r="D120" s="422">
        <v>700000</v>
      </c>
    </row>
    <row r="121" spans="1:4" ht="12.75" hidden="1">
      <c r="A121" s="407"/>
      <c r="B121" s="421" t="s">
        <v>347</v>
      </c>
      <c r="C121" s="421"/>
      <c r="D121" s="422">
        <v>2000000</v>
      </c>
    </row>
    <row r="122" spans="1:4" ht="12.75" hidden="1">
      <c r="A122" s="407"/>
      <c r="B122" s="421" t="s">
        <v>341</v>
      </c>
      <c r="C122" s="421"/>
      <c r="D122" s="422">
        <v>600000</v>
      </c>
    </row>
    <row r="123" spans="1:4" ht="12.75" hidden="1">
      <c r="A123" s="407"/>
      <c r="B123" s="421" t="s">
        <v>348</v>
      </c>
      <c r="C123" s="421"/>
      <c r="D123" s="422">
        <v>320000</v>
      </c>
    </row>
    <row r="124" spans="1:4" ht="12.75" hidden="1">
      <c r="A124" s="407"/>
      <c r="B124" s="421" t="s">
        <v>349</v>
      </c>
      <c r="C124" s="421"/>
      <c r="D124" s="422">
        <v>200000</v>
      </c>
    </row>
    <row r="125" spans="1:4" ht="12.75" hidden="1">
      <c r="A125" s="407"/>
      <c r="B125" s="421" t="s">
        <v>350</v>
      </c>
      <c r="C125" s="421"/>
      <c r="D125" s="422">
        <v>1000000</v>
      </c>
    </row>
    <row r="126" spans="1:4" s="453" customFormat="1" ht="12.75">
      <c r="A126" s="407"/>
      <c r="B126" s="452" t="s">
        <v>10</v>
      </c>
      <c r="C126" s="421"/>
      <c r="D126" s="454">
        <f>SUM(D117:D125)</f>
        <v>6929000</v>
      </c>
    </row>
    <row r="127" spans="1:4" s="453" customFormat="1" ht="12.75" hidden="1">
      <c r="A127" s="407"/>
      <c r="B127" s="421" t="s">
        <v>339</v>
      </c>
      <c r="C127" s="421"/>
      <c r="D127" s="422">
        <v>787000</v>
      </c>
    </row>
    <row r="128" spans="1:4" s="453" customFormat="1" ht="24" hidden="1">
      <c r="A128" s="407"/>
      <c r="B128" s="421" t="s">
        <v>330</v>
      </c>
      <c r="C128" s="421"/>
      <c r="D128" s="422">
        <v>213000</v>
      </c>
    </row>
    <row r="129" spans="1:4" s="453" customFormat="1" ht="12.75" hidden="1">
      <c r="A129" s="407"/>
      <c r="B129" s="421" t="s">
        <v>302</v>
      </c>
      <c r="C129" s="421"/>
      <c r="D129" s="422">
        <v>787000</v>
      </c>
    </row>
    <row r="130" spans="1:4" s="453" customFormat="1" ht="24" hidden="1">
      <c r="A130" s="407"/>
      <c r="B130" s="421" t="s">
        <v>330</v>
      </c>
      <c r="C130" s="421"/>
      <c r="D130" s="422">
        <v>213000</v>
      </c>
    </row>
    <row r="131" spans="1:4" s="453" customFormat="1" ht="12.75">
      <c r="A131" s="407"/>
      <c r="B131" s="452" t="s">
        <v>86</v>
      </c>
      <c r="C131" s="421"/>
      <c r="D131" s="454">
        <f>SUM(D127:D130)</f>
        <v>2000000</v>
      </c>
    </row>
    <row r="132" spans="1:4" s="405" customFormat="1" ht="12.75">
      <c r="A132" s="401"/>
      <c r="B132" s="402" t="s">
        <v>304</v>
      </c>
      <c r="C132" s="403"/>
      <c r="D132" s="404">
        <f>SUM(D131+D126+D116+D115)</f>
        <v>9255000</v>
      </c>
    </row>
    <row r="133" spans="1:4" s="389" customFormat="1" ht="12.75">
      <c r="A133" s="385"/>
      <c r="B133" s="386" t="s">
        <v>2</v>
      </c>
      <c r="C133" s="387"/>
      <c r="D133" s="388"/>
    </row>
    <row r="134" spans="1:4" ht="12.75" hidden="1">
      <c r="A134" s="407"/>
      <c r="B134" s="421" t="s">
        <v>351</v>
      </c>
      <c r="C134" s="421"/>
      <c r="D134" s="422">
        <v>1000000</v>
      </c>
    </row>
    <row r="135" spans="1:4" ht="12.75" hidden="1">
      <c r="A135" s="407"/>
      <c r="B135" s="421" t="s">
        <v>306</v>
      </c>
      <c r="C135" s="421"/>
      <c r="D135" s="422">
        <v>270000</v>
      </c>
    </row>
    <row r="136" spans="1:4" s="405" customFormat="1" ht="12.75">
      <c r="A136" s="401"/>
      <c r="B136" s="402" t="s">
        <v>352</v>
      </c>
      <c r="C136" s="403"/>
      <c r="D136" s="404">
        <f>SUM(D134:D135)</f>
        <v>1270000</v>
      </c>
    </row>
    <row r="137" spans="1:4" s="394" customFormat="1" ht="12.75">
      <c r="A137" s="390"/>
      <c r="B137" s="391" t="s">
        <v>353</v>
      </c>
      <c r="C137" s="392"/>
      <c r="D137" s="393"/>
    </row>
    <row r="138" spans="1:4" s="389" customFormat="1" ht="12.75">
      <c r="A138" s="385"/>
      <c r="B138" s="386" t="s">
        <v>74</v>
      </c>
      <c r="C138" s="387"/>
      <c r="D138" s="388"/>
    </row>
    <row r="139" spans="1:4" ht="12.75" hidden="1">
      <c r="A139" s="407"/>
      <c r="B139" s="421" t="s">
        <v>326</v>
      </c>
      <c r="C139" s="421"/>
      <c r="D139" s="422">
        <v>7787000</v>
      </c>
    </row>
    <row r="140" spans="1:4" ht="12.75" hidden="1">
      <c r="A140" s="407"/>
      <c r="B140" s="421" t="s">
        <v>290</v>
      </c>
      <c r="C140" s="421"/>
      <c r="D140" s="422">
        <v>471000</v>
      </c>
    </row>
    <row r="141" spans="1:4" ht="12.75" hidden="1">
      <c r="A141" s="407"/>
      <c r="B141" s="421" t="s">
        <v>354</v>
      </c>
      <c r="C141" s="421"/>
      <c r="D141" s="422">
        <v>88000</v>
      </c>
    </row>
    <row r="142" spans="1:4" ht="12.75" hidden="1">
      <c r="A142" s="407"/>
      <c r="B142" s="421" t="s">
        <v>355</v>
      </c>
      <c r="C142" s="421"/>
      <c r="D142" s="422">
        <v>150000</v>
      </c>
    </row>
    <row r="143" spans="1:4" ht="12.75" hidden="1">
      <c r="A143" s="407"/>
      <c r="B143" s="421" t="s">
        <v>356</v>
      </c>
      <c r="C143" s="421"/>
      <c r="D143" s="422">
        <v>500000</v>
      </c>
    </row>
    <row r="144" spans="1:4" ht="12.75" hidden="1">
      <c r="A144" s="407"/>
      <c r="B144" s="421" t="s">
        <v>357</v>
      </c>
      <c r="C144" s="421"/>
      <c r="D144" s="422">
        <v>451000</v>
      </c>
    </row>
    <row r="145" spans="1:4" ht="12.75" hidden="1">
      <c r="A145" s="407"/>
      <c r="B145" s="421" t="s">
        <v>291</v>
      </c>
      <c r="C145" s="421"/>
      <c r="D145" s="422">
        <v>66000</v>
      </c>
    </row>
    <row r="146" spans="1:4" s="453" customFormat="1" ht="12.75">
      <c r="A146" s="407"/>
      <c r="B146" s="452" t="s">
        <v>292</v>
      </c>
      <c r="C146" s="421"/>
      <c r="D146" s="454">
        <f>SUM(D139:D145)</f>
        <v>9513000</v>
      </c>
    </row>
    <row r="147" spans="1:4" s="453" customFormat="1" ht="12.75" hidden="1">
      <c r="A147" s="407"/>
      <c r="B147" s="421" t="s">
        <v>293</v>
      </c>
      <c r="C147" s="421"/>
      <c r="D147" s="422">
        <v>2468000</v>
      </c>
    </row>
    <row r="148" spans="1:4" s="453" customFormat="1" ht="12.75" hidden="1">
      <c r="A148" s="407"/>
      <c r="B148" s="421" t="s">
        <v>294</v>
      </c>
      <c r="C148" s="421"/>
      <c r="D148" s="422">
        <v>34000</v>
      </c>
    </row>
    <row r="149" spans="1:4" s="453" customFormat="1" ht="12.75">
      <c r="A149" s="407"/>
      <c r="B149" s="452" t="s">
        <v>295</v>
      </c>
      <c r="C149" s="421"/>
      <c r="D149" s="454">
        <f>SUM(D147:D148)</f>
        <v>2502000</v>
      </c>
    </row>
    <row r="150" spans="1:4" s="453" customFormat="1" ht="12.75" hidden="1">
      <c r="A150" s="407"/>
      <c r="B150" s="421" t="s">
        <v>328</v>
      </c>
      <c r="C150" s="421"/>
      <c r="D150" s="422">
        <v>287000</v>
      </c>
    </row>
    <row r="151" spans="1:4" s="453" customFormat="1" ht="12.75" hidden="1">
      <c r="A151" s="407"/>
      <c r="B151" s="421" t="s">
        <v>349</v>
      </c>
      <c r="C151" s="421"/>
      <c r="D151" s="422">
        <v>350000</v>
      </c>
    </row>
    <row r="152" spans="1:4" s="453" customFormat="1" ht="12.75" hidden="1">
      <c r="A152" s="407"/>
      <c r="B152" s="421" t="s">
        <v>335</v>
      </c>
      <c r="C152" s="421"/>
      <c r="D152" s="422">
        <v>158000</v>
      </c>
    </row>
    <row r="153" spans="1:4" s="453" customFormat="1" ht="12.75" hidden="1">
      <c r="A153" s="407"/>
      <c r="B153" s="421" t="s">
        <v>358</v>
      </c>
      <c r="C153" s="421"/>
      <c r="D153" s="422">
        <v>130000</v>
      </c>
    </row>
    <row r="154" spans="1:4" s="453" customFormat="1" ht="12.75" hidden="1">
      <c r="A154" s="407"/>
      <c r="B154" s="421" t="s">
        <v>336</v>
      </c>
      <c r="C154" s="421"/>
      <c r="D154" s="422">
        <v>439000</v>
      </c>
    </row>
    <row r="155" spans="1:4" s="453" customFormat="1" ht="12.75" hidden="1">
      <c r="A155" s="407"/>
      <c r="B155" s="421" t="s">
        <v>359</v>
      </c>
      <c r="C155" s="421"/>
      <c r="D155" s="422">
        <v>80000</v>
      </c>
    </row>
    <row r="156" spans="1:4" s="453" customFormat="1" ht="12.75" hidden="1">
      <c r="A156" s="407"/>
      <c r="B156" s="421" t="s">
        <v>360</v>
      </c>
      <c r="C156" s="421"/>
      <c r="D156" s="422">
        <v>100000</v>
      </c>
    </row>
    <row r="157" spans="1:4" s="453" customFormat="1" ht="12.75" hidden="1">
      <c r="A157" s="407"/>
      <c r="B157" s="421" t="s">
        <v>338</v>
      </c>
      <c r="C157" s="421"/>
      <c r="D157" s="422">
        <v>100000</v>
      </c>
    </row>
    <row r="158" spans="1:4" s="453" customFormat="1" ht="12.75" hidden="1">
      <c r="A158" s="407"/>
      <c r="B158" s="421" t="s">
        <v>347</v>
      </c>
      <c r="C158" s="421"/>
      <c r="D158" s="422">
        <v>360000</v>
      </c>
    </row>
    <row r="159" spans="1:4" s="453" customFormat="1" ht="12.75" hidden="1">
      <c r="A159" s="407"/>
      <c r="B159" s="421" t="s">
        <v>348</v>
      </c>
      <c r="C159" s="421"/>
      <c r="D159" s="422">
        <v>60000</v>
      </c>
    </row>
    <row r="160" spans="1:4" s="453" customFormat="1" ht="12.75" hidden="1">
      <c r="A160" s="407"/>
      <c r="B160" s="421" t="s">
        <v>361</v>
      </c>
      <c r="C160" s="421"/>
      <c r="D160" s="422">
        <v>50000</v>
      </c>
    </row>
    <row r="161" spans="1:4" s="453" customFormat="1" ht="12.75">
      <c r="A161" s="407"/>
      <c r="B161" s="452" t="s">
        <v>10</v>
      </c>
      <c r="C161" s="421"/>
      <c r="D161" s="454">
        <f>SUM(D150:D160)</f>
        <v>2114000</v>
      </c>
    </row>
    <row r="162" spans="1:4" s="453" customFormat="1" ht="12.75" hidden="1">
      <c r="A162" s="407"/>
      <c r="B162" s="421" t="s">
        <v>339</v>
      </c>
      <c r="C162" s="421"/>
      <c r="D162" s="422">
        <v>331000</v>
      </c>
    </row>
    <row r="163" spans="1:4" s="453" customFormat="1" ht="24" hidden="1">
      <c r="A163" s="407"/>
      <c r="B163" s="421" t="s">
        <v>330</v>
      </c>
      <c r="C163" s="421"/>
      <c r="D163" s="422">
        <v>89000</v>
      </c>
    </row>
    <row r="164" spans="1:4" s="453" customFormat="1" ht="12.75">
      <c r="A164" s="407"/>
      <c r="B164" s="452" t="s">
        <v>86</v>
      </c>
      <c r="C164" s="421"/>
      <c r="D164" s="454">
        <f>SUM(D162:D163)</f>
        <v>420000</v>
      </c>
    </row>
    <row r="165" spans="1:4" s="405" customFormat="1" ht="12.75">
      <c r="A165" s="401"/>
      <c r="B165" s="402" t="s">
        <v>304</v>
      </c>
      <c r="C165" s="403"/>
      <c r="D165" s="404">
        <f>SUM(D164,D161,D149,D146)</f>
        <v>14549000</v>
      </c>
    </row>
    <row r="166" spans="1:4" s="389" customFormat="1" ht="12.75">
      <c r="A166" s="385"/>
      <c r="B166" s="386" t="s">
        <v>2</v>
      </c>
      <c r="C166" s="387"/>
      <c r="D166" s="388"/>
    </row>
    <row r="167" spans="1:4" ht="12.75" hidden="1">
      <c r="A167" s="407"/>
      <c r="B167" s="421" t="s">
        <v>362</v>
      </c>
      <c r="C167" s="421"/>
      <c r="D167" s="422">
        <v>300000</v>
      </c>
    </row>
    <row r="168" spans="1:4" ht="24" hidden="1">
      <c r="A168" s="407"/>
      <c r="B168" s="421" t="s">
        <v>331</v>
      </c>
      <c r="C168" s="421"/>
      <c r="D168" s="422">
        <v>11560000</v>
      </c>
    </row>
    <row r="169" spans="1:4" s="405" customFormat="1" ht="12.75">
      <c r="A169" s="401"/>
      <c r="B169" s="402" t="s">
        <v>363</v>
      </c>
      <c r="C169" s="403"/>
      <c r="D169" s="404">
        <f>SUM(D167:D168)</f>
        <v>11860000</v>
      </c>
    </row>
    <row r="170" spans="1:4" s="405" customFormat="1" ht="12.75">
      <c r="A170" s="401"/>
      <c r="B170" s="402" t="s">
        <v>364</v>
      </c>
      <c r="C170" s="403"/>
      <c r="D170" s="423"/>
    </row>
    <row r="171" spans="1:4" s="389" customFormat="1" ht="12.75">
      <c r="A171" s="385"/>
      <c r="B171" s="386" t="s">
        <v>74</v>
      </c>
      <c r="C171" s="387"/>
      <c r="D171" s="388"/>
    </row>
    <row r="172" spans="1:4" ht="24" hidden="1">
      <c r="A172" s="407"/>
      <c r="B172" s="421" t="s">
        <v>365</v>
      </c>
      <c r="C172" s="421"/>
      <c r="D172" s="410">
        <v>207000</v>
      </c>
    </row>
    <row r="173" spans="1:4" s="405" customFormat="1" ht="12.75">
      <c r="A173" s="401"/>
      <c r="B173" s="402" t="s">
        <v>304</v>
      </c>
      <c r="C173" s="403"/>
      <c r="D173" s="404">
        <f>SUM(D172)</f>
        <v>207000</v>
      </c>
    </row>
    <row r="174" spans="1:4" s="405" customFormat="1" ht="12.75">
      <c r="A174" s="401"/>
      <c r="B174" s="402" t="s">
        <v>366</v>
      </c>
      <c r="C174" s="403"/>
      <c r="D174" s="404"/>
    </row>
    <row r="175" spans="1:4" s="389" customFormat="1" ht="12.75">
      <c r="A175" s="385"/>
      <c r="B175" s="386" t="s">
        <v>74</v>
      </c>
      <c r="C175" s="387"/>
      <c r="D175" s="388"/>
    </row>
    <row r="176" spans="1:4" ht="24" hidden="1">
      <c r="A176" s="407"/>
      <c r="B176" s="421" t="s">
        <v>367</v>
      </c>
      <c r="C176" s="421"/>
      <c r="D176" s="410">
        <v>6540000</v>
      </c>
    </row>
    <row r="177" spans="1:4" s="405" customFormat="1" ht="12.75">
      <c r="A177" s="401"/>
      <c r="B177" s="402" t="s">
        <v>304</v>
      </c>
      <c r="C177" s="403"/>
      <c r="D177" s="404">
        <f>SUM(D176)</f>
        <v>6540000</v>
      </c>
    </row>
    <row r="178" spans="1:4" s="389" customFormat="1" ht="12.75">
      <c r="A178" s="385"/>
      <c r="B178" s="386" t="s">
        <v>2</v>
      </c>
      <c r="C178" s="387"/>
      <c r="D178" s="388"/>
    </row>
    <row r="179" spans="1:4" ht="24" hidden="1">
      <c r="A179" s="407"/>
      <c r="B179" s="421" t="s">
        <v>331</v>
      </c>
      <c r="C179" s="421"/>
      <c r="D179" s="410">
        <v>6500000</v>
      </c>
    </row>
    <row r="180" spans="1:4" s="405" customFormat="1" ht="12.75">
      <c r="A180" s="401"/>
      <c r="B180" s="402" t="s">
        <v>199</v>
      </c>
      <c r="C180" s="403"/>
      <c r="D180" s="404">
        <f>SUM(D179)</f>
        <v>6500000</v>
      </c>
    </row>
    <row r="181" spans="1:4" s="394" customFormat="1" ht="12.75">
      <c r="A181" s="390"/>
      <c r="B181" s="391" t="s">
        <v>368</v>
      </c>
      <c r="C181" s="392"/>
      <c r="D181" s="395"/>
    </row>
    <row r="182" spans="1:4" s="389" customFormat="1" ht="12.75">
      <c r="A182" s="385"/>
      <c r="B182" s="386" t="s">
        <v>74</v>
      </c>
      <c r="C182" s="387"/>
      <c r="D182" s="388"/>
    </row>
    <row r="183" spans="1:4" ht="12.75" hidden="1">
      <c r="A183" s="407"/>
      <c r="B183" s="421" t="s">
        <v>326</v>
      </c>
      <c r="C183" s="421"/>
      <c r="D183" s="422">
        <v>2233000</v>
      </c>
    </row>
    <row r="184" spans="1:4" ht="12.75" hidden="1">
      <c r="A184" s="407"/>
      <c r="B184" s="421" t="s">
        <v>290</v>
      </c>
      <c r="C184" s="421"/>
      <c r="D184" s="422">
        <v>157000</v>
      </c>
    </row>
    <row r="185" spans="1:4" ht="12.75" hidden="1">
      <c r="A185" s="407"/>
      <c r="B185" s="421" t="s">
        <v>354</v>
      </c>
      <c r="C185" s="421"/>
      <c r="D185" s="422">
        <v>22000</v>
      </c>
    </row>
    <row r="186" spans="1:4" ht="12.75" hidden="1">
      <c r="A186" s="407"/>
      <c r="B186" s="421" t="s">
        <v>355</v>
      </c>
      <c r="C186" s="421"/>
      <c r="D186" s="422">
        <v>33000</v>
      </c>
    </row>
    <row r="187" spans="1:4" ht="12.75" hidden="1">
      <c r="A187" s="407"/>
      <c r="B187" s="421" t="s">
        <v>291</v>
      </c>
      <c r="C187" s="421"/>
      <c r="D187" s="422">
        <v>12000</v>
      </c>
    </row>
    <row r="188" spans="1:4" s="453" customFormat="1" ht="12.75">
      <c r="A188" s="407"/>
      <c r="B188" s="452" t="s">
        <v>369</v>
      </c>
      <c r="C188" s="421"/>
      <c r="D188" s="454">
        <f>SUM(D183:D187)</f>
        <v>2457000</v>
      </c>
    </row>
    <row r="189" spans="1:4" s="453" customFormat="1" ht="12.75" hidden="1">
      <c r="A189" s="407"/>
      <c r="B189" s="421" t="s">
        <v>293</v>
      </c>
      <c r="C189" s="421"/>
      <c r="D189" s="422">
        <v>684000</v>
      </c>
    </row>
    <row r="190" spans="1:4" s="453" customFormat="1" ht="12.75" hidden="1">
      <c r="A190" s="407"/>
      <c r="B190" s="421" t="s">
        <v>294</v>
      </c>
      <c r="C190" s="421"/>
      <c r="D190" s="422">
        <v>6000</v>
      </c>
    </row>
    <row r="191" spans="1:4" s="453" customFormat="1" ht="12.75">
      <c r="A191" s="407"/>
      <c r="B191" s="452" t="s">
        <v>295</v>
      </c>
      <c r="C191" s="421"/>
      <c r="D191" s="454">
        <f>SUM(D189:D190)</f>
        <v>690000</v>
      </c>
    </row>
    <row r="192" spans="1:4" s="453" customFormat="1" ht="12.75" hidden="1">
      <c r="A192" s="407"/>
      <c r="B192" s="421" t="s">
        <v>349</v>
      </c>
      <c r="C192" s="421"/>
      <c r="D192" s="422">
        <v>80000</v>
      </c>
    </row>
    <row r="193" spans="1:4" s="453" customFormat="1" ht="12.75" hidden="1">
      <c r="A193" s="407"/>
      <c r="B193" s="421" t="s">
        <v>333</v>
      </c>
      <c r="C193" s="421"/>
      <c r="D193" s="422">
        <v>100000</v>
      </c>
    </row>
    <row r="194" spans="1:4" s="453" customFormat="1" ht="12.75" hidden="1">
      <c r="A194" s="407"/>
      <c r="B194" s="421" t="s">
        <v>336</v>
      </c>
      <c r="C194" s="421"/>
      <c r="D194" s="422">
        <v>158000</v>
      </c>
    </row>
    <row r="195" spans="1:4" s="453" customFormat="1" ht="12.75" hidden="1">
      <c r="A195" s="407"/>
      <c r="B195" s="421" t="s">
        <v>359</v>
      </c>
      <c r="C195" s="421"/>
      <c r="D195" s="422">
        <v>250000</v>
      </c>
    </row>
    <row r="196" spans="1:4" s="453" customFormat="1" ht="12.75" hidden="1">
      <c r="A196" s="407"/>
      <c r="B196" s="421" t="s">
        <v>348</v>
      </c>
      <c r="C196" s="421"/>
      <c r="D196" s="422">
        <v>155000</v>
      </c>
    </row>
    <row r="197" spans="1:4" s="453" customFormat="1" ht="12.75" hidden="1">
      <c r="A197" s="407"/>
      <c r="B197" s="421" t="s">
        <v>361</v>
      </c>
      <c r="C197" s="421"/>
      <c r="D197" s="422">
        <v>100000</v>
      </c>
    </row>
    <row r="198" spans="1:4" s="453" customFormat="1" ht="12.75">
      <c r="A198" s="407"/>
      <c r="B198" s="452" t="s">
        <v>10</v>
      </c>
      <c r="C198" s="421"/>
      <c r="D198" s="454">
        <f>SUM(D192:D197)</f>
        <v>843000</v>
      </c>
    </row>
    <row r="199" spans="1:4" s="453" customFormat="1" ht="12.75" hidden="1">
      <c r="A199" s="407"/>
      <c r="B199" s="421" t="s">
        <v>339</v>
      </c>
      <c r="C199" s="421"/>
      <c r="D199" s="422">
        <v>100000</v>
      </c>
    </row>
    <row r="200" spans="1:4" s="453" customFormat="1" ht="12.75" hidden="1">
      <c r="A200" s="407"/>
      <c r="B200" s="421" t="s">
        <v>303</v>
      </c>
      <c r="C200" s="421"/>
      <c r="D200" s="422">
        <v>27000</v>
      </c>
    </row>
    <row r="201" spans="1:4" s="453" customFormat="1" ht="12.75">
      <c r="A201" s="407"/>
      <c r="B201" s="452" t="s">
        <v>128</v>
      </c>
      <c r="C201" s="421"/>
      <c r="D201" s="454">
        <f>SUM(D199:D200)</f>
        <v>127000</v>
      </c>
    </row>
    <row r="202" spans="1:4" s="405" customFormat="1" ht="12.75">
      <c r="A202" s="401"/>
      <c r="B202" s="402" t="s">
        <v>304</v>
      </c>
      <c r="C202" s="403"/>
      <c r="D202" s="404">
        <f>SUM(D201,D198,D191,D188)</f>
        <v>4117000</v>
      </c>
    </row>
    <row r="203" spans="1:4" s="394" customFormat="1" ht="12.75">
      <c r="A203" s="390"/>
      <c r="B203" s="391" t="s">
        <v>370</v>
      </c>
      <c r="C203" s="392"/>
      <c r="D203" s="393"/>
    </row>
    <row r="204" spans="1:4" s="389" customFormat="1" ht="12.75">
      <c r="A204" s="385"/>
      <c r="B204" s="386" t="s">
        <v>74</v>
      </c>
      <c r="C204" s="387"/>
      <c r="D204" s="388"/>
    </row>
    <row r="205" spans="1:4" ht="12.75" hidden="1">
      <c r="A205" s="407"/>
      <c r="B205" s="421" t="s">
        <v>371</v>
      </c>
      <c r="C205" s="421"/>
      <c r="D205" s="422">
        <v>942000</v>
      </c>
    </row>
    <row r="206" spans="1:4" ht="12.75" hidden="1">
      <c r="A206" s="407"/>
      <c r="B206" s="421" t="s">
        <v>291</v>
      </c>
      <c r="C206" s="421"/>
      <c r="D206" s="422">
        <v>12000</v>
      </c>
    </row>
    <row r="207" spans="1:4" ht="12.75" hidden="1">
      <c r="A207" s="407"/>
      <c r="B207" s="421" t="s">
        <v>290</v>
      </c>
      <c r="C207" s="421"/>
      <c r="D207" s="422">
        <v>118000</v>
      </c>
    </row>
    <row r="208" spans="1:4" s="453" customFormat="1" ht="12.75">
      <c r="A208" s="407"/>
      <c r="B208" s="421" t="s">
        <v>369</v>
      </c>
      <c r="C208" s="421"/>
      <c r="D208" s="454">
        <f>SUM(D205:D207)</f>
        <v>1072000</v>
      </c>
    </row>
    <row r="209" spans="1:4" s="453" customFormat="1" ht="24" hidden="1">
      <c r="A209" s="407"/>
      <c r="B209" s="421" t="s">
        <v>344</v>
      </c>
      <c r="C209" s="421"/>
      <c r="D209" s="422">
        <v>315000</v>
      </c>
    </row>
    <row r="210" spans="1:4" s="453" customFormat="1" ht="12.75" hidden="1">
      <c r="A210" s="407"/>
      <c r="B210" s="421" t="s">
        <v>294</v>
      </c>
      <c r="C210" s="421"/>
      <c r="D210" s="422">
        <v>6000</v>
      </c>
    </row>
    <row r="211" spans="1:4" s="453" customFormat="1" ht="12.75">
      <c r="A211" s="407"/>
      <c r="B211" s="452" t="s">
        <v>295</v>
      </c>
      <c r="C211" s="421"/>
      <c r="D211" s="454">
        <f>SUM(D209:D210)</f>
        <v>321000</v>
      </c>
    </row>
    <row r="212" spans="1:4" s="453" customFormat="1" ht="12.75" hidden="1">
      <c r="A212" s="407"/>
      <c r="B212" s="421" t="s">
        <v>333</v>
      </c>
      <c r="C212" s="421"/>
      <c r="D212" s="422">
        <v>70000</v>
      </c>
    </row>
    <row r="213" spans="1:4" s="453" customFormat="1" ht="12.75" hidden="1">
      <c r="A213" s="407"/>
      <c r="B213" s="421" t="s">
        <v>336</v>
      </c>
      <c r="C213" s="421"/>
      <c r="D213" s="422">
        <v>20000</v>
      </c>
    </row>
    <row r="214" spans="1:4" s="453" customFormat="1" ht="12.75">
      <c r="A214" s="407"/>
      <c r="B214" s="452" t="s">
        <v>10</v>
      </c>
      <c r="C214" s="421"/>
      <c r="D214" s="454">
        <f>SUM(D212:D213)</f>
        <v>90000</v>
      </c>
    </row>
    <row r="215" spans="1:4" s="405" customFormat="1" ht="12.75">
      <c r="A215" s="401"/>
      <c r="B215" s="402" t="s">
        <v>304</v>
      </c>
      <c r="C215" s="403"/>
      <c r="D215" s="404">
        <f>SUM(D214,D211,D208)</f>
        <v>1483000</v>
      </c>
    </row>
    <row r="216" spans="1:4" s="394" customFormat="1" ht="12.75">
      <c r="A216" s="390"/>
      <c r="B216" s="391" t="s">
        <v>372</v>
      </c>
      <c r="C216" s="392"/>
      <c r="D216" s="395"/>
    </row>
    <row r="217" spans="1:4" s="389" customFormat="1" ht="12.75">
      <c r="A217" s="385"/>
      <c r="B217" s="386" t="s">
        <v>74</v>
      </c>
      <c r="C217" s="387"/>
      <c r="D217" s="388"/>
    </row>
    <row r="218" spans="1:4" ht="12.75" hidden="1">
      <c r="A218" s="407"/>
      <c r="B218" s="421" t="s">
        <v>326</v>
      </c>
      <c r="C218" s="421"/>
      <c r="D218" s="422">
        <v>3584000</v>
      </c>
    </row>
    <row r="219" spans="1:4" ht="12.75" hidden="1">
      <c r="A219" s="407"/>
      <c r="B219" s="421" t="s">
        <v>291</v>
      </c>
      <c r="C219" s="421"/>
      <c r="D219" s="422">
        <v>36000</v>
      </c>
    </row>
    <row r="220" spans="1:4" s="453" customFormat="1" ht="12.75">
      <c r="A220" s="407"/>
      <c r="B220" s="452" t="s">
        <v>292</v>
      </c>
      <c r="C220" s="421"/>
      <c r="D220" s="454">
        <f>SUM(D218:D219)</f>
        <v>3620000</v>
      </c>
    </row>
    <row r="221" spans="1:4" s="453" customFormat="1" ht="12.75" hidden="1">
      <c r="A221" s="407"/>
      <c r="B221" s="421" t="s">
        <v>293</v>
      </c>
      <c r="C221" s="421"/>
      <c r="D221" s="422">
        <v>1173000</v>
      </c>
    </row>
    <row r="222" spans="1:4" s="453" customFormat="1" ht="12.75" hidden="1">
      <c r="A222" s="407"/>
      <c r="B222" s="421" t="s">
        <v>294</v>
      </c>
      <c r="C222" s="421"/>
      <c r="D222" s="422">
        <v>19000</v>
      </c>
    </row>
    <row r="223" spans="1:4" s="453" customFormat="1" ht="12.75">
      <c r="A223" s="407"/>
      <c r="B223" s="452" t="s">
        <v>295</v>
      </c>
      <c r="C223" s="421"/>
      <c r="D223" s="454">
        <f>SUM(D221:D222)</f>
        <v>1192000</v>
      </c>
    </row>
    <row r="224" spans="1:4" s="453" customFormat="1" ht="12.75" hidden="1">
      <c r="A224" s="407"/>
      <c r="B224" s="421" t="s">
        <v>328</v>
      </c>
      <c r="C224" s="421"/>
      <c r="D224" s="422">
        <v>1000000</v>
      </c>
    </row>
    <row r="225" spans="1:4" s="453" customFormat="1" ht="12.75" hidden="1">
      <c r="A225" s="407"/>
      <c r="B225" s="421" t="s">
        <v>373</v>
      </c>
      <c r="C225" s="421"/>
      <c r="D225" s="422">
        <v>300000</v>
      </c>
    </row>
    <row r="226" spans="1:4" s="453" customFormat="1" ht="12.75" hidden="1">
      <c r="A226" s="407"/>
      <c r="B226" s="421" t="s">
        <v>335</v>
      </c>
      <c r="C226" s="421"/>
      <c r="D226" s="422">
        <v>50000</v>
      </c>
    </row>
    <row r="227" spans="1:4" s="453" customFormat="1" ht="12.75" hidden="1">
      <c r="A227" s="407"/>
      <c r="B227" s="421" t="s">
        <v>374</v>
      </c>
      <c r="C227" s="421"/>
      <c r="D227" s="422">
        <v>150000</v>
      </c>
    </row>
    <row r="228" spans="1:4" s="453" customFormat="1" ht="12.75" hidden="1">
      <c r="A228" s="407"/>
      <c r="B228" s="421" t="s">
        <v>375</v>
      </c>
      <c r="C228" s="421"/>
      <c r="D228" s="422">
        <v>200000</v>
      </c>
    </row>
    <row r="229" spans="1:4" s="453" customFormat="1" ht="12.75" hidden="1">
      <c r="A229" s="407"/>
      <c r="B229" s="421" t="s">
        <v>359</v>
      </c>
      <c r="C229" s="421"/>
      <c r="D229" s="422">
        <v>240000</v>
      </c>
    </row>
    <row r="230" spans="1:4" s="453" customFormat="1" ht="12.75" hidden="1">
      <c r="A230" s="407"/>
      <c r="B230" s="421" t="s">
        <v>349</v>
      </c>
      <c r="C230" s="421"/>
      <c r="D230" s="422">
        <v>100000</v>
      </c>
    </row>
    <row r="231" spans="1:4" s="453" customFormat="1" ht="12.75" hidden="1">
      <c r="A231" s="407"/>
      <c r="B231" s="421" t="s">
        <v>338</v>
      </c>
      <c r="C231" s="421"/>
      <c r="D231" s="422">
        <v>350000</v>
      </c>
    </row>
    <row r="232" spans="1:4" s="453" customFormat="1" ht="12.75" hidden="1">
      <c r="A232" s="407"/>
      <c r="B232" s="421" t="s">
        <v>347</v>
      </c>
      <c r="C232" s="421"/>
      <c r="D232" s="422">
        <v>1000000</v>
      </c>
    </row>
    <row r="233" spans="1:4" s="453" customFormat="1" ht="12.75" hidden="1">
      <c r="A233" s="407"/>
      <c r="B233" s="421" t="s">
        <v>348</v>
      </c>
      <c r="C233" s="421"/>
      <c r="D233" s="422">
        <v>150000</v>
      </c>
    </row>
    <row r="234" spans="1:4" s="453" customFormat="1" ht="12.75" hidden="1">
      <c r="A234" s="407"/>
      <c r="B234" s="421" t="s">
        <v>336</v>
      </c>
      <c r="C234" s="421"/>
      <c r="D234" s="422">
        <v>916000</v>
      </c>
    </row>
    <row r="235" spans="1:4" s="453" customFormat="1" ht="12.75">
      <c r="A235" s="407"/>
      <c r="B235" s="452" t="s">
        <v>10</v>
      </c>
      <c r="C235" s="421"/>
      <c r="D235" s="454">
        <f>SUM(D224:D234)</f>
        <v>4456000</v>
      </c>
    </row>
    <row r="236" spans="1:4" s="405" customFormat="1" ht="12.75">
      <c r="A236" s="401"/>
      <c r="B236" s="402" t="s">
        <v>304</v>
      </c>
      <c r="C236" s="403"/>
      <c r="D236" s="404">
        <f>SUM(D235,D223,D220)</f>
        <v>9268000</v>
      </c>
    </row>
    <row r="237" spans="1:4" s="389" customFormat="1" ht="12.75">
      <c r="A237" s="385"/>
      <c r="B237" s="386" t="s">
        <v>2</v>
      </c>
      <c r="C237" s="387"/>
      <c r="D237" s="388"/>
    </row>
    <row r="238" spans="1:4" ht="24" hidden="1">
      <c r="A238" s="407"/>
      <c r="B238" s="421" t="s">
        <v>331</v>
      </c>
      <c r="C238" s="421"/>
      <c r="D238" s="422">
        <v>1691000</v>
      </c>
    </row>
    <row r="239" spans="1:4" s="405" customFormat="1" ht="12.75">
      <c r="A239" s="401"/>
      <c r="B239" s="402" t="s">
        <v>199</v>
      </c>
      <c r="C239" s="403"/>
      <c r="D239" s="404">
        <f>SUM(D238)</f>
        <v>1691000</v>
      </c>
    </row>
    <row r="240" spans="1:4" s="394" customFormat="1" ht="12.75">
      <c r="A240" s="390"/>
      <c r="B240" s="391" t="s">
        <v>376</v>
      </c>
      <c r="C240" s="392"/>
      <c r="D240" s="395"/>
    </row>
    <row r="241" spans="1:4" s="389" customFormat="1" ht="12.75">
      <c r="A241" s="385"/>
      <c r="B241" s="386" t="s">
        <v>74</v>
      </c>
      <c r="C241" s="387"/>
      <c r="D241" s="388"/>
    </row>
    <row r="242" spans="1:4" ht="12.75" hidden="1">
      <c r="A242" s="407"/>
      <c r="B242" s="421" t="s">
        <v>348</v>
      </c>
      <c r="C242" s="421"/>
      <c r="D242" s="422">
        <v>60000</v>
      </c>
    </row>
    <row r="243" spans="1:4" ht="12.75" hidden="1">
      <c r="A243" s="407"/>
      <c r="B243" s="421" t="s">
        <v>347</v>
      </c>
      <c r="C243" s="421"/>
      <c r="D243" s="422">
        <v>100000</v>
      </c>
    </row>
    <row r="244" spans="1:4" ht="12.75" hidden="1">
      <c r="A244" s="407"/>
      <c r="B244" s="421" t="s">
        <v>336</v>
      </c>
      <c r="C244" s="421"/>
      <c r="D244" s="422">
        <v>43000</v>
      </c>
    </row>
    <row r="245" spans="1:4" s="405" customFormat="1" ht="12.75">
      <c r="A245" s="401"/>
      <c r="B245" s="402" t="s">
        <v>377</v>
      </c>
      <c r="C245" s="403"/>
      <c r="D245" s="404">
        <f>SUM(D242:D244)</f>
        <v>203000</v>
      </c>
    </row>
    <row r="246" spans="1:4" s="394" customFormat="1" ht="12.75">
      <c r="A246" s="390"/>
      <c r="B246" s="391" t="s">
        <v>378</v>
      </c>
      <c r="C246" s="392"/>
      <c r="D246" s="395"/>
    </row>
    <row r="247" spans="1:4" s="389" customFormat="1" ht="12.75">
      <c r="A247" s="385"/>
      <c r="B247" s="386" t="s">
        <v>74</v>
      </c>
      <c r="C247" s="387"/>
      <c r="D247" s="388"/>
    </row>
    <row r="248" spans="1:4" ht="24" hidden="1">
      <c r="A248" s="407"/>
      <c r="B248" s="421" t="s">
        <v>379</v>
      </c>
      <c r="C248" s="421"/>
      <c r="D248" s="410">
        <v>1200000</v>
      </c>
    </row>
    <row r="249" spans="1:4" s="405" customFormat="1" ht="12.75">
      <c r="A249" s="401"/>
      <c r="B249" s="402" t="s">
        <v>205</v>
      </c>
      <c r="C249" s="403"/>
      <c r="D249" s="404">
        <f>SUM(D248)</f>
        <v>1200000</v>
      </c>
    </row>
    <row r="250" spans="1:4" s="389" customFormat="1" ht="12.75">
      <c r="A250" s="385"/>
      <c r="B250" s="386" t="s">
        <v>2</v>
      </c>
      <c r="C250" s="387"/>
      <c r="D250" s="388"/>
    </row>
    <row r="251" spans="1:4" ht="36" hidden="1">
      <c r="A251" s="407"/>
      <c r="B251" s="421" t="s">
        <v>380</v>
      </c>
      <c r="C251" s="421"/>
      <c r="D251" s="422">
        <v>12984000</v>
      </c>
    </row>
    <row r="252" spans="1:4" s="405" customFormat="1" ht="12.75">
      <c r="A252" s="401"/>
      <c r="B252" s="402" t="s">
        <v>199</v>
      </c>
      <c r="C252" s="403"/>
      <c r="D252" s="404">
        <f>SUM(D251)</f>
        <v>12984000</v>
      </c>
    </row>
    <row r="253" spans="1:4" s="394" customFormat="1" ht="12.75">
      <c r="A253" s="390"/>
      <c r="B253" s="391" t="s">
        <v>381</v>
      </c>
      <c r="C253" s="392"/>
      <c r="D253" s="395"/>
    </row>
    <row r="254" spans="1:4" s="389" customFormat="1" ht="12.75">
      <c r="A254" s="385"/>
      <c r="B254" s="386" t="s">
        <v>74</v>
      </c>
      <c r="C254" s="387"/>
      <c r="D254" s="388"/>
    </row>
    <row r="255" spans="1:4" ht="12.75" hidden="1">
      <c r="A255" s="407"/>
      <c r="B255" s="421" t="s">
        <v>382</v>
      </c>
      <c r="C255" s="421"/>
      <c r="D255" s="422">
        <v>7724000</v>
      </c>
    </row>
    <row r="256" spans="1:4" ht="24" hidden="1">
      <c r="A256" s="407"/>
      <c r="B256" s="421" t="s">
        <v>301</v>
      </c>
      <c r="C256" s="421"/>
      <c r="D256" s="422">
        <v>2082000</v>
      </c>
    </row>
    <row r="257" spans="1:4" s="405" customFormat="1" ht="12.75">
      <c r="A257" s="401"/>
      <c r="B257" s="402" t="s">
        <v>377</v>
      </c>
      <c r="C257" s="403"/>
      <c r="D257" s="404">
        <f>SUM(D255:D256)</f>
        <v>9806000</v>
      </c>
    </row>
    <row r="258" spans="1:4" s="394" customFormat="1" ht="12.75">
      <c r="A258" s="390"/>
      <c r="B258" s="391" t="s">
        <v>383</v>
      </c>
      <c r="C258" s="392"/>
      <c r="D258" s="395"/>
    </row>
    <row r="259" spans="1:4" s="389" customFormat="1" ht="12.75">
      <c r="A259" s="385"/>
      <c r="B259" s="386" t="s">
        <v>74</v>
      </c>
      <c r="C259" s="387"/>
      <c r="D259" s="388"/>
    </row>
    <row r="260" spans="1:4" ht="12.75" hidden="1">
      <c r="A260" s="407"/>
      <c r="B260" s="421" t="s">
        <v>384</v>
      </c>
      <c r="C260" s="421"/>
      <c r="D260" s="422">
        <v>505000</v>
      </c>
    </row>
    <row r="261" spans="1:4" s="405" customFormat="1" ht="12.75">
      <c r="A261" s="401"/>
      <c r="B261" s="402" t="s">
        <v>205</v>
      </c>
      <c r="C261" s="403"/>
      <c r="D261" s="404">
        <f>SUM(D260)</f>
        <v>505000</v>
      </c>
    </row>
    <row r="262" spans="1:4" s="389" customFormat="1" ht="12.75">
      <c r="A262" s="385"/>
      <c r="B262" s="386" t="s">
        <v>2</v>
      </c>
      <c r="C262" s="387"/>
      <c r="D262" s="388"/>
    </row>
    <row r="263" spans="1:4" ht="24" hidden="1">
      <c r="A263" s="407"/>
      <c r="B263" s="421" t="s">
        <v>385</v>
      </c>
      <c r="C263" s="421"/>
      <c r="D263" s="422">
        <v>354000</v>
      </c>
    </row>
    <row r="264" spans="1:4" s="405" customFormat="1" ht="12.75">
      <c r="A264" s="401"/>
      <c r="B264" s="402" t="s">
        <v>386</v>
      </c>
      <c r="C264" s="403"/>
      <c r="D264" s="404">
        <f>SUM(D263)</f>
        <v>354000</v>
      </c>
    </row>
    <row r="265" spans="1:4" s="394" customFormat="1" ht="12.75">
      <c r="A265" s="390"/>
      <c r="B265" s="391" t="s">
        <v>387</v>
      </c>
      <c r="C265" s="392"/>
      <c r="D265" s="395"/>
    </row>
    <row r="266" spans="1:4" s="389" customFormat="1" ht="12.75">
      <c r="A266" s="385"/>
      <c r="B266" s="386" t="s">
        <v>74</v>
      </c>
      <c r="C266" s="387"/>
      <c r="D266" s="388"/>
    </row>
    <row r="267" spans="1:4" ht="12.75" hidden="1">
      <c r="A267" s="407"/>
      <c r="B267" s="421" t="s">
        <v>388</v>
      </c>
      <c r="C267" s="421"/>
      <c r="D267" s="422">
        <v>350000</v>
      </c>
    </row>
    <row r="268" spans="1:4" s="405" customFormat="1" ht="12.75">
      <c r="A268" s="401"/>
      <c r="B268" s="402" t="s">
        <v>205</v>
      </c>
      <c r="C268" s="403"/>
      <c r="D268" s="404">
        <f>SUM(D267)</f>
        <v>350000</v>
      </c>
    </row>
    <row r="269" spans="1:4" s="394" customFormat="1" ht="12.75">
      <c r="A269" s="390"/>
      <c r="B269" s="391" t="s">
        <v>389</v>
      </c>
      <c r="C269" s="392"/>
      <c r="D269" s="395"/>
    </row>
    <row r="270" spans="1:4" s="389" customFormat="1" ht="12.75">
      <c r="A270" s="385"/>
      <c r="B270" s="386" t="s">
        <v>74</v>
      </c>
      <c r="C270" s="387"/>
      <c r="D270" s="388"/>
    </row>
    <row r="271" spans="1:4" ht="12.75" hidden="1">
      <c r="A271" s="407"/>
      <c r="B271" s="421" t="s">
        <v>390</v>
      </c>
      <c r="C271" s="421"/>
      <c r="D271" s="422">
        <v>3256000</v>
      </c>
    </row>
    <row r="272" spans="1:4" ht="12.75" hidden="1">
      <c r="A272" s="407"/>
      <c r="B272" s="421" t="s">
        <v>391</v>
      </c>
      <c r="C272" s="421"/>
      <c r="D272" s="422">
        <v>480000</v>
      </c>
    </row>
    <row r="273" spans="1:4" s="426" customFormat="1" ht="12.75">
      <c r="A273" s="424"/>
      <c r="B273" s="425" t="s">
        <v>205</v>
      </c>
      <c r="C273" s="425"/>
      <c r="D273" s="404">
        <f>SUM(D271:D272)</f>
        <v>3736000</v>
      </c>
    </row>
    <row r="274" spans="1:4" s="389" customFormat="1" ht="12.75">
      <c r="A274" s="385"/>
      <c r="B274" s="386" t="s">
        <v>2</v>
      </c>
      <c r="C274" s="387"/>
      <c r="D274" s="388"/>
    </row>
    <row r="275" spans="1:4" ht="24" hidden="1">
      <c r="A275" s="407"/>
      <c r="B275" s="421" t="s">
        <v>331</v>
      </c>
      <c r="C275" s="421"/>
      <c r="D275" s="422">
        <v>2326000</v>
      </c>
    </row>
    <row r="276" spans="1:4" ht="24" hidden="1">
      <c r="A276" s="407"/>
      <c r="B276" s="421" t="s">
        <v>331</v>
      </c>
      <c r="C276" s="421"/>
      <c r="D276" s="422">
        <v>400000</v>
      </c>
    </row>
    <row r="277" spans="1:4" s="405" customFormat="1" ht="12.75">
      <c r="A277" s="401"/>
      <c r="B277" s="402" t="s">
        <v>199</v>
      </c>
      <c r="C277" s="403"/>
      <c r="D277" s="404">
        <f>SUM(D275:D276)</f>
        <v>2726000</v>
      </c>
    </row>
    <row r="278" spans="1:4" s="394" customFormat="1" ht="12.75">
      <c r="A278" s="390"/>
      <c r="B278" s="391" t="s">
        <v>392</v>
      </c>
      <c r="C278" s="392"/>
      <c r="D278" s="395"/>
    </row>
    <row r="279" spans="1:4" s="389" customFormat="1" ht="12.75">
      <c r="A279" s="385"/>
      <c r="B279" s="386" t="s">
        <v>74</v>
      </c>
      <c r="C279" s="387"/>
      <c r="D279" s="388"/>
    </row>
    <row r="280" spans="1:4" ht="12.75" hidden="1">
      <c r="A280" s="407"/>
      <c r="B280" s="421" t="s">
        <v>393</v>
      </c>
      <c r="C280" s="421"/>
      <c r="D280" s="422">
        <v>2643000</v>
      </c>
    </row>
    <row r="281" spans="1:4" ht="24" hidden="1">
      <c r="A281" s="407"/>
      <c r="B281" s="421" t="s">
        <v>394</v>
      </c>
      <c r="C281" s="421"/>
      <c r="D281" s="422">
        <v>4856000</v>
      </c>
    </row>
    <row r="282" spans="1:4" s="405" customFormat="1" ht="12.75">
      <c r="A282" s="401"/>
      <c r="B282" s="402" t="s">
        <v>205</v>
      </c>
      <c r="C282" s="403"/>
      <c r="D282" s="404">
        <f>SUM(D280:D281)</f>
        <v>7499000</v>
      </c>
    </row>
    <row r="283" spans="1:4" s="389" customFormat="1" ht="12.75">
      <c r="A283" s="385"/>
      <c r="B283" s="386" t="s">
        <v>2</v>
      </c>
      <c r="C283" s="387"/>
      <c r="D283" s="388"/>
    </row>
    <row r="284" spans="1:4" ht="24" hidden="1">
      <c r="A284" s="407"/>
      <c r="B284" s="421" t="s">
        <v>331</v>
      </c>
      <c r="C284" s="421"/>
      <c r="D284" s="422">
        <v>2403000</v>
      </c>
    </row>
    <row r="285" spans="1:4" s="405" customFormat="1" ht="12.75">
      <c r="A285" s="401"/>
      <c r="B285" s="402" t="s">
        <v>199</v>
      </c>
      <c r="C285" s="403"/>
      <c r="D285" s="404">
        <f>SUM(D284)</f>
        <v>2403000</v>
      </c>
    </row>
    <row r="286" spans="1:4" s="394" customFormat="1" ht="12.75">
      <c r="A286" s="390"/>
      <c r="B286" s="391" t="s">
        <v>395</v>
      </c>
      <c r="C286" s="392"/>
      <c r="D286" s="395"/>
    </row>
    <row r="287" spans="1:4" s="389" customFormat="1" ht="12.75">
      <c r="A287" s="385"/>
      <c r="B287" s="386" t="s">
        <v>74</v>
      </c>
      <c r="C287" s="387"/>
      <c r="D287" s="388"/>
    </row>
    <row r="288" spans="1:4" ht="12.75" hidden="1">
      <c r="A288" s="407"/>
      <c r="B288" s="421" t="s">
        <v>326</v>
      </c>
      <c r="C288" s="421"/>
      <c r="D288" s="422">
        <v>1029000</v>
      </c>
    </row>
    <row r="289" spans="1:4" ht="12.75" hidden="1">
      <c r="A289" s="407"/>
      <c r="B289" s="421" t="s">
        <v>290</v>
      </c>
      <c r="C289" s="421"/>
      <c r="D289" s="422">
        <v>118000</v>
      </c>
    </row>
    <row r="290" spans="1:4" ht="12.75" hidden="1">
      <c r="A290" s="407"/>
      <c r="B290" s="421" t="s">
        <v>291</v>
      </c>
      <c r="C290" s="421"/>
      <c r="D290" s="422">
        <v>12000</v>
      </c>
    </row>
    <row r="291" spans="1:4" s="453" customFormat="1" ht="12.75">
      <c r="A291" s="407"/>
      <c r="B291" s="452" t="s">
        <v>292</v>
      </c>
      <c r="C291" s="421"/>
      <c r="D291" s="454">
        <f>SUM(D288:D290)</f>
        <v>1159000</v>
      </c>
    </row>
    <row r="292" spans="1:4" s="453" customFormat="1" ht="12.75" hidden="1">
      <c r="A292" s="407"/>
      <c r="B292" s="421" t="s">
        <v>294</v>
      </c>
      <c r="C292" s="421"/>
      <c r="D292" s="422">
        <v>6000</v>
      </c>
    </row>
    <row r="293" spans="1:4" s="453" customFormat="1" ht="12.75" hidden="1">
      <c r="A293" s="407"/>
      <c r="B293" s="421" t="s">
        <v>293</v>
      </c>
      <c r="C293" s="421"/>
      <c r="D293" s="422">
        <v>339000</v>
      </c>
    </row>
    <row r="294" spans="1:4" s="453" customFormat="1" ht="12.75">
      <c r="A294" s="407"/>
      <c r="B294" s="452" t="s">
        <v>295</v>
      </c>
      <c r="C294" s="421"/>
      <c r="D294" s="454">
        <f>SUM(D292:D293)</f>
        <v>345000</v>
      </c>
    </row>
    <row r="295" spans="1:4" s="453" customFormat="1" ht="12.75" hidden="1">
      <c r="A295" s="407"/>
      <c r="B295" s="421" t="s">
        <v>327</v>
      </c>
      <c r="C295" s="421"/>
      <c r="D295" s="422">
        <v>22000</v>
      </c>
    </row>
    <row r="296" spans="1:4" s="453" customFormat="1" ht="12.75" hidden="1">
      <c r="A296" s="407"/>
      <c r="B296" s="421" t="s">
        <v>336</v>
      </c>
      <c r="C296" s="421"/>
      <c r="D296" s="422">
        <v>1020000</v>
      </c>
    </row>
    <row r="297" spans="1:4" s="453" customFormat="1" ht="12.75" hidden="1">
      <c r="A297" s="407"/>
      <c r="B297" s="421" t="s">
        <v>382</v>
      </c>
      <c r="C297" s="421"/>
      <c r="D297" s="422">
        <v>3776000</v>
      </c>
    </row>
    <row r="298" spans="1:4" s="453" customFormat="1" ht="12.75">
      <c r="A298" s="407"/>
      <c r="B298" s="452" t="s">
        <v>396</v>
      </c>
      <c r="C298" s="421"/>
      <c r="D298" s="454">
        <f>SUM(D295:D297)</f>
        <v>4818000</v>
      </c>
    </row>
    <row r="299" spans="1:4" s="405" customFormat="1" ht="12.75">
      <c r="A299" s="401"/>
      <c r="B299" s="402" t="s">
        <v>304</v>
      </c>
      <c r="C299" s="403"/>
      <c r="D299" s="404">
        <f>SUM(D298,D294,D291)</f>
        <v>6322000</v>
      </c>
    </row>
    <row r="300" spans="1:4" s="389" customFormat="1" ht="12.75">
      <c r="A300" s="385"/>
      <c r="B300" s="386" t="s">
        <v>2</v>
      </c>
      <c r="C300" s="387"/>
      <c r="D300" s="388"/>
    </row>
    <row r="301" spans="1:4" ht="12.75" hidden="1">
      <c r="A301" s="407"/>
      <c r="B301" s="421" t="s">
        <v>397</v>
      </c>
      <c r="C301" s="421"/>
      <c r="D301" s="422">
        <v>3607000</v>
      </c>
    </row>
    <row r="302" spans="1:4" ht="12.75" hidden="1">
      <c r="A302" s="407"/>
      <c r="B302" s="421" t="s">
        <v>306</v>
      </c>
      <c r="C302" s="421"/>
      <c r="D302" s="422">
        <v>974000</v>
      </c>
    </row>
    <row r="303" spans="1:4" s="431" customFormat="1" ht="12.75">
      <c r="A303" s="427"/>
      <c r="B303" s="428" t="s">
        <v>199</v>
      </c>
      <c r="C303" s="429"/>
      <c r="D303" s="430">
        <f>SUM(D301:D302)</f>
        <v>4581000</v>
      </c>
    </row>
    <row r="304" spans="1:4" s="394" customFormat="1" ht="12.75">
      <c r="A304" s="390"/>
      <c r="B304" s="391" t="s">
        <v>398</v>
      </c>
      <c r="C304" s="392"/>
      <c r="D304" s="395"/>
    </row>
    <row r="305" spans="1:4" s="389" customFormat="1" ht="12.75">
      <c r="A305" s="385"/>
      <c r="B305" s="386" t="s">
        <v>74</v>
      </c>
      <c r="C305" s="387"/>
      <c r="D305" s="388"/>
    </row>
    <row r="306" spans="1:4" ht="24" hidden="1">
      <c r="A306" s="407"/>
      <c r="B306" s="421" t="s">
        <v>399</v>
      </c>
      <c r="C306" s="421"/>
      <c r="D306" s="422">
        <v>10809000</v>
      </c>
    </row>
    <row r="307" spans="1:4" s="405" customFormat="1" ht="12.75">
      <c r="A307" s="401"/>
      <c r="B307" s="402" t="s">
        <v>304</v>
      </c>
      <c r="C307" s="403"/>
      <c r="D307" s="404">
        <f>SUM(D306)</f>
        <v>10809000</v>
      </c>
    </row>
    <row r="308" spans="1:4" s="394" customFormat="1" ht="12.75">
      <c r="A308" s="390"/>
      <c r="B308" s="391" t="s">
        <v>400</v>
      </c>
      <c r="C308" s="392"/>
      <c r="D308" s="395"/>
    </row>
    <row r="309" spans="1:4" s="389" customFormat="1" ht="12.75">
      <c r="A309" s="385"/>
      <c r="B309" s="386" t="s">
        <v>74</v>
      </c>
      <c r="C309" s="387"/>
      <c r="D309" s="388"/>
    </row>
    <row r="310" spans="1:4" ht="12.75">
      <c r="A310" s="407"/>
      <c r="B310" s="421" t="s">
        <v>401</v>
      </c>
      <c r="C310" s="421"/>
      <c r="D310" s="422">
        <v>48726000</v>
      </c>
    </row>
    <row r="311" spans="1:4" s="405" customFormat="1" ht="12.75">
      <c r="A311" s="401"/>
      <c r="B311" s="402" t="s">
        <v>304</v>
      </c>
      <c r="C311" s="403"/>
      <c r="D311" s="404">
        <f>SUM(D310)</f>
        <v>48726000</v>
      </c>
    </row>
    <row r="312" spans="1:4" s="389" customFormat="1" ht="12.75">
      <c r="A312" s="385"/>
      <c r="B312" s="386" t="s">
        <v>2</v>
      </c>
      <c r="C312" s="387"/>
      <c r="D312" s="388"/>
    </row>
    <row r="313" spans="1:4" ht="24">
      <c r="A313" s="407"/>
      <c r="B313" s="421" t="s">
        <v>402</v>
      </c>
      <c r="C313" s="421"/>
      <c r="D313" s="422">
        <v>52363000</v>
      </c>
    </row>
    <row r="314" spans="1:4" s="431" customFormat="1" ht="13.5" thickBot="1">
      <c r="A314" s="427"/>
      <c r="B314" s="428" t="s">
        <v>199</v>
      </c>
      <c r="C314" s="428"/>
      <c r="D314" s="430">
        <f>SUM(D313)</f>
        <v>52363000</v>
      </c>
    </row>
    <row r="315" spans="1:5" s="436" customFormat="1" ht="12.75" hidden="1">
      <c r="A315" s="432"/>
      <c r="B315" s="433" t="s">
        <v>304</v>
      </c>
      <c r="C315" s="433"/>
      <c r="D315" s="434">
        <v>253961000</v>
      </c>
      <c r="E315" s="435"/>
    </row>
    <row r="316" spans="1:4" s="440" customFormat="1" ht="13.5" hidden="1" thickBot="1">
      <c r="A316" s="437"/>
      <c r="B316" s="438" t="s">
        <v>199</v>
      </c>
      <c r="C316" s="438"/>
      <c r="D316" s="439">
        <v>253961000</v>
      </c>
    </row>
    <row r="317" spans="1:4" s="466" customFormat="1" ht="13.5" thickBot="1">
      <c r="A317" s="463"/>
      <c r="B317" s="467" t="s">
        <v>251</v>
      </c>
      <c r="C317" s="464"/>
      <c r="D317" s="465"/>
    </row>
    <row r="318" spans="1:4" s="462" customFormat="1" ht="12.75">
      <c r="A318" s="458"/>
      <c r="B318" s="459" t="s">
        <v>403</v>
      </c>
      <c r="C318" s="460"/>
      <c r="D318" s="461"/>
    </row>
    <row r="319" spans="1:4" s="411" customFormat="1" ht="12.75">
      <c r="A319" s="407"/>
      <c r="B319" s="408" t="s">
        <v>74</v>
      </c>
      <c r="C319" s="409"/>
      <c r="D319" s="410"/>
    </row>
    <row r="320" spans="1:4" ht="12.75" hidden="1">
      <c r="A320" s="407"/>
      <c r="B320" s="421" t="s">
        <v>326</v>
      </c>
      <c r="C320" s="409"/>
      <c r="D320" s="422">
        <v>868000</v>
      </c>
    </row>
    <row r="321" spans="1:4" ht="12.75" hidden="1">
      <c r="A321" s="407"/>
      <c r="B321" s="421" t="s">
        <v>290</v>
      </c>
      <c r="C321" s="409"/>
      <c r="D321" s="422">
        <v>58000</v>
      </c>
    </row>
    <row r="322" spans="1:4" ht="12.75" hidden="1">
      <c r="A322" s="407"/>
      <c r="B322" s="421" t="s">
        <v>355</v>
      </c>
      <c r="C322" s="409"/>
      <c r="D322" s="422">
        <v>50000</v>
      </c>
    </row>
    <row r="323" spans="1:4" ht="12.75" hidden="1">
      <c r="A323" s="407"/>
      <c r="B323" s="421" t="s">
        <v>291</v>
      </c>
      <c r="C323" s="409"/>
      <c r="D323" s="422">
        <v>12000</v>
      </c>
    </row>
    <row r="324" spans="1:4" s="453" customFormat="1" ht="12.75">
      <c r="A324" s="407"/>
      <c r="B324" s="452" t="s">
        <v>404</v>
      </c>
      <c r="C324" s="409"/>
      <c r="D324" s="454">
        <f>SUM(D320:D323)</f>
        <v>988000</v>
      </c>
    </row>
    <row r="325" spans="1:4" s="453" customFormat="1" ht="12.75" hidden="1">
      <c r="A325" s="407"/>
      <c r="B325" s="421" t="s">
        <v>293</v>
      </c>
      <c r="C325" s="409"/>
      <c r="D325" s="422">
        <v>283000</v>
      </c>
    </row>
    <row r="326" spans="1:4" s="453" customFormat="1" ht="12.75" hidden="1">
      <c r="A326" s="407"/>
      <c r="B326" s="421" t="s">
        <v>294</v>
      </c>
      <c r="C326" s="409"/>
      <c r="D326" s="422">
        <v>36000</v>
      </c>
    </row>
    <row r="327" spans="1:4" s="453" customFormat="1" ht="12.75">
      <c r="A327" s="407"/>
      <c r="B327" s="452" t="s">
        <v>405</v>
      </c>
      <c r="C327" s="409"/>
      <c r="D327" s="454">
        <f>SUM(D325:D326)</f>
        <v>319000</v>
      </c>
    </row>
    <row r="328" spans="1:4" s="453" customFormat="1" ht="12.75" hidden="1">
      <c r="A328" s="407"/>
      <c r="B328" s="421" t="s">
        <v>328</v>
      </c>
      <c r="C328" s="409"/>
      <c r="D328" s="422">
        <v>100000</v>
      </c>
    </row>
    <row r="329" spans="1:4" s="453" customFormat="1" ht="12.75" hidden="1">
      <c r="A329" s="407"/>
      <c r="B329" s="421" t="s">
        <v>329</v>
      </c>
      <c r="C329" s="409"/>
      <c r="D329" s="422">
        <v>230000</v>
      </c>
    </row>
    <row r="330" spans="1:4" s="453" customFormat="1" ht="24" hidden="1">
      <c r="A330" s="407"/>
      <c r="B330" s="421" t="s">
        <v>343</v>
      </c>
      <c r="C330" s="409"/>
      <c r="D330" s="422">
        <v>180000</v>
      </c>
    </row>
    <row r="331" spans="1:4" s="453" customFormat="1" ht="12.75">
      <c r="A331" s="407"/>
      <c r="B331" s="452" t="s">
        <v>10</v>
      </c>
      <c r="C331" s="409"/>
      <c r="D331" s="454">
        <f>SUM(D328:D330)</f>
        <v>510000</v>
      </c>
    </row>
    <row r="332" spans="1:4" s="405" customFormat="1" ht="12.75">
      <c r="A332" s="401"/>
      <c r="B332" s="402" t="s">
        <v>304</v>
      </c>
      <c r="C332" s="443"/>
      <c r="D332" s="404">
        <f>SUM(D331,D327,D324)</f>
        <v>1817000</v>
      </c>
    </row>
    <row r="333" spans="1:4" s="394" customFormat="1" ht="12.75">
      <c r="A333" s="390"/>
      <c r="B333" s="391" t="s">
        <v>406</v>
      </c>
      <c r="C333" s="406"/>
      <c r="D333" s="393"/>
    </row>
    <row r="334" spans="1:4" s="411" customFormat="1" ht="12.75">
      <c r="A334" s="407"/>
      <c r="B334" s="408" t="s">
        <v>74</v>
      </c>
      <c r="C334" s="409"/>
      <c r="D334" s="410"/>
    </row>
    <row r="335" spans="1:4" ht="12.75" hidden="1">
      <c r="A335" s="407"/>
      <c r="B335" s="421" t="s">
        <v>326</v>
      </c>
      <c r="C335" s="409"/>
      <c r="D335" s="422">
        <v>24020000</v>
      </c>
    </row>
    <row r="336" spans="1:4" ht="12.75" hidden="1">
      <c r="A336" s="407"/>
      <c r="B336" s="421" t="s">
        <v>290</v>
      </c>
      <c r="C336" s="409"/>
      <c r="D336" s="422">
        <v>900000</v>
      </c>
    </row>
    <row r="337" spans="1:4" ht="12.75" hidden="1">
      <c r="A337" s="407"/>
      <c r="B337" s="421" t="s">
        <v>355</v>
      </c>
      <c r="C337" s="409"/>
      <c r="D337" s="422">
        <v>300000</v>
      </c>
    </row>
    <row r="338" spans="1:4" ht="12.75" hidden="1">
      <c r="A338" s="407"/>
      <c r="B338" s="421" t="s">
        <v>291</v>
      </c>
      <c r="C338" s="409"/>
      <c r="D338" s="422">
        <v>96000</v>
      </c>
    </row>
    <row r="339" spans="1:4" s="453" customFormat="1" ht="12.75">
      <c r="A339" s="407"/>
      <c r="B339" s="452" t="s">
        <v>404</v>
      </c>
      <c r="C339" s="409"/>
      <c r="D339" s="454">
        <f>SUM(D335:D338)</f>
        <v>25316000</v>
      </c>
    </row>
    <row r="340" spans="1:4" s="453" customFormat="1" ht="24" hidden="1">
      <c r="A340" s="407"/>
      <c r="B340" s="421" t="s">
        <v>344</v>
      </c>
      <c r="C340" s="409"/>
      <c r="D340" s="422">
        <v>6807000</v>
      </c>
    </row>
    <row r="341" spans="1:4" s="453" customFormat="1" ht="12.75" hidden="1">
      <c r="A341" s="407"/>
      <c r="B341" s="421" t="s">
        <v>294</v>
      </c>
      <c r="C341" s="409"/>
      <c r="D341" s="422">
        <v>518000</v>
      </c>
    </row>
    <row r="342" spans="1:4" s="453" customFormat="1" ht="12.75">
      <c r="A342" s="407"/>
      <c r="B342" s="452" t="s">
        <v>405</v>
      </c>
      <c r="C342" s="409"/>
      <c r="D342" s="454">
        <f>SUM(D340:D341)</f>
        <v>7325000</v>
      </c>
    </row>
    <row r="343" spans="1:4" s="453" customFormat="1" ht="12.75" hidden="1">
      <c r="A343" s="407"/>
      <c r="B343" s="421" t="s">
        <v>333</v>
      </c>
      <c r="C343" s="409"/>
      <c r="D343" s="422">
        <v>300000</v>
      </c>
    </row>
    <row r="344" spans="1:4" s="453" customFormat="1" ht="12.75" hidden="1">
      <c r="A344" s="407"/>
      <c r="B344" s="421" t="s">
        <v>328</v>
      </c>
      <c r="C344" s="409"/>
      <c r="D344" s="422">
        <v>300000</v>
      </c>
    </row>
    <row r="345" spans="1:4" s="453" customFormat="1" ht="12.75" hidden="1">
      <c r="A345" s="407"/>
      <c r="B345" s="421" t="s">
        <v>335</v>
      </c>
      <c r="C345" s="409"/>
      <c r="D345" s="422">
        <v>300000</v>
      </c>
    </row>
    <row r="346" spans="1:4" s="453" customFormat="1" ht="12.75" hidden="1">
      <c r="A346" s="407"/>
      <c r="B346" s="421" t="s">
        <v>358</v>
      </c>
      <c r="C346" s="409"/>
      <c r="D346" s="422">
        <v>100000</v>
      </c>
    </row>
    <row r="347" spans="1:4" s="453" customFormat="1" ht="12.75" hidden="1">
      <c r="A347" s="407"/>
      <c r="B347" s="421" t="s">
        <v>359</v>
      </c>
      <c r="C347" s="409"/>
      <c r="D347" s="422">
        <v>100000</v>
      </c>
    </row>
    <row r="348" spans="1:4" s="453" customFormat="1" ht="12.75" hidden="1">
      <c r="A348" s="407"/>
      <c r="B348" s="421" t="s">
        <v>327</v>
      </c>
      <c r="C348" s="409"/>
      <c r="D348" s="422">
        <v>158000</v>
      </c>
    </row>
    <row r="349" spans="1:4" s="453" customFormat="1" ht="12.75" hidden="1">
      <c r="A349" s="407"/>
      <c r="B349" s="421" t="s">
        <v>349</v>
      </c>
      <c r="C349" s="409"/>
      <c r="D349" s="422">
        <v>250000</v>
      </c>
    </row>
    <row r="350" spans="1:4" s="453" customFormat="1" ht="12.75" hidden="1">
      <c r="A350" s="407"/>
      <c r="B350" s="421" t="s">
        <v>338</v>
      </c>
      <c r="C350" s="409"/>
      <c r="D350" s="422">
        <v>580000</v>
      </c>
    </row>
    <row r="351" spans="1:4" s="453" customFormat="1" ht="12.75" hidden="1">
      <c r="A351" s="407"/>
      <c r="B351" s="421" t="s">
        <v>348</v>
      </c>
      <c r="C351" s="409"/>
      <c r="D351" s="422">
        <v>220000</v>
      </c>
    </row>
    <row r="352" spans="1:4" s="453" customFormat="1" ht="12.75" hidden="1">
      <c r="A352" s="407"/>
      <c r="B352" s="421" t="s">
        <v>407</v>
      </c>
      <c r="C352" s="409"/>
      <c r="D352" s="422">
        <v>40000</v>
      </c>
    </row>
    <row r="353" spans="1:4" s="453" customFormat="1" ht="12.75" hidden="1">
      <c r="A353" s="407"/>
      <c r="B353" s="421" t="s">
        <v>329</v>
      </c>
      <c r="C353" s="409"/>
      <c r="D353" s="422">
        <v>250000</v>
      </c>
    </row>
    <row r="354" spans="1:4" s="453" customFormat="1" ht="12.75">
      <c r="A354" s="407"/>
      <c r="B354" s="452" t="s">
        <v>377</v>
      </c>
      <c r="C354" s="409"/>
      <c r="D354" s="454">
        <f>SUM(D343:D353)</f>
        <v>2598000</v>
      </c>
    </row>
    <row r="355" spans="1:4" s="453" customFormat="1" ht="12.75" hidden="1">
      <c r="A355" s="407"/>
      <c r="B355" s="421" t="s">
        <v>339</v>
      </c>
      <c r="C355" s="409"/>
      <c r="D355" s="422">
        <v>500000</v>
      </c>
    </row>
    <row r="356" spans="1:4" s="453" customFormat="1" ht="12.75" hidden="1">
      <c r="A356" s="407"/>
      <c r="B356" s="421" t="s">
        <v>303</v>
      </c>
      <c r="C356" s="409"/>
      <c r="D356" s="422">
        <v>135000</v>
      </c>
    </row>
    <row r="357" spans="1:4" s="453" customFormat="1" ht="12.75">
      <c r="A357" s="407"/>
      <c r="B357" s="452" t="s">
        <v>298</v>
      </c>
      <c r="C357" s="409"/>
      <c r="D357" s="454">
        <f>SUM(D355:D356)</f>
        <v>635000</v>
      </c>
    </row>
    <row r="358" spans="1:4" s="405" customFormat="1" ht="12.75">
      <c r="A358" s="401"/>
      <c r="B358" s="402" t="s">
        <v>304</v>
      </c>
      <c r="C358" s="443"/>
      <c r="D358" s="404">
        <f>SUM(D357,D354,D342,D339)</f>
        <v>35874000</v>
      </c>
    </row>
    <row r="359" spans="1:4" s="394" customFormat="1" ht="12.75">
      <c r="A359" s="390"/>
      <c r="B359" s="391" t="s">
        <v>408</v>
      </c>
      <c r="C359" s="406"/>
      <c r="D359" s="395"/>
    </row>
    <row r="360" spans="1:4" s="411" customFormat="1" ht="12.75">
      <c r="A360" s="407"/>
      <c r="B360" s="408" t="s">
        <v>74</v>
      </c>
      <c r="C360" s="409"/>
      <c r="D360" s="410"/>
    </row>
    <row r="361" spans="1:4" ht="12.75" hidden="1">
      <c r="A361" s="407"/>
      <c r="B361" s="421" t="s">
        <v>409</v>
      </c>
      <c r="C361" s="409"/>
      <c r="D361" s="422">
        <v>700000</v>
      </c>
    </row>
    <row r="362" spans="1:4" s="405" customFormat="1" ht="12.75">
      <c r="A362" s="401"/>
      <c r="B362" s="402" t="s">
        <v>304</v>
      </c>
      <c r="C362" s="443"/>
      <c r="D362" s="404">
        <f>SUM(D361)</f>
        <v>700000</v>
      </c>
    </row>
    <row r="363" spans="1:4" s="394" customFormat="1" ht="12.75">
      <c r="A363" s="390"/>
      <c r="B363" s="391" t="s">
        <v>410</v>
      </c>
      <c r="C363" s="406"/>
      <c r="D363" s="395"/>
    </row>
    <row r="364" spans="1:4" s="411" customFormat="1" ht="12.75">
      <c r="A364" s="407"/>
      <c r="B364" s="408" t="s">
        <v>74</v>
      </c>
      <c r="C364" s="409"/>
      <c r="D364" s="410"/>
    </row>
    <row r="365" spans="1:4" ht="12.75" hidden="1">
      <c r="A365" s="407"/>
      <c r="B365" s="421" t="s">
        <v>326</v>
      </c>
      <c r="C365" s="409"/>
      <c r="D365" s="422">
        <v>5004000</v>
      </c>
    </row>
    <row r="366" spans="1:4" ht="12.75" hidden="1">
      <c r="A366" s="407"/>
      <c r="B366" s="421" t="s">
        <v>290</v>
      </c>
      <c r="C366" s="409"/>
      <c r="D366" s="422">
        <v>386000</v>
      </c>
    </row>
    <row r="367" spans="1:4" ht="12.75" hidden="1">
      <c r="A367" s="407"/>
      <c r="B367" s="421" t="s">
        <v>355</v>
      </c>
      <c r="C367" s="409"/>
      <c r="D367" s="422">
        <v>260000</v>
      </c>
    </row>
    <row r="368" spans="1:4" ht="12.75" hidden="1">
      <c r="A368" s="407"/>
      <c r="B368" s="421" t="s">
        <v>291</v>
      </c>
      <c r="C368" s="409"/>
      <c r="D368" s="422">
        <v>36000</v>
      </c>
    </row>
    <row r="369" spans="1:4" s="453" customFormat="1" ht="12.75">
      <c r="A369" s="407"/>
      <c r="B369" s="452" t="s">
        <v>404</v>
      </c>
      <c r="C369" s="409"/>
      <c r="D369" s="454">
        <f>SUM(D365:D368)</f>
        <v>5686000</v>
      </c>
    </row>
    <row r="370" spans="1:4" s="453" customFormat="1" ht="12.75" hidden="1">
      <c r="A370" s="407"/>
      <c r="B370" s="421" t="s">
        <v>411</v>
      </c>
      <c r="C370" s="409"/>
      <c r="D370" s="422">
        <v>1351000</v>
      </c>
    </row>
    <row r="371" spans="1:4" s="453" customFormat="1" ht="12.75" hidden="1">
      <c r="A371" s="407"/>
      <c r="B371" s="421" t="s">
        <v>294</v>
      </c>
      <c r="C371" s="409"/>
      <c r="D371" s="422">
        <v>219000</v>
      </c>
    </row>
    <row r="372" spans="1:4" s="453" customFormat="1" ht="12.75">
      <c r="A372" s="407"/>
      <c r="B372" s="452" t="s">
        <v>405</v>
      </c>
      <c r="C372" s="409"/>
      <c r="D372" s="454">
        <f>SUM(D370:D371)</f>
        <v>1570000</v>
      </c>
    </row>
    <row r="373" spans="1:4" s="453" customFormat="1" ht="12.75" hidden="1">
      <c r="A373" s="407"/>
      <c r="B373" s="421" t="s">
        <v>328</v>
      </c>
      <c r="C373" s="409"/>
      <c r="D373" s="422">
        <v>500000</v>
      </c>
    </row>
    <row r="374" spans="1:4" s="453" customFormat="1" ht="12.75" hidden="1">
      <c r="A374" s="407"/>
      <c r="B374" s="421" t="s">
        <v>329</v>
      </c>
      <c r="C374" s="409"/>
      <c r="D374" s="422">
        <v>200000</v>
      </c>
    </row>
    <row r="375" spans="1:4" s="453" customFormat="1" ht="12.75" hidden="1">
      <c r="A375" s="407"/>
      <c r="B375" s="421" t="s">
        <v>335</v>
      </c>
      <c r="C375" s="409"/>
      <c r="D375" s="422">
        <v>800000</v>
      </c>
    </row>
    <row r="376" spans="1:4" s="453" customFormat="1" ht="12.75" hidden="1">
      <c r="A376" s="407"/>
      <c r="B376" s="421" t="s">
        <v>358</v>
      </c>
      <c r="C376" s="409"/>
      <c r="D376" s="422">
        <v>500000</v>
      </c>
    </row>
    <row r="377" spans="1:4" s="453" customFormat="1" ht="12.75" hidden="1">
      <c r="A377" s="407"/>
      <c r="B377" s="421" t="s">
        <v>336</v>
      </c>
      <c r="C377" s="409"/>
      <c r="D377" s="422">
        <v>4079000</v>
      </c>
    </row>
    <row r="378" spans="1:4" s="453" customFormat="1" ht="12.75" hidden="1">
      <c r="A378" s="407"/>
      <c r="B378" s="421" t="s">
        <v>412</v>
      </c>
      <c r="C378" s="409"/>
      <c r="D378" s="422">
        <v>13000000</v>
      </c>
    </row>
    <row r="379" spans="1:4" s="453" customFormat="1" ht="12.75" hidden="1">
      <c r="A379" s="407"/>
      <c r="B379" s="421" t="s">
        <v>327</v>
      </c>
      <c r="C379" s="409"/>
      <c r="D379" s="422">
        <v>109000</v>
      </c>
    </row>
    <row r="380" spans="1:4" s="453" customFormat="1" ht="12.75" hidden="1">
      <c r="A380" s="407"/>
      <c r="B380" s="421" t="s">
        <v>347</v>
      </c>
      <c r="C380" s="409"/>
      <c r="D380" s="422">
        <v>500000</v>
      </c>
    </row>
    <row r="381" spans="1:4" s="453" customFormat="1" ht="12.75" hidden="1">
      <c r="A381" s="407"/>
      <c r="B381" s="421" t="s">
        <v>338</v>
      </c>
      <c r="C381" s="409"/>
      <c r="D381" s="422">
        <v>350000</v>
      </c>
    </row>
    <row r="382" spans="1:4" s="453" customFormat="1" ht="12.75" hidden="1">
      <c r="A382" s="407"/>
      <c r="B382" s="421" t="s">
        <v>348</v>
      </c>
      <c r="C382" s="409"/>
      <c r="D382" s="422">
        <v>150000</v>
      </c>
    </row>
    <row r="383" spans="1:4" s="453" customFormat="1" ht="12.75">
      <c r="A383" s="407"/>
      <c r="B383" s="452" t="s">
        <v>377</v>
      </c>
      <c r="C383" s="409"/>
      <c r="D383" s="454">
        <f>SUM(D373:D382)</f>
        <v>20188000</v>
      </c>
    </row>
    <row r="384" spans="1:4" s="445" customFormat="1" ht="12">
      <c r="A384" s="401"/>
      <c r="B384" s="402" t="s">
        <v>304</v>
      </c>
      <c r="C384" s="444"/>
      <c r="D384" s="404">
        <f>SUM(D383,D372,D369)</f>
        <v>27444000</v>
      </c>
    </row>
    <row r="385" spans="1:4" s="411" customFormat="1" ht="12.75">
      <c r="A385" s="407"/>
      <c r="B385" s="408" t="s">
        <v>2</v>
      </c>
      <c r="C385" s="409"/>
      <c r="D385" s="410"/>
    </row>
    <row r="386" spans="1:4" ht="12.75" hidden="1">
      <c r="A386" s="407"/>
      <c r="B386" s="421" t="s">
        <v>351</v>
      </c>
      <c r="C386" s="409"/>
      <c r="D386" s="422">
        <v>11500000</v>
      </c>
    </row>
    <row r="387" spans="1:4" ht="12.75" hidden="1">
      <c r="A387" s="407"/>
      <c r="B387" s="421" t="s">
        <v>306</v>
      </c>
      <c r="C387" s="409"/>
      <c r="D387" s="422">
        <v>3105000</v>
      </c>
    </row>
    <row r="388" spans="1:4" s="447" customFormat="1" ht="12">
      <c r="A388" s="446"/>
      <c r="B388" s="402" t="s">
        <v>199</v>
      </c>
      <c r="D388" s="448">
        <f>SUM(D386:D387)</f>
        <v>14605000</v>
      </c>
    </row>
    <row r="389" spans="1:4" s="416" customFormat="1" ht="12.75">
      <c r="A389" s="412"/>
      <c r="B389" s="413" t="s">
        <v>413</v>
      </c>
      <c r="C389" s="414"/>
      <c r="D389" s="415"/>
    </row>
    <row r="390" spans="1:4" s="411" customFormat="1" ht="12.75">
      <c r="A390" s="407"/>
      <c r="B390" s="408" t="s">
        <v>2</v>
      </c>
      <c r="C390" s="409"/>
      <c r="D390" s="410"/>
    </row>
    <row r="391" spans="2:4" ht="12.75">
      <c r="B391" s="421" t="s">
        <v>414</v>
      </c>
      <c r="C391" s="409"/>
      <c r="D391" s="422">
        <v>46713000</v>
      </c>
    </row>
    <row r="392" spans="2:4" ht="24">
      <c r="B392" s="421" t="s">
        <v>402</v>
      </c>
      <c r="C392" s="409"/>
      <c r="D392" s="422">
        <v>4517000</v>
      </c>
    </row>
    <row r="393" spans="1:4" s="431" customFormat="1" ht="12.75">
      <c r="A393" s="449"/>
      <c r="B393" s="428" t="s">
        <v>386</v>
      </c>
      <c r="C393" s="450"/>
      <c r="D393" s="451">
        <f>SUM(D391:D392)</f>
        <v>51230000</v>
      </c>
    </row>
  </sheetData>
  <sheetProtection/>
  <mergeCells count="1">
    <mergeCell ref="A2:D4"/>
  </mergeCells>
  <printOptions horizontalCentered="1"/>
  <pageMargins left="0.7874015748031497" right="0.7874015748031497" top="0.76" bottom="0.54" header="0.5118110236220472" footer="0.34"/>
  <pageSetup horizontalDpi="600" verticalDpi="600" orientation="portrait" paperSize="9" r:id="rId1"/>
  <headerFooter alignWithMargins="0">
    <oddFooter>&amp;C&amp;P.</oddFooter>
  </headerFooter>
  <rowBreaks count="3" manualBreakCount="3">
    <brk id="97" max="3" man="1"/>
    <brk id="239" max="3" man="1"/>
    <brk id="33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179"/>
  <sheetViews>
    <sheetView zoomScale="75" zoomScaleNormal="75" zoomScalePageLayoutView="0" workbookViewId="0" topLeftCell="A1">
      <selection activeCell="A1" sqref="A1"/>
    </sheetView>
  </sheetViews>
  <sheetFormatPr defaultColWidth="4.796875" defaultRowHeight="15"/>
  <cols>
    <col min="1" max="2" width="4.69921875" style="77" customWidth="1"/>
    <col min="3" max="3" width="69.8984375" style="78" customWidth="1"/>
    <col min="4" max="5" width="20.59765625" style="79" customWidth="1"/>
    <col min="6" max="251" width="8" style="78" customWidth="1"/>
    <col min="252" max="16384" width="4.69921875" style="78" customWidth="1"/>
  </cols>
  <sheetData>
    <row r="1" s="150" customFormat="1" ht="15.75">
      <c r="A1" s="150" t="s">
        <v>419</v>
      </c>
    </row>
    <row r="2" spans="3:5" s="80" customFormat="1" ht="24.75" customHeight="1">
      <c r="C2" s="513" t="s">
        <v>88</v>
      </c>
      <c r="D2" s="513"/>
      <c r="E2" s="81"/>
    </row>
    <row r="3" spans="3:5" s="80" customFormat="1" ht="24.75" customHeight="1">
      <c r="C3" s="514" t="s">
        <v>418</v>
      </c>
      <c r="D3" s="514"/>
      <c r="E3" s="81"/>
    </row>
    <row r="4" spans="4:5" ht="19.5" customHeight="1">
      <c r="D4" s="155"/>
      <c r="E4" s="155" t="s">
        <v>70</v>
      </c>
    </row>
    <row r="5" spans="1:9" s="82" customFormat="1" ht="34.5" customHeight="1">
      <c r="A5" s="515" t="s">
        <v>89</v>
      </c>
      <c r="B5" s="515"/>
      <c r="C5" s="516" t="s">
        <v>71</v>
      </c>
      <c r="D5" s="337" t="s">
        <v>72</v>
      </c>
      <c r="E5" s="349" t="s">
        <v>73</v>
      </c>
      <c r="G5" s="83"/>
      <c r="H5" s="84"/>
      <c r="I5" s="83"/>
    </row>
    <row r="6" spans="1:8" s="82" customFormat="1" ht="34.5" customHeight="1">
      <c r="A6" s="515"/>
      <c r="B6" s="515"/>
      <c r="C6" s="516"/>
      <c r="D6" s="339" t="s">
        <v>3</v>
      </c>
      <c r="E6" s="340" t="s">
        <v>3</v>
      </c>
      <c r="H6" s="85"/>
    </row>
    <row r="7" spans="1:5" s="86" customFormat="1" ht="15" customHeight="1">
      <c r="A7" s="518">
        <v>1</v>
      </c>
      <c r="B7" s="518"/>
      <c r="C7" s="350">
        <v>2</v>
      </c>
      <c r="D7" s="351">
        <v>4</v>
      </c>
      <c r="E7" s="352">
        <v>5</v>
      </c>
    </row>
    <row r="8" spans="1:5" s="87" customFormat="1" ht="30.75" customHeight="1">
      <c r="A8" s="519" t="s">
        <v>90</v>
      </c>
      <c r="B8" s="519"/>
      <c r="C8" s="520" t="s">
        <v>91</v>
      </c>
      <c r="D8" s="520"/>
      <c r="E8" s="520"/>
    </row>
    <row r="9" spans="1:5" s="87" customFormat="1" ht="19.5" customHeight="1">
      <c r="A9" s="521" t="s">
        <v>75</v>
      </c>
      <c r="B9" s="522" t="s">
        <v>92</v>
      </c>
      <c r="C9" s="522"/>
      <c r="D9" s="88">
        <v>37400</v>
      </c>
      <c r="E9" s="88">
        <f>SUM(E10:E14)</f>
        <v>26473</v>
      </c>
    </row>
    <row r="10" spans="1:5" s="87" customFormat="1" ht="19.5" customHeight="1">
      <c r="A10" s="521"/>
      <c r="B10" s="523" t="s">
        <v>77</v>
      </c>
      <c r="C10" s="89" t="s">
        <v>93</v>
      </c>
      <c r="D10" s="90">
        <v>30000</v>
      </c>
      <c r="E10" s="90">
        <v>20000</v>
      </c>
    </row>
    <row r="11" spans="1:5" s="87" customFormat="1" ht="19.5" customHeight="1">
      <c r="A11" s="521"/>
      <c r="B11" s="523"/>
      <c r="C11" s="89" t="s">
        <v>94</v>
      </c>
      <c r="D11" s="90">
        <v>3500</v>
      </c>
      <c r="E11" s="90">
        <v>3700</v>
      </c>
    </row>
    <row r="12" spans="1:5" s="87" customFormat="1" ht="19.5" customHeight="1">
      <c r="A12" s="521"/>
      <c r="B12" s="523"/>
      <c r="C12" s="89" t="s">
        <v>95</v>
      </c>
      <c r="D12" s="90">
        <v>600</v>
      </c>
      <c r="E12" s="90">
        <v>825</v>
      </c>
    </row>
    <row r="13" spans="1:5" s="87" customFormat="1" ht="19.5" customHeight="1">
      <c r="A13" s="521"/>
      <c r="B13" s="523"/>
      <c r="C13" s="89" t="s">
        <v>96</v>
      </c>
      <c r="D13" s="90">
        <v>3000</v>
      </c>
      <c r="E13" s="90">
        <v>1948</v>
      </c>
    </row>
    <row r="14" spans="1:5" s="87" customFormat="1" ht="19.5" customHeight="1">
      <c r="A14" s="521"/>
      <c r="B14" s="91"/>
      <c r="C14" s="92" t="s">
        <v>97</v>
      </c>
      <c r="D14" s="90">
        <v>300</v>
      </c>
      <c r="E14" s="90">
        <v>0</v>
      </c>
    </row>
    <row r="15" spans="1:5" s="87" customFormat="1" ht="19.5" customHeight="1">
      <c r="A15" s="521"/>
      <c r="B15" s="511" t="s">
        <v>98</v>
      </c>
      <c r="C15" s="511"/>
      <c r="D15" s="93">
        <v>8350</v>
      </c>
      <c r="E15" s="93">
        <v>6503</v>
      </c>
    </row>
    <row r="16" spans="1:5" s="87" customFormat="1" ht="19.5" customHeight="1">
      <c r="A16" s="521"/>
      <c r="B16" s="511" t="s">
        <v>99</v>
      </c>
      <c r="C16" s="511"/>
      <c r="D16" s="93"/>
      <c r="E16" s="93"/>
    </row>
    <row r="17" spans="1:5" s="87" customFormat="1" ht="19.5" customHeight="1">
      <c r="A17" s="521"/>
      <c r="B17" s="512" t="s">
        <v>255</v>
      </c>
      <c r="C17" s="512"/>
      <c r="D17" s="93">
        <v>72398</v>
      </c>
      <c r="E17" s="93">
        <v>74640</v>
      </c>
    </row>
    <row r="18" spans="1:5" s="87" customFormat="1" ht="19.5" customHeight="1">
      <c r="A18" s="521"/>
      <c r="B18" s="511" t="s">
        <v>245</v>
      </c>
      <c r="C18" s="511"/>
      <c r="D18" s="93">
        <v>72748</v>
      </c>
      <c r="E18" s="93">
        <v>93982</v>
      </c>
    </row>
    <row r="19" spans="1:5" s="87" customFormat="1" ht="19.5" customHeight="1">
      <c r="A19" s="521"/>
      <c r="B19" s="511" t="s">
        <v>79</v>
      </c>
      <c r="C19" s="511"/>
      <c r="D19" s="93"/>
      <c r="E19" s="93"/>
    </row>
    <row r="20" spans="1:5" s="87" customFormat="1" ht="19.5" customHeight="1">
      <c r="A20" s="521"/>
      <c r="B20" s="511" t="s">
        <v>81</v>
      </c>
      <c r="C20" s="511"/>
      <c r="D20" s="93"/>
      <c r="E20" s="93"/>
    </row>
    <row r="21" spans="1:5" s="87" customFormat="1" ht="19.5" customHeight="1">
      <c r="A21" s="521"/>
      <c r="B21" s="517" t="s">
        <v>100</v>
      </c>
      <c r="C21" s="517"/>
      <c r="D21" s="93"/>
      <c r="E21" s="93"/>
    </row>
    <row r="22" spans="1:5" s="87" customFormat="1" ht="19.5" customHeight="1">
      <c r="A22" s="521"/>
      <c r="B22" s="517" t="s">
        <v>101</v>
      </c>
      <c r="C22" s="517"/>
      <c r="D22" s="93"/>
      <c r="E22" s="93"/>
    </row>
    <row r="23" spans="1:5" s="87" customFormat="1" ht="19.5" customHeight="1">
      <c r="A23" s="521"/>
      <c r="B23" s="511" t="s">
        <v>102</v>
      </c>
      <c r="C23" s="511"/>
      <c r="D23" s="93">
        <v>22571</v>
      </c>
      <c r="E23" s="93">
        <v>33455</v>
      </c>
    </row>
    <row r="24" spans="1:5" s="87" customFormat="1" ht="19.5" customHeight="1">
      <c r="A24" s="521"/>
      <c r="B24" s="524" t="s">
        <v>103</v>
      </c>
      <c r="C24" s="524"/>
      <c r="D24" s="96">
        <f>SUM(D10:D23)</f>
        <v>213467</v>
      </c>
      <c r="E24" s="96">
        <f>SUM(E10:E23)</f>
        <v>235053</v>
      </c>
    </row>
    <row r="25" spans="1:5" s="87" customFormat="1" ht="19.5" customHeight="1">
      <c r="A25" s="525" t="s">
        <v>57</v>
      </c>
      <c r="B25" s="511" t="s">
        <v>98</v>
      </c>
      <c r="C25" s="511"/>
      <c r="D25" s="93"/>
      <c r="E25" s="93"/>
    </row>
    <row r="26" spans="1:5" s="87" customFormat="1" ht="19.5" customHeight="1">
      <c r="A26" s="525"/>
      <c r="B26" s="511" t="s">
        <v>104</v>
      </c>
      <c r="C26" s="511"/>
      <c r="D26" s="93"/>
      <c r="E26" s="93"/>
    </row>
    <row r="27" spans="1:5" s="87" customFormat="1" ht="19.5" customHeight="1">
      <c r="A27" s="525"/>
      <c r="B27" s="512" t="s">
        <v>105</v>
      </c>
      <c r="C27" s="512"/>
      <c r="D27" s="93"/>
      <c r="E27" s="93"/>
    </row>
    <row r="28" spans="1:5" s="87" customFormat="1" ht="19.5" customHeight="1">
      <c r="A28" s="525"/>
      <c r="B28" s="511" t="s">
        <v>81</v>
      </c>
      <c r="C28" s="511"/>
      <c r="D28" s="93"/>
      <c r="E28" s="93"/>
    </row>
    <row r="29" spans="1:5" s="87" customFormat="1" ht="19.5" customHeight="1">
      <c r="A29" s="525"/>
      <c r="B29" s="89" t="s">
        <v>106</v>
      </c>
      <c r="C29" s="89"/>
      <c r="D29" s="93">
        <v>0</v>
      </c>
      <c r="E29" s="93">
        <v>0</v>
      </c>
    </row>
    <row r="30" spans="1:5" s="87" customFormat="1" ht="19.5" customHeight="1">
      <c r="A30" s="525"/>
      <c r="B30" s="511" t="s">
        <v>107</v>
      </c>
      <c r="C30" s="511"/>
      <c r="D30" s="93">
        <v>31478</v>
      </c>
      <c r="E30" s="93">
        <v>18908</v>
      </c>
    </row>
    <row r="31" spans="1:5" s="87" customFormat="1" ht="19.5" customHeight="1">
      <c r="A31" s="525"/>
      <c r="B31" s="524" t="s">
        <v>108</v>
      </c>
      <c r="C31" s="524"/>
      <c r="D31" s="97">
        <v>31478</v>
      </c>
      <c r="E31" s="97">
        <v>18908</v>
      </c>
    </row>
    <row r="32" spans="1:5" s="87" customFormat="1" ht="19.5" customHeight="1">
      <c r="A32" s="526" t="s">
        <v>109</v>
      </c>
      <c r="B32" s="92" t="s">
        <v>110</v>
      </c>
      <c r="C32" s="98"/>
      <c r="D32" s="93"/>
      <c r="E32" s="93"/>
    </row>
    <row r="33" spans="1:5" s="87" customFormat="1" ht="19.5" customHeight="1">
      <c r="A33" s="526"/>
      <c r="B33" s="92" t="s">
        <v>111</v>
      </c>
      <c r="C33" s="98"/>
      <c r="D33" s="93"/>
      <c r="E33" s="93"/>
    </row>
    <row r="34" spans="1:5" s="87" customFormat="1" ht="19.5" customHeight="1">
      <c r="A34" s="526"/>
      <c r="B34" s="99" t="s">
        <v>112</v>
      </c>
      <c r="C34" s="100"/>
      <c r="D34" s="96"/>
      <c r="E34" s="96"/>
    </row>
    <row r="35" spans="1:12" s="83" customFormat="1" ht="30" customHeight="1">
      <c r="A35" s="353"/>
      <c r="B35" s="354"/>
      <c r="C35" s="527" t="s">
        <v>114</v>
      </c>
      <c r="D35" s="527"/>
      <c r="E35" s="527"/>
      <c r="L35" s="101"/>
    </row>
    <row r="36" spans="1:12" s="83" customFormat="1" ht="19.5" customHeight="1">
      <c r="A36" s="353" t="s">
        <v>113</v>
      </c>
      <c r="B36" s="354"/>
      <c r="C36" s="527"/>
      <c r="D36" s="527"/>
      <c r="E36" s="527"/>
      <c r="L36" s="101"/>
    </row>
    <row r="37" spans="1:12" s="83" customFormat="1" ht="19.5" customHeight="1">
      <c r="A37" s="521" t="s">
        <v>75</v>
      </c>
      <c r="B37" s="522" t="s">
        <v>98</v>
      </c>
      <c r="C37" s="522"/>
      <c r="D37" s="90">
        <v>11500</v>
      </c>
      <c r="E37" s="90">
        <v>14605</v>
      </c>
      <c r="L37" s="101"/>
    </row>
    <row r="38" spans="1:12" s="83" customFormat="1" ht="19.5" customHeight="1">
      <c r="A38" s="521"/>
      <c r="B38" s="512" t="s">
        <v>115</v>
      </c>
      <c r="C38" s="512"/>
      <c r="D38" s="93"/>
      <c r="E38" s="93"/>
      <c r="L38" s="101"/>
    </row>
    <row r="39" spans="1:12" s="83" customFormat="1" ht="19.5" customHeight="1">
      <c r="A39" s="521"/>
      <c r="B39" s="511" t="s">
        <v>116</v>
      </c>
      <c r="C39" s="511"/>
      <c r="D39" s="93">
        <v>0</v>
      </c>
      <c r="E39" s="93">
        <v>0</v>
      </c>
      <c r="L39" s="101"/>
    </row>
    <row r="40" spans="1:12" s="83" customFormat="1" ht="19.5" customHeight="1">
      <c r="A40" s="521"/>
      <c r="B40" s="511" t="s">
        <v>102</v>
      </c>
      <c r="C40" s="511"/>
      <c r="D40" s="96"/>
      <c r="E40" s="93">
        <v>3882</v>
      </c>
      <c r="L40" s="101"/>
    </row>
    <row r="41" spans="1:12" s="83" customFormat="1" ht="19.5" customHeight="1">
      <c r="A41" s="521"/>
      <c r="B41" s="524" t="s">
        <v>103</v>
      </c>
      <c r="C41" s="524"/>
      <c r="D41" s="356"/>
      <c r="E41" s="93"/>
      <c r="L41" s="101"/>
    </row>
    <row r="42" spans="1:12" s="83" customFormat="1" ht="19.5" customHeight="1">
      <c r="A42" s="531" t="s">
        <v>57</v>
      </c>
      <c r="B42" s="511" t="s">
        <v>98</v>
      </c>
      <c r="C42" s="511"/>
      <c r="D42" s="355"/>
      <c r="E42" s="93"/>
      <c r="L42" s="101"/>
    </row>
    <row r="43" spans="1:12" s="83" customFormat="1" ht="19.5" customHeight="1">
      <c r="A43" s="531"/>
      <c r="B43" s="511" t="s">
        <v>104</v>
      </c>
      <c r="C43" s="511"/>
      <c r="D43" s="355"/>
      <c r="E43" s="93"/>
      <c r="L43" s="101"/>
    </row>
    <row r="44" spans="1:12" s="83" customFormat="1" ht="19.5" customHeight="1">
      <c r="A44" s="531"/>
      <c r="B44" s="512" t="s">
        <v>105</v>
      </c>
      <c r="C44" s="512"/>
      <c r="D44" s="356"/>
      <c r="E44" s="93"/>
      <c r="L44" s="101"/>
    </row>
    <row r="45" spans="1:12" s="83" customFormat="1" ht="19.5" customHeight="1">
      <c r="A45" s="531"/>
      <c r="B45" s="511" t="s">
        <v>116</v>
      </c>
      <c r="C45" s="511"/>
      <c r="D45" s="356"/>
      <c r="E45" s="93"/>
      <c r="L45" s="101"/>
    </row>
    <row r="46" spans="1:12" s="83" customFormat="1" ht="19.5" customHeight="1">
      <c r="A46" s="531"/>
      <c r="B46" s="511" t="s">
        <v>107</v>
      </c>
      <c r="C46" s="511"/>
      <c r="D46" s="355"/>
      <c r="E46" s="93">
        <v>635</v>
      </c>
      <c r="L46" s="101"/>
    </row>
    <row r="47" spans="1:12" s="83" customFormat="1" ht="19.5" customHeight="1">
      <c r="A47" s="531"/>
      <c r="B47" s="532" t="s">
        <v>108</v>
      </c>
      <c r="C47" s="532"/>
      <c r="D47" s="357"/>
      <c r="E47" s="102"/>
      <c r="L47" s="101"/>
    </row>
    <row r="48" spans="1:12" s="83" customFormat="1" ht="19.5" customHeight="1">
      <c r="A48" s="528" t="s">
        <v>84</v>
      </c>
      <c r="B48" s="528"/>
      <c r="C48" s="528"/>
      <c r="D48" s="103">
        <v>11500</v>
      </c>
      <c r="E48" s="103">
        <f>SUM(E37:E47)</f>
        <v>19122</v>
      </c>
      <c r="L48" s="101"/>
    </row>
    <row r="49" spans="1:12" s="83" customFormat="1" ht="30" customHeight="1">
      <c r="A49" s="529" t="s">
        <v>117</v>
      </c>
      <c r="B49" s="529"/>
      <c r="C49" s="529"/>
      <c r="D49" s="104">
        <f>SUM(D24+D31+D37)</f>
        <v>256445</v>
      </c>
      <c r="E49" s="104">
        <f>SUM(E24+E31+E48)</f>
        <v>273083</v>
      </c>
      <c r="L49" s="101"/>
    </row>
    <row r="50" spans="1:12" s="83" customFormat="1" ht="30" customHeight="1">
      <c r="A50" s="530" t="s">
        <v>77</v>
      </c>
      <c r="B50" s="530"/>
      <c r="C50" s="95" t="s">
        <v>118</v>
      </c>
      <c r="D50" s="96">
        <v>62102</v>
      </c>
      <c r="E50" s="96">
        <v>46713</v>
      </c>
      <c r="L50" s="101"/>
    </row>
    <row r="51" spans="1:12" s="83" customFormat="1" ht="30" customHeight="1">
      <c r="A51" s="530"/>
      <c r="B51" s="530"/>
      <c r="C51" s="105" t="s">
        <v>119</v>
      </c>
      <c r="D51" s="106">
        <v>0</v>
      </c>
      <c r="E51" s="106">
        <v>0</v>
      </c>
      <c r="L51" s="101"/>
    </row>
    <row r="52" spans="4:5" ht="18.75">
      <c r="D52" s="107"/>
      <c r="E52" s="107"/>
    </row>
    <row r="53" spans="4:5" ht="18.75">
      <c r="D53" s="107"/>
      <c r="E53" s="107"/>
    </row>
    <row r="54" spans="4:5" ht="18.75">
      <c r="D54" s="107"/>
      <c r="E54" s="107"/>
    </row>
    <row r="55" spans="4:5" ht="18.75">
      <c r="D55" s="107"/>
      <c r="E55" s="107"/>
    </row>
    <row r="56" spans="4:5" ht="18.75">
      <c r="D56" s="107"/>
      <c r="E56" s="107"/>
    </row>
    <row r="57" spans="4:5" ht="18.75">
      <c r="D57" s="107"/>
      <c r="E57" s="107"/>
    </row>
    <row r="58" spans="4:5" ht="18.75">
      <c r="D58" s="107"/>
      <c r="E58" s="107"/>
    </row>
    <row r="59" spans="4:5" ht="18.75">
      <c r="D59" s="107"/>
      <c r="E59" s="107"/>
    </row>
    <row r="60" spans="4:5" ht="18.75">
      <c r="D60" s="107"/>
      <c r="E60" s="107"/>
    </row>
    <row r="61" spans="4:5" ht="18.75">
      <c r="D61" s="107"/>
      <c r="E61" s="107"/>
    </row>
    <row r="62" spans="4:5" ht="18.75">
      <c r="D62" s="107"/>
      <c r="E62" s="107"/>
    </row>
    <row r="63" spans="4:5" ht="18.75">
      <c r="D63" s="107"/>
      <c r="E63" s="107"/>
    </row>
    <row r="64" spans="4:5" ht="18.75">
      <c r="D64" s="107"/>
      <c r="E64" s="107"/>
    </row>
    <row r="65" spans="4:5" ht="18.75">
      <c r="D65" s="107"/>
      <c r="E65" s="107"/>
    </row>
    <row r="66" spans="4:5" ht="18.75">
      <c r="D66" s="107"/>
      <c r="E66" s="107"/>
    </row>
    <row r="67" spans="4:5" ht="18.75">
      <c r="D67" s="107"/>
      <c r="E67" s="107"/>
    </row>
    <row r="68" spans="4:5" ht="18.75">
      <c r="D68" s="107"/>
      <c r="E68" s="107"/>
    </row>
    <row r="69" spans="4:5" ht="18.75">
      <c r="D69" s="107"/>
      <c r="E69" s="107"/>
    </row>
    <row r="70" spans="4:5" ht="18.75">
      <c r="D70" s="107"/>
      <c r="E70" s="107"/>
    </row>
    <row r="71" spans="4:5" ht="18.75">
      <c r="D71" s="107"/>
      <c r="E71" s="107"/>
    </row>
    <row r="72" spans="4:5" ht="18.75">
      <c r="D72" s="107"/>
      <c r="E72" s="107"/>
    </row>
    <row r="73" spans="4:5" ht="18.75">
      <c r="D73" s="107"/>
      <c r="E73" s="107"/>
    </row>
    <row r="74" spans="4:5" ht="18.75">
      <c r="D74" s="107"/>
      <c r="E74" s="107"/>
    </row>
    <row r="75" spans="4:5" ht="18.75">
      <c r="D75" s="107"/>
      <c r="E75" s="107"/>
    </row>
    <row r="76" spans="4:5" ht="18.75">
      <c r="D76" s="107"/>
      <c r="E76" s="107"/>
    </row>
    <row r="77" spans="4:5" ht="18.75">
      <c r="D77" s="107"/>
      <c r="E77" s="107"/>
    </row>
    <row r="78" spans="4:5" ht="18.75">
      <c r="D78" s="107"/>
      <c r="E78" s="107"/>
    </row>
    <row r="79" spans="4:5" ht="18.75">
      <c r="D79" s="107"/>
      <c r="E79" s="107"/>
    </row>
    <row r="80" spans="4:5" ht="18.75">
      <c r="D80" s="107"/>
      <c r="E80" s="107"/>
    </row>
    <row r="81" spans="4:5" ht="18.75">
      <c r="D81" s="107"/>
      <c r="E81" s="107"/>
    </row>
    <row r="82" spans="4:5" ht="18.75">
      <c r="D82" s="107"/>
      <c r="E82" s="107"/>
    </row>
    <row r="83" spans="4:5" ht="18.75">
      <c r="D83" s="107"/>
      <c r="E83" s="107"/>
    </row>
    <row r="84" spans="4:5" ht="18.75">
      <c r="D84" s="107"/>
      <c r="E84" s="107"/>
    </row>
    <row r="85" spans="4:5" ht="18.75">
      <c r="D85" s="107"/>
      <c r="E85" s="107"/>
    </row>
    <row r="86" spans="4:5" ht="18.75">
      <c r="D86" s="107"/>
      <c r="E86" s="107"/>
    </row>
    <row r="87" spans="4:5" ht="18.75">
      <c r="D87" s="107"/>
      <c r="E87" s="107"/>
    </row>
    <row r="88" spans="4:5" ht="18.75">
      <c r="D88" s="107"/>
      <c r="E88" s="107"/>
    </row>
    <row r="89" spans="4:5" ht="18.75">
      <c r="D89" s="107"/>
      <c r="E89" s="107"/>
    </row>
    <row r="90" spans="4:5" ht="18.75">
      <c r="D90" s="107"/>
      <c r="E90" s="107"/>
    </row>
    <row r="91" spans="4:5" ht="18.75">
      <c r="D91" s="107"/>
      <c r="E91" s="107"/>
    </row>
    <row r="92" spans="4:5" ht="18.75">
      <c r="D92" s="107"/>
      <c r="E92" s="107"/>
    </row>
    <row r="93" spans="4:5" ht="18.75">
      <c r="D93" s="107"/>
      <c r="E93" s="107"/>
    </row>
    <row r="94" spans="4:5" ht="18.75">
      <c r="D94" s="107"/>
      <c r="E94" s="107"/>
    </row>
    <row r="95" spans="4:5" ht="18.75">
      <c r="D95" s="107"/>
      <c r="E95" s="107"/>
    </row>
    <row r="96" spans="4:5" ht="18.75">
      <c r="D96" s="107"/>
      <c r="E96" s="107"/>
    </row>
    <row r="97" spans="4:5" ht="18.75">
      <c r="D97" s="107"/>
      <c r="E97" s="107"/>
    </row>
    <row r="98" spans="4:5" ht="18.75">
      <c r="D98" s="107"/>
      <c r="E98" s="107"/>
    </row>
    <row r="99" spans="4:5" ht="18.75">
      <c r="D99" s="107"/>
      <c r="E99" s="107"/>
    </row>
    <row r="100" spans="4:5" ht="18.75">
      <c r="D100" s="107"/>
      <c r="E100" s="107"/>
    </row>
    <row r="101" spans="4:5" ht="18.75">
      <c r="D101" s="107"/>
      <c r="E101" s="107"/>
    </row>
    <row r="102" spans="4:5" ht="18.75">
      <c r="D102" s="107"/>
      <c r="E102" s="107"/>
    </row>
    <row r="103" spans="4:5" ht="18.75">
      <c r="D103" s="107"/>
      <c r="E103" s="107"/>
    </row>
    <row r="104" spans="4:5" ht="18.75">
      <c r="D104" s="107"/>
      <c r="E104" s="107"/>
    </row>
    <row r="105" spans="4:5" ht="18.75">
      <c r="D105" s="107"/>
      <c r="E105" s="107"/>
    </row>
    <row r="106" spans="4:5" ht="18.75">
      <c r="D106" s="107"/>
      <c r="E106" s="107"/>
    </row>
    <row r="107" spans="4:5" ht="18.75">
      <c r="D107" s="107"/>
      <c r="E107" s="107"/>
    </row>
    <row r="108" spans="4:5" ht="18.75">
      <c r="D108" s="107"/>
      <c r="E108" s="107"/>
    </row>
    <row r="109" spans="4:5" ht="18.75">
      <c r="D109" s="107"/>
      <c r="E109" s="107"/>
    </row>
    <row r="110" spans="4:5" ht="18.75">
      <c r="D110" s="107"/>
      <c r="E110" s="107"/>
    </row>
    <row r="111" spans="4:5" ht="18.75">
      <c r="D111" s="107"/>
      <c r="E111" s="107"/>
    </row>
    <row r="112" spans="4:5" ht="18.75">
      <c r="D112" s="107"/>
      <c r="E112" s="107"/>
    </row>
    <row r="113" spans="4:5" ht="18.75">
      <c r="D113" s="107"/>
      <c r="E113" s="107"/>
    </row>
    <row r="114" spans="4:5" ht="18.75">
      <c r="D114" s="107"/>
      <c r="E114" s="107"/>
    </row>
    <row r="115" spans="4:5" ht="18.75">
      <c r="D115" s="107"/>
      <c r="E115" s="107"/>
    </row>
    <row r="116" spans="4:5" ht="18.75">
      <c r="D116" s="107"/>
      <c r="E116" s="107"/>
    </row>
    <row r="117" spans="4:5" ht="18.75">
      <c r="D117" s="107"/>
      <c r="E117" s="107"/>
    </row>
    <row r="118" spans="4:5" ht="18.75">
      <c r="D118" s="107"/>
      <c r="E118" s="107"/>
    </row>
    <row r="119" spans="4:5" ht="18.75">
      <c r="D119" s="107"/>
      <c r="E119" s="107"/>
    </row>
    <row r="120" spans="4:5" ht="18.75">
      <c r="D120" s="107"/>
      <c r="E120" s="107"/>
    </row>
    <row r="121" spans="4:5" ht="18.75">
      <c r="D121" s="107"/>
      <c r="E121" s="107"/>
    </row>
    <row r="122" spans="4:5" ht="18.75">
      <c r="D122" s="107"/>
      <c r="E122" s="107"/>
    </row>
    <row r="123" spans="4:5" ht="18.75">
      <c r="D123" s="107"/>
      <c r="E123" s="107"/>
    </row>
    <row r="124" spans="4:5" ht="18.75">
      <c r="D124" s="107"/>
      <c r="E124" s="107"/>
    </row>
    <row r="125" spans="4:5" ht="18.75">
      <c r="D125" s="107"/>
      <c r="E125" s="107"/>
    </row>
    <row r="126" spans="4:5" ht="18.75">
      <c r="D126" s="107"/>
      <c r="E126" s="107"/>
    </row>
    <row r="127" spans="4:5" ht="18.75">
      <c r="D127" s="107"/>
      <c r="E127" s="107"/>
    </row>
    <row r="128" spans="4:5" ht="18.75">
      <c r="D128" s="107"/>
      <c r="E128" s="107"/>
    </row>
    <row r="129" spans="4:5" ht="18.75">
      <c r="D129" s="107"/>
      <c r="E129" s="107"/>
    </row>
    <row r="130" spans="4:5" ht="18.75">
      <c r="D130" s="107"/>
      <c r="E130" s="107"/>
    </row>
    <row r="131" spans="4:5" ht="18.75">
      <c r="D131" s="107"/>
      <c r="E131" s="107"/>
    </row>
    <row r="132" spans="4:5" ht="18.75">
      <c r="D132" s="107"/>
      <c r="E132" s="107"/>
    </row>
    <row r="133" spans="4:5" ht="18.75">
      <c r="D133" s="107"/>
      <c r="E133" s="107"/>
    </row>
    <row r="134" spans="4:5" ht="18.75">
      <c r="D134" s="107"/>
      <c r="E134" s="107"/>
    </row>
    <row r="135" spans="4:5" ht="18.75">
      <c r="D135" s="107"/>
      <c r="E135" s="107"/>
    </row>
    <row r="136" spans="4:5" ht="18.75">
      <c r="D136" s="107"/>
      <c r="E136" s="107"/>
    </row>
    <row r="137" spans="4:5" ht="18.75">
      <c r="D137" s="107"/>
      <c r="E137" s="107"/>
    </row>
    <row r="138" spans="4:5" ht="18.75">
      <c r="D138" s="107"/>
      <c r="E138" s="107"/>
    </row>
    <row r="139" spans="4:5" ht="18.75">
      <c r="D139" s="107"/>
      <c r="E139" s="107"/>
    </row>
    <row r="140" spans="4:5" ht="18.75">
      <c r="D140" s="107"/>
      <c r="E140" s="107"/>
    </row>
    <row r="141" spans="4:5" ht="18.75">
      <c r="D141" s="107"/>
      <c r="E141" s="107"/>
    </row>
    <row r="142" spans="4:5" ht="18.75">
      <c r="D142" s="107"/>
      <c r="E142" s="107"/>
    </row>
    <row r="143" spans="4:5" ht="18.75">
      <c r="D143" s="107"/>
      <c r="E143" s="107"/>
    </row>
    <row r="144" spans="4:5" ht="18.75">
      <c r="D144" s="107"/>
      <c r="E144" s="107"/>
    </row>
    <row r="145" spans="4:5" ht="18.75">
      <c r="D145" s="107"/>
      <c r="E145" s="107"/>
    </row>
    <row r="146" spans="4:5" ht="18.75">
      <c r="D146" s="107"/>
      <c r="E146" s="107"/>
    </row>
    <row r="147" spans="4:5" ht="18.75">
      <c r="D147" s="107"/>
      <c r="E147" s="107"/>
    </row>
    <row r="148" spans="4:5" ht="18.75">
      <c r="D148" s="107"/>
      <c r="E148" s="107"/>
    </row>
    <row r="149" spans="4:5" ht="18.75">
      <c r="D149" s="107"/>
      <c r="E149" s="107"/>
    </row>
    <row r="150" spans="4:5" ht="18.75">
      <c r="D150" s="107"/>
      <c r="E150" s="107"/>
    </row>
    <row r="151" spans="4:5" ht="18.75">
      <c r="D151" s="107"/>
      <c r="E151" s="107"/>
    </row>
    <row r="152" spans="4:5" ht="18.75">
      <c r="D152" s="107"/>
      <c r="E152" s="107"/>
    </row>
    <row r="153" spans="4:5" ht="18.75">
      <c r="D153" s="107"/>
      <c r="E153" s="107"/>
    </row>
    <row r="154" spans="4:5" ht="18.75">
      <c r="D154" s="107"/>
      <c r="E154" s="107"/>
    </row>
    <row r="155" spans="4:5" ht="18.75">
      <c r="D155" s="107"/>
      <c r="E155" s="107"/>
    </row>
    <row r="156" spans="4:5" ht="18.75">
      <c r="D156" s="107"/>
      <c r="E156" s="107"/>
    </row>
    <row r="157" spans="4:5" ht="18.75">
      <c r="D157" s="107"/>
      <c r="E157" s="107"/>
    </row>
    <row r="158" spans="4:5" ht="18.75">
      <c r="D158" s="107"/>
      <c r="E158" s="107"/>
    </row>
    <row r="159" spans="4:5" ht="18.75">
      <c r="D159" s="107"/>
      <c r="E159" s="107"/>
    </row>
    <row r="160" spans="4:5" ht="18.75">
      <c r="D160" s="107"/>
      <c r="E160" s="107"/>
    </row>
    <row r="161" spans="4:5" ht="18.75">
      <c r="D161" s="107"/>
      <c r="E161" s="107"/>
    </row>
    <row r="162" spans="4:5" ht="18.75">
      <c r="D162" s="107"/>
      <c r="E162" s="107"/>
    </row>
    <row r="163" spans="4:5" ht="18.75">
      <c r="D163" s="107"/>
      <c r="E163" s="107"/>
    </row>
    <row r="164" spans="4:5" ht="18.75">
      <c r="D164" s="107"/>
      <c r="E164" s="107"/>
    </row>
    <row r="165" spans="4:5" ht="18.75">
      <c r="D165" s="107"/>
      <c r="E165" s="107"/>
    </row>
    <row r="166" spans="4:5" ht="18.75">
      <c r="D166" s="107"/>
      <c r="E166" s="107"/>
    </row>
    <row r="167" spans="4:5" ht="18.75">
      <c r="D167" s="107"/>
      <c r="E167" s="107"/>
    </row>
    <row r="168" spans="4:5" ht="18.75">
      <c r="D168" s="107"/>
      <c r="E168" s="107"/>
    </row>
    <row r="169" spans="4:5" ht="18.75">
      <c r="D169" s="107"/>
      <c r="E169" s="107"/>
    </row>
    <row r="170" spans="4:5" ht="18.75">
      <c r="D170" s="107"/>
      <c r="E170" s="107"/>
    </row>
    <row r="171" spans="4:5" ht="18.75">
      <c r="D171" s="107"/>
      <c r="E171" s="107"/>
    </row>
    <row r="172" spans="4:5" ht="18.75">
      <c r="D172" s="107"/>
      <c r="E172" s="107"/>
    </row>
    <row r="173" spans="4:5" ht="18.75">
      <c r="D173" s="107"/>
      <c r="E173" s="107"/>
    </row>
    <row r="174" spans="4:5" ht="18.75">
      <c r="D174" s="107"/>
      <c r="E174" s="107"/>
    </row>
    <row r="175" spans="4:5" ht="18.75">
      <c r="D175" s="107"/>
      <c r="E175" s="107"/>
    </row>
    <row r="176" spans="4:5" ht="18.75">
      <c r="D176" s="107"/>
      <c r="E176" s="107"/>
    </row>
    <row r="177" spans="4:5" ht="18.75">
      <c r="D177" s="107"/>
      <c r="E177" s="107"/>
    </row>
    <row r="178" spans="4:5" ht="18.75">
      <c r="D178" s="107"/>
      <c r="E178" s="107"/>
    </row>
    <row r="179" spans="4:5" ht="18.75">
      <c r="D179" s="107"/>
      <c r="E179" s="107"/>
    </row>
  </sheetData>
  <sheetProtection selectLockedCells="1" selectUnlockedCells="1"/>
  <mergeCells count="46">
    <mergeCell ref="A48:C48"/>
    <mergeCell ref="A49:C49"/>
    <mergeCell ref="A50:B51"/>
    <mergeCell ref="A42:A47"/>
    <mergeCell ref="B42:C42"/>
    <mergeCell ref="B43:C43"/>
    <mergeCell ref="B44:C44"/>
    <mergeCell ref="B45:C45"/>
    <mergeCell ref="B46:C46"/>
    <mergeCell ref="B47:C47"/>
    <mergeCell ref="A32:A34"/>
    <mergeCell ref="C35:E35"/>
    <mergeCell ref="C36:E36"/>
    <mergeCell ref="A37:A41"/>
    <mergeCell ref="B37:C37"/>
    <mergeCell ref="B38:C38"/>
    <mergeCell ref="B39:C39"/>
    <mergeCell ref="B40:C40"/>
    <mergeCell ref="B41:C41"/>
    <mergeCell ref="B23:C23"/>
    <mergeCell ref="B24:C24"/>
    <mergeCell ref="A25:A31"/>
    <mergeCell ref="B25:C25"/>
    <mergeCell ref="B26:C26"/>
    <mergeCell ref="B27:C27"/>
    <mergeCell ref="B28:C28"/>
    <mergeCell ref="B30:C30"/>
    <mergeCell ref="B31:C31"/>
    <mergeCell ref="B19:C19"/>
    <mergeCell ref="B20:C20"/>
    <mergeCell ref="B21:C21"/>
    <mergeCell ref="B22:C22"/>
    <mergeCell ref="A7:B7"/>
    <mergeCell ref="A8:B8"/>
    <mergeCell ref="C8:E8"/>
    <mergeCell ref="A9:A24"/>
    <mergeCell ref="B9:C9"/>
    <mergeCell ref="B10:B13"/>
    <mergeCell ref="B15:C15"/>
    <mergeCell ref="B16:C16"/>
    <mergeCell ref="B17:C17"/>
    <mergeCell ref="B18:C18"/>
    <mergeCell ref="C2:D2"/>
    <mergeCell ref="C3:D3"/>
    <mergeCell ref="A5:B6"/>
    <mergeCell ref="C5:C6"/>
  </mergeCells>
  <printOptions horizontalCentered="1"/>
  <pageMargins left="0.7086614173228347" right="0.7086614173228347" top="0.7480314960629921" bottom="0.7480314960629921" header="0.5118110236220472" footer="0.31496062992125984"/>
  <pageSetup horizontalDpi="300" verticalDpi="300" orientation="portrait" paperSize="9" scale="60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21"/>
  <sheetViews>
    <sheetView zoomScalePageLayoutView="0" workbookViewId="0" topLeftCell="A1">
      <selection activeCell="B1" sqref="B1"/>
    </sheetView>
  </sheetViews>
  <sheetFormatPr defaultColWidth="8.796875" defaultRowHeight="15"/>
  <cols>
    <col min="1" max="1" width="8.69921875" style="364" customWidth="1"/>
    <col min="2" max="2" width="50.69921875" style="364" bestFit="1" customWidth="1"/>
    <col min="3" max="4" width="7.3984375" style="373" customWidth="1"/>
    <col min="5" max="16384" width="8.69921875" style="364" customWidth="1"/>
  </cols>
  <sheetData>
    <row r="1" spans="2:4" s="363" customFormat="1" ht="15.75">
      <c r="B1" s="150" t="s">
        <v>420</v>
      </c>
      <c r="C1" s="369"/>
      <c r="D1" s="369"/>
    </row>
    <row r="2" spans="2:4" s="363" customFormat="1" ht="78" customHeight="1">
      <c r="B2" s="379" t="s">
        <v>120</v>
      </c>
      <c r="C2" s="369"/>
      <c r="D2" s="369"/>
    </row>
    <row r="3" spans="1:4" s="363" customFormat="1" ht="15.75">
      <c r="A3" s="365" t="s">
        <v>0</v>
      </c>
      <c r="B3" s="366" t="s">
        <v>71</v>
      </c>
      <c r="C3" s="370" t="s">
        <v>275</v>
      </c>
      <c r="D3" s="370" t="s">
        <v>275</v>
      </c>
    </row>
    <row r="4" spans="1:4" s="363" customFormat="1" ht="15.75">
      <c r="A4" s="365">
        <v>1</v>
      </c>
      <c r="B4" s="366" t="s">
        <v>265</v>
      </c>
      <c r="C4" s="370">
        <v>3215</v>
      </c>
      <c r="D4" s="370"/>
    </row>
    <row r="5" spans="1:4" s="363" customFormat="1" ht="15.75">
      <c r="A5" s="365">
        <v>2</v>
      </c>
      <c r="B5" s="366" t="s">
        <v>266</v>
      </c>
      <c r="C5" s="370">
        <v>3168</v>
      </c>
      <c r="D5" s="370"/>
    </row>
    <row r="6" spans="1:4" s="363" customFormat="1" ht="15.75">
      <c r="A6" s="365">
        <v>3</v>
      </c>
      <c r="B6" s="366" t="s">
        <v>267</v>
      </c>
      <c r="C6" s="370">
        <v>100</v>
      </c>
      <c r="D6" s="370"/>
    </row>
    <row r="7" spans="1:4" s="363" customFormat="1" ht="15.75">
      <c r="A7" s="365">
        <v>4</v>
      </c>
      <c r="B7" s="366" t="s">
        <v>268</v>
      </c>
      <c r="C7" s="370">
        <v>1639</v>
      </c>
      <c r="D7" s="370"/>
    </row>
    <row r="8" spans="1:4" s="363" customFormat="1" ht="15.75">
      <c r="A8" s="365">
        <v>5</v>
      </c>
      <c r="B8" s="366" t="s">
        <v>269</v>
      </c>
      <c r="C8" s="370">
        <v>1598</v>
      </c>
      <c r="D8" s="370"/>
    </row>
    <row r="9" spans="1:4" s="363" customFormat="1" ht="15.75">
      <c r="A9" s="365">
        <v>6</v>
      </c>
      <c r="B9" s="366" t="s">
        <v>270</v>
      </c>
      <c r="C9" s="370">
        <v>5</v>
      </c>
      <c r="D9" s="370"/>
    </row>
    <row r="10" spans="1:4" s="378" customFormat="1" ht="31.5">
      <c r="A10" s="374">
        <v>7</v>
      </c>
      <c r="B10" s="375" t="s">
        <v>271</v>
      </c>
      <c r="C10" s="376"/>
      <c r="D10" s="377">
        <v>9725</v>
      </c>
    </row>
    <row r="11" spans="1:4" ht="15.75">
      <c r="A11" s="365">
        <v>8</v>
      </c>
      <c r="B11" s="367" t="s">
        <v>272</v>
      </c>
      <c r="C11" s="371">
        <v>28925</v>
      </c>
      <c r="D11" s="372"/>
    </row>
    <row r="12" spans="1:4" ht="15.75">
      <c r="A12" s="365">
        <v>9</v>
      </c>
      <c r="B12" s="367" t="s">
        <v>273</v>
      </c>
      <c r="C12" s="371">
        <v>4449</v>
      </c>
      <c r="D12" s="372"/>
    </row>
    <row r="13" spans="1:4" ht="15.75">
      <c r="A13" s="365">
        <v>10</v>
      </c>
      <c r="B13" s="367" t="s">
        <v>274</v>
      </c>
      <c r="C13" s="371">
        <v>4853</v>
      </c>
      <c r="D13" s="372"/>
    </row>
    <row r="14" spans="1:4" s="378" customFormat="1" ht="31.5">
      <c r="A14" s="374">
        <v>11</v>
      </c>
      <c r="B14" s="375" t="s">
        <v>280</v>
      </c>
      <c r="C14" s="376"/>
      <c r="D14" s="377">
        <v>38227</v>
      </c>
    </row>
    <row r="15" spans="1:4" ht="31.5">
      <c r="A15" s="365">
        <v>12</v>
      </c>
      <c r="B15" s="367" t="s">
        <v>276</v>
      </c>
      <c r="C15" s="371">
        <v>19617</v>
      </c>
      <c r="D15" s="372"/>
    </row>
    <row r="16" spans="1:4" ht="15.75">
      <c r="A16" s="368">
        <v>13</v>
      </c>
      <c r="B16" s="367" t="s">
        <v>277</v>
      </c>
      <c r="C16" s="371">
        <v>2159</v>
      </c>
      <c r="D16" s="372"/>
    </row>
    <row r="17" spans="1:4" ht="15.75">
      <c r="A17" s="368">
        <v>14</v>
      </c>
      <c r="B17" s="367" t="s">
        <v>278</v>
      </c>
      <c r="C17" s="371">
        <v>8404</v>
      </c>
      <c r="D17" s="372"/>
    </row>
    <row r="18" spans="1:4" ht="15.75">
      <c r="A18" s="368">
        <v>15</v>
      </c>
      <c r="B18" s="367" t="s">
        <v>279</v>
      </c>
      <c r="C18" s="371">
        <v>14123</v>
      </c>
      <c r="D18" s="372"/>
    </row>
    <row r="19" spans="1:4" s="378" customFormat="1" ht="47.25">
      <c r="A19" s="374">
        <v>16</v>
      </c>
      <c r="B19" s="375" t="s">
        <v>281</v>
      </c>
      <c r="C19" s="376"/>
      <c r="D19" s="377">
        <v>44303</v>
      </c>
    </row>
    <row r="20" spans="1:4" s="378" customFormat="1" ht="31.5">
      <c r="A20" s="374">
        <v>17</v>
      </c>
      <c r="B20" s="375" t="s">
        <v>282</v>
      </c>
      <c r="C20" s="376"/>
      <c r="D20" s="377">
        <v>1727</v>
      </c>
    </row>
    <row r="21" spans="1:4" s="378" customFormat="1" ht="15.75">
      <c r="A21" s="374">
        <v>18</v>
      </c>
      <c r="B21" s="375" t="s">
        <v>283</v>
      </c>
      <c r="C21" s="376"/>
      <c r="D21" s="377">
        <f>SUM(D4:D20)</f>
        <v>93982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124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" defaultRowHeight="15"/>
  <cols>
    <col min="1" max="1" width="5.8984375" style="336" customWidth="1"/>
    <col min="2" max="2" width="70.19921875" style="336" customWidth="1"/>
    <col min="3" max="4" width="20.59765625" style="79" customWidth="1"/>
    <col min="5" max="16384" width="8" style="336" customWidth="1"/>
  </cols>
  <sheetData>
    <row r="1" spans="1:12" s="150" customFormat="1" ht="18.75">
      <c r="A1" s="150" t="s">
        <v>422</v>
      </c>
      <c r="C1" s="151"/>
      <c r="D1" s="151"/>
      <c r="E1" s="151"/>
      <c r="F1" s="151"/>
      <c r="I1" s="151"/>
      <c r="J1" s="151"/>
      <c r="K1" s="151"/>
      <c r="L1" s="151"/>
    </row>
    <row r="2" spans="1:4" s="80" customFormat="1" ht="15.75">
      <c r="A2" s="535" t="s">
        <v>88</v>
      </c>
      <c r="B2" s="535"/>
      <c r="C2" s="535"/>
      <c r="D2" s="535"/>
    </row>
    <row r="3" spans="1:4" s="80" customFormat="1" ht="15.75">
      <c r="A3" s="535" t="s">
        <v>421</v>
      </c>
      <c r="B3" s="535"/>
      <c r="C3" s="535"/>
      <c r="D3" s="535"/>
    </row>
    <row r="4" spans="3:4" ht="18.75">
      <c r="C4" s="108"/>
      <c r="D4" s="108" t="s">
        <v>121</v>
      </c>
    </row>
    <row r="5" spans="1:6" s="82" customFormat="1" ht="25.5">
      <c r="A5" s="515" t="s">
        <v>89</v>
      </c>
      <c r="B5" s="516"/>
      <c r="C5" s="337" t="s">
        <v>72</v>
      </c>
      <c r="D5" s="338" t="s">
        <v>1</v>
      </c>
      <c r="F5" s="109"/>
    </row>
    <row r="6" spans="1:4" s="82" customFormat="1" ht="18.75">
      <c r="A6" s="515"/>
      <c r="B6" s="516"/>
      <c r="C6" s="339" t="s">
        <v>3</v>
      </c>
      <c r="D6" s="340" t="s">
        <v>3</v>
      </c>
    </row>
    <row r="7" spans="1:4" s="86" customFormat="1" ht="18.75">
      <c r="A7" s="341">
        <v>1</v>
      </c>
      <c r="B7" s="342">
        <v>2</v>
      </c>
      <c r="C7" s="343">
        <v>4</v>
      </c>
      <c r="D7" s="344">
        <v>5</v>
      </c>
    </row>
    <row r="8" spans="1:4" s="87" customFormat="1" ht="15.75">
      <c r="A8" s="345" t="s">
        <v>90</v>
      </c>
      <c r="B8" s="533" t="s">
        <v>122</v>
      </c>
      <c r="C8" s="533"/>
      <c r="D8" s="533"/>
    </row>
    <row r="9" spans="1:4" ht="18.75">
      <c r="A9" s="534" t="s">
        <v>76</v>
      </c>
      <c r="B9" s="110" t="s">
        <v>6</v>
      </c>
      <c r="C9" s="88">
        <v>47102</v>
      </c>
      <c r="D9" s="88">
        <v>54699</v>
      </c>
    </row>
    <row r="10" spans="1:4" ht="18.75">
      <c r="A10" s="534"/>
      <c r="B10" s="94" t="s">
        <v>78</v>
      </c>
      <c r="C10" s="93">
        <v>9419</v>
      </c>
      <c r="D10" s="93">
        <v>11361</v>
      </c>
    </row>
    <row r="11" spans="1:4" ht="18.75">
      <c r="A11" s="534"/>
      <c r="B11" s="94" t="s">
        <v>80</v>
      </c>
      <c r="C11" s="93">
        <v>42626</v>
      </c>
      <c r="D11" s="93">
        <v>36405</v>
      </c>
    </row>
    <row r="12" spans="1:4" ht="18.75">
      <c r="A12" s="534"/>
      <c r="B12" s="94" t="s">
        <v>17</v>
      </c>
      <c r="C12" s="93">
        <v>18833</v>
      </c>
      <c r="D12" s="93">
        <v>4856</v>
      </c>
    </row>
    <row r="13" spans="1:4" ht="18.75">
      <c r="A13" s="534"/>
      <c r="B13" s="89" t="s">
        <v>123</v>
      </c>
      <c r="C13" s="93"/>
      <c r="D13" s="93">
        <v>46713</v>
      </c>
    </row>
    <row r="14" spans="1:4" ht="18.75">
      <c r="A14" s="534"/>
      <c r="B14" s="89" t="s">
        <v>124</v>
      </c>
      <c r="C14" s="93">
        <v>180</v>
      </c>
      <c r="D14" s="93">
        <v>0</v>
      </c>
    </row>
    <row r="15" spans="1:4" ht="18.75">
      <c r="A15" s="534"/>
      <c r="B15" s="89" t="s">
        <v>14</v>
      </c>
      <c r="C15" s="93"/>
      <c r="D15" s="93">
        <v>14250</v>
      </c>
    </row>
    <row r="16" spans="1:4" ht="18.75">
      <c r="A16" s="534"/>
      <c r="B16" s="94" t="s">
        <v>82</v>
      </c>
      <c r="C16" s="93">
        <v>36900</v>
      </c>
      <c r="D16" s="93">
        <v>18043</v>
      </c>
    </row>
    <row r="17" spans="1:5" ht="18.75">
      <c r="A17" s="534"/>
      <c r="B17" s="95" t="s">
        <v>125</v>
      </c>
      <c r="C17" s="96">
        <f>SUM(C9:C16)</f>
        <v>155060</v>
      </c>
      <c r="D17" s="96">
        <f>SUM(D9:D16)</f>
        <v>186327</v>
      </c>
      <c r="E17" s="346"/>
    </row>
    <row r="18" spans="1:4" ht="18.75">
      <c r="A18" s="525" t="s">
        <v>86</v>
      </c>
      <c r="B18" s="94" t="s">
        <v>126</v>
      </c>
      <c r="C18" s="111">
        <v>30876</v>
      </c>
      <c r="D18" s="111">
        <v>9999</v>
      </c>
    </row>
    <row r="19" spans="1:4" ht="18.75">
      <c r="A19" s="525"/>
      <c r="B19" s="94" t="s">
        <v>86</v>
      </c>
      <c r="C19" s="93"/>
      <c r="D19" s="93">
        <v>8909</v>
      </c>
    </row>
    <row r="20" spans="1:4" ht="18.75">
      <c r="A20" s="525"/>
      <c r="B20" s="94" t="s">
        <v>127</v>
      </c>
      <c r="C20" s="93"/>
      <c r="D20" s="93"/>
    </row>
    <row r="21" spans="1:4" ht="18.75">
      <c r="A21" s="525"/>
      <c r="B21" s="89" t="s">
        <v>123</v>
      </c>
      <c r="C21" s="93"/>
      <c r="D21" s="93"/>
    </row>
    <row r="22" spans="1:5" ht="18.75">
      <c r="A22" s="525"/>
      <c r="B22" s="95" t="s">
        <v>128</v>
      </c>
      <c r="C22" s="96">
        <v>30876</v>
      </c>
      <c r="D22" s="96">
        <f>SUM(D18:D21)</f>
        <v>18908</v>
      </c>
      <c r="E22" s="347"/>
    </row>
    <row r="23" spans="1:4" ht="18.75">
      <c r="A23" s="525" t="s">
        <v>109</v>
      </c>
      <c r="B23" s="89" t="s">
        <v>129</v>
      </c>
      <c r="C23" s="96"/>
      <c r="D23" s="96"/>
    </row>
    <row r="24" spans="1:4" ht="18.75">
      <c r="A24" s="525"/>
      <c r="B24" s="89" t="s">
        <v>130</v>
      </c>
      <c r="C24" s="96"/>
      <c r="D24" s="96"/>
    </row>
    <row r="25" spans="1:4" ht="18.75">
      <c r="A25" s="525"/>
      <c r="B25" s="89" t="s">
        <v>131</v>
      </c>
      <c r="C25" s="96"/>
      <c r="D25" s="96"/>
    </row>
    <row r="26" spans="1:4" ht="18.75">
      <c r="A26" s="525"/>
      <c r="B26" s="95" t="s">
        <v>132</v>
      </c>
      <c r="C26" s="96"/>
      <c r="D26" s="96"/>
    </row>
    <row r="27" spans="1:4" ht="18.75">
      <c r="A27" s="538"/>
      <c r="B27" s="89" t="s">
        <v>133</v>
      </c>
      <c r="C27" s="96"/>
      <c r="D27" s="96">
        <v>48726</v>
      </c>
    </row>
    <row r="28" spans="1:4" ht="18.75">
      <c r="A28" s="538"/>
      <c r="B28" s="112" t="s">
        <v>134</v>
      </c>
      <c r="C28" s="97">
        <v>0</v>
      </c>
      <c r="D28" s="97">
        <v>48726</v>
      </c>
    </row>
    <row r="29" spans="1:4" ht="18.75">
      <c r="A29" s="528" t="s">
        <v>85</v>
      </c>
      <c r="B29" s="528"/>
      <c r="C29" s="103">
        <f>SUM(C9+C10+C11+C12+C14+C16+C18)</f>
        <v>185936</v>
      </c>
      <c r="D29" s="103">
        <f>SUM(D28,D22,D17)</f>
        <v>253961</v>
      </c>
    </row>
    <row r="30" spans="1:4" ht="15.75">
      <c r="A30" s="348" t="s">
        <v>135</v>
      </c>
      <c r="B30" s="537" t="s">
        <v>250</v>
      </c>
      <c r="C30" s="537"/>
      <c r="D30" s="537"/>
    </row>
    <row r="31" spans="1:4" ht="18.75">
      <c r="A31" s="534" t="s">
        <v>76</v>
      </c>
      <c r="B31" s="110" t="s">
        <v>6</v>
      </c>
      <c r="C31" s="113">
        <v>32484</v>
      </c>
      <c r="D31" s="113">
        <v>32170</v>
      </c>
    </row>
    <row r="32" spans="1:4" ht="18.75">
      <c r="A32" s="534"/>
      <c r="B32" s="94" t="s">
        <v>78</v>
      </c>
      <c r="C32" s="114">
        <v>8472</v>
      </c>
      <c r="D32" s="114">
        <v>9214</v>
      </c>
    </row>
    <row r="33" spans="1:4" ht="18.75">
      <c r="A33" s="534"/>
      <c r="B33" s="94" t="s">
        <v>80</v>
      </c>
      <c r="C33" s="114">
        <v>28951</v>
      </c>
      <c r="D33" s="114">
        <v>23816</v>
      </c>
    </row>
    <row r="34" spans="1:4" ht="18.75">
      <c r="A34" s="534"/>
      <c r="B34" s="94" t="s">
        <v>17</v>
      </c>
      <c r="C34" s="114"/>
      <c r="D34" s="114"/>
    </row>
    <row r="35" spans="1:4" ht="18.75">
      <c r="A35" s="534"/>
      <c r="B35" s="94" t="s">
        <v>82</v>
      </c>
      <c r="C35" s="115"/>
      <c r="D35" s="115"/>
    </row>
    <row r="36" spans="1:4" ht="18.75">
      <c r="A36" s="534"/>
      <c r="B36" s="95" t="s">
        <v>125</v>
      </c>
      <c r="C36" s="115"/>
      <c r="D36" s="115"/>
    </row>
    <row r="37" spans="1:4" ht="18.75">
      <c r="A37" s="538" t="s">
        <v>86</v>
      </c>
      <c r="B37" s="94" t="s">
        <v>126</v>
      </c>
      <c r="C37" s="114"/>
      <c r="D37" s="114"/>
    </row>
    <row r="38" spans="1:4" ht="18.75">
      <c r="A38" s="538"/>
      <c r="B38" s="94" t="s">
        <v>86</v>
      </c>
      <c r="C38" s="114">
        <v>602</v>
      </c>
      <c r="D38" s="114">
        <v>635</v>
      </c>
    </row>
    <row r="39" spans="1:4" ht="18.75">
      <c r="A39" s="538"/>
      <c r="B39" s="112" t="s">
        <v>128</v>
      </c>
      <c r="C39" s="116"/>
      <c r="D39" s="116"/>
    </row>
    <row r="40" spans="1:4" ht="18.75">
      <c r="A40" s="528" t="s">
        <v>85</v>
      </c>
      <c r="B40" s="528"/>
      <c r="C40" s="117">
        <f>SUM(C31:C39)</f>
        <v>70509</v>
      </c>
      <c r="D40" s="117">
        <f>SUM(D31:D39)</f>
        <v>65835</v>
      </c>
    </row>
    <row r="41" spans="1:4" ht="18.75">
      <c r="A41" s="539" t="s">
        <v>136</v>
      </c>
      <c r="B41" s="539"/>
      <c r="C41" s="118">
        <v>256445</v>
      </c>
      <c r="D41" s="118">
        <v>273083</v>
      </c>
    </row>
    <row r="42" spans="1:4" ht="31.5">
      <c r="A42" s="536" t="s">
        <v>77</v>
      </c>
      <c r="B42" s="119" t="s">
        <v>137</v>
      </c>
      <c r="C42" s="120"/>
      <c r="D42" s="120">
        <v>46713</v>
      </c>
    </row>
    <row r="43" spans="1:4" ht="31.5">
      <c r="A43" s="536"/>
      <c r="B43" s="121" t="s">
        <v>138</v>
      </c>
      <c r="C43" s="122"/>
      <c r="D43" s="122"/>
    </row>
    <row r="44" spans="3:4" ht="18.75">
      <c r="C44" s="107"/>
      <c r="D44" s="107"/>
    </row>
    <row r="45" spans="3:4" ht="18.75">
      <c r="C45" s="107"/>
      <c r="D45" s="107"/>
    </row>
    <row r="46" spans="3:4" ht="18.75">
      <c r="C46" s="107"/>
      <c r="D46" s="107"/>
    </row>
    <row r="47" spans="3:4" ht="18.75">
      <c r="C47" s="107"/>
      <c r="D47" s="107"/>
    </row>
    <row r="48" spans="3:4" ht="18.75">
      <c r="C48" s="107"/>
      <c r="D48" s="107"/>
    </row>
    <row r="49" spans="3:4" ht="18.75">
      <c r="C49" s="107"/>
      <c r="D49" s="107"/>
    </row>
    <row r="50" spans="3:4" ht="18.75">
      <c r="C50" s="107"/>
      <c r="D50" s="107"/>
    </row>
    <row r="51" spans="3:4" ht="18.75">
      <c r="C51" s="107"/>
      <c r="D51" s="107"/>
    </row>
    <row r="52" spans="3:4" ht="18.75">
      <c r="C52" s="107"/>
      <c r="D52" s="107"/>
    </row>
    <row r="53" spans="3:4" ht="18.75">
      <c r="C53" s="107"/>
      <c r="D53" s="107"/>
    </row>
    <row r="54" spans="3:4" ht="18.75">
      <c r="C54" s="107"/>
      <c r="D54" s="107"/>
    </row>
    <row r="55" spans="3:4" ht="18.75">
      <c r="C55" s="107"/>
      <c r="D55" s="107"/>
    </row>
    <row r="56" spans="3:4" ht="18.75">
      <c r="C56" s="107"/>
      <c r="D56" s="107"/>
    </row>
    <row r="57" spans="3:4" ht="18.75">
      <c r="C57" s="107"/>
      <c r="D57" s="107"/>
    </row>
    <row r="58" spans="3:4" ht="18.75">
      <c r="C58" s="107"/>
      <c r="D58" s="107"/>
    </row>
    <row r="59" spans="3:4" ht="18.75">
      <c r="C59" s="107"/>
      <c r="D59" s="107"/>
    </row>
    <row r="60" spans="3:4" ht="18.75">
      <c r="C60" s="107"/>
      <c r="D60" s="107"/>
    </row>
    <row r="61" spans="3:4" ht="18.75">
      <c r="C61" s="107"/>
      <c r="D61" s="107"/>
    </row>
    <row r="62" spans="3:4" ht="18.75">
      <c r="C62" s="107"/>
      <c r="D62" s="107"/>
    </row>
    <row r="63" spans="3:4" ht="18.75">
      <c r="C63" s="107"/>
      <c r="D63" s="107"/>
    </row>
    <row r="64" spans="3:4" ht="18.75">
      <c r="C64" s="107"/>
      <c r="D64" s="107"/>
    </row>
    <row r="65" spans="3:4" ht="18.75">
      <c r="C65" s="107"/>
      <c r="D65" s="107"/>
    </row>
    <row r="66" spans="3:4" ht="18.75">
      <c r="C66" s="107"/>
      <c r="D66" s="107"/>
    </row>
    <row r="67" spans="3:4" ht="18.75">
      <c r="C67" s="107"/>
      <c r="D67" s="107"/>
    </row>
    <row r="68" spans="3:4" ht="18.75">
      <c r="C68" s="107"/>
      <c r="D68" s="107"/>
    </row>
    <row r="69" spans="3:4" ht="18.75">
      <c r="C69" s="107"/>
      <c r="D69" s="107"/>
    </row>
    <row r="70" spans="3:4" ht="18.75">
      <c r="C70" s="107"/>
      <c r="D70" s="107"/>
    </row>
    <row r="71" spans="3:4" ht="18.75">
      <c r="C71" s="107"/>
      <c r="D71" s="107"/>
    </row>
    <row r="72" spans="3:4" ht="18.75">
      <c r="C72" s="107"/>
      <c r="D72" s="107"/>
    </row>
    <row r="73" spans="3:4" ht="18.75">
      <c r="C73" s="107"/>
      <c r="D73" s="107"/>
    </row>
    <row r="74" spans="3:4" ht="18.75">
      <c r="C74" s="107"/>
      <c r="D74" s="107"/>
    </row>
    <row r="75" spans="3:4" ht="18.75">
      <c r="C75" s="107"/>
      <c r="D75" s="107"/>
    </row>
    <row r="76" spans="3:4" ht="18.75">
      <c r="C76" s="107"/>
      <c r="D76" s="107"/>
    </row>
    <row r="77" spans="3:4" ht="18.75">
      <c r="C77" s="107"/>
      <c r="D77" s="107"/>
    </row>
    <row r="78" spans="3:4" ht="18.75">
      <c r="C78" s="107"/>
      <c r="D78" s="107"/>
    </row>
    <row r="79" spans="3:4" ht="18.75">
      <c r="C79" s="107"/>
      <c r="D79" s="107"/>
    </row>
    <row r="80" spans="3:4" ht="18.75">
      <c r="C80" s="107"/>
      <c r="D80" s="107"/>
    </row>
    <row r="81" spans="3:4" ht="18.75">
      <c r="C81" s="107"/>
      <c r="D81" s="107"/>
    </row>
    <row r="82" spans="3:4" ht="18.75">
      <c r="C82" s="107"/>
      <c r="D82" s="107"/>
    </row>
    <row r="83" spans="3:4" ht="18.75">
      <c r="C83" s="107"/>
      <c r="D83" s="107"/>
    </row>
    <row r="84" spans="3:4" ht="18.75">
      <c r="C84" s="107"/>
      <c r="D84" s="107"/>
    </row>
    <row r="85" spans="3:4" ht="18.75">
      <c r="C85" s="107"/>
      <c r="D85" s="107"/>
    </row>
    <row r="86" spans="3:4" ht="18.75">
      <c r="C86" s="107"/>
      <c r="D86" s="107"/>
    </row>
    <row r="87" spans="3:4" ht="18.75">
      <c r="C87" s="107"/>
      <c r="D87" s="107"/>
    </row>
    <row r="88" spans="3:4" ht="18.75">
      <c r="C88" s="107"/>
      <c r="D88" s="107"/>
    </row>
    <row r="89" spans="3:4" ht="18.75">
      <c r="C89" s="107"/>
      <c r="D89" s="107"/>
    </row>
    <row r="90" spans="3:4" ht="18.75">
      <c r="C90" s="107"/>
      <c r="D90" s="107"/>
    </row>
    <row r="91" spans="3:4" ht="18.75">
      <c r="C91" s="107"/>
      <c r="D91" s="107"/>
    </row>
    <row r="92" spans="3:4" ht="18.75">
      <c r="C92" s="107"/>
      <c r="D92" s="107"/>
    </row>
    <row r="93" spans="3:4" ht="18.75">
      <c r="C93" s="107"/>
      <c r="D93" s="107"/>
    </row>
    <row r="94" spans="3:4" ht="18.75">
      <c r="C94" s="107"/>
      <c r="D94" s="107"/>
    </row>
    <row r="95" spans="3:4" ht="18.75">
      <c r="C95" s="107"/>
      <c r="D95" s="107"/>
    </row>
    <row r="96" spans="3:4" ht="18.75">
      <c r="C96" s="107"/>
      <c r="D96" s="107"/>
    </row>
    <row r="97" spans="3:4" ht="18.75">
      <c r="C97" s="107"/>
      <c r="D97" s="107"/>
    </row>
    <row r="98" spans="3:4" ht="18.75">
      <c r="C98" s="107"/>
      <c r="D98" s="107"/>
    </row>
    <row r="99" spans="3:4" ht="18.75">
      <c r="C99" s="107"/>
      <c r="D99" s="107"/>
    </row>
    <row r="100" spans="3:4" ht="18.75">
      <c r="C100" s="107"/>
      <c r="D100" s="107"/>
    </row>
    <row r="101" spans="3:4" ht="18.75">
      <c r="C101" s="107"/>
      <c r="D101" s="107"/>
    </row>
    <row r="102" spans="3:4" ht="18.75">
      <c r="C102" s="107"/>
      <c r="D102" s="107"/>
    </row>
    <row r="103" spans="3:4" ht="18.75">
      <c r="C103" s="107"/>
      <c r="D103" s="107"/>
    </row>
    <row r="104" spans="3:4" ht="18.75">
      <c r="C104" s="107"/>
      <c r="D104" s="107"/>
    </row>
    <row r="105" spans="3:4" ht="18.75">
      <c r="C105" s="107"/>
      <c r="D105" s="107"/>
    </row>
    <row r="106" spans="3:4" ht="18.75">
      <c r="C106" s="107"/>
      <c r="D106" s="107"/>
    </row>
    <row r="107" spans="3:4" ht="18.75">
      <c r="C107" s="107"/>
      <c r="D107" s="107"/>
    </row>
    <row r="108" spans="3:4" ht="18.75">
      <c r="C108" s="107"/>
      <c r="D108" s="107"/>
    </row>
    <row r="109" spans="3:4" ht="18.75">
      <c r="C109" s="107"/>
      <c r="D109" s="107"/>
    </row>
    <row r="110" spans="3:4" ht="18.75">
      <c r="C110" s="107"/>
      <c r="D110" s="107"/>
    </row>
    <row r="111" spans="3:4" ht="18.75">
      <c r="C111" s="107"/>
      <c r="D111" s="107"/>
    </row>
    <row r="112" spans="3:4" ht="18.75">
      <c r="C112" s="107"/>
      <c r="D112" s="107"/>
    </row>
    <row r="113" spans="3:4" ht="18.75">
      <c r="C113" s="107"/>
      <c r="D113" s="107"/>
    </row>
    <row r="114" spans="3:4" ht="18.75">
      <c r="C114" s="107"/>
      <c r="D114" s="107"/>
    </row>
    <row r="115" spans="3:4" ht="18.75">
      <c r="C115" s="107"/>
      <c r="D115" s="107"/>
    </row>
    <row r="116" spans="3:4" ht="18.75">
      <c r="C116" s="107"/>
      <c r="D116" s="107"/>
    </row>
    <row r="117" spans="3:4" ht="18.75">
      <c r="C117" s="107"/>
      <c r="D117" s="107"/>
    </row>
    <row r="118" spans="3:4" ht="18.75">
      <c r="C118" s="107"/>
      <c r="D118" s="107"/>
    </row>
    <row r="119" spans="3:4" ht="18.75">
      <c r="C119" s="107"/>
      <c r="D119" s="107"/>
    </row>
    <row r="120" spans="3:4" ht="18.75">
      <c r="C120" s="107"/>
      <c r="D120" s="107"/>
    </row>
    <row r="121" spans="3:4" ht="18.75">
      <c r="C121" s="107"/>
      <c r="D121" s="107"/>
    </row>
    <row r="122" spans="3:4" ht="18.75">
      <c r="C122" s="107"/>
      <c r="D122" s="107"/>
    </row>
    <row r="123" spans="3:4" ht="18.75">
      <c r="C123" s="107"/>
      <c r="D123" s="107"/>
    </row>
    <row r="124" spans="3:4" ht="18.75">
      <c r="C124" s="107"/>
      <c r="D124" s="107"/>
    </row>
  </sheetData>
  <sheetProtection selectLockedCells="1" selectUnlockedCells="1"/>
  <mergeCells count="16">
    <mergeCell ref="A42:A43"/>
    <mergeCell ref="B30:D30"/>
    <mergeCell ref="A31:A36"/>
    <mergeCell ref="A37:A39"/>
    <mergeCell ref="A27:A28"/>
    <mergeCell ref="A29:B29"/>
    <mergeCell ref="A40:B40"/>
    <mergeCell ref="A41:B41"/>
    <mergeCell ref="B8:D8"/>
    <mergeCell ref="A9:A17"/>
    <mergeCell ref="A18:A22"/>
    <mergeCell ref="A23:A26"/>
    <mergeCell ref="A2:D2"/>
    <mergeCell ref="A3:D3"/>
    <mergeCell ref="A5:A6"/>
    <mergeCell ref="B5:B6"/>
  </mergeCells>
  <printOptions/>
  <pageMargins left="0.7083333333333334" right="0.7083333333333334" top="0.7479166666666667" bottom="0.7486111111111111" header="0.5118055555555555" footer="0.31527777777777777"/>
  <pageSetup horizontalDpi="600" verticalDpi="600" orientation="portrait" paperSize="9" scale="67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B1">
      <selection activeCell="J13" sqref="J13"/>
    </sheetView>
  </sheetViews>
  <sheetFormatPr defaultColWidth="8.796875" defaultRowHeight="15"/>
  <cols>
    <col min="1" max="2" width="4.09765625" style="335" customWidth="1"/>
    <col min="3" max="3" width="36.69921875" style="335" customWidth="1"/>
    <col min="4" max="7" width="12.59765625" style="123" customWidth="1"/>
    <col min="8" max="16384" width="9" style="123" customWidth="1"/>
  </cols>
  <sheetData>
    <row r="1" spans="1:12" s="150" customFormat="1" ht="18.75">
      <c r="A1" s="150" t="s">
        <v>425</v>
      </c>
      <c r="C1" s="151"/>
      <c r="D1" s="151"/>
      <c r="E1" s="151"/>
      <c r="F1" s="151"/>
      <c r="I1" s="151"/>
      <c r="J1" s="151"/>
      <c r="K1" s="151"/>
      <c r="L1" s="151"/>
    </row>
    <row r="2" spans="1:3" s="80" customFormat="1" ht="22.5" customHeight="1">
      <c r="A2" s="323"/>
      <c r="B2" s="323"/>
      <c r="C2" s="324"/>
    </row>
    <row r="3" spans="1:7" s="80" customFormat="1" ht="22.5" customHeight="1">
      <c r="A3" s="323"/>
      <c r="B3" s="323"/>
      <c r="C3" s="535" t="s">
        <v>139</v>
      </c>
      <c r="D3" s="535"/>
      <c r="E3" s="535"/>
      <c r="F3" s="535"/>
      <c r="G3" s="535"/>
    </row>
    <row r="4" spans="1:10" s="80" customFormat="1" ht="22.5" customHeight="1">
      <c r="A4" s="325"/>
      <c r="B4" s="153"/>
      <c r="C4" s="549" t="s">
        <v>424</v>
      </c>
      <c r="D4" s="549"/>
      <c r="E4" s="549"/>
      <c r="F4" s="549"/>
      <c r="G4" s="549"/>
      <c r="I4" s="549" t="s">
        <v>140</v>
      </c>
      <c r="J4" s="549"/>
    </row>
    <row r="5" spans="1:6" s="80" customFormat="1" ht="18" customHeight="1">
      <c r="A5" s="325"/>
      <c r="B5" s="153"/>
      <c r="C5" s="326"/>
      <c r="D5" s="326"/>
      <c r="E5" s="326"/>
      <c r="F5" s="326"/>
    </row>
    <row r="6" spans="1:11" ht="38.25" customHeight="1">
      <c r="A6" s="544" t="s">
        <v>141</v>
      </c>
      <c r="B6" s="544"/>
      <c r="C6" s="547" t="s">
        <v>142</v>
      </c>
      <c r="D6" s="545" t="s">
        <v>143</v>
      </c>
      <c r="E6" s="545"/>
      <c r="F6" s="545"/>
      <c r="G6" s="545"/>
      <c r="H6" s="546" t="s">
        <v>144</v>
      </c>
      <c r="I6" s="546"/>
      <c r="J6" s="546"/>
      <c r="K6" s="546"/>
    </row>
    <row r="7" spans="1:11" ht="19.5" customHeight="1">
      <c r="A7" s="544"/>
      <c r="B7" s="544"/>
      <c r="C7" s="547"/>
      <c r="D7" s="327" t="s">
        <v>145</v>
      </c>
      <c r="E7" s="328" t="s">
        <v>146</v>
      </c>
      <c r="F7" s="327" t="s">
        <v>145</v>
      </c>
      <c r="G7" s="328" t="s">
        <v>146</v>
      </c>
      <c r="H7" s="327" t="s">
        <v>145</v>
      </c>
      <c r="I7" s="328" t="s">
        <v>146</v>
      </c>
      <c r="J7" s="327" t="s">
        <v>145</v>
      </c>
      <c r="K7" s="329" t="s">
        <v>146</v>
      </c>
    </row>
    <row r="8" spans="1:11" ht="39.75" customHeight="1">
      <c r="A8" s="544"/>
      <c r="B8" s="544"/>
      <c r="C8" s="547"/>
      <c r="D8" s="548" t="s">
        <v>147</v>
      </c>
      <c r="E8" s="548"/>
      <c r="F8" s="545" t="s">
        <v>148</v>
      </c>
      <c r="G8" s="545"/>
      <c r="H8" s="548" t="s">
        <v>147</v>
      </c>
      <c r="I8" s="548"/>
      <c r="J8" s="546" t="s">
        <v>148</v>
      </c>
      <c r="K8" s="546"/>
    </row>
    <row r="9" spans="1:11" s="124" customFormat="1" ht="17.25" customHeight="1">
      <c r="A9" s="541">
        <v>1</v>
      </c>
      <c r="B9" s="541"/>
      <c r="C9" s="330">
        <v>2</v>
      </c>
      <c r="D9" s="331">
        <v>7</v>
      </c>
      <c r="E9" s="332">
        <v>8</v>
      </c>
      <c r="F9" s="331">
        <v>9</v>
      </c>
      <c r="G9" s="332">
        <v>10</v>
      </c>
      <c r="H9" s="331">
        <v>11</v>
      </c>
      <c r="I9" s="332">
        <v>12</v>
      </c>
      <c r="J9" s="331">
        <v>13</v>
      </c>
      <c r="K9" s="333">
        <v>14</v>
      </c>
    </row>
    <row r="10" spans="1:11" s="80" customFormat="1" ht="33.75" customHeight="1">
      <c r="A10" s="334" t="s">
        <v>90</v>
      </c>
      <c r="B10" s="542" t="s">
        <v>149</v>
      </c>
      <c r="C10" s="542"/>
      <c r="D10" s="125">
        <v>7</v>
      </c>
      <c r="E10" s="126">
        <v>4</v>
      </c>
      <c r="F10" s="125">
        <v>30</v>
      </c>
      <c r="G10" s="127"/>
      <c r="H10" s="125">
        <v>9</v>
      </c>
      <c r="I10" s="126">
        <v>2</v>
      </c>
      <c r="J10" s="125">
        <v>25</v>
      </c>
      <c r="K10" s="127"/>
    </row>
    <row r="11" spans="1:11" ht="32.25" customHeight="1" thickBot="1" thickTop="1">
      <c r="A11" s="39">
        <v>3</v>
      </c>
      <c r="B11" s="543" t="s">
        <v>251</v>
      </c>
      <c r="C11" s="543"/>
      <c r="D11" s="128">
        <v>10</v>
      </c>
      <c r="E11" s="129">
        <v>3</v>
      </c>
      <c r="F11" s="128"/>
      <c r="G11" s="130"/>
      <c r="H11" s="128">
        <v>10</v>
      </c>
      <c r="I11" s="129">
        <v>1</v>
      </c>
      <c r="J11" s="128"/>
      <c r="K11" s="130"/>
    </row>
    <row r="12" spans="1:11" ht="17.25" customHeight="1" thickBot="1" thickTop="1">
      <c r="A12" s="540" t="s">
        <v>150</v>
      </c>
      <c r="B12" s="540"/>
      <c r="C12" s="540"/>
      <c r="D12" s="125">
        <v>17</v>
      </c>
      <c r="E12" s="126">
        <v>7</v>
      </c>
      <c r="F12" s="125">
        <v>30</v>
      </c>
      <c r="G12" s="127"/>
      <c r="H12" s="125">
        <f>SUM(H10:H11)</f>
        <v>19</v>
      </c>
      <c r="I12" s="126">
        <f>SUM(I10:I11)</f>
        <v>3</v>
      </c>
      <c r="J12" s="125">
        <v>25</v>
      </c>
      <c r="K12" s="127"/>
    </row>
  </sheetData>
  <sheetProtection selectLockedCells="1" selectUnlockedCells="1"/>
  <mergeCells count="15">
    <mergeCell ref="J8:K8"/>
    <mergeCell ref="C6:C8"/>
    <mergeCell ref="D8:E8"/>
    <mergeCell ref="F8:G8"/>
    <mergeCell ref="H8:I8"/>
    <mergeCell ref="C3:G3"/>
    <mergeCell ref="C4:G4"/>
    <mergeCell ref="I4:J4"/>
    <mergeCell ref="H6:K6"/>
    <mergeCell ref="A12:C12"/>
    <mergeCell ref="A9:B9"/>
    <mergeCell ref="B10:C10"/>
    <mergeCell ref="B11:C11"/>
    <mergeCell ref="A6:B8"/>
    <mergeCell ref="D6:G6"/>
  </mergeCells>
  <printOptions horizontalCentered="1"/>
  <pageMargins left="0.11805555555555555" right="0" top="0.8659722222222223" bottom="0.39375" header="0.5118055555555555" footer="0.2361111111111111"/>
  <pageSetup horizontalDpi="300" verticalDpi="300" orientation="landscape" paperSize="9" scale="90" r:id="rId1"/>
  <headerFooter alignWithMargins="0">
    <oddFooter>&amp;L&amp;10&amp;F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K19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2.69921875" style="198" customWidth="1"/>
    <col min="2" max="2" width="66.3984375" style="198" customWidth="1"/>
    <col min="3" max="3" width="12.59765625" style="198" customWidth="1"/>
    <col min="4" max="16384" width="9" style="198" customWidth="1"/>
  </cols>
  <sheetData>
    <row r="2" spans="1:11" s="150" customFormat="1" ht="18.75">
      <c r="A2" s="150" t="s">
        <v>423</v>
      </c>
      <c r="C2" s="151"/>
      <c r="D2" s="151"/>
      <c r="E2" s="151"/>
      <c r="H2" s="151"/>
      <c r="I2" s="151"/>
      <c r="J2" s="151"/>
      <c r="K2" s="151"/>
    </row>
    <row r="3" s="195" customFormat="1" ht="22.5" customHeight="1">
      <c r="B3" s="149" t="s">
        <v>284</v>
      </c>
    </row>
    <row r="4" s="195" customFormat="1" ht="22.5" customHeight="1">
      <c r="B4" s="149" t="s">
        <v>151</v>
      </c>
    </row>
    <row r="5" spans="2:3" ht="17.25" customHeight="1">
      <c r="B5" s="153"/>
      <c r="C5" s="275" t="s">
        <v>70</v>
      </c>
    </row>
    <row r="6" spans="1:3" ht="24.75" customHeight="1">
      <c r="A6" s="552" t="s">
        <v>71</v>
      </c>
      <c r="B6" s="552"/>
      <c r="C6" s="314" t="s">
        <v>73</v>
      </c>
    </row>
    <row r="7" spans="1:3" ht="44.25" customHeight="1">
      <c r="A7" s="552"/>
      <c r="B7" s="552"/>
      <c r="C7" s="315" t="s">
        <v>3</v>
      </c>
    </row>
    <row r="8" spans="1:3" ht="39.75" customHeight="1">
      <c r="A8" s="550" t="s">
        <v>152</v>
      </c>
      <c r="B8" s="550"/>
      <c r="C8" s="550"/>
    </row>
    <row r="9" spans="1:3" s="76" customFormat="1" ht="39.75" customHeight="1">
      <c r="A9" s="316">
        <v>1</v>
      </c>
      <c r="B9" s="317" t="s">
        <v>153</v>
      </c>
      <c r="C9" s="318">
        <v>9999</v>
      </c>
    </row>
    <row r="10" spans="1:3" s="76" customFormat="1" ht="39.75" customHeight="1">
      <c r="A10" s="319">
        <v>2</v>
      </c>
      <c r="B10" s="317" t="s">
        <v>256</v>
      </c>
      <c r="C10" s="320">
        <v>600</v>
      </c>
    </row>
    <row r="11" spans="1:3" s="76" customFormat="1" ht="39.75" customHeight="1">
      <c r="A11" s="319">
        <v>3</v>
      </c>
      <c r="B11" s="317" t="s">
        <v>262</v>
      </c>
      <c r="C11" s="320">
        <v>5000</v>
      </c>
    </row>
    <row r="12" spans="1:3" s="76" customFormat="1" ht="39.75" customHeight="1">
      <c r="A12" s="316">
        <v>4</v>
      </c>
      <c r="B12" s="317" t="s">
        <v>257</v>
      </c>
      <c r="C12" s="320">
        <v>1000</v>
      </c>
    </row>
    <row r="13" spans="1:3" s="76" customFormat="1" ht="39.75" customHeight="1">
      <c r="A13" s="319">
        <v>5</v>
      </c>
      <c r="B13" s="317" t="s">
        <v>258</v>
      </c>
      <c r="C13" s="320">
        <v>1000</v>
      </c>
    </row>
    <row r="14" spans="1:3" s="76" customFormat="1" ht="39.75" customHeight="1">
      <c r="A14" s="319">
        <v>6</v>
      </c>
      <c r="B14" s="317" t="s">
        <v>259</v>
      </c>
      <c r="C14" s="320">
        <v>500</v>
      </c>
    </row>
    <row r="15" spans="1:3" s="76" customFormat="1" ht="39.75" customHeight="1">
      <c r="A15" s="316">
        <v>7</v>
      </c>
      <c r="B15" s="317" t="s">
        <v>260</v>
      </c>
      <c r="C15" s="320">
        <v>420</v>
      </c>
    </row>
    <row r="16" spans="1:3" s="76" customFormat="1" ht="39.75" customHeight="1">
      <c r="A16" s="319">
        <v>8</v>
      </c>
      <c r="B16" s="321" t="s">
        <v>261</v>
      </c>
      <c r="C16" s="320">
        <v>635</v>
      </c>
    </row>
    <row r="17" spans="1:3" s="76" customFormat="1" ht="39.75" customHeight="1">
      <c r="A17" s="319">
        <v>9</v>
      </c>
      <c r="B17" s="321" t="s">
        <v>263</v>
      </c>
      <c r="C17" s="320">
        <v>261</v>
      </c>
    </row>
    <row r="18" spans="1:3" s="76" customFormat="1" ht="39.75" customHeight="1">
      <c r="A18" s="319">
        <v>10</v>
      </c>
      <c r="B18" s="321" t="s">
        <v>264</v>
      </c>
      <c r="C18" s="320">
        <v>128</v>
      </c>
    </row>
    <row r="19" spans="1:3" ht="39.75" customHeight="1">
      <c r="A19" s="551" t="s">
        <v>154</v>
      </c>
      <c r="B19" s="551"/>
      <c r="C19" s="322">
        <f>SUM(C9:C18)</f>
        <v>19543</v>
      </c>
    </row>
  </sheetData>
  <sheetProtection selectLockedCells="1" selectUnlockedCells="1"/>
  <mergeCells count="3">
    <mergeCell ref="A8:C8"/>
    <mergeCell ref="A19:B19"/>
    <mergeCell ref="A6:B7"/>
  </mergeCells>
  <printOptions horizontalCentered="1"/>
  <pageMargins left="0.39375" right="0.39375" top="0.7097222222222223" bottom="0.5895833333333333" header="0.5118055555555555" footer="0.4597222222222222"/>
  <pageSetup horizontalDpi="600" verticalDpi="600" orientation="portrait" paperSize="9" scale="75" r:id="rId1"/>
  <headerFooter alignWithMargins="0"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2015-02-24T11:34:21Z</cp:lastPrinted>
  <dcterms:created xsi:type="dcterms:W3CDTF">2014-02-03T12:45:16Z</dcterms:created>
  <dcterms:modified xsi:type="dcterms:W3CDTF">2015-10-13T10:42:35Z</dcterms:modified>
  <cp:category/>
  <cp:version/>
  <cp:contentType/>
  <cp:contentStatus/>
</cp:coreProperties>
</file>