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asszentmihály 2018.II.mód\"/>
    </mc:Choice>
  </mc:AlternateContent>
  <xr:revisionPtr revIDLastSave="0" documentId="13_ncr:1_{6BCEE58A-3590-48FC-B03C-DF8063EDCBB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. számú melléklet" sheetId="16" r:id="rId1"/>
    <sheet name="2.sz. melléklet" sheetId="22" r:id="rId2"/>
    <sheet name="3. számú melléklet" sheetId="2" r:id="rId3"/>
    <sheet name="4.sz. melléklet" sheetId="14" r:id="rId4"/>
    <sheet name="5. sz. melléklet" sheetId="20" r:id="rId5"/>
    <sheet name="6.sz. melléklet" sheetId="11" r:id="rId6"/>
    <sheet name="7. sz. melléklet" sheetId="19" r:id="rId7"/>
    <sheet name="8.sz. melléklet" sheetId="6" r:id="rId8"/>
    <sheet name="9. sz. melléklet" sheetId="5" r:id="rId9"/>
    <sheet name="10.sz. melléklet" sheetId="24" r:id="rId10"/>
    <sheet name="11.sz. melléklet" sheetId="25" r:id="rId11"/>
    <sheet name="12.sz.melléklet" sheetId="26" r:id="rId12"/>
    <sheet name="13.sz.melléklet" sheetId="27" r:id="rId13"/>
    <sheet name="14.sz.melléklet" sheetId="28" r:id="rId14"/>
    <sheet name="15.sz.melléklet" sheetId="29" r:id="rId15"/>
  </sheets>
  <definedNames>
    <definedName name="_xlnm.Print_Area" localSheetId="0">'1. számú melléklet'!$A$1:$Q$48</definedName>
    <definedName name="_xlnm.Print_Area" localSheetId="9">'10.sz. melléklet'!$A$1:$F$40</definedName>
    <definedName name="_xlnm.Print_Area" localSheetId="1">'2.sz. melléklet'!$A$1:$M$68</definedName>
    <definedName name="_xlnm.Print_Area" localSheetId="2">'3. számú melléklet'!$A$1:$AF$27</definedName>
    <definedName name="_xlnm.Print_Area" localSheetId="3">'4.sz. melléklet'!$A$1:$F$54</definedName>
    <definedName name="_xlnm.Print_Area" localSheetId="4">'5. sz. melléklet'!$A$1:$L$33</definedName>
    <definedName name="_xlnm.Print_Area" localSheetId="5">'6.sz. melléklet'!$A$1:$AJ$31</definedName>
    <definedName name="_xlnm.Print_Area" localSheetId="6">'7. sz. melléklet'!$A$1:$T$36</definedName>
    <definedName name="_xlnm.Print_Area" localSheetId="7">'8.sz. melléklet'!$A$1:$P$34</definedName>
    <definedName name="_xlnm.Print_Area" localSheetId="8">'9. sz. melléklet'!$A$1:$I$31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27" i="11" l="1"/>
  <c r="U26" i="11"/>
  <c r="U25" i="11"/>
  <c r="U24" i="11"/>
  <c r="U23" i="11"/>
  <c r="U22" i="11"/>
  <c r="U21" i="11"/>
  <c r="U20" i="11"/>
  <c r="U19" i="11"/>
  <c r="U18" i="11"/>
  <c r="U17" i="11"/>
  <c r="U16" i="11"/>
  <c r="U15" i="11"/>
  <c r="U14" i="11"/>
  <c r="U13" i="11"/>
  <c r="U12" i="11"/>
  <c r="U11" i="11"/>
  <c r="U10" i="11"/>
  <c r="U9" i="11"/>
  <c r="U8" i="11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R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O13" i="6" l="1"/>
  <c r="H15" i="29"/>
  <c r="G15" i="29"/>
  <c r="G14" i="29" s="1"/>
  <c r="F15" i="29"/>
  <c r="H14" i="29"/>
  <c r="H18" i="29" s="1"/>
  <c r="F14" i="29"/>
  <c r="F18" i="29" s="1"/>
  <c r="H10" i="29"/>
  <c r="G10" i="29"/>
  <c r="F10" i="29"/>
  <c r="G18" i="29" l="1"/>
  <c r="F24" i="28"/>
  <c r="F14" i="28"/>
  <c r="F13" i="28"/>
  <c r="F12" i="28"/>
  <c r="F11" i="28"/>
  <c r="G24" i="28"/>
  <c r="E24" i="28"/>
  <c r="H14" i="27"/>
  <c r="F14" i="27"/>
  <c r="H10" i="27"/>
  <c r="F10" i="27"/>
  <c r="G10" i="27" s="1"/>
  <c r="G25" i="27"/>
  <c r="G24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H26" i="27"/>
  <c r="D20" i="26"/>
  <c r="D14" i="26"/>
  <c r="D13" i="26"/>
  <c r="D12" i="26"/>
  <c r="E20" i="26"/>
  <c r="C20" i="26"/>
  <c r="F26" i="27" l="1"/>
  <c r="G26" i="27" s="1"/>
  <c r="H37" i="25"/>
  <c r="G37" i="25"/>
  <c r="C26" i="24"/>
  <c r="C25" i="24"/>
  <c r="C24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D11" i="24"/>
  <c r="B11" i="24"/>
  <c r="J16" i="19"/>
  <c r="Q29" i="19"/>
  <c r="Q28" i="19"/>
  <c r="Q27" i="19"/>
  <c r="Q26" i="19"/>
  <c r="Q25" i="19"/>
  <c r="Q24" i="19"/>
  <c r="Q23" i="19"/>
  <c r="Q22" i="19"/>
  <c r="J29" i="19"/>
  <c r="J28" i="19"/>
  <c r="J27" i="19"/>
  <c r="J26" i="19"/>
  <c r="J25" i="19"/>
  <c r="J24" i="19"/>
  <c r="J23" i="19"/>
  <c r="J22" i="19"/>
  <c r="Q17" i="19"/>
  <c r="Q15" i="19"/>
  <c r="Q14" i="19"/>
  <c r="Q13" i="19"/>
  <c r="Q12" i="19"/>
  <c r="Q11" i="19"/>
  <c r="J17" i="19"/>
  <c r="J15" i="19"/>
  <c r="J14" i="19"/>
  <c r="J13" i="19"/>
  <c r="J12" i="19"/>
  <c r="J11" i="19"/>
  <c r="J23" i="20"/>
  <c r="J19" i="20"/>
  <c r="J18" i="20"/>
  <c r="J16" i="20"/>
  <c r="J15" i="20"/>
  <c r="J14" i="20"/>
  <c r="J13" i="20"/>
  <c r="J12" i="20"/>
  <c r="J11" i="20"/>
  <c r="K23" i="20"/>
  <c r="K18" i="20"/>
  <c r="I18" i="20"/>
  <c r="K11" i="20"/>
  <c r="I11" i="20"/>
  <c r="D43" i="14"/>
  <c r="D42" i="14"/>
  <c r="D41" i="14"/>
  <c r="D40" i="14"/>
  <c r="D33" i="14"/>
  <c r="D32" i="14"/>
  <c r="D20" i="14"/>
  <c r="D19" i="14"/>
  <c r="D18" i="14"/>
  <c r="D17" i="14"/>
  <c r="D16" i="14"/>
  <c r="D15" i="14"/>
  <c r="D14" i="14"/>
  <c r="D13" i="14"/>
  <c r="AD19" i="2" l="1"/>
  <c r="AA19" i="2"/>
  <c r="X19" i="2"/>
  <c r="R19" i="2"/>
  <c r="O19" i="2"/>
  <c r="L19" i="2"/>
  <c r="I19" i="2"/>
  <c r="D11" i="2"/>
  <c r="B11" i="2"/>
  <c r="AG12" i="2" l="1"/>
  <c r="AH22" i="2"/>
  <c r="AG21" i="2"/>
  <c r="AG20" i="2"/>
  <c r="AG19" i="2"/>
  <c r="AG18" i="2"/>
  <c r="AG17" i="2"/>
  <c r="AG16" i="2"/>
  <c r="AG15" i="2"/>
  <c r="AG14" i="2"/>
  <c r="AG13" i="2"/>
  <c r="AG11" i="2"/>
  <c r="AF22" i="2"/>
  <c r="F19" i="2"/>
  <c r="D19" i="2"/>
  <c r="C19" i="2"/>
  <c r="B19" i="2"/>
  <c r="U19" i="2"/>
  <c r="F13" i="2"/>
  <c r="AD21" i="2"/>
  <c r="AD20" i="2"/>
  <c r="AD18" i="2"/>
  <c r="AD17" i="2"/>
  <c r="AD16" i="2"/>
  <c r="AD15" i="2"/>
  <c r="AD14" i="2"/>
  <c r="AD13" i="2"/>
  <c r="AD12" i="2"/>
  <c r="AD11" i="2"/>
  <c r="AA21" i="2"/>
  <c r="AA20" i="2"/>
  <c r="AA18" i="2"/>
  <c r="AA17" i="2"/>
  <c r="AA16" i="2"/>
  <c r="AA15" i="2"/>
  <c r="AA14" i="2"/>
  <c r="AA13" i="2"/>
  <c r="AA12" i="2"/>
  <c r="AA11" i="2"/>
  <c r="X21" i="2"/>
  <c r="X20" i="2"/>
  <c r="X18" i="2"/>
  <c r="X17" i="2"/>
  <c r="X16" i="2"/>
  <c r="X15" i="2"/>
  <c r="X14" i="2"/>
  <c r="X13" i="2"/>
  <c r="X12" i="2"/>
  <c r="X11" i="2"/>
  <c r="U21" i="2"/>
  <c r="U20" i="2"/>
  <c r="U18" i="2"/>
  <c r="U17" i="2"/>
  <c r="U16" i="2"/>
  <c r="U15" i="2"/>
  <c r="U14" i="2"/>
  <c r="U13" i="2"/>
  <c r="U12" i="2"/>
  <c r="U11" i="2"/>
  <c r="R21" i="2"/>
  <c r="R20" i="2"/>
  <c r="R18" i="2"/>
  <c r="R17" i="2"/>
  <c r="R16" i="2"/>
  <c r="R15" i="2"/>
  <c r="R14" i="2"/>
  <c r="R13" i="2"/>
  <c r="R12" i="2"/>
  <c r="R11" i="2"/>
  <c r="O21" i="2"/>
  <c r="O20" i="2"/>
  <c r="O18" i="2"/>
  <c r="O17" i="2"/>
  <c r="O16" i="2"/>
  <c r="O15" i="2"/>
  <c r="O14" i="2"/>
  <c r="O13" i="2"/>
  <c r="O12" i="2"/>
  <c r="O11" i="2"/>
  <c r="L21" i="2"/>
  <c r="L20" i="2"/>
  <c r="L18" i="2"/>
  <c r="L17" i="2"/>
  <c r="L16" i="2"/>
  <c r="L15" i="2"/>
  <c r="L14" i="2"/>
  <c r="L13" i="2"/>
  <c r="L12" i="2"/>
  <c r="L11" i="2"/>
  <c r="I21" i="2"/>
  <c r="I20" i="2"/>
  <c r="I18" i="2"/>
  <c r="I17" i="2"/>
  <c r="I16" i="2"/>
  <c r="I15" i="2"/>
  <c r="I14" i="2"/>
  <c r="I13" i="2"/>
  <c r="I12" i="2"/>
  <c r="I11" i="2"/>
  <c r="F21" i="2"/>
  <c r="F20" i="2"/>
  <c r="F18" i="2"/>
  <c r="F17" i="2"/>
  <c r="F16" i="2"/>
  <c r="F15" i="2"/>
  <c r="F14" i="2"/>
  <c r="F12" i="2"/>
  <c r="F11" i="2"/>
  <c r="D21" i="2"/>
  <c r="D20" i="2"/>
  <c r="D18" i="2"/>
  <c r="D17" i="2"/>
  <c r="D16" i="2"/>
  <c r="D15" i="2"/>
  <c r="D14" i="2"/>
  <c r="D13" i="2"/>
  <c r="D12" i="2"/>
  <c r="C15" i="2"/>
  <c r="B21" i="2"/>
  <c r="B20" i="2"/>
  <c r="B18" i="2"/>
  <c r="B17" i="2"/>
  <c r="B16" i="2"/>
  <c r="B15" i="2"/>
  <c r="B14" i="2"/>
  <c r="B13" i="2"/>
  <c r="B12" i="2"/>
  <c r="C11" i="2" l="1"/>
  <c r="AG22" i="2"/>
  <c r="C20" i="2"/>
  <c r="C14" i="2"/>
  <c r="C13" i="2"/>
  <c r="C17" i="2"/>
  <c r="C18" i="2"/>
  <c r="C12" i="2"/>
  <c r="C16" i="2"/>
  <c r="C21" i="2"/>
  <c r="L54" i="22"/>
  <c r="I55" i="22"/>
  <c r="I54" i="22"/>
  <c r="I53" i="22"/>
  <c r="I50" i="22"/>
  <c r="I49" i="22"/>
  <c r="I48" i="22"/>
  <c r="I46" i="22"/>
  <c r="I44" i="22"/>
  <c r="I43" i="22"/>
  <c r="I42" i="22"/>
  <c r="I40" i="22"/>
  <c r="I39" i="22"/>
  <c r="I38" i="22"/>
  <c r="I37" i="22"/>
  <c r="I35" i="22"/>
  <c r="F55" i="22"/>
  <c r="F54" i="22"/>
  <c r="F53" i="22"/>
  <c r="F50" i="22"/>
  <c r="F49" i="22"/>
  <c r="F48" i="22"/>
  <c r="F46" i="22"/>
  <c r="F44" i="22"/>
  <c r="F43" i="22"/>
  <c r="F42" i="22"/>
  <c r="F40" i="22"/>
  <c r="F39" i="22"/>
  <c r="F38" i="22"/>
  <c r="F37" i="22"/>
  <c r="F35" i="22"/>
  <c r="C55" i="22"/>
  <c r="C54" i="22"/>
  <c r="C53" i="22"/>
  <c r="C49" i="22"/>
  <c r="C48" i="22"/>
  <c r="C46" i="22"/>
  <c r="C44" i="22"/>
  <c r="C43" i="22"/>
  <c r="C42" i="22"/>
  <c r="C40" i="22"/>
  <c r="C39" i="22"/>
  <c r="C38" i="22"/>
  <c r="C37" i="22"/>
  <c r="C35" i="22"/>
  <c r="I27" i="22"/>
  <c r="I26" i="22"/>
  <c r="I25" i="22"/>
  <c r="I22" i="22"/>
  <c r="I21" i="22"/>
  <c r="I20" i="22"/>
  <c r="I19" i="22"/>
  <c r="I17" i="22"/>
  <c r="I16" i="22"/>
  <c r="I15" i="22"/>
  <c r="I14" i="22"/>
  <c r="I13" i="22"/>
  <c r="I12" i="22"/>
  <c r="I11" i="22"/>
  <c r="I10" i="22"/>
  <c r="F27" i="22"/>
  <c r="F26" i="22"/>
  <c r="F25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C27" i="22"/>
  <c r="C26" i="22"/>
  <c r="C25" i="22"/>
  <c r="C22" i="22"/>
  <c r="C21" i="22"/>
  <c r="C20" i="22"/>
  <c r="C19" i="22"/>
  <c r="C17" i="22"/>
  <c r="C16" i="22"/>
  <c r="C15" i="22"/>
  <c r="C14" i="22"/>
  <c r="C13" i="22"/>
  <c r="C12" i="22"/>
  <c r="C11" i="22"/>
  <c r="C10" i="22"/>
  <c r="L28" i="16"/>
  <c r="L27" i="16"/>
  <c r="L25" i="16"/>
  <c r="L24" i="16"/>
  <c r="L22" i="16"/>
  <c r="L21" i="16"/>
  <c r="L20" i="16"/>
  <c r="L18" i="16"/>
  <c r="L17" i="16"/>
  <c r="L16" i="16"/>
  <c r="L14" i="16"/>
  <c r="L13" i="16"/>
  <c r="L12" i="16"/>
  <c r="L11" i="16"/>
  <c r="F38" i="16"/>
  <c r="E29" i="16"/>
  <c r="E19" i="16"/>
  <c r="E28" i="16"/>
  <c r="E27" i="16"/>
  <c r="E26" i="16"/>
  <c r="E25" i="16"/>
  <c r="E23" i="16"/>
  <c r="E20" i="16"/>
  <c r="E18" i="16"/>
  <c r="E17" i="16"/>
  <c r="E16" i="16"/>
  <c r="E14" i="16"/>
  <c r="E13" i="16"/>
  <c r="E12" i="16"/>
  <c r="E10" i="16"/>
  <c r="AH27" i="11" l="1"/>
  <c r="O24" i="6"/>
  <c r="O12" i="6"/>
  <c r="AL27" i="11"/>
  <c r="AK27" i="11"/>
  <c r="AJ27" i="11"/>
  <c r="I27" i="11"/>
  <c r="AD27" i="11"/>
  <c r="X27" i="11"/>
  <c r="B27" i="11"/>
  <c r="AG27" i="11" l="1"/>
  <c r="AC27" i="11"/>
  <c r="Z27" i="11"/>
  <c r="W27" i="11"/>
  <c r="T27" i="11"/>
  <c r="Q27" i="11"/>
  <c r="N27" i="11"/>
  <c r="H27" i="11"/>
  <c r="E27" i="11"/>
  <c r="H25" i="25" l="1"/>
  <c r="G25" i="25"/>
  <c r="F25" i="25"/>
  <c r="E13" i="14"/>
  <c r="E21" i="16"/>
  <c r="O26" i="16"/>
  <c r="N26" i="16"/>
  <c r="M26" i="16"/>
  <c r="O23" i="16"/>
  <c r="N23" i="16"/>
  <c r="M23" i="16"/>
  <c r="N19" i="16"/>
  <c r="M19" i="16"/>
  <c r="N15" i="16"/>
  <c r="M15" i="16"/>
  <c r="M38" i="16" s="1"/>
  <c r="D24" i="16"/>
  <c r="D22" i="16"/>
  <c r="E22" i="16" s="1"/>
  <c r="D15" i="16"/>
  <c r="E15" i="16" s="1"/>
  <c r="D11" i="16"/>
  <c r="D38" i="16" s="1"/>
  <c r="N38" i="16" l="1"/>
  <c r="E11" i="16"/>
  <c r="E24" i="16"/>
  <c r="C11" i="16"/>
  <c r="C15" i="16"/>
  <c r="K15" i="16"/>
  <c r="L15" i="16" s="1"/>
  <c r="K19" i="16"/>
  <c r="L19" i="16" s="1"/>
  <c r="C21" i="16"/>
  <c r="K23" i="16"/>
  <c r="L23" i="16" s="1"/>
  <c r="C22" i="16"/>
  <c r="K26" i="16"/>
  <c r="L26" i="16" s="1"/>
  <c r="B23" i="24"/>
  <c r="P30" i="19"/>
  <c r="P18" i="19"/>
  <c r="K30" i="19"/>
  <c r="J30" i="19" s="1"/>
  <c r="I30" i="19"/>
  <c r="K18" i="19"/>
  <c r="J18" i="19" s="1"/>
  <c r="I18" i="19"/>
  <c r="AE22" i="2"/>
  <c r="AC22" i="2"/>
  <c r="AB22" i="2"/>
  <c r="Z22" i="2"/>
  <c r="Y22" i="2"/>
  <c r="W22" i="2"/>
  <c r="V22" i="2"/>
  <c r="T22" i="2"/>
  <c r="S22" i="2"/>
  <c r="Q22" i="2"/>
  <c r="P22" i="2"/>
  <c r="N22" i="2"/>
  <c r="M22" i="2"/>
  <c r="K22" i="2"/>
  <c r="J22" i="2"/>
  <c r="H22" i="2"/>
  <c r="B22" i="2" s="1"/>
  <c r="G22" i="2"/>
  <c r="E22" i="2"/>
  <c r="K56" i="22"/>
  <c r="J56" i="22"/>
  <c r="H56" i="22"/>
  <c r="G56" i="22"/>
  <c r="E56" i="22"/>
  <c r="D56" i="22"/>
  <c r="C56" i="22" s="1"/>
  <c r="K47" i="22"/>
  <c r="J47" i="22"/>
  <c r="H47" i="22"/>
  <c r="G47" i="22"/>
  <c r="E47" i="22"/>
  <c r="D47" i="22"/>
  <c r="C47" i="22" s="1"/>
  <c r="K41" i="22"/>
  <c r="J41" i="22"/>
  <c r="H41" i="22"/>
  <c r="G41" i="22"/>
  <c r="E41" i="22"/>
  <c r="D41" i="22"/>
  <c r="D52" i="22" s="1"/>
  <c r="K36" i="22"/>
  <c r="K52" i="22" s="1"/>
  <c r="K57" i="22" s="1"/>
  <c r="J36" i="22"/>
  <c r="H36" i="22"/>
  <c r="H52" i="22" s="1"/>
  <c r="H57" i="22" s="1"/>
  <c r="G36" i="22"/>
  <c r="E36" i="22"/>
  <c r="E52" i="22" s="1"/>
  <c r="E57" i="22" s="1"/>
  <c r="D36" i="22"/>
  <c r="J28" i="22"/>
  <c r="H28" i="22"/>
  <c r="I28" i="22" s="1"/>
  <c r="G28" i="22"/>
  <c r="F28" i="22" s="1"/>
  <c r="E28" i="22"/>
  <c r="D28" i="22"/>
  <c r="C28" i="22" s="1"/>
  <c r="J18" i="22"/>
  <c r="I18" i="22" s="1"/>
  <c r="H18" i="22"/>
  <c r="E18" i="22"/>
  <c r="D18" i="22"/>
  <c r="C18" i="22" s="1"/>
  <c r="J14" i="22"/>
  <c r="H14" i="22"/>
  <c r="G14" i="22"/>
  <c r="E14" i="22"/>
  <c r="D14" i="22"/>
  <c r="M55" i="22"/>
  <c r="L55" i="22" s="1"/>
  <c r="M53" i="22"/>
  <c r="L53" i="22" s="1"/>
  <c r="M50" i="22"/>
  <c r="L50" i="22" s="1"/>
  <c r="M49" i="22"/>
  <c r="L49" i="22" s="1"/>
  <c r="M48" i="22"/>
  <c r="L48" i="22" s="1"/>
  <c r="M46" i="22"/>
  <c r="L46" i="22" s="1"/>
  <c r="M44" i="22"/>
  <c r="L44" i="22" s="1"/>
  <c r="M43" i="22"/>
  <c r="L43" i="22" s="1"/>
  <c r="M42" i="22"/>
  <c r="L42" i="22" s="1"/>
  <c r="M40" i="22"/>
  <c r="L40" i="22" s="1"/>
  <c r="M39" i="22"/>
  <c r="L39" i="22" s="1"/>
  <c r="M38" i="22"/>
  <c r="L38" i="22" s="1"/>
  <c r="M37" i="22"/>
  <c r="L37" i="22" s="1"/>
  <c r="M35" i="22"/>
  <c r="L35" i="22" s="1"/>
  <c r="B56" i="22"/>
  <c r="B47" i="22"/>
  <c r="B41" i="22"/>
  <c r="B52" i="22" s="1"/>
  <c r="B36" i="22"/>
  <c r="M27" i="22"/>
  <c r="L27" i="22" s="1"/>
  <c r="M26" i="22"/>
  <c r="L26" i="22" s="1"/>
  <c r="M25" i="22"/>
  <c r="L25" i="22" s="1"/>
  <c r="M23" i="22"/>
  <c r="L23" i="22" s="1"/>
  <c r="M22" i="22"/>
  <c r="L22" i="22" s="1"/>
  <c r="M21" i="22"/>
  <c r="L21" i="22" s="1"/>
  <c r="M20" i="22"/>
  <c r="L20" i="22" s="1"/>
  <c r="M19" i="22"/>
  <c r="L19" i="22" s="1"/>
  <c r="M17" i="22"/>
  <c r="L17" i="22" s="1"/>
  <c r="M16" i="22"/>
  <c r="L16" i="22" s="1"/>
  <c r="M15" i="22"/>
  <c r="L15" i="22" s="1"/>
  <c r="M13" i="22"/>
  <c r="L13" i="22" s="1"/>
  <c r="M12" i="22"/>
  <c r="L12" i="22" s="1"/>
  <c r="M11" i="22"/>
  <c r="L11" i="22" s="1"/>
  <c r="M10" i="22"/>
  <c r="L10" i="22" s="1"/>
  <c r="K28" i="22"/>
  <c r="K14" i="22"/>
  <c r="B28" i="22"/>
  <c r="B18" i="22"/>
  <c r="B14" i="22"/>
  <c r="B24" i="22" s="1"/>
  <c r="C40" i="14"/>
  <c r="C32" i="14"/>
  <c r="C13" i="14"/>
  <c r="D22" i="2" l="1"/>
  <c r="F22" i="2"/>
  <c r="L22" i="2"/>
  <c r="O22" i="2"/>
  <c r="R22" i="2"/>
  <c r="U22" i="2"/>
  <c r="X22" i="2"/>
  <c r="AA22" i="2"/>
  <c r="AD22" i="2"/>
  <c r="I22" i="2"/>
  <c r="C41" i="22"/>
  <c r="F36" i="22"/>
  <c r="J52" i="22"/>
  <c r="I36" i="22"/>
  <c r="F41" i="22"/>
  <c r="I41" i="22"/>
  <c r="F47" i="22"/>
  <c r="I47" i="22"/>
  <c r="F56" i="22"/>
  <c r="I56" i="22"/>
  <c r="C36" i="22"/>
  <c r="D57" i="22"/>
  <c r="E38" i="16"/>
  <c r="K38" i="16"/>
  <c r="E24" i="22"/>
  <c r="E29" i="22" s="1"/>
  <c r="C43" i="14"/>
  <c r="D24" i="22"/>
  <c r="H29" i="22"/>
  <c r="H24" i="22"/>
  <c r="J24" i="22"/>
  <c r="I24" i="22" s="1"/>
  <c r="M47" i="22"/>
  <c r="L47" i="22" s="1"/>
  <c r="M56" i="22"/>
  <c r="L56" i="22" s="1"/>
  <c r="M41" i="22"/>
  <c r="L41" i="22" s="1"/>
  <c r="M36" i="22"/>
  <c r="L36" i="22" s="1"/>
  <c r="M18" i="22"/>
  <c r="L18" i="22" s="1"/>
  <c r="G24" i="22"/>
  <c r="F24" i="22" s="1"/>
  <c r="K18" i="22"/>
  <c r="K24" i="22" s="1"/>
  <c r="K29" i="22"/>
  <c r="M14" i="22"/>
  <c r="L14" i="22" s="1"/>
  <c r="G52" i="22"/>
  <c r="B29" i="22"/>
  <c r="B57" i="22"/>
  <c r="M28" i="22"/>
  <c r="L28" i="22" s="1"/>
  <c r="B27" i="24"/>
  <c r="C38" i="16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O22" i="6"/>
  <c r="C22" i="2" l="1"/>
  <c r="J29" i="22"/>
  <c r="I29" i="22" s="1"/>
  <c r="C57" i="22"/>
  <c r="C52" i="22"/>
  <c r="J57" i="22"/>
  <c r="I57" i="22" s="1"/>
  <c r="I52" i="22"/>
  <c r="G57" i="22"/>
  <c r="F57" i="22" s="1"/>
  <c r="F52" i="22"/>
  <c r="G29" i="22"/>
  <c r="F29" i="22" s="1"/>
  <c r="D29" i="22"/>
  <c r="C29" i="22" s="1"/>
  <c r="C24" i="22"/>
  <c r="O10" i="6"/>
  <c r="J27" i="11"/>
  <c r="F34" i="25" l="1"/>
  <c r="F15" i="25"/>
  <c r="M24" i="22" l="1"/>
  <c r="L24" i="22" s="1"/>
  <c r="D23" i="24"/>
  <c r="C23" i="24" s="1"/>
  <c r="D27" i="24" l="1"/>
  <c r="C27" i="24" s="1"/>
  <c r="M52" i="22"/>
  <c r="L52" i="22" s="1"/>
  <c r="M29" i="22"/>
  <c r="L29" i="22" s="1"/>
  <c r="E40" i="14"/>
  <c r="E43" i="14" s="1"/>
  <c r="M57" i="22" l="1"/>
  <c r="L57" i="22" s="1"/>
  <c r="O27" i="6"/>
  <c r="O26" i="6"/>
  <c r="O25" i="6"/>
  <c r="O23" i="6"/>
  <c r="O21" i="6"/>
  <c r="O20" i="6"/>
  <c r="O19" i="6"/>
  <c r="O18" i="6"/>
  <c r="O17" i="6"/>
  <c r="C28" i="6"/>
  <c r="O14" i="6"/>
  <c r="O11" i="6"/>
  <c r="O9" i="6"/>
  <c r="O8" i="6"/>
  <c r="O7" i="6"/>
  <c r="N15" i="6"/>
  <c r="M15" i="6"/>
  <c r="L15" i="6"/>
  <c r="K15" i="6"/>
  <c r="J15" i="6"/>
  <c r="I15" i="6"/>
  <c r="H15" i="6"/>
  <c r="G15" i="6"/>
  <c r="F15" i="6"/>
  <c r="E15" i="6"/>
  <c r="D15" i="6"/>
  <c r="C15" i="6"/>
  <c r="AE27" i="11"/>
  <c r="AB27" i="11"/>
  <c r="O6" i="6"/>
  <c r="H15" i="25"/>
  <c r="H36" i="25" s="1"/>
  <c r="G15" i="25"/>
  <c r="G36" i="25" s="1"/>
  <c r="F30" i="25"/>
  <c r="F36" i="25" s="1"/>
  <c r="R18" i="19"/>
  <c r="Q18" i="19" s="1"/>
  <c r="F37" i="25"/>
  <c r="E24" i="5"/>
  <c r="D24" i="5"/>
  <c r="R30" i="19"/>
  <c r="Q30" i="19" s="1"/>
  <c r="AI27" i="11"/>
  <c r="Y27" i="11"/>
  <c r="V27" i="11"/>
  <c r="S27" i="11"/>
  <c r="P27" i="11"/>
  <c r="G27" i="11"/>
  <c r="F24" i="5" l="1"/>
  <c r="G24" i="5" s="1"/>
  <c r="O15" i="6"/>
  <c r="D27" i="11"/>
  <c r="F28" i="6"/>
  <c r="M28" i="6" l="1"/>
  <c r="E28" i="6"/>
  <c r="D28" i="6"/>
  <c r="L28" i="6"/>
  <c r="G28" i="6"/>
  <c r="I28" i="6" l="1"/>
  <c r="K28" i="6"/>
  <c r="H28" i="6"/>
  <c r="N28" i="6"/>
  <c r="J28" i="6" l="1"/>
  <c r="O28" i="6" s="1"/>
  <c r="O38" i="16"/>
  <c r="L38" i="16" s="1"/>
  <c r="I23" i="20"/>
</calcChain>
</file>

<file path=xl/sharedStrings.xml><?xml version="1.0" encoding="utf-8"?>
<sst xmlns="http://schemas.openxmlformats.org/spreadsheetml/2006/main" count="552" uniqueCount="344">
  <si>
    <t>MEGNEVEZÉS</t>
  </si>
  <si>
    <t>ÖSSZESEN:</t>
  </si>
  <si>
    <t>1. számú melléklet</t>
  </si>
  <si>
    <t>BEVÉTELEK ÖSSZESEN</t>
  </si>
  <si>
    <t>3. számú melléklet</t>
  </si>
  <si>
    <t>Összes kiadás</t>
  </si>
  <si>
    <t>Személyi juttatások</t>
  </si>
  <si>
    <t>ezer Ft-ban</t>
  </si>
  <si>
    <t>KIADÁSOK ÖSSZESEN:</t>
  </si>
  <si>
    <t>I.hó</t>
  </si>
  <si>
    <t>II.hó</t>
  </si>
  <si>
    <t>III. hó</t>
  </si>
  <si>
    <t>IV. hó</t>
  </si>
  <si>
    <t xml:space="preserve"> V.hó</t>
  </si>
  <si>
    <t>VI.hó</t>
  </si>
  <si>
    <t>VII.hó</t>
  </si>
  <si>
    <t>VIII.hó</t>
  </si>
  <si>
    <t>IX.hó</t>
  </si>
  <si>
    <t>X.hó</t>
  </si>
  <si>
    <t>XI.hó</t>
  </si>
  <si>
    <t>XII.hó</t>
  </si>
  <si>
    <t>Összesen</t>
  </si>
  <si>
    <t>Dologi kiadások</t>
  </si>
  <si>
    <t>Hónap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</si>
  <si>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</si>
  <si>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</si>
  <si>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</si>
  <si>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</si>
  <si>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</si>
  <si>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</si>
  <si>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</si>
  <si>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</si>
  <si>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szeptemb.</t>
  </si>
  <si>
    <t>október</t>
  </si>
  <si>
    <t>november</t>
  </si>
  <si>
    <t>december</t>
  </si>
  <si>
    <t>ÖSSZES:</t>
  </si>
  <si>
    <t>ÖSSZESEN</t>
  </si>
  <si>
    <t>FELHALMOZÁSI KIADÁSOK</t>
  </si>
  <si>
    <t>MŰKÖDÉSI KIADÁSOK</t>
  </si>
  <si>
    <t xml:space="preserve">Önkorm. ktgv. támogatása  </t>
  </si>
  <si>
    <t>Szociális hozzájárulási adó</t>
  </si>
  <si>
    <t>Összesen:</t>
  </si>
  <si>
    <t>BEVÉTELEK</t>
  </si>
  <si>
    <t>KIADÁSOK</t>
  </si>
  <si>
    <t>ER</t>
  </si>
  <si>
    <t>Müködési kiadások</t>
  </si>
  <si>
    <t>Közhatalmi bevétel</t>
  </si>
  <si>
    <t>FELHALMOZÁSI BEVÉTEL</t>
  </si>
  <si>
    <t>MŰKÖDÉSI BEVÉTEL</t>
  </si>
  <si>
    <t>Nyitó</t>
  </si>
  <si>
    <t>pénzáll.</t>
  </si>
  <si>
    <t>Pénzforgalmi</t>
  </si>
  <si>
    <t>Bevétel</t>
  </si>
  <si>
    <t>Kiadás</t>
  </si>
  <si>
    <t>Egyenleg</t>
  </si>
  <si>
    <t>Záró</t>
  </si>
  <si>
    <t>pénzállomány</t>
  </si>
  <si>
    <t>Lakosságszám 2008.01.01-én 827 fő</t>
  </si>
  <si>
    <t>Megnevezés</t>
  </si>
  <si>
    <t>adatok forintban</t>
  </si>
  <si>
    <t>3. SZÁMÚ MELLÉKLET ÖSSZESEN:</t>
  </si>
  <si>
    <t>2. számú melléklet</t>
  </si>
  <si>
    <t>6. számú melléklet</t>
  </si>
  <si>
    <t>9. számú melléklet</t>
  </si>
  <si>
    <t>7. számú melléklet</t>
  </si>
  <si>
    <t xml:space="preserve"> - Közhatalmi bevétel</t>
  </si>
  <si>
    <t>MŰKÖDÉSI KIADÁSOK:</t>
  </si>
  <si>
    <t>MŰKÖDÉSI BEVÉTELEK:</t>
  </si>
  <si>
    <t>FELHALMOZÁSI KIADÁSOK:</t>
  </si>
  <si>
    <t>FELHALMOZÁSI BEVÉTELEK:</t>
  </si>
  <si>
    <t xml:space="preserve"> - Személyi juttatások</t>
  </si>
  <si>
    <t xml:space="preserve"> - Szociális hozzájárulási adó</t>
  </si>
  <si>
    <t xml:space="preserve"> - Dologi kiadások</t>
  </si>
  <si>
    <t xml:space="preserve"> - Ellátottak pénzbeli juttatása</t>
  </si>
  <si>
    <t>MŰKÖDÉSI ÉS FELHALMOZÁSI CÉLÚ BEVÉTELI ÉS KIADÁSI ELŐIRÁNYZATOK BEMUTATÁSA MÉRLEGSZERŰEN</t>
  </si>
  <si>
    <t>10. számú melléklet</t>
  </si>
  <si>
    <t>Pénzmaradvány</t>
  </si>
  <si>
    <t>Költségvetési törvény 2.  melléklete alapján</t>
  </si>
  <si>
    <t>HELYI ÖNKORMÁNYZATOK MŰKÖDÉSÉNEK ÁLTALÁNOS TÁMOGATÁSA</t>
  </si>
  <si>
    <t>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</si>
  <si>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</si>
  <si>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</si>
  <si>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</si>
  <si>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kötelező önkormányzati feladatok támogatása</t>
  </si>
  <si>
    <t>TELEPÜLÉSI ÖNKORMÁNYZATOK EGYES KÖZNEVELÉSI ÉS GYERMEKÉTKEZTETÉSI FELADATAINAK</t>
  </si>
  <si>
    <t>TÁMOGATÁSA</t>
  </si>
  <si>
    <t>Óvodaped. és óvodaped. nevelő munkáját közvetlenül segítők bértámogatása (8 hó)</t>
  </si>
  <si>
    <t>Óvodaped. és óvodaped. nevelő munkáját közvetlenül segítők bértámogatása (4 hó)</t>
  </si>
  <si>
    <t>Óvodaműködtetési támogatás</t>
  </si>
  <si>
    <t>KÖNYVTÁRI, KÖZMŰVELŐDÉSI FELADATOK TÁMOGATÁSA</t>
  </si>
  <si>
    <t>Nyilvános könyvtári és közművelődési feladatokhoz</t>
  </si>
  <si>
    <t>SZEMÉLYI JUTTATÁSOK</t>
  </si>
  <si>
    <t>MUNKAADÓT TERH. JÁRULÉKOK ÉS SZOC.HOZ.ADÓ</t>
  </si>
  <si>
    <t>DOLOGI KIADÁSOK</t>
  </si>
  <si>
    <t>MŰKÖDÉSI KÖLTSÉGVETÉS ÖSSZESEN:</t>
  </si>
  <si>
    <t>FELHALMOZÁSI KÖLTSÉGVETÉS ÖSSZESEN:</t>
  </si>
  <si>
    <t>KIADÁSOK MINDÖSSZESEN:</t>
  </si>
  <si>
    <t>FELHALMOZÁS KÖLTSÉGVETÉS ÖSSZESEN:</t>
  </si>
  <si>
    <t>BEVÉTELEK MINDÖSSZESEN:</t>
  </si>
  <si>
    <t>Kormányzati funkciók</t>
  </si>
  <si>
    <t>KORMÁNYZATI FUNKCIÓK</t>
  </si>
  <si>
    <t>4. számú melléklet</t>
  </si>
  <si>
    <t>11. számú melléklet</t>
  </si>
  <si>
    <t>BERUHÁZÁS:</t>
  </si>
  <si>
    <t>FELÚJÍTÁS</t>
  </si>
  <si>
    <t>KÖZHATALMI BEVÉTELEK</t>
  </si>
  <si>
    <t>Óvodapedagógusok bértámogatása (8 hó)</t>
  </si>
  <si>
    <t>Óvodapedagógusok bértámogatása (4 hó)</t>
  </si>
  <si>
    <t>Többlet kiadások támogatása</t>
  </si>
  <si>
    <t>Pótlolagos összeg bértámogatáshoz</t>
  </si>
  <si>
    <t>VASSZENTMIHÁLY KÖZSÉG  ÖNKORMÁNYZATA</t>
  </si>
  <si>
    <t>Önkormányzatok működési támogatása</t>
  </si>
  <si>
    <t>Közhatalmi bevételek:</t>
  </si>
  <si>
    <t>- gépjárműadó</t>
  </si>
  <si>
    <t>- talajterhelési díj</t>
  </si>
  <si>
    <t>Működési bevételek:</t>
  </si>
  <si>
    <t>- helyi önkormányzatoktól</t>
  </si>
  <si>
    <t>Általános tartalék</t>
  </si>
  <si>
    <t>- helyi önkormányzatoknak</t>
  </si>
  <si>
    <t>- önkormányzati társulásnak</t>
  </si>
  <si>
    <t>- civil szervezetnek</t>
  </si>
  <si>
    <t>Ellátottak pénzbeli juttatásai</t>
  </si>
  <si>
    <t>Felhalmozási kiadások</t>
  </si>
  <si>
    <t>ELLÁTOTTAK PÉNZBELI JUTTATÁSAI</t>
  </si>
  <si>
    <t>EGYÉB MŰKÖDÉSI CÉLÚ TÁMOGATÁS ÁHT-N BELÜLRE</t>
  </si>
  <si>
    <t>EGYÉB MŰKÖDÉSI CÉLÚ TÁMOGATÁS ÁHT-N KÍVÜLRE</t>
  </si>
  <si>
    <t>ÁLTALÁNOS TARTALÉK</t>
  </si>
  <si>
    <t>ÖNKORMÁNYZATOK MŰKÖDÉSI TÁMOGATÁSA</t>
  </si>
  <si>
    <t>MŰKÖDÉSI BEVÉTELEK</t>
  </si>
  <si>
    <t>- OEP-től</t>
  </si>
  <si>
    <t>ELŐZŐ ÉVI FELHALMOZÁSI CÉLÚ PÉNZMARADVÁNY</t>
  </si>
  <si>
    <t>adatok ezer Ft-ban</t>
  </si>
  <si>
    <t>107051. szociális étkeztetés</t>
  </si>
  <si>
    <t>072111. háziorvosi alapellátás</t>
  </si>
  <si>
    <t>VASSZENTMIHÁLY KÖZSÉG ÖNKORMÁNYZATA</t>
  </si>
  <si>
    <t xml:space="preserve"> - működési bevétel</t>
  </si>
  <si>
    <t xml:space="preserve"> - Önkormányzatok működési támogatása</t>
  </si>
  <si>
    <t xml:space="preserve"> - Egyéb működési célú támogatás ÁHT-n belülre</t>
  </si>
  <si>
    <t xml:space="preserve"> - Egyéb működési célú támogatás ÁHT-n kívülre</t>
  </si>
  <si>
    <t xml:space="preserve"> - Általános tartalék</t>
  </si>
  <si>
    <t>- Pénzmaradvány</t>
  </si>
  <si>
    <t>működési bevétel</t>
  </si>
  <si>
    <t>Egyéb műk.c..tám.ért.b.ÁHT-n bel.</t>
  </si>
  <si>
    <t>Egyéb műk.c.tám.ÁHT-n belülre</t>
  </si>
  <si>
    <t>Egyéb műk.c.tám.ÁHT-n kívülre</t>
  </si>
  <si>
    <t xml:space="preserve">Vasszentmihály  Község Önkormányzat </t>
  </si>
  <si>
    <t>alakulását bemutató mérleg</t>
  </si>
  <si>
    <t>Közhatalmi bevételek</t>
  </si>
  <si>
    <t>Működési bevételek</t>
  </si>
  <si>
    <t>Egyéb működési célú tám.ért.bev.ÁHT-n belülről</t>
  </si>
  <si>
    <t>Működési bevételek összesen</t>
  </si>
  <si>
    <t>Munkaadókat terhelő járulékok</t>
  </si>
  <si>
    <t>Egyéb működési célú támogatás ÁHT-n belülre</t>
  </si>
  <si>
    <t>Egyéb működési célú támogatás ÁHT-n kívülre</t>
  </si>
  <si>
    <t>Működési kiadások összesen</t>
  </si>
  <si>
    <t>Felhalmozási célú előző évi pénzmaradvány ig.</t>
  </si>
  <si>
    <t>Felhalmozási célú kiadások (felújítás)</t>
  </si>
  <si>
    <t>Felhalmozási célú kiadások összesen</t>
  </si>
  <si>
    <t>Önkormányzat bevételei összesen</t>
  </si>
  <si>
    <t>Önkormányzat kiadásai összesen</t>
  </si>
  <si>
    <t>2018.</t>
  </si>
  <si>
    <t>"- késedelmi és önellenőrzési pótlék</t>
  </si>
  <si>
    <t>Egyéb működési célú támogatások ÁHT-n bel.</t>
  </si>
  <si>
    <t>- helyi önkormányzatoktól (védőnői szolgálat)</t>
  </si>
  <si>
    <t>- OEP támogatás (védőnő)</t>
  </si>
  <si>
    <t>működési pénzmaradvány</t>
  </si>
  <si>
    <t>felhalmozási pénzmaradvány</t>
  </si>
  <si>
    <t>Egyéb működési célú tám. ÁHT-n bel.</t>
  </si>
  <si>
    <t xml:space="preserve"> társulásnak</t>
  </si>
  <si>
    <t xml:space="preserve"> helyi önkormányzatnak</t>
  </si>
  <si>
    <t>Egyéb működési célú tám. ÁHT-n kív.</t>
  </si>
  <si>
    <t>Tartalékok</t>
  </si>
  <si>
    <t>Települési önkormányzatok szociális,gyerm. és gyermekétk. Fel.tám.</t>
  </si>
  <si>
    <t xml:space="preserve"> - Egyéb műk.célú támogatás ÁHT-n belülről</t>
  </si>
  <si>
    <t>018010.Önkorm.elsz.a közp.ktgvetéssel</t>
  </si>
  <si>
    <t>041233. Hosszabb időtartamú közfogl.</t>
  </si>
  <si>
    <t>013350. Önkorm-i vagyonnal való gazd.</t>
  </si>
  <si>
    <t>900020. Önkor.funkc.nem sor.bev.ÁHT-n k.</t>
  </si>
  <si>
    <t>066020. Város,-községgazd. Egyéb szolg.</t>
  </si>
  <si>
    <t>107051. Szociális étkeztetés</t>
  </si>
  <si>
    <t>074031. Család és nővédelmi eü-i gondozás</t>
  </si>
  <si>
    <t>018030. Támogatási célú finanszírozási műv.</t>
  </si>
  <si>
    <t>045160. Közutak,hidak,alagutak üzemeltetése</t>
  </si>
  <si>
    <t>011130. Önkorm.és önkorm-i hiv.jogalk.tev.</t>
  </si>
  <si>
    <t>013350. önkormányzati vagyonnal való gazd.</t>
  </si>
  <si>
    <t>064010. közvilágítás</t>
  </si>
  <si>
    <t>066020. város- és községgazdálkodás</t>
  </si>
  <si>
    <t>074031. család és növédelmi eü-i gond.</t>
  </si>
  <si>
    <t>107060. egyéb szociális pénzbeli és term.ell.</t>
  </si>
  <si>
    <t>082044. könyvtári szolgáltatás</t>
  </si>
  <si>
    <t>082091. kőzművelődési tevékenység</t>
  </si>
  <si>
    <t>013320. köztemető fenntartás</t>
  </si>
  <si>
    <t>041233. hosszabb időtartamú közfogl.</t>
  </si>
  <si>
    <t>051030. nem veszélyes (települési) hulladék</t>
  </si>
  <si>
    <t>084031. civil szervezetk támogatása</t>
  </si>
  <si>
    <t>Beruházás</t>
  </si>
  <si>
    <t>Felújítás</t>
  </si>
  <si>
    <t>BERUHÁZÁS</t>
  </si>
  <si>
    <t>- késedelmi és önellenőrzési pótlék</t>
  </si>
  <si>
    <t>- elkülönített állami pü-i alap-tól (közfoglalkoztatás)</t>
  </si>
  <si>
    <t>- elkülönített állami pü-i alaptól</t>
  </si>
  <si>
    <t xml:space="preserve">Munkaadókat terh.jár. </t>
  </si>
  <si>
    <t>- egyéb vállalkozásnak</t>
  </si>
  <si>
    <t>- felújítások</t>
  </si>
  <si>
    <t>Egyéb működési célú támogatások ÁHT-n kív.</t>
  </si>
  <si>
    <t>- egyéb vállalkozástól</t>
  </si>
  <si>
    <t>Kiegészítés</t>
  </si>
  <si>
    <t xml:space="preserve"> - Egyéb műk.célú támogatás ÁHT-n kívülről                          </t>
  </si>
  <si>
    <t>- felújítás</t>
  </si>
  <si>
    <t>önkormányzati épület felújítás (hivatal)</t>
  </si>
  <si>
    <t>2019.</t>
  </si>
  <si>
    <t>Egyéb működési célú tám.ért.bev.ÁHT-n kívülről</t>
  </si>
  <si>
    <t>EGYÉB MŰK. CÉLÚ TÁM.ÉRT.BEV. ÁHT-N BELÜLRŐL</t>
  </si>
  <si>
    <t>EGYÉB MŰK. CÉLÚ TÁM.ÉRT.BEV. ÁHT-N KÍVÜLRŐL</t>
  </si>
  <si>
    <t xml:space="preserve"> - egyéb vállalkozásnak</t>
  </si>
  <si>
    <t xml:space="preserve"> - egyéb vállalkozástól</t>
  </si>
  <si>
    <t>011130. Önkormányzati igazgatás</t>
  </si>
  <si>
    <t>072111. Háziorvosi alapellátás</t>
  </si>
  <si>
    <t>018030. finanszírozási műveletek</t>
  </si>
  <si>
    <t>Egyéb műk.c.p.átv.ÁHT-n kív.</t>
  </si>
  <si>
    <t>"- emlékmű pályázat</t>
  </si>
  <si>
    <t>Ingatlan értékesítés (M8)</t>
  </si>
  <si>
    <t>-beruházás</t>
  </si>
  <si>
    <t>Közös Hivatal</t>
  </si>
  <si>
    <t>Felhalmozási célú p.átadás ÁHT-n belülre</t>
  </si>
  <si>
    <t>Kistérség</t>
  </si>
  <si>
    <t>Polgármesteri illetmény támogatása</t>
  </si>
  <si>
    <t>TELEPÜLÉSI ÖNKORMÁNYZATOK SZOC. ÉS GYERM. Fel. TÁM.</t>
  </si>
  <si>
    <t>2018. ÉV</t>
  </si>
  <si>
    <t xml:space="preserve"> -Közös Hivatal</t>
  </si>
  <si>
    <t xml:space="preserve"> -beruházás</t>
  </si>
  <si>
    <t>Felhalmozási c.p.átadás ÁHT-n belülre</t>
  </si>
  <si>
    <t>- Ingatlan értékesítés</t>
  </si>
  <si>
    <t>rendezvénytér</t>
  </si>
  <si>
    <t>I.világháborús emlékmű felújítása</t>
  </si>
  <si>
    <t>2020.</t>
  </si>
  <si>
    <t>Ingatlan értékesítés</t>
  </si>
  <si>
    <t>Felhalmozási célú kiadások (beruházás)</t>
  </si>
  <si>
    <t>Felhalmozási c.p.átadás ÁHT-n belülre (autó)</t>
  </si>
  <si>
    <t>BEVÉTELEINEK ÉS KIADÁSAINAK MEGOSZTÁSA FELADATONKÉNT 2018. ÉVBEN</t>
  </si>
  <si>
    <t xml:space="preserve"> - emlékmű pályázat</t>
  </si>
  <si>
    <t>INGATLAN ÉRTÉKESÍTÉS</t>
  </si>
  <si>
    <t>2018. év</t>
  </si>
  <si>
    <t>047410.Ár- és belvízvédelemmel összefüggő t</t>
  </si>
  <si>
    <t>Felhalm.p.átad.ÁHT-n belülre</t>
  </si>
  <si>
    <t>MÓD</t>
  </si>
  <si>
    <t>KÖTELEZŐ FELADAT</t>
  </si>
  <si>
    <t>VASSZENTMIHÁLY KÖZSÉG ÖNKORMÁNYZAT MÓDOSÍTOTT</t>
  </si>
  <si>
    <t>ÖNKÉNT VÁLLALT FELADAT</t>
  </si>
  <si>
    <t>ÁLLAMIG.FEL.</t>
  </si>
  <si>
    <t>VASSZENTMIHÁLY KÖZSÉG ÖNKORMÁNYZAT MÓDOSÍTOTT BEVÉTELEI KORMÁNYZATI FUNKCIÓKÉNT</t>
  </si>
  <si>
    <t>ÖSSZES BEVÉTEL</t>
  </si>
  <si>
    <t>Felhalmozásra átvett pe.</t>
  </si>
  <si>
    <t>működési bevételek</t>
  </si>
  <si>
    <t>Egyéb műk.cél.tá.ért.bev.</t>
  </si>
  <si>
    <t>Önkormányzatok működési tám.</t>
  </si>
  <si>
    <t>Egyéb műk.c.átv.p.eszk.</t>
  </si>
  <si>
    <t xml:space="preserve">2018. ÉVI MÓDOSÍTOTT KÖZPONTI KÖLTSÉGVETÉSI TÁMOGATÁSAI </t>
  </si>
  <si>
    <t xml:space="preserve">VASSZENTMIHÁLY KÖZSÉG ÖNKORMÁNYZAT </t>
  </si>
  <si>
    <t>Vasszentmihály Község Önkormányzat 2018. évi módosított előirányzat-felhasználási ütemterve</t>
  </si>
  <si>
    <t>2018.ÉVI MÓDOSÍTOTT LIKVIDITÁSI TERVE</t>
  </si>
  <si>
    <t>2018. évi módosított beruházási és felújítási kiadásai</t>
  </si>
  <si>
    <t>Módosított működési és fejlesztési célú bevételek és kiadások 2018-2019-2020. évek</t>
  </si>
  <si>
    <t>- Egyéb felhalm.c.p.átv.ÁHT-n kív.</t>
  </si>
  <si>
    <t>- ÁHT-n belüli megelőlegezések visszafizetése</t>
  </si>
  <si>
    <t>5. számú melléklet</t>
  </si>
  <si>
    <t>8.számú melléklet</t>
  </si>
  <si>
    <t>Egyéb felhalmozási célú p.átv.ÁHT-n kívülről</t>
  </si>
  <si>
    <t>ÁHT-n belüli megelőlegezések visszafiz.</t>
  </si>
  <si>
    <t>Működési célú költségvetési támogatások és kiegészítő támogatások</t>
  </si>
  <si>
    <t>ÁHT-n belüli megelőlegezések visszafizetése</t>
  </si>
  <si>
    <t>Egyéb felhalm.p.átv.ÁHT-n kívülről</t>
  </si>
  <si>
    <t>ÁHT_N belüli megelőlegezések visszafizetése</t>
  </si>
  <si>
    <t>Egyéb felhalmozási c.p.átv.ÁHT-n kív.</t>
  </si>
  <si>
    <t>felújítások,beruházások</t>
  </si>
  <si>
    <t>Támogatásértékű kiadás</t>
  </si>
  <si>
    <t>Átadott pénzeszközök</t>
  </si>
  <si>
    <t>Szociális hozzájár.adó</t>
  </si>
  <si>
    <t>egyéb műk.t.ÁHTn belülre</t>
  </si>
  <si>
    <t>egyéb műk.c.tám ÁHTn kív.</t>
  </si>
  <si>
    <t>Ellátottak pénzbeli jutt.</t>
  </si>
  <si>
    <t>ÁHTn belüli megel.visszafiz.</t>
  </si>
  <si>
    <t>Egyéb felh.p.átv.ÁHTn kív.</t>
  </si>
  <si>
    <t>ÁHTn belüli megel.visszafizetése</t>
  </si>
  <si>
    <t xml:space="preserve">               </t>
  </si>
  <si>
    <t xml:space="preserve">                                                            2018. ÉVI MÓDOSÍTOTT PÉNZFORGALMI  MÉRLEG</t>
  </si>
  <si>
    <t xml:space="preserve"> - egyéb fejezeti kezelési ei.</t>
  </si>
  <si>
    <t>ÁHT-n belüli megelőlegezések</t>
  </si>
  <si>
    <t xml:space="preserve"> - egyéb fejezeti kez.ei.</t>
  </si>
  <si>
    <t>104051.gyermekvédelmi pénzbeli és term.</t>
  </si>
  <si>
    <t>finanszírozási bevétel</t>
  </si>
  <si>
    <t>MŰKÖDÉSRE ÁTVETT PÉNZESZKÖZÖK ÉS TÁMOGATÁSÉRTÉKŰ MŰKÖDÉSI BEVÉTELEK</t>
  </si>
  <si>
    <t>Egyéb műk.célú tám.ért.bev.ÁHT-n belülről</t>
  </si>
  <si>
    <t xml:space="preserve"> - helyi önkormányzattól</t>
  </si>
  <si>
    <t xml:space="preserve"> - TB-től</t>
  </si>
  <si>
    <t xml:space="preserve"> - egyéb fejezeti kezelésű előirányzattól</t>
  </si>
  <si>
    <t xml:space="preserve"> - elkülönített állami pénzalapoktól</t>
  </si>
  <si>
    <t>Egyéb működési célú átvett pénzeszköz</t>
  </si>
  <si>
    <t xml:space="preserve"> - Finanszírozási bevételek</t>
  </si>
  <si>
    <t>könyvtár fejlesztés (fénymásológép)</t>
  </si>
  <si>
    <t>számítógép vásárlás (védőnő)</t>
  </si>
  <si>
    <t>nyomtató vásárlás (hivatal)</t>
  </si>
  <si>
    <t>vízszivattyú,átemelő szivattyú vásárlása</t>
  </si>
  <si>
    <t>forgószék (védőnő)</t>
  </si>
  <si>
    <t>forgószék (hivatal)</t>
  </si>
  <si>
    <t>eszköz beszerzés (védőnő)</t>
  </si>
  <si>
    <t>külső meghajtó (hivatal)</t>
  </si>
  <si>
    <t>gépjárműadó</t>
  </si>
  <si>
    <t>talajterhelési díj</t>
  </si>
  <si>
    <t>egyéb közhatalmi bevétel</t>
  </si>
  <si>
    <t>ADÓ ÖSSZESEN:</t>
  </si>
  <si>
    <t>AZ ÖNKORMÁNYZAT 2018. ÉVI MÓDOSÍTOTT ADÓBEVÉTELEI</t>
  </si>
  <si>
    <t xml:space="preserve">12. számú melléklet </t>
  </si>
  <si>
    <t>MÓDOSÍTOTT TÁMOGATÁSÉRTÉKŰ MŰKÖDÉSI KIADÁSOK ÉS MŰKÖDÉSRE ÁTADOTT</t>
  </si>
  <si>
    <t>Egyéb működési célú támogatások ÁHT-n belülre</t>
  </si>
  <si>
    <t>- helyi önkormányzatok és költségvetési szerveik</t>
  </si>
  <si>
    <t>Egyéb működési célú támogatások ÁHT-n kívülre</t>
  </si>
  <si>
    <t>- egyéb civil szervezetek</t>
  </si>
  <si>
    <t>- egyéb vállalkozások</t>
  </si>
  <si>
    <t>MINDÖSSZESEN:</t>
  </si>
  <si>
    <t>13. számú melléklet</t>
  </si>
  <si>
    <t>- Közös Hivatal</t>
  </si>
  <si>
    <t>PÉNZESZKÖZÖK 2018. ÉVBEN</t>
  </si>
  <si>
    <t>Vasszentmihály Község Önkormányzata</t>
  </si>
  <si>
    <t>Köztemetés</t>
  </si>
  <si>
    <t>összesen</t>
  </si>
  <si>
    <t>14. számú melléklet</t>
  </si>
  <si>
    <t xml:space="preserve">   Ellátottak módosított pénzbeli juttatásai 2018. évben</t>
  </si>
  <si>
    <t>iskolakezdési támogatás</t>
  </si>
  <si>
    <t>65 év felettiek támogatása</t>
  </si>
  <si>
    <t>Erzsébet utalvány (gyerekek)</t>
  </si>
  <si>
    <t>Felhalmozási célú pénzeszköz átvétel ÁHT-n belülről</t>
  </si>
  <si>
    <t>Felhalmozási célú önkormányzati támogatás</t>
  </si>
  <si>
    <t>Felhalmozási célú pénzeszköz átvétel ÁHT-n kívülről</t>
  </si>
  <si>
    <t>egyéb civil szervezetektől</t>
  </si>
  <si>
    <t xml:space="preserve"> - emlékmű felújítás</t>
  </si>
  <si>
    <t xml:space="preserve"> - védőnői szolgálat eszköz beszerzés (pályázat)</t>
  </si>
  <si>
    <t>15.számú melléklet</t>
  </si>
  <si>
    <t>Módosított felhalmozási célú pénzeszköz átvétel és támogatásértékű felhalmozási bevétel</t>
  </si>
  <si>
    <t>Vasszentmihály Község Önkormányzat 2018. évi módosított működési, fejlesztési kiadásai</t>
  </si>
  <si>
    <t>104051. Gyermekvédelmi pénzbeli és term.</t>
  </si>
  <si>
    <t>018010. Önkormányzatok elszámolásai közp.k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</si>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</sst>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charset val="238"/>
    </font>
    <font>
      <b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2"/>
      <color indexed="10"/>
      <name val="Arial CE"/>
      <family val="2"/>
      <charset val="238"/>
    </font>
    <font>
      <b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color indexed="10"/>
      <name val="Arial CE"/>
      <charset val="238"/>
    </font>
    <font>
      <sz val="11"/>
      <name val="Arial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charset val="238"/>
    </font>
    <font>
      <b/>
      <i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i/>
      <sz val="8"/>
      <name val="Arial"/>
      <family val="2"/>
      <charset val="238"/>
    </font>
    <font>
      <b/>
      <sz val="10"/>
      <color theme="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31">
    <xf numFmtId="0" fontId="0" fillId="0" borderId="0" xfId="0"/>
    <xf numFmtId="0" fontId="0" fillId="0" borderId="2" xfId="0" applyBorder="1"/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0" xfId="0" applyAlignment="1"/>
    <xf numFmtId="0" fontId="0" fillId="0" borderId="10" xfId="0" applyBorder="1"/>
    <xf numFmtId="0" fontId="0" fillId="0" borderId="11" xfId="0" applyBorder="1"/>
    <xf numFmtId="0" fontId="2" fillId="0" borderId="11" xfId="0" applyFont="1" applyBorder="1"/>
    <xf numFmtId="0" fontId="2" fillId="0" borderId="6" xfId="0" applyFont="1" applyBorder="1"/>
    <xf numFmtId="0" fontId="3" fillId="0" borderId="10" xfId="0" applyFont="1" applyBorder="1"/>
    <xf numFmtId="0" fontId="5" fillId="0" borderId="10" xfId="0" applyFont="1" applyBorder="1"/>
    <xf numFmtId="0" fontId="0" fillId="0" borderId="0" xfId="0" applyAlignment="1">
      <alignment horizontal="center"/>
    </xf>
    <xf numFmtId="0" fontId="0" fillId="0" borderId="8" xfId="0" applyBorder="1"/>
    <xf numFmtId="0" fontId="0" fillId="0" borderId="12" xfId="0" applyBorder="1"/>
    <xf numFmtId="0" fontId="2" fillId="0" borderId="5" xfId="0" applyFont="1" applyBorder="1"/>
    <xf numFmtId="0" fontId="6" fillId="0" borderId="0" xfId="0" applyFont="1" applyBorder="1"/>
    <xf numFmtId="0" fontId="0" fillId="0" borderId="14" xfId="0" applyBorder="1"/>
    <xf numFmtId="0" fontId="6" fillId="0" borderId="2" xfId="0" applyFont="1" applyBorder="1"/>
    <xf numFmtId="0" fontId="6" fillId="0" borderId="0" xfId="0" applyFont="1"/>
    <xf numFmtId="0" fontId="6" fillId="0" borderId="0" xfId="0" applyFont="1" applyAlignment="1"/>
    <xf numFmtId="0" fontId="6" fillId="0" borderId="1" xfId="0" applyFont="1" applyBorder="1" applyAlignment="1">
      <alignment horizontal="center"/>
    </xf>
    <xf numFmtId="0" fontId="5" fillId="0" borderId="11" xfId="0" applyFont="1" applyBorder="1"/>
    <xf numFmtId="0" fontId="5" fillId="0" borderId="6" xfId="0" applyFont="1" applyBorder="1"/>
    <xf numFmtId="0" fontId="6" fillId="0" borderId="8" xfId="0" applyFont="1" applyBorder="1"/>
    <xf numFmtId="0" fontId="7" fillId="0" borderId="0" xfId="0" applyFont="1"/>
    <xf numFmtId="0" fontId="0" fillId="0" borderId="25" xfId="0" applyBorder="1"/>
    <xf numFmtId="0" fontId="0" fillId="0" borderId="0" xfId="0" applyBorder="1" applyAlignment="1">
      <alignment horizontal="center"/>
    </xf>
    <xf numFmtId="0" fontId="5" fillId="0" borderId="2" xfId="0" applyFont="1" applyBorder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2" borderId="0" xfId="0" applyFont="1" applyFill="1"/>
    <xf numFmtId="0" fontId="11" fillId="2" borderId="18" xfId="0" applyFont="1" applyFill="1" applyBorder="1" applyAlignment="1">
      <alignment horizontal="center"/>
    </xf>
    <xf numFmtId="0" fontId="12" fillId="2" borderId="6" xfId="0" applyFont="1" applyFill="1" applyBorder="1"/>
    <xf numFmtId="0" fontId="11" fillId="2" borderId="6" xfId="0" applyFont="1" applyFill="1" applyBorder="1"/>
    <xf numFmtId="1" fontId="11" fillId="2" borderId="6" xfId="0" applyNumberFormat="1" applyFont="1" applyFill="1" applyBorder="1"/>
    <xf numFmtId="0" fontId="11" fillId="2" borderId="10" xfId="0" applyFont="1" applyFill="1" applyBorder="1"/>
    <xf numFmtId="0" fontId="11" fillId="2" borderId="26" xfId="0" applyFont="1" applyFill="1" applyBorder="1"/>
    <xf numFmtId="0" fontId="11" fillId="2" borderId="27" xfId="0" applyFont="1" applyFill="1" applyBorder="1"/>
    <xf numFmtId="0" fontId="11" fillId="2" borderId="28" xfId="0" applyFont="1" applyFill="1" applyBorder="1"/>
    <xf numFmtId="0" fontId="11" fillId="2" borderId="1" xfId="0" applyFont="1" applyFill="1" applyBorder="1"/>
    <xf numFmtId="0" fontId="11" fillId="0" borderId="28" xfId="0" applyFont="1" applyBorder="1"/>
    <xf numFmtId="1" fontId="11" fillId="2" borderId="1" xfId="0" applyNumberFormat="1" applyFont="1" applyFill="1" applyBorder="1"/>
    <xf numFmtId="0" fontId="9" fillId="2" borderId="0" xfId="0" applyFont="1" applyFill="1" applyBorder="1"/>
    <xf numFmtId="0" fontId="13" fillId="2" borderId="0" xfId="0" applyFont="1" applyFill="1" applyBorder="1"/>
    <xf numFmtId="0" fontId="6" fillId="0" borderId="41" xfId="0" applyFont="1" applyBorder="1"/>
    <xf numFmtId="0" fontId="6" fillId="0" borderId="4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0" fillId="0" borderId="48" xfId="0" applyBorder="1"/>
    <xf numFmtId="0" fontId="6" fillId="0" borderId="51" xfId="0" applyFont="1" applyBorder="1" applyAlignment="1">
      <alignment horizontal="right"/>
    </xf>
    <xf numFmtId="0" fontId="14" fillId="0" borderId="0" xfId="0" applyFont="1"/>
    <xf numFmtId="0" fontId="16" fillId="0" borderId="6" xfId="0" applyFont="1" applyBorder="1"/>
    <xf numFmtId="0" fontId="6" fillId="0" borderId="54" xfId="0" applyFont="1" applyBorder="1"/>
    <xf numFmtId="0" fontId="6" fillId="0" borderId="50" xfId="0" applyFont="1" applyBorder="1"/>
    <xf numFmtId="0" fontId="6" fillId="0" borderId="51" xfId="0" applyFont="1" applyBorder="1"/>
    <xf numFmtId="0" fontId="0" fillId="0" borderId="25" xfId="0" applyBorder="1" applyAlignment="1">
      <alignment horizontal="right"/>
    </xf>
    <xf numFmtId="0" fontId="0" fillId="0" borderId="56" xfId="0" applyBorder="1" applyAlignment="1">
      <alignment horizontal="right"/>
    </xf>
    <xf numFmtId="0" fontId="10" fillId="2" borderId="57" xfId="0" applyFont="1" applyFill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18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1" xfId="0" applyFont="1" applyBorder="1" applyAlignment="1">
      <alignment horizontal="center"/>
    </xf>
    <xf numFmtId="0" fontId="6" fillId="0" borderId="14" xfId="0" applyFont="1" applyBorder="1" applyAlignment="1"/>
    <xf numFmtId="0" fontId="6" fillId="0" borderId="0" xfId="0" applyFont="1" applyBorder="1" applyAlignment="1"/>
    <xf numFmtId="3" fontId="0" fillId="0" borderId="18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0" fillId="0" borderId="6" xfId="0" applyNumberFormat="1" applyBorder="1"/>
    <xf numFmtId="3" fontId="0" fillId="0" borderId="7" xfId="0" applyNumberFormat="1" applyBorder="1"/>
    <xf numFmtId="3" fontId="2" fillId="0" borderId="6" xfId="0" applyNumberFormat="1" applyFont="1" applyBorder="1"/>
    <xf numFmtId="3" fontId="0" fillId="0" borderId="9" xfId="0" applyNumberFormat="1" applyBorder="1"/>
    <xf numFmtId="3" fontId="0" fillId="0" borderId="43" xfId="0" applyNumberFormat="1" applyBorder="1"/>
    <xf numFmtId="0" fontId="17" fillId="0" borderId="0" xfId="0" applyFont="1"/>
    <xf numFmtId="0" fontId="19" fillId="0" borderId="0" xfId="0" applyFont="1"/>
    <xf numFmtId="3" fontId="2" fillId="0" borderId="0" xfId="0" applyNumberFormat="1" applyFont="1"/>
    <xf numFmtId="3" fontId="0" fillId="0" borderId="0" xfId="0" applyNumberFormat="1"/>
    <xf numFmtId="3" fontId="0" fillId="0" borderId="0" xfId="0" applyNumberFormat="1" applyBorder="1"/>
    <xf numFmtId="0" fontId="16" fillId="0" borderId="0" xfId="0" applyFont="1"/>
    <xf numFmtId="3" fontId="9" fillId="2" borderId="0" xfId="0" applyNumberFormat="1" applyFont="1" applyFill="1" applyBorder="1"/>
    <xf numFmtId="0" fontId="20" fillId="0" borderId="0" xfId="0" applyFont="1"/>
    <xf numFmtId="0" fontId="16" fillId="0" borderId="55" xfId="0" applyFont="1" applyBorder="1" applyAlignment="1">
      <alignment horizontal="right"/>
    </xf>
    <xf numFmtId="0" fontId="16" fillId="0" borderId="10" xfId="0" applyFont="1" applyBorder="1"/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70" xfId="0" applyBorder="1"/>
    <xf numFmtId="0" fontId="6" fillId="0" borderId="25" xfId="0" applyFont="1" applyBorder="1"/>
    <xf numFmtId="0" fontId="6" fillId="0" borderId="14" xfId="0" applyFont="1" applyBorder="1"/>
    <xf numFmtId="0" fontId="6" fillId="0" borderId="71" xfId="0" applyFont="1" applyBorder="1"/>
    <xf numFmtId="0" fontId="0" fillId="0" borderId="72" xfId="0" applyBorder="1"/>
    <xf numFmtId="0" fontId="6" fillId="0" borderId="72" xfId="0" applyFont="1" applyBorder="1"/>
    <xf numFmtId="0" fontId="6" fillId="0" borderId="24" xfId="0" applyFont="1" applyBorder="1"/>
    <xf numFmtId="0" fontId="6" fillId="0" borderId="21" xfId="0" applyFont="1" applyBorder="1" applyAlignment="1">
      <alignment horizontal="right"/>
    </xf>
    <xf numFmtId="0" fontId="0" fillId="0" borderId="20" xfId="0" applyBorder="1" applyAlignment="1">
      <alignment horizontal="right"/>
    </xf>
    <xf numFmtId="0" fontId="6" fillId="0" borderId="20" xfId="0" applyFont="1" applyBorder="1" applyAlignment="1">
      <alignment horizontal="right"/>
    </xf>
    <xf numFmtId="0" fontId="16" fillId="0" borderId="24" xfId="0" applyFont="1" applyBorder="1"/>
    <xf numFmtId="0" fontId="0" fillId="0" borderId="40" xfId="0" applyBorder="1"/>
    <xf numFmtId="0" fontId="6" fillId="0" borderId="37" xfId="0" applyFont="1" applyBorder="1" applyAlignment="1">
      <alignment horizontal="right"/>
    </xf>
    <xf numFmtId="0" fontId="0" fillId="0" borderId="36" xfId="0" applyBorder="1" applyAlignment="1">
      <alignment horizontal="right"/>
    </xf>
    <xf numFmtId="0" fontId="6" fillId="0" borderId="36" xfId="0" applyFont="1" applyBorder="1" applyAlignment="1">
      <alignment horizontal="right"/>
    </xf>
    <xf numFmtId="0" fontId="16" fillId="0" borderId="69" xfId="0" applyFont="1" applyBorder="1" applyAlignment="1">
      <alignment horizontal="right"/>
    </xf>
    <xf numFmtId="0" fontId="21" fillId="0" borderId="5" xfId="0" applyFont="1" applyBorder="1"/>
    <xf numFmtId="0" fontId="21" fillId="0" borderId="5" xfId="0" applyFont="1" applyBorder="1" applyAlignment="1">
      <alignment horizontal="left"/>
    </xf>
    <xf numFmtId="0" fontId="21" fillId="0" borderId="16" xfId="0" applyFont="1" applyBorder="1"/>
    <xf numFmtId="0" fontId="21" fillId="0" borderId="12" xfId="0" applyFont="1" applyBorder="1"/>
    <xf numFmtId="0" fontId="6" fillId="0" borderId="6" xfId="0" applyFont="1" applyBorder="1"/>
    <xf numFmtId="0" fontId="0" fillId="0" borderId="0" xfId="0" applyAlignment="1">
      <alignment horizontal="center"/>
    </xf>
    <xf numFmtId="0" fontId="21" fillId="0" borderId="44" xfId="0" applyFont="1" applyBorder="1"/>
    <xf numFmtId="0" fontId="22" fillId="0" borderId="44" xfId="0" applyFont="1" applyBorder="1" applyAlignment="1">
      <alignment horizontal="center"/>
    </xf>
    <xf numFmtId="0" fontId="21" fillId="0" borderId="49" xfId="0" applyFont="1" applyBorder="1"/>
    <xf numFmtId="0" fontId="22" fillId="0" borderId="49" xfId="0" applyFont="1" applyBorder="1" applyAlignment="1">
      <alignment horizontal="center"/>
    </xf>
    <xf numFmtId="0" fontId="21" fillId="0" borderId="45" xfId="0" applyFont="1" applyBorder="1"/>
    <xf numFmtId="3" fontId="21" fillId="0" borderId="45" xfId="0" applyNumberFormat="1" applyFont="1" applyBorder="1" applyAlignment="1">
      <alignment horizontal="right"/>
    </xf>
    <xf numFmtId="0" fontId="21" fillId="0" borderId="46" xfId="0" applyFont="1" applyBorder="1"/>
    <xf numFmtId="0" fontId="23" fillId="0" borderId="46" xfId="0" applyFont="1" applyBorder="1"/>
    <xf numFmtId="3" fontId="23" fillId="0" borderId="46" xfId="0" applyNumberFormat="1" applyFont="1" applyBorder="1" applyAlignment="1">
      <alignment horizontal="right"/>
    </xf>
    <xf numFmtId="3" fontId="21" fillId="0" borderId="46" xfId="0" applyNumberFormat="1" applyFont="1" applyBorder="1" applyAlignment="1">
      <alignment horizontal="right"/>
    </xf>
    <xf numFmtId="18" fontId="21" fillId="0" borderId="46" xfId="0" applyNumberFormat="1" applyFont="1" applyBorder="1"/>
    <xf numFmtId="1" fontId="21" fillId="0" borderId="46" xfId="0" applyNumberFormat="1" applyFont="1" applyBorder="1"/>
    <xf numFmtId="0" fontId="24" fillId="0" borderId="47" xfId="0" applyFont="1" applyBorder="1" applyAlignment="1"/>
    <xf numFmtId="0" fontId="23" fillId="0" borderId="46" xfId="0" applyFont="1" applyBorder="1" applyAlignment="1">
      <alignment horizontal="center"/>
    </xf>
    <xf numFmtId="0" fontId="24" fillId="0" borderId="46" xfId="0" applyFont="1" applyBorder="1"/>
    <xf numFmtId="0" fontId="25" fillId="0" borderId="46" xfId="0" applyFont="1" applyBorder="1"/>
    <xf numFmtId="3" fontId="25" fillId="0" borderId="46" xfId="0" applyNumberFormat="1" applyFont="1" applyBorder="1" applyAlignment="1">
      <alignment horizontal="right"/>
    </xf>
    <xf numFmtId="3" fontId="24" fillId="0" borderId="46" xfId="0" applyNumberFormat="1" applyFont="1" applyBorder="1" applyAlignment="1">
      <alignment horizontal="right"/>
    </xf>
    <xf numFmtId="0" fontId="23" fillId="0" borderId="64" xfId="0" applyFont="1" applyBorder="1"/>
    <xf numFmtId="3" fontId="23" fillId="0" borderId="64" xfId="0" applyNumberFormat="1" applyFont="1" applyBorder="1" applyAlignment="1">
      <alignment horizontal="right"/>
    </xf>
    <xf numFmtId="0" fontId="23" fillId="0" borderId="22" xfId="0" applyFont="1" applyBorder="1" applyAlignment="1">
      <alignment horizontal="center"/>
    </xf>
    <xf numFmtId="0" fontId="23" fillId="0" borderId="13" xfId="0" applyFont="1" applyBorder="1"/>
    <xf numFmtId="3" fontId="23" fillId="0" borderId="13" xfId="0" applyNumberFormat="1" applyFont="1" applyBorder="1" applyAlignment="1">
      <alignment horizontal="center"/>
    </xf>
    <xf numFmtId="0" fontId="23" fillId="0" borderId="4" xfId="0" applyFont="1" applyBorder="1"/>
    <xf numFmtId="3" fontId="23" fillId="0" borderId="4" xfId="0" applyNumberFormat="1" applyFont="1" applyBorder="1" applyAlignment="1">
      <alignment horizontal="right"/>
    </xf>
    <xf numFmtId="0" fontId="23" fillId="0" borderId="2" xfId="0" applyFont="1" applyBorder="1"/>
    <xf numFmtId="3" fontId="23" fillId="0" borderId="2" xfId="0" applyNumberFormat="1" applyFont="1" applyBorder="1" applyAlignment="1">
      <alignment horizontal="right"/>
    </xf>
    <xf numFmtId="0" fontId="21" fillId="0" borderId="2" xfId="0" quotePrefix="1" applyFont="1" applyBorder="1"/>
    <xf numFmtId="3" fontId="21" fillId="0" borderId="2" xfId="0" applyNumberFormat="1" applyFont="1" applyBorder="1" applyAlignment="1">
      <alignment horizontal="right"/>
    </xf>
    <xf numFmtId="0" fontId="21" fillId="0" borderId="2" xfId="0" applyFont="1" applyBorder="1"/>
    <xf numFmtId="0" fontId="23" fillId="3" borderId="2" xfId="0" applyFont="1" applyFill="1" applyBorder="1"/>
    <xf numFmtId="3" fontId="23" fillId="3" borderId="2" xfId="0" applyNumberFormat="1" applyFont="1" applyFill="1" applyBorder="1" applyAlignment="1">
      <alignment horizontal="right"/>
    </xf>
    <xf numFmtId="0" fontId="23" fillId="2" borderId="2" xfId="0" applyFont="1" applyFill="1" applyBorder="1"/>
    <xf numFmtId="3" fontId="23" fillId="2" borderId="2" xfId="0" applyNumberFormat="1" applyFont="1" applyFill="1" applyBorder="1" applyAlignment="1">
      <alignment horizontal="right"/>
    </xf>
    <xf numFmtId="3" fontId="23" fillId="4" borderId="2" xfId="0" applyNumberFormat="1" applyFont="1" applyFill="1" applyBorder="1" applyAlignment="1">
      <alignment horizontal="right"/>
    </xf>
    <xf numFmtId="0" fontId="23" fillId="0" borderId="53" xfId="0" applyFont="1" applyBorder="1"/>
    <xf numFmtId="3" fontId="23" fillId="0" borderId="53" xfId="0" applyNumberFormat="1" applyFont="1" applyBorder="1" applyAlignment="1">
      <alignment horizontal="right"/>
    </xf>
    <xf numFmtId="0" fontId="23" fillId="3" borderId="53" xfId="0" applyFont="1" applyFill="1" applyBorder="1"/>
    <xf numFmtId="3" fontId="23" fillId="3" borderId="53" xfId="0" applyNumberFormat="1" applyFont="1" applyFill="1" applyBorder="1" applyAlignment="1">
      <alignment horizontal="right"/>
    </xf>
    <xf numFmtId="0" fontId="26" fillId="0" borderId="1" xfId="0" applyFont="1" applyBorder="1"/>
    <xf numFmtId="3" fontId="26" fillId="0" borderId="1" xfId="0" applyNumberFormat="1" applyFont="1" applyBorder="1" applyAlignment="1">
      <alignment horizontal="right"/>
    </xf>
    <xf numFmtId="0" fontId="21" fillId="0" borderId="0" xfId="0" applyFont="1"/>
    <xf numFmtId="3" fontId="21" fillId="0" borderId="0" xfId="0" applyNumberFormat="1" applyFont="1"/>
    <xf numFmtId="3" fontId="23" fillId="0" borderId="1" xfId="0" applyNumberFormat="1" applyFont="1" applyBorder="1" applyAlignment="1">
      <alignment horizontal="right"/>
    </xf>
    <xf numFmtId="0" fontId="23" fillId="3" borderId="3" xfId="0" applyFont="1" applyFill="1" applyBorder="1"/>
    <xf numFmtId="3" fontId="23" fillId="3" borderId="3" xfId="0" applyNumberFormat="1" applyFont="1" applyFill="1" applyBorder="1" applyAlignment="1">
      <alignment horizontal="right"/>
    </xf>
    <xf numFmtId="0" fontId="23" fillId="0" borderId="13" xfId="0" applyFont="1" applyBorder="1" applyAlignment="1">
      <alignment horizontal="center"/>
    </xf>
    <xf numFmtId="0" fontId="23" fillId="0" borderId="52" xfId="0" applyFont="1" applyBorder="1" applyAlignment="1">
      <alignment horizontal="right"/>
    </xf>
    <xf numFmtId="0" fontId="21" fillId="0" borderId="5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0" fontId="21" fillId="0" borderId="2" xfId="0" applyFont="1" applyBorder="1" applyAlignment="1">
      <alignment horizontal="right"/>
    </xf>
    <xf numFmtId="0" fontId="21" fillId="0" borderId="53" xfId="0" applyFont="1" applyBorder="1" applyAlignment="1">
      <alignment horizontal="right"/>
    </xf>
    <xf numFmtId="0" fontId="23" fillId="0" borderId="1" xfId="0" applyFont="1" applyBorder="1"/>
    <xf numFmtId="0" fontId="23" fillId="0" borderId="1" xfId="0" applyFont="1" applyBorder="1" applyAlignment="1">
      <alignment horizontal="right"/>
    </xf>
    <xf numFmtId="0" fontId="24" fillId="0" borderId="13" xfId="0" applyFont="1" applyBorder="1" applyAlignment="1">
      <alignment horizontal="center"/>
    </xf>
    <xf numFmtId="0" fontId="21" fillId="0" borderId="68" xfId="0" applyFont="1" applyBorder="1"/>
    <xf numFmtId="0" fontId="21" fillId="0" borderId="29" xfId="0" applyFont="1" applyBorder="1"/>
    <xf numFmtId="0" fontId="24" fillId="0" borderId="13" xfId="0" applyFont="1" applyBorder="1"/>
    <xf numFmtId="0" fontId="24" fillId="0" borderId="13" xfId="0" applyFont="1" applyBorder="1" applyAlignment="1"/>
    <xf numFmtId="0" fontId="23" fillId="0" borderId="54" xfId="0" applyFont="1" applyBorder="1"/>
    <xf numFmtId="0" fontId="23" fillId="0" borderId="50" xfId="0" applyFont="1" applyBorder="1"/>
    <xf numFmtId="3" fontId="23" fillId="0" borderId="51" xfId="0" applyNumberFormat="1" applyFont="1" applyBorder="1" applyAlignment="1">
      <alignment horizontal="right"/>
    </xf>
    <xf numFmtId="0" fontId="21" fillId="0" borderId="60" xfId="0" applyFont="1" applyBorder="1"/>
    <xf numFmtId="0" fontId="21" fillId="0" borderId="62" xfId="0" applyFont="1" applyBorder="1"/>
    <xf numFmtId="3" fontId="21" fillId="0" borderId="59" xfId="0" applyNumberFormat="1" applyFont="1" applyBorder="1" applyAlignment="1">
      <alignment horizontal="right"/>
    </xf>
    <xf numFmtId="0" fontId="21" fillId="0" borderId="30" xfId="0" applyFont="1" applyBorder="1"/>
    <xf numFmtId="3" fontId="21" fillId="0" borderId="55" xfId="0" applyNumberFormat="1" applyFont="1" applyBorder="1" applyAlignment="1">
      <alignment horizontal="right"/>
    </xf>
    <xf numFmtId="0" fontId="21" fillId="0" borderId="30" xfId="0" quotePrefix="1" applyFont="1" applyBorder="1"/>
    <xf numFmtId="0" fontId="21" fillId="0" borderId="29" xfId="0" quotePrefix="1" applyFont="1" applyBorder="1"/>
    <xf numFmtId="0" fontId="21" fillId="0" borderId="48" xfId="0" applyFont="1" applyBorder="1"/>
    <xf numFmtId="3" fontId="21" fillId="0" borderId="69" xfId="0" applyNumberFormat="1" applyFont="1" applyBorder="1" applyAlignment="1">
      <alignment horizontal="right"/>
    </xf>
    <xf numFmtId="0" fontId="21" fillId="0" borderId="31" xfId="0" quotePrefix="1" applyFont="1" applyBorder="1"/>
    <xf numFmtId="0" fontId="21" fillId="0" borderId="32" xfId="0" applyFont="1" applyBorder="1"/>
    <xf numFmtId="3" fontId="21" fillId="0" borderId="56" xfId="0" applyNumberFormat="1" applyFont="1" applyBorder="1" applyAlignment="1">
      <alignment horizontal="right"/>
    </xf>
    <xf numFmtId="0" fontId="21" fillId="0" borderId="14" xfId="0" applyFont="1" applyBorder="1"/>
    <xf numFmtId="0" fontId="21" fillId="0" borderId="0" xfId="0" applyFont="1" applyBorder="1"/>
    <xf numFmtId="0" fontId="21" fillId="0" borderId="0" xfId="0" applyFont="1" applyBorder="1" applyAlignment="1">
      <alignment horizontal="right"/>
    </xf>
    <xf numFmtId="3" fontId="21" fillId="0" borderId="15" xfId="0" applyNumberFormat="1" applyFont="1" applyBorder="1" applyAlignment="1">
      <alignment horizontal="right"/>
    </xf>
    <xf numFmtId="0" fontId="21" fillId="0" borderId="59" xfId="0" applyFont="1" applyBorder="1" applyAlignment="1">
      <alignment horizontal="right"/>
    </xf>
    <xf numFmtId="0" fontId="21" fillId="0" borderId="55" xfId="0" applyFont="1" applyBorder="1" applyAlignment="1">
      <alignment horizontal="right"/>
    </xf>
    <xf numFmtId="0" fontId="21" fillId="0" borderId="56" xfId="0" applyFont="1" applyBorder="1" applyAlignment="1">
      <alignment horizontal="right"/>
    </xf>
    <xf numFmtId="0" fontId="23" fillId="0" borderId="51" xfId="0" applyFont="1" applyBorder="1" applyAlignment="1">
      <alignment horizontal="right"/>
    </xf>
    <xf numFmtId="0" fontId="21" fillId="0" borderId="4" xfId="0" applyFont="1" applyBorder="1"/>
    <xf numFmtId="0" fontId="21" fillId="0" borderId="31" xfId="0" applyFont="1" applyBorder="1"/>
    <xf numFmtId="0" fontId="23" fillId="0" borderId="54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3" fontId="23" fillId="0" borderId="51" xfId="0" applyNumberFormat="1" applyFont="1" applyBorder="1" applyAlignment="1">
      <alignment horizontal="center"/>
    </xf>
    <xf numFmtId="0" fontId="21" fillId="0" borderId="60" xfId="0" quotePrefix="1" applyFont="1" applyBorder="1"/>
    <xf numFmtId="0" fontId="21" fillId="0" borderId="59" xfId="0" applyFont="1" applyBorder="1"/>
    <xf numFmtId="0" fontId="21" fillId="0" borderId="55" xfId="0" applyFont="1" applyBorder="1"/>
    <xf numFmtId="0" fontId="21" fillId="0" borderId="69" xfId="0" applyFont="1" applyBorder="1"/>
    <xf numFmtId="0" fontId="21" fillId="0" borderId="56" xfId="0" applyFont="1" applyBorder="1"/>
    <xf numFmtId="0" fontId="23" fillId="0" borderId="51" xfId="0" applyFont="1" applyBorder="1"/>
    <xf numFmtId="3" fontId="21" fillId="0" borderId="4" xfId="0" applyNumberFormat="1" applyFont="1" applyBorder="1" applyAlignment="1">
      <alignment horizontal="right"/>
    </xf>
    <xf numFmtId="0" fontId="23" fillId="0" borderId="51" xfId="0" applyFont="1" applyBorder="1" applyAlignment="1">
      <alignment horizontal="center"/>
    </xf>
    <xf numFmtId="3" fontId="21" fillId="0" borderId="53" xfId="0" applyNumberFormat="1" applyFont="1" applyBorder="1" applyAlignment="1">
      <alignment horizontal="right"/>
    </xf>
    <xf numFmtId="3" fontId="21" fillId="0" borderId="3" xfId="0" applyNumberFormat="1" applyFont="1" applyBorder="1" applyAlignment="1">
      <alignment horizontal="right"/>
    </xf>
    <xf numFmtId="0" fontId="24" fillId="0" borderId="4" xfId="0" applyFont="1" applyBorder="1" applyAlignment="1">
      <alignment horizontal="center"/>
    </xf>
    <xf numFmtId="0" fontId="24" fillId="0" borderId="2" xfId="0" applyFont="1" applyBorder="1"/>
    <xf numFmtId="0" fontId="24" fillId="0" borderId="2" xfId="0" applyFont="1" applyBorder="1" applyAlignment="1">
      <alignment horizontal="right"/>
    </xf>
    <xf numFmtId="0" fontId="25" fillId="0" borderId="2" xfId="0" applyFont="1" applyBorder="1"/>
    <xf numFmtId="0" fontId="25" fillId="0" borderId="2" xfId="0" applyFont="1" applyBorder="1" applyAlignment="1">
      <alignment horizontal="right"/>
    </xf>
    <xf numFmtId="3" fontId="12" fillId="2" borderId="10" xfId="0" applyNumberFormat="1" applyFont="1" applyFill="1" applyBorder="1" applyAlignment="1">
      <alignment horizontal="right"/>
    </xf>
    <xf numFmtId="3" fontId="12" fillId="2" borderId="10" xfId="0" applyNumberFormat="1" applyFont="1" applyFill="1" applyBorder="1" applyAlignment="1"/>
    <xf numFmtId="3" fontId="11" fillId="2" borderId="10" xfId="0" applyNumberFormat="1" applyFont="1" applyFill="1" applyBorder="1" applyAlignment="1"/>
    <xf numFmtId="0" fontId="10" fillId="2" borderId="0" xfId="0" applyFont="1" applyFill="1" applyBorder="1" applyAlignment="1">
      <alignment horizontal="center"/>
    </xf>
    <xf numFmtId="0" fontId="12" fillId="2" borderId="10" xfId="0" quotePrefix="1" applyFont="1" applyFill="1" applyBorder="1" applyAlignment="1">
      <alignment horizontal="left"/>
    </xf>
    <xf numFmtId="0" fontId="0" fillId="0" borderId="0" xfId="0" applyAlignment="1">
      <alignment horizontal="center"/>
    </xf>
    <xf numFmtId="0" fontId="12" fillId="2" borderId="10" xfId="0" applyFont="1" applyFill="1" applyBorder="1" applyAlignment="1">
      <alignment horizontal="left"/>
    </xf>
    <xf numFmtId="0" fontId="12" fillId="2" borderId="11" xfId="0" applyFont="1" applyFill="1" applyBorder="1" applyAlignment="1">
      <alignment horizontal="left"/>
    </xf>
    <xf numFmtId="3" fontId="11" fillId="2" borderId="28" xfId="0" applyNumberFormat="1" applyFont="1" applyFill="1" applyBorder="1" applyAlignment="1"/>
    <xf numFmtId="0" fontId="21" fillId="0" borderId="53" xfId="0" applyFont="1" applyBorder="1"/>
    <xf numFmtId="3" fontId="11" fillId="2" borderId="2" xfId="0" applyNumberFormat="1" applyFont="1" applyFill="1" applyBorder="1" applyAlignment="1">
      <alignment horizontal="right"/>
    </xf>
    <xf numFmtId="3" fontId="12" fillId="2" borderId="2" xfId="0" applyNumberFormat="1" applyFont="1" applyFill="1" applyBorder="1" applyAlignment="1">
      <alignment horizontal="right"/>
    </xf>
    <xf numFmtId="0" fontId="11" fillId="2" borderId="34" xfId="0" applyFont="1" applyFill="1" applyBorder="1" applyAlignment="1">
      <alignment horizontal="center"/>
    </xf>
    <xf numFmtId="0" fontId="12" fillId="2" borderId="11" xfId="0" applyFont="1" applyFill="1" applyBorder="1"/>
    <xf numFmtId="0" fontId="11" fillId="2" borderId="34" xfId="0" applyFont="1" applyFill="1" applyBorder="1"/>
    <xf numFmtId="0" fontId="11" fillId="2" borderId="11" xfId="0" applyFont="1" applyFill="1" applyBorder="1"/>
    <xf numFmtId="0" fontId="11" fillId="2" borderId="30" xfId="0" applyFont="1" applyFill="1" applyBorder="1"/>
    <xf numFmtId="0" fontId="12" fillId="2" borderId="52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/>
    </xf>
    <xf numFmtId="0" fontId="12" fillId="2" borderId="73" xfId="0" applyFont="1" applyFill="1" applyBorder="1" applyAlignment="1"/>
    <xf numFmtId="0" fontId="12" fillId="2" borderId="67" xfId="0" applyFont="1" applyFill="1" applyBorder="1" applyAlignment="1"/>
    <xf numFmtId="3" fontId="12" fillId="2" borderId="2" xfId="0" applyNumberFormat="1" applyFont="1" applyFill="1" applyBorder="1" applyAlignment="1"/>
    <xf numFmtId="0" fontId="2" fillId="0" borderId="0" xfId="0" applyFont="1" applyAlignment="1"/>
    <xf numFmtId="0" fontId="11" fillId="2" borderId="10" xfId="0" applyFont="1" applyFill="1" applyBorder="1" applyAlignment="1"/>
    <xf numFmtId="0" fontId="11" fillId="2" borderId="30" xfId="0" applyFont="1" applyFill="1" applyBorder="1" applyAlignment="1"/>
    <xf numFmtId="0" fontId="11" fillId="2" borderId="11" xfId="0" applyFont="1" applyFill="1" applyBorder="1" applyAlignment="1"/>
    <xf numFmtId="0" fontId="12" fillId="2" borderId="10" xfId="0" quotePrefix="1" applyFont="1" applyFill="1" applyBorder="1" applyAlignment="1"/>
    <xf numFmtId="0" fontId="12" fillId="2" borderId="11" xfId="0" quotePrefix="1" applyFont="1" applyFill="1" applyBorder="1" applyAlignment="1"/>
    <xf numFmtId="0" fontId="12" fillId="2" borderId="10" xfId="0" applyFont="1" applyFill="1" applyBorder="1" applyAlignment="1"/>
    <xf numFmtId="0" fontId="12" fillId="2" borderId="11" xfId="0" applyFont="1" applyFill="1" applyBorder="1" applyAlignment="1"/>
    <xf numFmtId="0" fontId="12" fillId="2" borderId="52" xfId="0" applyFont="1" applyFill="1" applyBorder="1" applyAlignment="1"/>
    <xf numFmtId="3" fontId="11" fillId="2" borderId="2" xfId="0" applyNumberFormat="1" applyFont="1" applyFill="1" applyBorder="1" applyAlignment="1"/>
    <xf numFmtId="0" fontId="11" fillId="2" borderId="10" xfId="0" quotePrefix="1" applyFont="1" applyFill="1" applyBorder="1" applyAlignment="1"/>
    <xf numFmtId="0" fontId="11" fillId="2" borderId="11" xfId="0" quotePrefix="1" applyFont="1" applyFill="1" applyBorder="1" applyAlignment="1"/>
    <xf numFmtId="3" fontId="11" fillId="2" borderId="1" xfId="0" applyNumberFormat="1" applyFont="1" applyFill="1" applyBorder="1" applyAlignment="1"/>
    <xf numFmtId="0" fontId="12" fillId="2" borderId="10" xfId="0" applyFont="1" applyFill="1" applyBorder="1"/>
    <xf numFmtId="0" fontId="12" fillId="2" borderId="10" xfId="0" quotePrefix="1" applyFont="1" applyFill="1" applyBorder="1"/>
    <xf numFmtId="0" fontId="11" fillId="2" borderId="10" xfId="0" quotePrefix="1" applyFont="1" applyFill="1" applyBorder="1"/>
    <xf numFmtId="0" fontId="11" fillId="2" borderId="50" xfId="0" applyFont="1" applyFill="1" applyBorder="1"/>
    <xf numFmtId="3" fontId="11" fillId="2" borderId="3" xfId="0" applyNumberFormat="1" applyFont="1" applyFill="1" applyBorder="1" applyAlignment="1"/>
    <xf numFmtId="0" fontId="11" fillId="2" borderId="76" xfId="0" applyFont="1" applyFill="1" applyBorder="1" applyAlignment="1">
      <alignment horizontal="center"/>
    </xf>
    <xf numFmtId="3" fontId="10" fillId="2" borderId="0" xfId="0" applyNumberFormat="1" applyFont="1" applyFill="1" applyBorder="1" applyAlignment="1">
      <alignment horizontal="center"/>
    </xf>
    <xf numFmtId="0" fontId="11" fillId="2" borderId="76" xfId="0" applyFont="1" applyFill="1" applyBorder="1" applyAlignment="1"/>
    <xf numFmtId="0" fontId="11" fillId="2" borderId="34" xfId="0" applyFont="1" applyFill="1" applyBorder="1" applyAlignment="1"/>
    <xf numFmtId="0" fontId="11" fillId="2" borderId="13" xfId="0" applyFont="1" applyFill="1" applyBorder="1" applyAlignment="1">
      <alignment horizontal="center"/>
    </xf>
    <xf numFmtId="1" fontId="11" fillId="2" borderId="10" xfId="0" applyNumberFormat="1" applyFont="1" applyFill="1" applyBorder="1"/>
    <xf numFmtId="0" fontId="2" fillId="0" borderId="2" xfId="0" applyFont="1" applyBorder="1"/>
    <xf numFmtId="0" fontId="21" fillId="0" borderId="18" xfId="0" applyFont="1" applyBorder="1" applyAlignment="1">
      <alignment horizontal="right"/>
    </xf>
    <xf numFmtId="0" fontId="21" fillId="0" borderId="38" xfId="0" applyFont="1" applyBorder="1" applyAlignment="1">
      <alignment horizontal="right"/>
    </xf>
    <xf numFmtId="0" fontId="21" fillId="0" borderId="6" xfId="0" applyFont="1" applyBorder="1" applyAlignment="1">
      <alignment horizontal="right"/>
    </xf>
    <xf numFmtId="0" fontId="21" fillId="0" borderId="7" xfId="0" applyFont="1" applyBorder="1" applyAlignment="1">
      <alignment horizontal="right"/>
    </xf>
    <xf numFmtId="0" fontId="21" fillId="0" borderId="17" xfId="0" applyFont="1" applyBorder="1" applyAlignment="1">
      <alignment horizontal="right"/>
    </xf>
    <xf numFmtId="0" fontId="21" fillId="0" borderId="39" xfId="0" applyFont="1" applyBorder="1" applyAlignment="1">
      <alignment horizontal="right"/>
    </xf>
    <xf numFmtId="0" fontId="21" fillId="0" borderId="35" xfId="0" applyFont="1" applyBorder="1" applyAlignment="1">
      <alignment horizontal="right"/>
    </xf>
    <xf numFmtId="0" fontId="21" fillId="0" borderId="36" xfId="0" applyFont="1" applyBorder="1" applyAlignment="1">
      <alignment horizontal="right"/>
    </xf>
    <xf numFmtId="0" fontId="23" fillId="0" borderId="70" xfId="0" applyFont="1" applyBorder="1"/>
    <xf numFmtId="0" fontId="23" fillId="0" borderId="14" xfId="0" applyFont="1" applyBorder="1"/>
    <xf numFmtId="0" fontId="23" fillId="0" borderId="71" xfId="0" applyFont="1" applyBorder="1"/>
    <xf numFmtId="0" fontId="21" fillId="0" borderId="6" xfId="0" applyFont="1" applyBorder="1"/>
    <xf numFmtId="0" fontId="21" fillId="0" borderId="18" xfId="0" applyFont="1" applyBorder="1"/>
    <xf numFmtId="0" fontId="24" fillId="0" borderId="1" xfId="0" applyFont="1" applyBorder="1"/>
    <xf numFmtId="0" fontId="24" fillId="0" borderId="1" xfId="0" applyFont="1" applyBorder="1" applyAlignment="1">
      <alignment horizontal="right"/>
    </xf>
    <xf numFmtId="0" fontId="23" fillId="0" borderId="75" xfId="0" applyFont="1" applyBorder="1" applyAlignment="1">
      <alignment horizontal="center"/>
    </xf>
    <xf numFmtId="0" fontId="21" fillId="0" borderId="76" xfId="0" applyFont="1" applyBorder="1" applyAlignment="1">
      <alignment horizontal="right"/>
    </xf>
    <xf numFmtId="0" fontId="21" fillId="0" borderId="10" xfId="0" applyFont="1" applyBorder="1" applyAlignment="1">
      <alignment horizontal="right"/>
    </xf>
    <xf numFmtId="0" fontId="21" fillId="0" borderId="77" xfId="0" applyFont="1" applyBorder="1" applyAlignment="1">
      <alignment horizontal="right"/>
    </xf>
    <xf numFmtId="0" fontId="23" fillId="0" borderId="26" xfId="0" applyFont="1" applyBorder="1" applyAlignment="1">
      <alignment horizontal="center"/>
    </xf>
    <xf numFmtId="0" fontId="23" fillId="0" borderId="27" xfId="0" applyFont="1" applyBorder="1" applyAlignment="1">
      <alignment horizontal="center"/>
    </xf>
    <xf numFmtId="0" fontId="24" fillId="0" borderId="32" xfId="0" applyFont="1" applyBorder="1" applyAlignment="1">
      <alignment horizontal="right"/>
    </xf>
    <xf numFmtId="0" fontId="23" fillId="0" borderId="0" xfId="0" applyFont="1" applyBorder="1"/>
    <xf numFmtId="0" fontId="24" fillId="0" borderId="54" xfId="0" applyFont="1" applyBorder="1" applyAlignment="1">
      <alignment horizontal="right"/>
    </xf>
    <xf numFmtId="0" fontId="21" fillId="0" borderId="23" xfId="0" applyFont="1" applyBorder="1"/>
    <xf numFmtId="0" fontId="21" fillId="0" borderId="52" xfId="0" applyFont="1" applyBorder="1"/>
    <xf numFmtId="3" fontId="11" fillId="2" borderId="53" xfId="0" applyNumberFormat="1" applyFont="1" applyFill="1" applyBorder="1" applyAlignment="1"/>
    <xf numFmtId="3" fontId="23" fillId="0" borderId="4" xfId="0" applyNumberFormat="1" applyFont="1" applyBorder="1"/>
    <xf numFmtId="3" fontId="23" fillId="0" borderId="52" xfId="0" applyNumberFormat="1" applyFont="1" applyBorder="1"/>
    <xf numFmtId="3" fontId="23" fillId="0" borderId="2" xfId="0" applyNumberFormat="1" applyFont="1" applyBorder="1"/>
    <xf numFmtId="3" fontId="23" fillId="0" borderId="1" xfId="0" applyNumberFormat="1" applyFont="1" applyBorder="1"/>
    <xf numFmtId="3" fontId="23" fillId="0" borderId="52" xfId="0" applyNumberFormat="1" applyFont="1" applyBorder="1" applyAlignment="1">
      <alignment horizontal="right"/>
    </xf>
    <xf numFmtId="3" fontId="23" fillId="5" borderId="2" xfId="0" applyNumberFormat="1" applyFont="1" applyFill="1" applyBorder="1"/>
    <xf numFmtId="3" fontId="23" fillId="5" borderId="53" xfId="0" applyNumberFormat="1" applyFont="1" applyFill="1" applyBorder="1"/>
    <xf numFmtId="3" fontId="23" fillId="5" borderId="2" xfId="0" applyNumberFormat="1" applyFont="1" applyFill="1" applyBorder="1" applyAlignment="1">
      <alignment horizontal="right"/>
    </xf>
    <xf numFmtId="3" fontId="23" fillId="5" borderId="53" xfId="0" applyNumberFormat="1" applyFont="1" applyFill="1" applyBorder="1" applyAlignment="1">
      <alignment horizontal="right"/>
    </xf>
    <xf numFmtId="0" fontId="24" fillId="0" borderId="13" xfId="0" applyFont="1" applyBorder="1" applyAlignment="1">
      <alignment horizontal="center"/>
    </xf>
    <xf numFmtId="0" fontId="23" fillId="0" borderId="23" xfId="0" applyFont="1" applyBorder="1" applyAlignment="1">
      <alignment horizontal="right"/>
    </xf>
    <xf numFmtId="0" fontId="21" fillId="0" borderId="23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1" fillId="0" borderId="4" xfId="0" applyFont="1" applyBorder="1" applyAlignment="1">
      <alignment horizontal="right"/>
    </xf>
    <xf numFmtId="0" fontId="21" fillId="0" borderId="13" xfId="0" applyFont="1" applyBorder="1" applyAlignment="1">
      <alignment horizontal="right"/>
    </xf>
    <xf numFmtId="3" fontId="23" fillId="0" borderId="46" xfId="0" applyNumberFormat="1" applyFont="1" applyBorder="1"/>
    <xf numFmtId="3" fontId="23" fillId="0" borderId="78" xfId="0" applyNumberFormat="1" applyFont="1" applyBorder="1"/>
    <xf numFmtId="0" fontId="6" fillId="0" borderId="63" xfId="0" applyFont="1" applyBorder="1"/>
    <xf numFmtId="0" fontId="6" fillId="0" borderId="63" xfId="0" applyFont="1" applyBorder="1" applyAlignment="1">
      <alignment horizontal="right"/>
    </xf>
    <xf numFmtId="0" fontId="6" fillId="0" borderId="69" xfId="0" applyFont="1" applyBorder="1" applyAlignment="1">
      <alignment horizontal="right"/>
    </xf>
    <xf numFmtId="0" fontId="16" fillId="0" borderId="63" xfId="0" applyFont="1" applyBorder="1"/>
    <xf numFmtId="3" fontId="21" fillId="0" borderId="46" xfId="0" applyNumberFormat="1" applyFont="1" applyBorder="1"/>
    <xf numFmtId="3" fontId="21" fillId="0" borderId="4" xfId="0" applyNumberFormat="1" applyFont="1" applyBorder="1"/>
    <xf numFmtId="3" fontId="21" fillId="0" borderId="52" xfId="0" applyNumberFormat="1" applyFont="1" applyBorder="1"/>
    <xf numFmtId="3" fontId="21" fillId="0" borderId="2" xfId="0" applyNumberFormat="1" applyFont="1" applyBorder="1"/>
    <xf numFmtId="3" fontId="21" fillId="0" borderId="53" xfId="0" applyNumberFormat="1" applyFont="1" applyBorder="1"/>
    <xf numFmtId="0" fontId="21" fillId="0" borderId="69" xfId="0" applyFont="1" applyBorder="1" applyAlignment="1">
      <alignment horizontal="right"/>
    </xf>
    <xf numFmtId="0" fontId="23" fillId="0" borderId="72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0" fillId="0" borderId="59" xfId="0" applyBorder="1"/>
    <xf numFmtId="0" fontId="16" fillId="0" borderId="2" xfId="0" applyFont="1" applyBorder="1"/>
    <xf numFmtId="0" fontId="0" fillId="0" borderId="55" xfId="0" applyBorder="1" applyAlignment="1">
      <alignment horizontal="right"/>
    </xf>
    <xf numFmtId="0" fontId="6" fillId="0" borderId="55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16" fillId="0" borderId="13" xfId="0" applyFont="1" applyBorder="1"/>
    <xf numFmtId="0" fontId="0" fillId="0" borderId="75" xfId="0" applyBorder="1" applyAlignment="1">
      <alignment horizontal="right"/>
    </xf>
    <xf numFmtId="0" fontId="0" fillId="0" borderId="23" xfId="0" applyBorder="1"/>
    <xf numFmtId="0" fontId="6" fillId="0" borderId="1" xfId="0" applyFont="1" applyBorder="1"/>
    <xf numFmtId="0" fontId="0" fillId="0" borderId="52" xfId="0" applyBorder="1"/>
    <xf numFmtId="0" fontId="5" fillId="0" borderId="0" xfId="1"/>
    <xf numFmtId="0" fontId="2" fillId="0" borderId="0" xfId="1" applyFont="1"/>
    <xf numFmtId="0" fontId="5" fillId="0" borderId="0" xfId="1" applyFont="1"/>
    <xf numFmtId="0" fontId="2" fillId="0" borderId="27" xfId="1" applyFont="1" applyBorder="1" applyAlignment="1">
      <alignment horizontal="center"/>
    </xf>
    <xf numFmtId="0" fontId="2" fillId="0" borderId="79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0" xfId="1" applyBorder="1"/>
    <xf numFmtId="0" fontId="2" fillId="0" borderId="0" xfId="1" applyFont="1" applyBorder="1"/>
    <xf numFmtId="0" fontId="2" fillId="0" borderId="0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51" xfId="1" applyFont="1" applyBorder="1" applyAlignment="1">
      <alignment horizontal="right"/>
    </xf>
    <xf numFmtId="0" fontId="2" fillId="0" borderId="80" xfId="1" applyFont="1" applyBorder="1" applyAlignment="1">
      <alignment horizontal="center"/>
    </xf>
    <xf numFmtId="0" fontId="2" fillId="0" borderId="4" xfId="1" applyFont="1" applyBorder="1" applyAlignment="1">
      <alignment horizontal="right"/>
    </xf>
    <xf numFmtId="0" fontId="5" fillId="0" borderId="2" xfId="1" applyBorder="1" applyAlignment="1">
      <alignment horizontal="right"/>
    </xf>
    <xf numFmtId="0" fontId="2" fillId="0" borderId="2" xfId="1" applyFont="1" applyBorder="1" applyAlignment="1">
      <alignment horizontal="right"/>
    </xf>
    <xf numFmtId="0" fontId="2" fillId="0" borderId="53" xfId="1" applyFont="1" applyBorder="1" applyAlignment="1">
      <alignment horizontal="right"/>
    </xf>
    <xf numFmtId="0" fontId="5" fillId="0" borderId="52" xfId="1" applyBorder="1"/>
    <xf numFmtId="0" fontId="5" fillId="0" borderId="55" xfId="1" applyBorder="1" applyAlignment="1">
      <alignment horizontal="right"/>
    </xf>
    <xf numFmtId="0" fontId="2" fillId="0" borderId="55" xfId="1" applyFont="1" applyBorder="1" applyAlignment="1">
      <alignment horizontal="right"/>
    </xf>
    <xf numFmtId="0" fontId="2" fillId="0" borderId="69" xfId="1" applyFont="1" applyBorder="1" applyAlignment="1">
      <alignment horizontal="right"/>
    </xf>
    <xf numFmtId="0" fontId="5" fillId="0" borderId="63" xfId="1" applyBorder="1"/>
    <xf numFmtId="0" fontId="5" fillId="0" borderId="2" xfId="1" applyFont="1" applyBorder="1" applyAlignment="1">
      <alignment horizontal="right"/>
    </xf>
    <xf numFmtId="0" fontId="5" fillId="0" borderId="52" xfId="1" applyFont="1" applyBorder="1" applyAlignment="1">
      <alignment horizontal="right"/>
    </xf>
    <xf numFmtId="0" fontId="5" fillId="0" borderId="0" xfId="1" applyAlignment="1"/>
    <xf numFmtId="0" fontId="8" fillId="0" borderId="0" xfId="1" applyFont="1" applyAlignment="1"/>
    <xf numFmtId="0" fontId="8" fillId="0" borderId="0" xfId="1" applyFont="1" applyAlignment="1">
      <alignment horizontal="center"/>
    </xf>
    <xf numFmtId="0" fontId="5" fillId="0" borderId="0" xfId="1" applyFill="1" applyBorder="1"/>
    <xf numFmtId="0" fontId="5" fillId="0" borderId="59" xfId="1" applyBorder="1"/>
    <xf numFmtId="0" fontId="5" fillId="0" borderId="15" xfId="1" applyBorder="1"/>
    <xf numFmtId="0" fontId="5" fillId="0" borderId="55" xfId="1" applyBorder="1"/>
    <xf numFmtId="1" fontId="5" fillId="0" borderId="0" xfId="1" applyNumberFormat="1" applyBorder="1"/>
    <xf numFmtId="1" fontId="2" fillId="0" borderId="0" xfId="1" applyNumberFormat="1" applyFont="1" applyBorder="1"/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0" fontId="2" fillId="0" borderId="51" xfId="1" applyFont="1" applyBorder="1" applyAlignment="1">
      <alignment horizontal="center"/>
    </xf>
    <xf numFmtId="0" fontId="2" fillId="0" borderId="80" xfId="1" applyFont="1" applyBorder="1"/>
    <xf numFmtId="0" fontId="5" fillId="0" borderId="4" xfId="1" applyBorder="1"/>
    <xf numFmtId="0" fontId="5" fillId="0" borderId="23" xfId="1" applyBorder="1"/>
    <xf numFmtId="0" fontId="5" fillId="0" borderId="2" xfId="1" applyBorder="1"/>
    <xf numFmtId="0" fontId="6" fillId="0" borderId="4" xfId="0" applyFont="1" applyBorder="1"/>
    <xf numFmtId="0" fontId="0" fillId="0" borderId="55" xfId="0" applyBorder="1"/>
    <xf numFmtId="0" fontId="0" fillId="0" borderId="15" xfId="0" applyBorder="1"/>
    <xf numFmtId="0" fontId="23" fillId="0" borderId="41" xfId="0" applyFont="1" applyBorder="1" applyAlignment="1">
      <alignment horizontal="right"/>
    </xf>
    <xf numFmtId="0" fontId="23" fillId="0" borderId="61" xfId="0" applyFont="1" applyBorder="1" applyAlignment="1">
      <alignment horizontal="right"/>
    </xf>
    <xf numFmtId="0" fontId="23" fillId="0" borderId="12" xfId="0" applyFont="1" applyBorder="1" applyAlignment="1">
      <alignment horizontal="right"/>
    </xf>
    <xf numFmtId="0" fontId="23" fillId="0" borderId="38" xfId="0" applyFont="1" applyBorder="1" applyAlignment="1">
      <alignment horizontal="right"/>
    </xf>
    <xf numFmtId="0" fontId="23" fillId="0" borderId="82" xfId="0" applyFont="1" applyBorder="1" applyAlignment="1">
      <alignment horizontal="right"/>
    </xf>
    <xf numFmtId="0" fontId="23" fillId="0" borderId="37" xfId="0" applyFont="1" applyBorder="1" applyAlignment="1">
      <alignment horizontal="right"/>
    </xf>
    <xf numFmtId="0" fontId="21" fillId="0" borderId="41" xfId="0" applyFont="1" applyBorder="1" applyAlignment="1">
      <alignment horizontal="right"/>
    </xf>
    <xf numFmtId="0" fontId="21" fillId="0" borderId="61" xfId="0" applyFont="1" applyBorder="1" applyAlignment="1">
      <alignment horizontal="right"/>
    </xf>
    <xf numFmtId="0" fontId="21" fillId="0" borderId="12" xfId="0" applyFont="1" applyBorder="1" applyAlignment="1">
      <alignment horizontal="right"/>
    </xf>
    <xf numFmtId="0" fontId="21" fillId="0" borderId="5" xfId="0" applyFont="1" applyBorder="1" applyAlignment="1">
      <alignment horizontal="right"/>
    </xf>
    <xf numFmtId="0" fontId="21" fillId="0" borderId="16" xfId="0" applyFont="1" applyBorder="1" applyAlignment="1">
      <alignment horizontal="right"/>
    </xf>
    <xf numFmtId="0" fontId="21" fillId="0" borderId="82" xfId="0" applyFont="1" applyBorder="1" applyAlignment="1">
      <alignment horizontal="right"/>
    </xf>
    <xf numFmtId="0" fontId="21" fillId="0" borderId="37" xfId="0" applyFont="1" applyBorder="1" applyAlignment="1">
      <alignment horizontal="right"/>
    </xf>
    <xf numFmtId="0" fontId="21" fillId="0" borderId="57" xfId="0" applyFont="1" applyBorder="1" applyAlignment="1">
      <alignment horizontal="right"/>
    </xf>
    <xf numFmtId="0" fontId="21" fillId="0" borderId="30" xfId="0" applyFont="1" applyBorder="1" applyAlignment="1">
      <alignment horizontal="right"/>
    </xf>
    <xf numFmtId="0" fontId="21" fillId="0" borderId="48" xfId="0" applyFont="1" applyBorder="1" applyAlignment="1">
      <alignment horizontal="right"/>
    </xf>
    <xf numFmtId="0" fontId="21" fillId="0" borderId="42" xfId="0" applyFont="1" applyBorder="1" applyAlignment="1">
      <alignment horizontal="right"/>
    </xf>
    <xf numFmtId="0" fontId="21" fillId="0" borderId="9" xfId="0" applyFont="1" applyBorder="1" applyAlignment="1">
      <alignment horizontal="right"/>
    </xf>
    <xf numFmtId="0" fontId="21" fillId="0" borderId="63" xfId="0" applyFont="1" applyBorder="1" applyAlignment="1">
      <alignment horizontal="right"/>
    </xf>
    <xf numFmtId="0" fontId="21" fillId="0" borderId="75" xfId="0" applyFont="1" applyBorder="1" applyAlignment="1">
      <alignment horizontal="right"/>
    </xf>
    <xf numFmtId="0" fontId="21" fillId="0" borderId="19" xfId="0" applyFont="1" applyBorder="1" applyAlignment="1">
      <alignment horizontal="right"/>
    </xf>
    <xf numFmtId="0" fontId="23" fillId="0" borderId="33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21" xfId="0" applyFont="1" applyBorder="1" applyAlignment="1">
      <alignment horizontal="center"/>
    </xf>
    <xf numFmtId="0" fontId="21" fillId="0" borderId="42" xfId="0" applyFont="1" applyBorder="1"/>
    <xf numFmtId="0" fontId="23" fillId="0" borderId="42" xfId="0" applyFont="1" applyBorder="1"/>
    <xf numFmtId="0" fontId="23" fillId="0" borderId="6" xfId="0" applyFont="1" applyBorder="1"/>
    <xf numFmtId="0" fontId="23" fillId="0" borderId="34" xfId="0" applyFont="1" applyBorder="1"/>
    <xf numFmtId="0" fontId="11" fillId="2" borderId="54" xfId="0" applyFont="1" applyFill="1" applyBorder="1" applyAlignment="1">
      <alignment horizontal="center"/>
    </xf>
    <xf numFmtId="0" fontId="11" fillId="2" borderId="50" xfId="0" applyFont="1" applyFill="1" applyBorder="1" applyAlignment="1">
      <alignment horizontal="center"/>
    </xf>
    <xf numFmtId="0" fontId="11" fillId="2" borderId="5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7" fillId="2" borderId="0" xfId="0" applyFont="1" applyFill="1" applyBorder="1" applyAlignment="1">
      <alignment horizontal="center"/>
    </xf>
    <xf numFmtId="0" fontId="24" fillId="2" borderId="72" xfId="0" applyFont="1" applyFill="1" applyBorder="1" applyAlignment="1">
      <alignment horizontal="center"/>
    </xf>
    <xf numFmtId="3" fontId="23" fillId="0" borderId="54" xfId="0" applyNumberFormat="1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23" fillId="0" borderId="72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54" xfId="0" applyFont="1" applyBorder="1" applyAlignment="1">
      <alignment horizontal="center"/>
    </xf>
    <xf numFmtId="0" fontId="23" fillId="0" borderId="50" xfId="0" applyFont="1" applyBorder="1" applyAlignment="1">
      <alignment horizontal="center"/>
    </xf>
    <xf numFmtId="0" fontId="23" fillId="0" borderId="51" xfId="0" applyFont="1" applyBorder="1" applyAlignment="1">
      <alignment horizontal="center"/>
    </xf>
    <xf numFmtId="0" fontId="24" fillId="0" borderId="54" xfId="0" applyFont="1" applyBorder="1" applyAlignment="1">
      <alignment horizontal="center"/>
    </xf>
    <xf numFmtId="0" fontId="24" fillId="0" borderId="50" xfId="0" applyFont="1" applyBorder="1" applyAlignment="1">
      <alignment horizontal="center"/>
    </xf>
    <xf numFmtId="0" fontId="24" fillId="0" borderId="5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4" fillId="0" borderId="70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24" fillId="0" borderId="71" xfId="0" applyFont="1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75" xfId="0" applyBorder="1" applyAlignment="1">
      <alignment horizontal="center"/>
    </xf>
    <xf numFmtId="0" fontId="24" fillId="0" borderId="71" xfId="0" applyFont="1" applyBorder="1" applyAlignment="1"/>
    <xf numFmtId="0" fontId="0" fillId="0" borderId="72" xfId="0" applyBorder="1" applyAlignment="1"/>
    <xf numFmtId="0" fontId="0" fillId="0" borderId="75" xfId="0" applyBorder="1" applyAlignment="1"/>
    <xf numFmtId="0" fontId="23" fillId="0" borderId="71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47" xfId="0" applyFont="1" applyBorder="1" applyAlignment="1">
      <alignment horizontal="left"/>
    </xf>
    <xf numFmtId="0" fontId="24" fillId="0" borderId="65" xfId="0" applyFont="1" applyBorder="1" applyAlignment="1">
      <alignment horizontal="left"/>
    </xf>
    <xf numFmtId="0" fontId="24" fillId="0" borderId="30" xfId="0" applyFont="1" applyBorder="1" applyAlignment="1">
      <alignment horizontal="center"/>
    </xf>
    <xf numFmtId="0" fontId="24" fillId="0" borderId="65" xfId="0" applyFont="1" applyBorder="1" applyAlignment="1">
      <alignment horizontal="center"/>
    </xf>
    <xf numFmtId="0" fontId="22" fillId="0" borderId="49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3" fontId="22" fillId="0" borderId="49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56" xfId="0" applyBorder="1" applyAlignment="1">
      <alignment horizontal="left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55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6" fillId="0" borderId="59" xfId="0" applyFont="1" applyBorder="1" applyAlignment="1">
      <alignment horizontal="left"/>
    </xf>
    <xf numFmtId="0" fontId="6" fillId="0" borderId="54" xfId="0" applyFont="1" applyBorder="1" applyAlignment="1">
      <alignment horizontal="left"/>
    </xf>
    <xf numFmtId="0" fontId="6" fillId="0" borderId="50" xfId="0" applyFont="1" applyBorder="1" applyAlignment="1">
      <alignment horizontal="left"/>
    </xf>
    <xf numFmtId="0" fontId="6" fillId="0" borderId="51" xfId="0" applyFont="1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55" xfId="0" applyBorder="1" applyAlignment="1">
      <alignment horizontal="left"/>
    </xf>
    <xf numFmtId="0" fontId="23" fillId="0" borderId="70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23" fillId="0" borderId="71" xfId="0" applyFont="1" applyBorder="1" applyAlignment="1">
      <alignment horizontal="center" vertical="center"/>
    </xf>
    <xf numFmtId="0" fontId="23" fillId="0" borderId="72" xfId="0" applyFont="1" applyBorder="1" applyAlignment="1">
      <alignment horizontal="center" vertical="center"/>
    </xf>
    <xf numFmtId="0" fontId="23" fillId="0" borderId="75" xfId="0" applyFont="1" applyBorder="1" applyAlignment="1">
      <alignment horizontal="center" vertical="center"/>
    </xf>
    <xf numFmtId="0" fontId="23" fillId="0" borderId="54" xfId="0" applyFont="1" applyBorder="1" applyAlignment="1"/>
    <xf numFmtId="0" fontId="0" fillId="0" borderId="50" xfId="0" applyBorder="1" applyAlignment="1"/>
    <xf numFmtId="0" fontId="0" fillId="0" borderId="51" xfId="0" applyBorder="1" applyAlignment="1"/>
    <xf numFmtId="0" fontId="21" fillId="0" borderId="60" xfId="0" applyFont="1" applyBorder="1" applyAlignment="1"/>
    <xf numFmtId="0" fontId="0" fillId="0" borderId="62" xfId="0" applyBorder="1" applyAlignment="1"/>
    <xf numFmtId="0" fontId="0" fillId="0" borderId="59" xfId="0" applyBorder="1" applyAlignment="1"/>
    <xf numFmtId="0" fontId="16" fillId="0" borderId="10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3" fillId="0" borderId="57" xfId="0" applyFont="1" applyBorder="1" applyAlignment="1">
      <alignment horizontal="center"/>
    </xf>
    <xf numFmtId="0" fontId="6" fillId="0" borderId="62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4" fillId="0" borderId="72" xfId="1" applyFont="1" applyBorder="1" applyAlignment="1">
      <alignment horizontal="center"/>
    </xf>
    <xf numFmtId="0" fontId="5" fillId="0" borderId="5" xfId="1" quotePrefix="1" applyFont="1" applyBorder="1" applyAlignment="1">
      <alignment horizontal="left"/>
    </xf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2" fillId="0" borderId="5" xfId="1" applyFont="1" applyBorder="1" applyAlignment="1">
      <alignment horizontal="left"/>
    </xf>
    <xf numFmtId="0" fontId="5" fillId="0" borderId="6" xfId="1" applyBorder="1" applyAlignment="1">
      <alignment horizontal="left"/>
    </xf>
    <xf numFmtId="0" fontId="5" fillId="0" borderId="7" xfId="1" applyBorder="1" applyAlignment="1">
      <alignment horizontal="left"/>
    </xf>
    <xf numFmtId="0" fontId="2" fillId="0" borderId="16" xfId="1" applyFont="1" applyBorder="1" applyAlignment="1">
      <alignment horizontal="left"/>
    </xf>
    <xf numFmtId="0" fontId="2" fillId="0" borderId="17" xfId="1" applyFont="1" applyBorder="1" applyAlignment="1">
      <alignment horizontal="left"/>
    </xf>
    <xf numFmtId="0" fontId="2" fillId="0" borderId="39" xfId="1" applyFont="1" applyBorder="1" applyAlignment="1">
      <alignment horizontal="left"/>
    </xf>
    <xf numFmtId="0" fontId="2" fillId="0" borderId="26" xfId="1" applyFont="1" applyBorder="1" applyAlignment="1">
      <alignment horizontal="left"/>
    </xf>
    <xf numFmtId="0" fontId="2" fillId="0" borderId="27" xfId="1" applyFont="1" applyBorder="1" applyAlignment="1">
      <alignment horizontal="left"/>
    </xf>
    <xf numFmtId="0" fontId="2" fillId="0" borderId="79" xfId="1" applyFont="1" applyBorder="1" applyAlignment="1">
      <alignment horizontal="left"/>
    </xf>
    <xf numFmtId="0" fontId="5" fillId="0" borderId="5" xfId="1" quotePrefix="1" applyBorder="1" applyAlignment="1">
      <alignment horizontal="left"/>
    </xf>
    <xf numFmtId="0" fontId="5" fillId="0" borderId="29" xfId="1" applyFont="1" applyBorder="1" applyAlignment="1">
      <alignment horizontal="center"/>
    </xf>
    <xf numFmtId="0" fontId="5" fillId="0" borderId="30" xfId="1" applyBorder="1" applyAlignment="1">
      <alignment horizontal="center"/>
    </xf>
    <xf numFmtId="0" fontId="5" fillId="0" borderId="55" xfId="1" applyBorder="1" applyAlignment="1">
      <alignment horizontal="center"/>
    </xf>
    <xf numFmtId="0" fontId="2" fillId="0" borderId="6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0" fontId="5" fillId="0" borderId="5" xfId="1" applyBorder="1" applyAlignment="1">
      <alignment horizontal="left"/>
    </xf>
    <xf numFmtId="0" fontId="2" fillId="0" borderId="0" xfId="1" applyFont="1" applyAlignment="1">
      <alignment horizontal="center"/>
    </xf>
    <xf numFmtId="0" fontId="2" fillId="0" borderId="26" xfId="1" applyFont="1" applyBorder="1" applyAlignment="1">
      <alignment horizontal="center"/>
    </xf>
    <xf numFmtId="0" fontId="2" fillId="0" borderId="27" xfId="1" applyFont="1" applyBorder="1" applyAlignment="1">
      <alignment horizontal="center"/>
    </xf>
    <xf numFmtId="0" fontId="2" fillId="0" borderId="79" xfId="1" applyFont="1" applyBorder="1" applyAlignment="1">
      <alignment horizontal="center"/>
    </xf>
    <xf numFmtId="0" fontId="2" fillId="0" borderId="60" xfId="1" applyFont="1" applyBorder="1" applyAlignment="1">
      <alignment horizontal="left"/>
    </xf>
    <xf numFmtId="0" fontId="2" fillId="0" borderId="62" xfId="1" applyFont="1" applyBorder="1" applyAlignment="1">
      <alignment horizontal="left"/>
    </xf>
    <xf numFmtId="0" fontId="2" fillId="0" borderId="59" xfId="1" applyFont="1" applyBorder="1" applyAlignment="1">
      <alignment horizontal="left"/>
    </xf>
    <xf numFmtId="0" fontId="2" fillId="0" borderId="54" xfId="1" applyFont="1" applyBorder="1" applyAlignment="1">
      <alignment horizontal="left"/>
    </xf>
    <xf numFmtId="0" fontId="2" fillId="0" borderId="50" xfId="1" applyFont="1" applyBorder="1" applyAlignment="1">
      <alignment horizontal="left"/>
    </xf>
    <xf numFmtId="0" fontId="2" fillId="0" borderId="51" xfId="1" applyFont="1" applyBorder="1" applyAlignment="1">
      <alignment horizontal="left"/>
    </xf>
    <xf numFmtId="0" fontId="5" fillId="0" borderId="29" xfId="1" applyBorder="1" applyAlignment="1">
      <alignment horizontal="left"/>
    </xf>
    <xf numFmtId="0" fontId="5" fillId="0" borderId="30" xfId="1" applyBorder="1" applyAlignment="1">
      <alignment horizontal="left"/>
    </xf>
    <xf numFmtId="0" fontId="5" fillId="0" borderId="55" xfId="1" applyBorder="1" applyAlignment="1">
      <alignment horizontal="left"/>
    </xf>
    <xf numFmtId="0" fontId="5" fillId="0" borderId="29" xfId="1" applyBorder="1" applyAlignment="1">
      <alignment horizontal="center"/>
    </xf>
    <xf numFmtId="0" fontId="5" fillId="0" borderId="81" xfId="1" applyBorder="1" applyAlignment="1">
      <alignment horizontal="center"/>
    </xf>
    <xf numFmtId="0" fontId="5" fillId="0" borderId="57" xfId="1" applyBorder="1" applyAlignment="1">
      <alignment horizontal="center"/>
    </xf>
    <xf numFmtId="0" fontId="5" fillId="0" borderId="63" xfId="1" applyBorder="1" applyAlignment="1">
      <alignment horizontal="center"/>
    </xf>
    <xf numFmtId="0" fontId="5" fillId="0" borderId="68" xfId="1" applyBorder="1" applyAlignment="1">
      <alignment horizontal="center"/>
    </xf>
    <xf numFmtId="0" fontId="5" fillId="0" borderId="48" xfId="1" applyBorder="1" applyAlignment="1">
      <alignment horizontal="center"/>
    </xf>
    <xf numFmtId="0" fontId="5" fillId="0" borderId="69" xfId="1" applyBorder="1" applyAlignment="1">
      <alignment horizontal="center"/>
    </xf>
    <xf numFmtId="0" fontId="5" fillId="0" borderId="71" xfId="1" applyBorder="1" applyAlignment="1">
      <alignment horizontal="center"/>
    </xf>
    <xf numFmtId="0" fontId="5" fillId="0" borderId="72" xfId="1" applyBorder="1" applyAlignment="1">
      <alignment horizontal="center"/>
    </xf>
    <xf numFmtId="0" fontId="5" fillId="0" borderId="75" xfId="1" applyBorder="1" applyAlignment="1">
      <alignment horizontal="center"/>
    </xf>
    <xf numFmtId="0" fontId="8" fillId="0" borderId="0" xfId="1" applyFont="1" applyAlignment="1">
      <alignment horizontal="center"/>
    </xf>
    <xf numFmtId="0" fontId="5" fillId="0" borderId="60" xfId="1" applyFont="1" applyBorder="1" applyAlignment="1">
      <alignment horizontal="left"/>
    </xf>
    <xf numFmtId="0" fontId="5" fillId="0" borderId="62" xfId="1" applyFont="1" applyBorder="1" applyAlignment="1">
      <alignment horizontal="left"/>
    </xf>
    <xf numFmtId="0" fontId="5" fillId="0" borderId="59" xfId="1" applyFont="1" applyBorder="1" applyAlignment="1">
      <alignment horizontal="left"/>
    </xf>
    <xf numFmtId="0" fontId="16" fillId="0" borderId="31" xfId="0" applyFont="1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15" xfId="0" applyFont="1" applyBorder="1"/>
    <xf numFmtId="0" fontId="5" fillId="0" borderId="0" xfId="1" applyBorder="1" applyAlignment="1">
      <alignment horizontal="left"/>
    </xf>
  </cellXfs>
  <cellStyles count="2">
    <cellStyle name="Normál" xfId="0" builtinId="0"/>
    <cellStyle name="Normál_Rábagyarmat,2012.I.félévi költségvetési beszámoló" xfId="1" xr:uid="{44BE1F03-AB46-4388-8C9E-D2F229F4895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abSelected="1" workbookViewId="0">
      <selection activeCell="R32" sqref="R32"/>
    </sheetView>
  </sheetViews>
  <sheetFormatPr defaultRowHeight="12.75" x14ac:dyDescent="0.2"/>
  <cols>
    <col min="2" max="2" width="34.140625" customWidth="1"/>
    <col min="3" max="3" width="8" hidden="1" customWidth="1"/>
    <col min="4" max="4" width="8" customWidth="1"/>
    <col min="5" max="5" width="8.42578125" customWidth="1"/>
    <col min="6" max="6" width="7.85546875" style="79" customWidth="1"/>
    <col min="7" max="7" width="0.5703125" hidden="1" customWidth="1"/>
    <col min="8" max="8" width="9.140625" hidden="1" customWidth="1"/>
    <col min="9" max="9" width="2.85546875" hidden="1" customWidth="1"/>
    <col min="10" max="10" width="39" customWidth="1"/>
    <col min="12" max="12" width="6.85546875" customWidth="1"/>
    <col min="13" max="14" width="9.140625" hidden="1" customWidth="1"/>
  </cols>
  <sheetData>
    <row r="1" spans="1:15" x14ac:dyDescent="0.2">
      <c r="C1" s="8"/>
      <c r="D1" s="8"/>
      <c r="E1" s="8"/>
      <c r="F1" s="8"/>
    </row>
    <row r="2" spans="1:15" x14ac:dyDescent="0.2">
      <c r="A2" s="402" t="s">
        <v>2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</row>
    <row r="3" spans="1:15" x14ac:dyDescent="0.2">
      <c r="A3" t="s">
        <v>285</v>
      </c>
      <c r="B3" s="234" t="s">
        <v>286</v>
      </c>
      <c r="C3" s="234"/>
      <c r="D3" s="234"/>
      <c r="E3" s="234"/>
      <c r="F3" s="234"/>
      <c r="G3" s="234"/>
      <c r="H3" s="234"/>
      <c r="I3" s="234"/>
      <c r="J3" s="234"/>
      <c r="K3" s="217"/>
      <c r="L3" s="217"/>
      <c r="M3" s="217"/>
      <c r="N3" s="32"/>
      <c r="O3" s="33"/>
    </row>
    <row r="4" spans="1:15" x14ac:dyDescent="0.2">
      <c r="B4" s="234"/>
      <c r="C4" s="234"/>
      <c r="D4" s="234"/>
      <c r="E4" s="234"/>
      <c r="F4" s="234"/>
      <c r="G4" s="234"/>
      <c r="H4" s="234"/>
      <c r="I4" s="234"/>
      <c r="J4" s="234"/>
    </row>
    <row r="5" spans="1:15" ht="15" customHeight="1" x14ac:dyDescent="0.2">
      <c r="A5" s="403" t="s">
        <v>111</v>
      </c>
      <c r="B5" s="403"/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</row>
    <row r="6" spans="1:15" ht="15.75" thickBot="1" x14ac:dyDescent="0.25">
      <c r="A6" s="34"/>
      <c r="B6" s="215"/>
      <c r="C6" s="215"/>
      <c r="D6" s="215"/>
      <c r="E6" s="215"/>
      <c r="F6" s="253"/>
      <c r="G6" s="61"/>
      <c r="H6" s="61"/>
      <c r="I6" s="61"/>
      <c r="J6" s="215"/>
      <c r="K6" s="404" t="s">
        <v>132</v>
      </c>
      <c r="L6" s="404"/>
      <c r="M6" s="404"/>
      <c r="N6" s="404"/>
      <c r="O6" s="404"/>
    </row>
    <row r="7" spans="1:15" ht="13.5" thickBot="1" x14ac:dyDescent="0.25">
      <c r="A7" s="399" t="s">
        <v>43</v>
      </c>
      <c r="B7" s="400"/>
      <c r="C7" s="400"/>
      <c r="D7" s="400"/>
      <c r="E7" s="400"/>
      <c r="F7" s="401"/>
      <c r="G7" s="236"/>
      <c r="H7" s="236"/>
      <c r="I7" s="236"/>
      <c r="J7" s="399" t="s">
        <v>44</v>
      </c>
      <c r="K7" s="400"/>
      <c r="L7" s="400"/>
      <c r="M7" s="400"/>
      <c r="N7" s="400"/>
      <c r="O7" s="401"/>
    </row>
    <row r="8" spans="1:15" ht="13.5" thickBot="1" x14ac:dyDescent="0.25">
      <c r="A8" s="254" t="s">
        <v>0</v>
      </c>
      <c r="B8" s="255"/>
      <c r="C8" s="254" t="s">
        <v>45</v>
      </c>
      <c r="D8" s="256" t="s">
        <v>45</v>
      </c>
      <c r="E8" s="256" t="s">
        <v>246</v>
      </c>
      <c r="F8" s="256" t="s">
        <v>246</v>
      </c>
      <c r="G8" s="224"/>
      <c r="H8" s="35"/>
      <c r="I8" s="35"/>
      <c r="J8" s="252" t="s">
        <v>0</v>
      </c>
      <c r="K8" s="230" t="s">
        <v>45</v>
      </c>
      <c r="L8" s="230" t="s">
        <v>246</v>
      </c>
      <c r="M8" s="224"/>
      <c r="N8" s="252"/>
      <c r="O8" s="24" t="s">
        <v>246</v>
      </c>
    </row>
    <row r="9" spans="1:15" x14ac:dyDescent="0.2">
      <c r="A9" s="240"/>
      <c r="B9" s="241"/>
      <c r="C9" s="240"/>
      <c r="D9" s="242"/>
      <c r="E9" s="242"/>
      <c r="F9" s="229"/>
      <c r="G9" s="225"/>
      <c r="H9" s="36"/>
      <c r="I9" s="36"/>
      <c r="J9" s="247"/>
      <c r="K9" s="242"/>
      <c r="L9" s="242"/>
      <c r="M9" s="225"/>
      <c r="N9" s="247"/>
      <c r="O9" s="7"/>
    </row>
    <row r="10" spans="1:15" x14ac:dyDescent="0.2">
      <c r="A10" s="235" t="s">
        <v>112</v>
      </c>
      <c r="B10" s="237"/>
      <c r="C10" s="214">
        <v>15861</v>
      </c>
      <c r="D10" s="243">
        <v>15861</v>
      </c>
      <c r="E10" s="243">
        <f>SUM(F10-D10)</f>
        <v>754</v>
      </c>
      <c r="F10" s="222">
        <v>16615</v>
      </c>
      <c r="G10" s="226"/>
      <c r="H10" s="37"/>
      <c r="I10" s="37"/>
      <c r="J10" s="39" t="s">
        <v>46</v>
      </c>
      <c r="K10" s="243"/>
      <c r="L10" s="243"/>
      <c r="M10" s="227"/>
      <c r="N10" s="257"/>
      <c r="O10" s="258"/>
    </row>
    <row r="11" spans="1:15" x14ac:dyDescent="0.2">
      <c r="A11" s="235" t="s">
        <v>113</v>
      </c>
      <c r="B11" s="237"/>
      <c r="C11" s="214">
        <f>SUM(C12:C14)</f>
        <v>5028</v>
      </c>
      <c r="D11" s="243">
        <f>SUM(D12:D14)</f>
        <v>5028</v>
      </c>
      <c r="E11" s="243">
        <f t="shared" ref="E11:E29" si="0">SUM(F11-D11)</f>
        <v>46</v>
      </c>
      <c r="F11" s="243">
        <v>5074</v>
      </c>
      <c r="G11" s="225"/>
      <c r="H11" s="36"/>
      <c r="I11" s="37"/>
      <c r="J11" s="39" t="s">
        <v>6</v>
      </c>
      <c r="K11" s="243">
        <v>11429</v>
      </c>
      <c r="L11" s="243">
        <f>SUM(O11-K11)</f>
        <v>1560</v>
      </c>
      <c r="M11" s="225"/>
      <c r="N11" s="257"/>
      <c r="O11" s="21">
        <v>12989</v>
      </c>
    </row>
    <row r="12" spans="1:15" x14ac:dyDescent="0.2">
      <c r="A12" s="238" t="s">
        <v>114</v>
      </c>
      <c r="B12" s="239"/>
      <c r="C12" s="213">
        <v>4700</v>
      </c>
      <c r="D12" s="233">
        <v>4700</v>
      </c>
      <c r="E12" s="233">
        <f t="shared" si="0"/>
        <v>47</v>
      </c>
      <c r="F12" s="233">
        <v>4747</v>
      </c>
      <c r="G12" s="225"/>
      <c r="H12" s="36"/>
      <c r="I12" s="37"/>
      <c r="J12" s="39" t="s">
        <v>202</v>
      </c>
      <c r="K12" s="243">
        <v>2109</v>
      </c>
      <c r="L12" s="243">
        <f t="shared" ref="L12:L38" si="1">SUM(O12-K12)</f>
        <v>235</v>
      </c>
      <c r="M12" s="225"/>
      <c r="N12" s="257"/>
      <c r="O12" s="21">
        <v>2344</v>
      </c>
    </row>
    <row r="13" spans="1:15" x14ac:dyDescent="0.2">
      <c r="A13" s="238" t="s">
        <v>115</v>
      </c>
      <c r="B13" s="239"/>
      <c r="C13" s="213">
        <v>278</v>
      </c>
      <c r="D13" s="233">
        <v>278</v>
      </c>
      <c r="E13" s="233">
        <f t="shared" si="0"/>
        <v>-1</v>
      </c>
      <c r="F13" s="233">
        <v>277</v>
      </c>
      <c r="G13" s="227"/>
      <c r="H13" s="37"/>
      <c r="I13" s="37"/>
      <c r="J13" s="39" t="s">
        <v>22</v>
      </c>
      <c r="K13" s="243">
        <v>8016</v>
      </c>
      <c r="L13" s="243">
        <f t="shared" si="1"/>
        <v>3403</v>
      </c>
      <c r="M13" s="225"/>
      <c r="N13" s="257"/>
      <c r="O13" s="21">
        <v>11419</v>
      </c>
    </row>
    <row r="14" spans="1:15" x14ac:dyDescent="0.2">
      <c r="A14" s="218" t="s">
        <v>162</v>
      </c>
      <c r="B14" s="219"/>
      <c r="C14" s="213">
        <v>50</v>
      </c>
      <c r="D14" s="233">
        <v>50</v>
      </c>
      <c r="E14" s="233">
        <f t="shared" si="0"/>
        <v>0</v>
      </c>
      <c r="F14" s="233">
        <v>50</v>
      </c>
      <c r="G14" s="227"/>
      <c r="H14" s="37"/>
      <c r="I14" s="37"/>
      <c r="J14" s="39" t="s">
        <v>122</v>
      </c>
      <c r="K14" s="243">
        <v>2280</v>
      </c>
      <c r="L14" s="243">
        <f t="shared" si="1"/>
        <v>26</v>
      </c>
      <c r="M14" s="225"/>
      <c r="N14" s="257"/>
      <c r="O14" s="21">
        <v>2306</v>
      </c>
    </row>
    <row r="15" spans="1:15" x14ac:dyDescent="0.2">
      <c r="A15" s="235" t="s">
        <v>163</v>
      </c>
      <c r="B15" s="237"/>
      <c r="C15" s="214">
        <f>SUM(C16:C20)</f>
        <v>7044</v>
      </c>
      <c r="D15" s="243">
        <f>SUM(D16:D20)</f>
        <v>7044</v>
      </c>
      <c r="E15" s="243">
        <f t="shared" si="0"/>
        <v>26</v>
      </c>
      <c r="F15" s="243">
        <v>7070</v>
      </c>
      <c r="G15" s="227"/>
      <c r="H15" s="37"/>
      <c r="I15" s="37"/>
      <c r="J15" s="39" t="s">
        <v>168</v>
      </c>
      <c r="K15" s="243">
        <f>SUM(K16:K18)</f>
        <v>2697</v>
      </c>
      <c r="L15" s="243">
        <f t="shared" si="1"/>
        <v>0</v>
      </c>
      <c r="M15" s="243">
        <f t="shared" ref="M15:N15" si="2">SUM(M16:M18)</f>
        <v>0</v>
      </c>
      <c r="N15" s="243">
        <f t="shared" si="2"/>
        <v>0</v>
      </c>
      <c r="O15" s="243">
        <v>2697</v>
      </c>
    </row>
    <row r="16" spans="1:15" x14ac:dyDescent="0.2">
      <c r="A16" s="238" t="s">
        <v>200</v>
      </c>
      <c r="B16" s="239"/>
      <c r="C16" s="213">
        <v>1074</v>
      </c>
      <c r="D16" s="233">
        <v>1074</v>
      </c>
      <c r="E16" s="233">
        <f t="shared" si="0"/>
        <v>996</v>
      </c>
      <c r="F16" s="233">
        <v>2070</v>
      </c>
      <c r="G16" s="227"/>
      <c r="H16" s="37"/>
      <c r="I16" s="37"/>
      <c r="J16" s="248" t="s">
        <v>169</v>
      </c>
      <c r="K16" s="233">
        <v>1499</v>
      </c>
      <c r="L16" s="233">
        <f t="shared" si="1"/>
        <v>0</v>
      </c>
      <c r="M16" s="225"/>
      <c r="N16" s="257"/>
      <c r="O16" s="1">
        <v>1499</v>
      </c>
    </row>
    <row r="17" spans="1:15" x14ac:dyDescent="0.2">
      <c r="A17" s="216" t="s">
        <v>164</v>
      </c>
      <c r="B17" s="219"/>
      <c r="C17" s="213">
        <v>1748</v>
      </c>
      <c r="D17" s="233">
        <v>1748</v>
      </c>
      <c r="E17" s="233">
        <f t="shared" si="0"/>
        <v>-168</v>
      </c>
      <c r="F17" s="233">
        <v>1580</v>
      </c>
      <c r="G17" s="227"/>
      <c r="H17" s="37"/>
      <c r="I17" s="37"/>
      <c r="J17" s="248" t="s">
        <v>170</v>
      </c>
      <c r="K17" s="233">
        <v>838</v>
      </c>
      <c r="L17" s="233">
        <f t="shared" si="1"/>
        <v>0</v>
      </c>
      <c r="M17" s="227"/>
      <c r="N17" s="257"/>
      <c r="O17" s="1">
        <v>838</v>
      </c>
    </row>
    <row r="18" spans="1:15" x14ac:dyDescent="0.2">
      <c r="A18" s="216" t="s">
        <v>165</v>
      </c>
      <c r="B18" s="219"/>
      <c r="C18" s="213">
        <v>3492</v>
      </c>
      <c r="D18" s="233">
        <v>3492</v>
      </c>
      <c r="E18" s="233">
        <f t="shared" si="0"/>
        <v>-3</v>
      </c>
      <c r="F18" s="233">
        <v>3489</v>
      </c>
      <c r="G18" s="227"/>
      <c r="H18" s="37"/>
      <c r="I18" s="37"/>
      <c r="J18" s="248" t="s">
        <v>224</v>
      </c>
      <c r="K18" s="233">
        <v>360</v>
      </c>
      <c r="L18" s="233">
        <f t="shared" si="1"/>
        <v>0</v>
      </c>
      <c r="M18" s="227"/>
      <c r="N18" s="257"/>
      <c r="O18" s="1">
        <v>360</v>
      </c>
    </row>
    <row r="19" spans="1:15" x14ac:dyDescent="0.2">
      <c r="A19" s="216" t="s">
        <v>287</v>
      </c>
      <c r="B19" s="219"/>
      <c r="C19" s="213"/>
      <c r="D19" s="233">
        <v>0</v>
      </c>
      <c r="E19" s="233">
        <f t="shared" si="0"/>
        <v>26</v>
      </c>
      <c r="F19" s="233">
        <v>26</v>
      </c>
      <c r="G19" s="227"/>
      <c r="H19" s="37"/>
      <c r="I19" s="37"/>
      <c r="J19" s="39" t="s">
        <v>171</v>
      </c>
      <c r="K19" s="243">
        <f>SUM(K20:K21)</f>
        <v>617</v>
      </c>
      <c r="L19" s="243">
        <f t="shared" si="1"/>
        <v>127</v>
      </c>
      <c r="M19" s="243">
        <f t="shared" ref="M19:N19" si="3">SUM(M20:M21)</f>
        <v>0</v>
      </c>
      <c r="N19" s="243">
        <f t="shared" si="3"/>
        <v>0</v>
      </c>
      <c r="O19" s="243">
        <v>744</v>
      </c>
    </row>
    <row r="20" spans="1:15" x14ac:dyDescent="0.2">
      <c r="A20" s="216" t="s">
        <v>221</v>
      </c>
      <c r="B20" s="219"/>
      <c r="C20" s="213">
        <v>730</v>
      </c>
      <c r="D20" s="233">
        <v>730</v>
      </c>
      <c r="E20" s="233">
        <f t="shared" si="0"/>
        <v>-730</v>
      </c>
      <c r="F20" s="233">
        <v>0</v>
      </c>
      <c r="G20" s="227"/>
      <c r="H20" s="37"/>
      <c r="I20" s="37"/>
      <c r="J20" s="248" t="s">
        <v>121</v>
      </c>
      <c r="K20" s="233">
        <v>77</v>
      </c>
      <c r="L20" s="233">
        <f t="shared" si="1"/>
        <v>127</v>
      </c>
      <c r="M20" s="227"/>
      <c r="N20" s="257"/>
      <c r="O20" s="1">
        <v>204</v>
      </c>
    </row>
    <row r="21" spans="1:15" x14ac:dyDescent="0.2">
      <c r="A21" s="235" t="s">
        <v>116</v>
      </c>
      <c r="B21" s="237"/>
      <c r="C21" s="214" t="e">
        <f>SUM(#REF!)</f>
        <v>#REF!</v>
      </c>
      <c r="D21" s="243">
        <v>195</v>
      </c>
      <c r="E21" s="243">
        <f t="shared" si="0"/>
        <v>2353</v>
      </c>
      <c r="F21" s="243">
        <v>2548</v>
      </c>
      <c r="G21" s="227"/>
      <c r="H21" s="37"/>
      <c r="I21" s="37"/>
      <c r="J21" s="248" t="s">
        <v>203</v>
      </c>
      <c r="K21" s="233">
        <v>540</v>
      </c>
      <c r="L21" s="233">
        <f t="shared" si="1"/>
        <v>0</v>
      </c>
      <c r="M21" s="225"/>
      <c r="N21" s="257"/>
      <c r="O21" s="1">
        <v>540</v>
      </c>
    </row>
    <row r="22" spans="1:15" x14ac:dyDescent="0.2">
      <c r="A22" s="235" t="s">
        <v>205</v>
      </c>
      <c r="B22" s="237"/>
      <c r="C22" s="214">
        <f>SUM(C23)</f>
        <v>538</v>
      </c>
      <c r="D22" s="243">
        <f>SUM(D23)</f>
        <v>538</v>
      </c>
      <c r="E22" s="243">
        <f t="shared" si="0"/>
        <v>89</v>
      </c>
      <c r="F22" s="243">
        <v>627</v>
      </c>
      <c r="G22" s="227"/>
      <c r="H22" s="37"/>
      <c r="I22" s="37"/>
      <c r="J22" s="39" t="s">
        <v>172</v>
      </c>
      <c r="K22" s="243">
        <v>8541</v>
      </c>
      <c r="L22" s="243">
        <f t="shared" si="1"/>
        <v>-3422</v>
      </c>
      <c r="M22" s="225"/>
      <c r="N22" s="257"/>
      <c r="O22" s="21">
        <v>5119</v>
      </c>
    </row>
    <row r="23" spans="1:15" x14ac:dyDescent="0.2">
      <c r="A23" s="238" t="s">
        <v>206</v>
      </c>
      <c r="B23" s="239"/>
      <c r="C23" s="213">
        <v>538</v>
      </c>
      <c r="D23" s="233">
        <v>538</v>
      </c>
      <c r="E23" s="233">
        <f t="shared" si="0"/>
        <v>89</v>
      </c>
      <c r="F23" s="233">
        <v>627</v>
      </c>
      <c r="G23" s="228"/>
      <c r="H23" s="39"/>
      <c r="I23" s="37"/>
      <c r="J23" s="39" t="s">
        <v>123</v>
      </c>
      <c r="K23" s="243">
        <f>SUM(K24:K25)</f>
        <v>6701</v>
      </c>
      <c r="L23" s="243">
        <f t="shared" si="1"/>
        <v>346</v>
      </c>
      <c r="M23" s="243">
        <f>SUM(M24:M25)</f>
        <v>0</v>
      </c>
      <c r="N23" s="243">
        <f>SUM(N24:N25)</f>
        <v>0</v>
      </c>
      <c r="O23" s="243">
        <f>SUM(O24:O25)</f>
        <v>7047</v>
      </c>
    </row>
    <row r="24" spans="1:15" x14ac:dyDescent="0.2">
      <c r="A24" s="235" t="s">
        <v>77</v>
      </c>
      <c r="B24" s="237"/>
      <c r="C24" s="214">
        <v>14005</v>
      </c>
      <c r="D24" s="243">
        <f>SUM(D25:D26)</f>
        <v>14005</v>
      </c>
      <c r="E24" s="243">
        <f t="shared" si="0"/>
        <v>-1915</v>
      </c>
      <c r="F24" s="243">
        <v>12090</v>
      </c>
      <c r="G24" s="228"/>
      <c r="H24" s="39"/>
      <c r="I24" s="37"/>
      <c r="J24" s="248" t="s">
        <v>204</v>
      </c>
      <c r="K24" s="233">
        <v>5086</v>
      </c>
      <c r="L24" s="233">
        <f t="shared" si="1"/>
        <v>596</v>
      </c>
      <c r="M24" s="227"/>
      <c r="N24" s="257"/>
      <c r="O24" s="31">
        <v>5682</v>
      </c>
    </row>
    <row r="25" spans="1:15" x14ac:dyDescent="0.2">
      <c r="A25" s="240" t="s">
        <v>166</v>
      </c>
      <c r="B25" s="241"/>
      <c r="C25" s="213">
        <v>7023</v>
      </c>
      <c r="D25" s="233">
        <v>7023</v>
      </c>
      <c r="E25" s="233">
        <f t="shared" si="0"/>
        <v>-1275</v>
      </c>
      <c r="F25" s="233">
        <v>5748</v>
      </c>
      <c r="G25" s="228"/>
      <c r="H25" s="39"/>
      <c r="I25" s="37"/>
      <c r="J25" s="248" t="s">
        <v>223</v>
      </c>
      <c r="K25" s="233">
        <v>1615</v>
      </c>
      <c r="L25" s="233">
        <f t="shared" si="1"/>
        <v>-250</v>
      </c>
      <c r="M25" s="227"/>
      <c r="N25" s="257"/>
      <c r="O25" s="1">
        <v>1365</v>
      </c>
    </row>
    <row r="26" spans="1:15" x14ac:dyDescent="0.2">
      <c r="A26" s="240" t="s">
        <v>167</v>
      </c>
      <c r="B26" s="241"/>
      <c r="C26" s="213">
        <v>6982</v>
      </c>
      <c r="D26" s="233">
        <v>6982</v>
      </c>
      <c r="E26" s="233">
        <f t="shared" si="0"/>
        <v>-640</v>
      </c>
      <c r="F26" s="233">
        <v>6342</v>
      </c>
      <c r="G26" s="228"/>
      <c r="H26" s="39"/>
      <c r="I26" s="37"/>
      <c r="J26" s="249" t="s">
        <v>225</v>
      </c>
      <c r="K26" s="243">
        <f>SUM(K27)</f>
        <v>341</v>
      </c>
      <c r="L26" s="243">
        <f t="shared" si="1"/>
        <v>0</v>
      </c>
      <c r="M26" s="243">
        <f t="shared" ref="M26:O26" si="4">SUM(M27)</f>
        <v>0</v>
      </c>
      <c r="N26" s="243">
        <f t="shared" si="4"/>
        <v>0</v>
      </c>
      <c r="O26" s="243">
        <f t="shared" si="4"/>
        <v>341</v>
      </c>
    </row>
    <row r="27" spans="1:15" x14ac:dyDescent="0.2">
      <c r="A27" s="244" t="s">
        <v>222</v>
      </c>
      <c r="B27" s="245"/>
      <c r="C27" s="214">
        <v>60</v>
      </c>
      <c r="D27" s="243">
        <v>60</v>
      </c>
      <c r="E27" s="243">
        <f t="shared" si="0"/>
        <v>118</v>
      </c>
      <c r="F27" s="243">
        <v>178</v>
      </c>
      <c r="G27" s="225"/>
      <c r="H27" s="36"/>
      <c r="I27" s="37"/>
      <c r="J27" s="248" t="s">
        <v>226</v>
      </c>
      <c r="K27" s="233">
        <v>341</v>
      </c>
      <c r="L27" s="233">
        <f t="shared" si="1"/>
        <v>0</v>
      </c>
      <c r="M27" s="225"/>
      <c r="N27" s="257"/>
      <c r="O27" s="1">
        <v>341</v>
      </c>
    </row>
    <row r="28" spans="1:15" x14ac:dyDescent="0.2">
      <c r="A28" s="235" t="s">
        <v>268</v>
      </c>
      <c r="B28" s="241"/>
      <c r="C28" s="213"/>
      <c r="D28" s="243">
        <v>0</v>
      </c>
      <c r="E28" s="243">
        <f t="shared" si="0"/>
        <v>868</v>
      </c>
      <c r="F28" s="243">
        <v>868</v>
      </c>
      <c r="G28" s="225"/>
      <c r="H28" s="36"/>
      <c r="I28" s="37"/>
      <c r="J28" s="39" t="s">
        <v>269</v>
      </c>
      <c r="K28" s="243">
        <v>0</v>
      </c>
      <c r="L28" s="243">
        <f t="shared" si="1"/>
        <v>634</v>
      </c>
      <c r="M28" s="227"/>
      <c r="N28" s="257"/>
      <c r="O28" s="21">
        <v>634</v>
      </c>
    </row>
    <row r="29" spans="1:15" x14ac:dyDescent="0.2">
      <c r="A29" s="235" t="s">
        <v>288</v>
      </c>
      <c r="B29" s="237"/>
      <c r="C29" s="214"/>
      <c r="D29" s="243">
        <v>0</v>
      </c>
      <c r="E29" s="243">
        <f t="shared" si="0"/>
        <v>570</v>
      </c>
      <c r="F29" s="243">
        <v>570</v>
      </c>
      <c r="G29" s="227"/>
      <c r="H29" s="37"/>
      <c r="I29" s="37"/>
      <c r="J29" s="39"/>
      <c r="K29" s="243"/>
      <c r="L29" s="243"/>
      <c r="M29" s="227"/>
      <c r="N29" s="257"/>
      <c r="O29" s="21"/>
    </row>
    <row r="30" spans="1:15" x14ac:dyDescent="0.2">
      <c r="A30" s="240"/>
      <c r="B30" s="241"/>
      <c r="C30" s="213"/>
      <c r="D30" s="233"/>
      <c r="E30" s="243"/>
      <c r="F30" s="233"/>
      <c r="G30" s="225"/>
      <c r="H30" s="36"/>
      <c r="I30" s="37"/>
      <c r="J30" s="39"/>
      <c r="K30" s="243"/>
      <c r="L30" s="243"/>
      <c r="M30" s="227"/>
      <c r="N30" s="257"/>
      <c r="O30" s="21"/>
    </row>
    <row r="31" spans="1:15" x14ac:dyDescent="0.2">
      <c r="A31" s="240"/>
      <c r="B31" s="241"/>
      <c r="C31" s="213"/>
      <c r="D31" s="233"/>
      <c r="E31" s="243"/>
      <c r="F31" s="233"/>
      <c r="G31" s="225"/>
      <c r="H31" s="36"/>
      <c r="I31" s="37"/>
      <c r="J31" s="39"/>
      <c r="K31" s="233"/>
      <c r="L31" s="243"/>
      <c r="M31" s="227"/>
      <c r="N31" s="257"/>
      <c r="O31" s="1"/>
    </row>
    <row r="32" spans="1:15" x14ac:dyDescent="0.2">
      <c r="A32" s="240"/>
      <c r="B32" s="241"/>
      <c r="C32" s="213"/>
      <c r="D32" s="233"/>
      <c r="E32" s="243"/>
      <c r="F32" s="233"/>
      <c r="G32" s="225"/>
      <c r="H32" s="36"/>
      <c r="I32" s="37"/>
      <c r="J32" s="248"/>
      <c r="K32" s="243"/>
      <c r="L32" s="243"/>
      <c r="M32" s="227"/>
      <c r="N32" s="257"/>
      <c r="O32" s="1"/>
    </row>
    <row r="33" spans="1:15" x14ac:dyDescent="0.2">
      <c r="A33" s="240"/>
      <c r="B33" s="241"/>
      <c r="C33" s="213"/>
      <c r="D33" s="233"/>
      <c r="E33" s="243"/>
      <c r="F33" s="233"/>
      <c r="G33" s="227"/>
      <c r="H33" s="37"/>
      <c r="I33" s="37"/>
      <c r="J33" s="39"/>
      <c r="K33" s="243"/>
      <c r="L33" s="243"/>
      <c r="M33" s="227"/>
      <c r="N33" s="257"/>
      <c r="O33" s="258"/>
    </row>
    <row r="34" spans="1:15" x14ac:dyDescent="0.2">
      <c r="A34" s="240"/>
      <c r="B34" s="241"/>
      <c r="C34" s="213"/>
      <c r="D34" s="233"/>
      <c r="E34" s="243"/>
      <c r="F34" s="233"/>
      <c r="G34" s="228"/>
      <c r="H34" s="39"/>
      <c r="I34" s="37"/>
      <c r="J34" s="39"/>
      <c r="K34" s="243"/>
      <c r="L34" s="243"/>
      <c r="M34" s="227"/>
      <c r="N34" s="257"/>
      <c r="O34" s="1"/>
    </row>
    <row r="35" spans="1:15" x14ac:dyDescent="0.2">
      <c r="A35" s="235"/>
      <c r="B35" s="237"/>
      <c r="C35" s="214"/>
      <c r="D35" s="243"/>
      <c r="E35" s="243"/>
      <c r="F35" s="243"/>
      <c r="G35" s="227"/>
      <c r="H35" s="37"/>
      <c r="I35" s="37"/>
      <c r="J35" s="39"/>
      <c r="K35" s="243"/>
      <c r="L35" s="243"/>
      <c r="M35" s="227"/>
      <c r="N35" s="257"/>
      <c r="O35" s="258"/>
    </row>
    <row r="36" spans="1:15" x14ac:dyDescent="0.2">
      <c r="A36" s="240"/>
      <c r="B36" s="241"/>
      <c r="C36" s="212"/>
      <c r="D36" s="223"/>
      <c r="E36" s="243"/>
      <c r="F36" s="223"/>
      <c r="G36" s="227"/>
      <c r="H36" s="37"/>
      <c r="I36" s="37"/>
      <c r="J36" s="39"/>
      <c r="K36" s="243"/>
      <c r="L36" s="243"/>
      <c r="M36" s="227"/>
      <c r="N36" s="257"/>
      <c r="O36" s="258"/>
    </row>
    <row r="37" spans="1:15" ht="13.5" thickBot="1" x14ac:dyDescent="0.25">
      <c r="A37" s="231"/>
      <c r="B37" s="232"/>
      <c r="C37" s="212"/>
      <c r="D37" s="223"/>
      <c r="E37" s="285"/>
      <c r="F37" s="223"/>
      <c r="G37" s="228"/>
      <c r="H37" s="39"/>
      <c r="I37" s="37"/>
      <c r="J37" s="39"/>
      <c r="K37" s="251"/>
      <c r="L37" s="285"/>
      <c r="M37" s="227"/>
      <c r="N37" s="257"/>
      <c r="O37" s="258"/>
    </row>
    <row r="38" spans="1:15" ht="13.5" thickBot="1" x14ac:dyDescent="0.25">
      <c r="A38" s="40" t="s">
        <v>42</v>
      </c>
      <c r="B38" s="41"/>
      <c r="C38" s="220" t="e">
        <f>SUM(C10,C11,C15,C21,C22,C24,C27)</f>
        <v>#REF!</v>
      </c>
      <c r="D38" s="246">
        <f>SUM(D10,D11,D15,D21,D22,D24,D27,D28,D29)</f>
        <v>42731</v>
      </c>
      <c r="E38" s="246">
        <f>SUM(E10,E11,E15,E21,E22,E24,E27,E28,E29)</f>
        <v>2909</v>
      </c>
      <c r="F38" s="246">
        <f>SUM(F10,F11,F15,F21,F22,F24,F27,F28,F29)</f>
        <v>45640</v>
      </c>
      <c r="G38" s="225"/>
      <c r="H38" s="36"/>
      <c r="I38" s="37"/>
      <c r="J38" s="250" t="s">
        <v>42</v>
      </c>
      <c r="K38" s="246">
        <f>SUM(K11,K12,K13,K14,K15,K19,K22,K23,K26,K28)</f>
        <v>42731</v>
      </c>
      <c r="L38" s="246">
        <f t="shared" si="1"/>
        <v>2909</v>
      </c>
      <c r="M38" s="246">
        <f>SUM(M11,M12,M13,M14,M15,M19,M22,M23,M26,M28)</f>
        <v>0</v>
      </c>
      <c r="N38" s="246">
        <f>SUM(N11,N12,N13,N14,N15,N19,N22,N23,N26,N28)</f>
        <v>0</v>
      </c>
      <c r="O38" s="246">
        <f>SUM(O11,O12,O13,O14,O15,O19,O22,O23,O26,O28)</f>
        <v>45640</v>
      </c>
    </row>
    <row r="39" spans="1:15" ht="18" customHeight="1" thickBot="1" x14ac:dyDescent="0.25">
      <c r="A39" s="46"/>
      <c r="B39" s="46"/>
      <c r="C39" s="46"/>
      <c r="D39" s="46"/>
      <c r="E39" s="46"/>
      <c r="F39" s="82"/>
      <c r="G39" s="36"/>
      <c r="H39" s="36"/>
      <c r="I39" s="37"/>
      <c r="J39" s="47"/>
      <c r="K39" s="46"/>
      <c r="L39" s="46"/>
      <c r="M39" s="36"/>
      <c r="N39" s="38"/>
    </row>
    <row r="40" spans="1:15" ht="13.5" thickBot="1" x14ac:dyDescent="0.25">
      <c r="G40" s="41"/>
      <c r="H40" s="42"/>
      <c r="I40" s="43"/>
      <c r="M40" s="44"/>
      <c r="N40" s="45"/>
      <c r="O40" s="4"/>
    </row>
    <row r="41" spans="1:15" x14ac:dyDescent="0.2">
      <c r="G41" s="46"/>
      <c r="H41" s="46"/>
      <c r="I41" s="46"/>
      <c r="M41" s="46"/>
      <c r="N41" s="46"/>
      <c r="O41" s="3"/>
    </row>
  </sheetData>
  <mergeCells count="5">
    <mergeCell ref="A7:F7"/>
    <mergeCell ref="J7:O7"/>
    <mergeCell ref="A2:O2"/>
    <mergeCell ref="A5:O5"/>
    <mergeCell ref="K6:O6"/>
  </mergeCells>
  <phoneticPr fontId="1" type="noConversion"/>
  <pageMargins left="0.75" right="0.75" top="1" bottom="1" header="0.5" footer="0.5"/>
  <pageSetup paperSize="9"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F27"/>
  <sheetViews>
    <sheetView workbookViewId="0">
      <selection activeCell="G25" sqref="G25"/>
    </sheetView>
  </sheetViews>
  <sheetFormatPr defaultRowHeight="12.75" x14ac:dyDescent="0.2"/>
  <cols>
    <col min="1" max="1" width="30.42578125" customWidth="1"/>
    <col min="2" max="2" width="7.85546875" customWidth="1"/>
    <col min="3" max="3" width="6.7109375" customWidth="1"/>
    <col min="4" max="4" width="8.42578125" customWidth="1"/>
  </cols>
  <sheetData>
    <row r="2" spans="1:6" x14ac:dyDescent="0.2">
      <c r="A2" s="402" t="s">
        <v>76</v>
      </c>
      <c r="B2" s="402"/>
      <c r="C2" s="402"/>
      <c r="D2" s="402"/>
      <c r="E2" s="402"/>
      <c r="F2" s="402"/>
    </row>
    <row r="3" spans="1:6" x14ac:dyDescent="0.2">
      <c r="A3" s="416"/>
      <c r="B3" s="416"/>
      <c r="C3" s="416"/>
      <c r="D3" s="416"/>
      <c r="E3" s="416"/>
      <c r="F3" s="416"/>
    </row>
    <row r="4" spans="1:6" x14ac:dyDescent="0.2">
      <c r="A4" s="416" t="s">
        <v>146</v>
      </c>
      <c r="B4" s="416"/>
      <c r="C4" s="416"/>
      <c r="D4" s="416"/>
      <c r="E4" s="416"/>
      <c r="F4" s="416"/>
    </row>
    <row r="5" spans="1:6" x14ac:dyDescent="0.2">
      <c r="A5" s="402" t="s">
        <v>262</v>
      </c>
      <c r="B5" s="402"/>
      <c r="C5" s="402"/>
      <c r="D5" s="402"/>
      <c r="E5" s="402"/>
      <c r="F5" s="402"/>
    </row>
    <row r="8" spans="1:6" ht="13.5" thickBot="1" x14ac:dyDescent="0.25">
      <c r="C8" s="408" t="s">
        <v>132</v>
      </c>
      <c r="D8" s="408"/>
    </row>
    <row r="9" spans="1:6" x14ac:dyDescent="0.2">
      <c r="A9" s="207" t="s">
        <v>0</v>
      </c>
      <c r="B9" s="207" t="s">
        <v>45</v>
      </c>
      <c r="C9" s="207" t="s">
        <v>246</v>
      </c>
      <c r="D9" s="207" t="s">
        <v>246</v>
      </c>
    </row>
    <row r="10" spans="1:6" x14ac:dyDescent="0.2">
      <c r="A10" s="208"/>
      <c r="B10" s="160"/>
      <c r="C10" s="208"/>
      <c r="D10" s="160"/>
    </row>
    <row r="11" spans="1:6" x14ac:dyDescent="0.2">
      <c r="A11" s="208" t="s">
        <v>104</v>
      </c>
      <c r="B11" s="159">
        <f>SUM(B12:B22)</f>
        <v>1615</v>
      </c>
      <c r="C11" s="159">
        <f>SUM(D11-B11)</f>
        <v>-250</v>
      </c>
      <c r="D11" s="159">
        <f>SUM(D12:D22)</f>
        <v>1365</v>
      </c>
    </row>
    <row r="12" spans="1:6" x14ac:dyDescent="0.2">
      <c r="A12" s="139" t="s">
        <v>300</v>
      </c>
      <c r="B12" s="160">
        <v>270</v>
      </c>
      <c r="C12" s="160">
        <f t="shared" ref="C12:C27" si="0">SUM(D12-B12)</f>
        <v>427</v>
      </c>
      <c r="D12" s="160">
        <v>697</v>
      </c>
    </row>
    <row r="13" spans="1:6" x14ac:dyDescent="0.2">
      <c r="A13" s="139" t="s">
        <v>234</v>
      </c>
      <c r="B13" s="160">
        <v>1345</v>
      </c>
      <c r="C13" s="160">
        <f t="shared" si="0"/>
        <v>-1345</v>
      </c>
      <c r="D13" s="160">
        <v>0</v>
      </c>
    </row>
    <row r="14" spans="1:6" x14ac:dyDescent="0.2">
      <c r="A14" s="139" t="s">
        <v>301</v>
      </c>
      <c r="B14" s="160">
        <v>0</v>
      </c>
      <c r="C14" s="160">
        <f t="shared" si="0"/>
        <v>167</v>
      </c>
      <c r="D14" s="160">
        <v>167</v>
      </c>
    </row>
    <row r="15" spans="1:6" x14ac:dyDescent="0.2">
      <c r="A15" s="139" t="s">
        <v>302</v>
      </c>
      <c r="B15" s="160">
        <v>0</v>
      </c>
      <c r="C15" s="160">
        <f t="shared" si="0"/>
        <v>73</v>
      </c>
      <c r="D15" s="160">
        <v>73</v>
      </c>
    </row>
    <row r="16" spans="1:6" x14ac:dyDescent="0.2">
      <c r="A16" s="139" t="s">
        <v>303</v>
      </c>
      <c r="B16" s="160">
        <v>0</v>
      </c>
      <c r="C16" s="160">
        <f t="shared" si="0"/>
        <v>203</v>
      </c>
      <c r="D16" s="160">
        <v>203</v>
      </c>
    </row>
    <row r="17" spans="1:6" s="22" customFormat="1" x14ac:dyDescent="0.2">
      <c r="A17" s="139" t="s">
        <v>304</v>
      </c>
      <c r="B17" s="160">
        <v>0</v>
      </c>
      <c r="C17" s="160">
        <f t="shared" si="0"/>
        <v>26</v>
      </c>
      <c r="D17" s="160">
        <v>26</v>
      </c>
    </row>
    <row r="18" spans="1:6" s="22" customFormat="1" x14ac:dyDescent="0.2">
      <c r="A18" s="139" t="s">
        <v>305</v>
      </c>
      <c r="B18" s="160">
        <v>0</v>
      </c>
      <c r="C18" s="160">
        <f t="shared" si="0"/>
        <v>26</v>
      </c>
      <c r="D18" s="160">
        <v>26</v>
      </c>
    </row>
    <row r="19" spans="1:6" s="22" customFormat="1" x14ac:dyDescent="0.2">
      <c r="A19" s="139" t="s">
        <v>306</v>
      </c>
      <c r="B19" s="160">
        <v>0</v>
      </c>
      <c r="C19" s="160">
        <f t="shared" si="0"/>
        <v>138</v>
      </c>
      <c r="D19" s="160">
        <v>138</v>
      </c>
    </row>
    <row r="20" spans="1:6" s="22" customFormat="1" x14ac:dyDescent="0.2">
      <c r="A20" s="139" t="s">
        <v>307</v>
      </c>
      <c r="B20" s="160">
        <v>0</v>
      </c>
      <c r="C20" s="160">
        <f t="shared" si="0"/>
        <v>35</v>
      </c>
      <c r="D20" s="160">
        <v>35</v>
      </c>
    </row>
    <row r="21" spans="1:6" x14ac:dyDescent="0.2">
      <c r="A21" s="210"/>
      <c r="B21" s="209"/>
      <c r="C21" s="160">
        <f t="shared" si="0"/>
        <v>0</v>
      </c>
      <c r="D21" s="209"/>
      <c r="E21" s="2"/>
      <c r="F21" s="2"/>
    </row>
    <row r="22" spans="1:6" x14ac:dyDescent="0.2">
      <c r="A22" s="139"/>
      <c r="B22" s="160"/>
      <c r="C22" s="160">
        <f t="shared" si="0"/>
        <v>0</v>
      </c>
      <c r="D22" s="160"/>
    </row>
    <row r="23" spans="1:6" x14ac:dyDescent="0.2">
      <c r="A23" s="208" t="s">
        <v>105</v>
      </c>
      <c r="B23" s="159">
        <f>SUM(B24:B25)</f>
        <v>5086</v>
      </c>
      <c r="C23" s="159">
        <f t="shared" si="0"/>
        <v>596</v>
      </c>
      <c r="D23" s="159">
        <f>SUM(D24:D25)</f>
        <v>5682</v>
      </c>
    </row>
    <row r="24" spans="1:6" x14ac:dyDescent="0.2">
      <c r="A24" s="139" t="s">
        <v>210</v>
      </c>
      <c r="B24" s="160">
        <v>4356</v>
      </c>
      <c r="C24" s="160">
        <f t="shared" si="0"/>
        <v>1326</v>
      </c>
      <c r="D24" s="160">
        <v>5682</v>
      </c>
    </row>
    <row r="25" spans="1:6" x14ac:dyDescent="0.2">
      <c r="A25" s="210" t="s">
        <v>235</v>
      </c>
      <c r="B25" s="211">
        <v>730</v>
      </c>
      <c r="C25" s="160">
        <f t="shared" si="0"/>
        <v>-730</v>
      </c>
      <c r="D25" s="211">
        <v>0</v>
      </c>
      <c r="E25" s="2"/>
      <c r="F25" s="2"/>
    </row>
    <row r="26" spans="1:6" ht="13.5" thickBot="1" x14ac:dyDescent="0.25">
      <c r="A26" s="221"/>
      <c r="B26" s="161"/>
      <c r="C26" s="161">
        <f t="shared" si="0"/>
        <v>0</v>
      </c>
      <c r="D26" s="161"/>
    </row>
    <row r="27" spans="1:6" ht="13.5" thickBot="1" x14ac:dyDescent="0.25">
      <c r="A27" s="272" t="s">
        <v>42</v>
      </c>
      <c r="B27" s="273">
        <f>SUM(B11,B23)</f>
        <v>6701</v>
      </c>
      <c r="C27" s="163">
        <f t="shared" si="0"/>
        <v>346</v>
      </c>
      <c r="D27" s="273">
        <f>SUM(D11,D23)</f>
        <v>7047</v>
      </c>
      <c r="E27" s="2"/>
      <c r="F27" s="2"/>
    </row>
  </sheetData>
  <mergeCells count="5">
    <mergeCell ref="A3:F3"/>
    <mergeCell ref="A4:F4"/>
    <mergeCell ref="A5:F5"/>
    <mergeCell ref="A2:F2"/>
    <mergeCell ref="C8:D8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4"/>
  <sheetViews>
    <sheetView workbookViewId="0">
      <selection activeCell="I40" sqref="I40"/>
    </sheetView>
  </sheetViews>
  <sheetFormatPr defaultRowHeight="12.75" x14ac:dyDescent="0.2"/>
  <sheetData>
    <row r="1" spans="1:9" x14ac:dyDescent="0.2">
      <c r="D1" s="22" t="s">
        <v>103</v>
      </c>
    </row>
    <row r="2" spans="1:9" x14ac:dyDescent="0.2">
      <c r="B2" s="22" t="s">
        <v>263</v>
      </c>
    </row>
    <row r="3" spans="1:9" x14ac:dyDescent="0.2">
      <c r="C3" s="22"/>
      <c r="D3" s="22" t="s">
        <v>147</v>
      </c>
      <c r="E3" s="22"/>
      <c r="F3" s="22"/>
    </row>
    <row r="4" spans="1:9" ht="13.5" thickBot="1" x14ac:dyDescent="0.25">
      <c r="C4" s="22"/>
      <c r="D4" s="22"/>
      <c r="E4" s="22"/>
      <c r="F4" s="22"/>
      <c r="G4" s="408" t="s">
        <v>132</v>
      </c>
      <c r="H4" s="408"/>
    </row>
    <row r="5" spans="1:9" x14ac:dyDescent="0.2">
      <c r="A5" s="88"/>
      <c r="B5" s="29"/>
      <c r="C5" s="89"/>
      <c r="D5" s="89"/>
      <c r="E5" s="89"/>
      <c r="F5" s="94"/>
      <c r="G5" s="98"/>
      <c r="H5" s="99"/>
    </row>
    <row r="6" spans="1:9" ht="13.5" thickBot="1" x14ac:dyDescent="0.25">
      <c r="A6" s="91" t="s">
        <v>59</v>
      </c>
      <c r="B6" s="93"/>
      <c r="C6" s="93"/>
      <c r="D6" s="93"/>
      <c r="E6" s="93"/>
      <c r="F6" s="95" t="s">
        <v>161</v>
      </c>
      <c r="G6" s="95" t="s">
        <v>211</v>
      </c>
      <c r="H6" s="100" t="s">
        <v>236</v>
      </c>
      <c r="I6" s="86"/>
    </row>
    <row r="7" spans="1:9" x14ac:dyDescent="0.2">
      <c r="A7" s="20"/>
      <c r="B7" s="3"/>
      <c r="C7" s="3"/>
      <c r="D7" s="3"/>
      <c r="E7" s="3"/>
      <c r="F7" s="96"/>
      <c r="G7" s="96"/>
      <c r="H7" s="101"/>
      <c r="I7" s="87"/>
    </row>
    <row r="8" spans="1:9" x14ac:dyDescent="0.2">
      <c r="A8" s="90" t="s">
        <v>112</v>
      </c>
      <c r="B8" s="3"/>
      <c r="C8" s="3"/>
      <c r="D8" s="3"/>
      <c r="E8" s="3"/>
      <c r="F8" s="97">
        <v>16615</v>
      </c>
      <c r="G8" s="97">
        <v>14902</v>
      </c>
      <c r="H8" s="102">
        <v>14902</v>
      </c>
      <c r="I8" s="86"/>
    </row>
    <row r="9" spans="1:9" x14ac:dyDescent="0.2">
      <c r="A9" s="90" t="s">
        <v>148</v>
      </c>
      <c r="B9" s="3"/>
      <c r="C9" s="3"/>
      <c r="D9" s="3"/>
      <c r="E9" s="3"/>
      <c r="F9" s="97">
        <v>5074</v>
      </c>
      <c r="G9" s="97">
        <v>5280</v>
      </c>
      <c r="H9" s="102">
        <v>5280</v>
      </c>
      <c r="I9" s="86"/>
    </row>
    <row r="10" spans="1:9" x14ac:dyDescent="0.2">
      <c r="A10" s="90" t="s">
        <v>149</v>
      </c>
      <c r="B10" s="3"/>
      <c r="C10" s="3"/>
      <c r="D10" s="3"/>
      <c r="E10" s="3"/>
      <c r="F10" s="97">
        <v>2548</v>
      </c>
      <c r="G10" s="97">
        <v>264</v>
      </c>
      <c r="H10" s="102">
        <v>264</v>
      </c>
      <c r="I10" s="86"/>
    </row>
    <row r="11" spans="1:9" x14ac:dyDescent="0.2">
      <c r="A11" s="90" t="s">
        <v>150</v>
      </c>
      <c r="B11" s="3"/>
      <c r="C11" s="3"/>
      <c r="D11" s="3"/>
      <c r="E11" s="3"/>
      <c r="F11" s="97">
        <v>7070</v>
      </c>
      <c r="G11" s="97">
        <v>6800</v>
      </c>
      <c r="H11" s="102">
        <v>6500</v>
      </c>
      <c r="I11" s="86"/>
    </row>
    <row r="12" spans="1:9" x14ac:dyDescent="0.2">
      <c r="A12" s="90" t="s">
        <v>212</v>
      </c>
      <c r="B12" s="3"/>
      <c r="C12" s="3"/>
      <c r="D12" s="3"/>
      <c r="E12" s="3"/>
      <c r="F12" s="97">
        <v>627</v>
      </c>
      <c r="G12" s="97">
        <v>470</v>
      </c>
      <c r="H12" s="102">
        <v>480</v>
      </c>
      <c r="I12" s="86"/>
    </row>
    <row r="13" spans="1:9" x14ac:dyDescent="0.2">
      <c r="A13" s="90" t="s">
        <v>288</v>
      </c>
      <c r="B13" s="3"/>
      <c r="C13" s="3"/>
      <c r="D13" s="3"/>
      <c r="E13" s="3"/>
      <c r="F13" s="97">
        <v>570</v>
      </c>
      <c r="G13" s="97">
        <v>570</v>
      </c>
      <c r="H13" s="102">
        <v>570</v>
      </c>
      <c r="I13" s="86"/>
    </row>
    <row r="14" spans="1:9" x14ac:dyDescent="0.2">
      <c r="A14" s="90" t="s">
        <v>77</v>
      </c>
      <c r="B14" s="3"/>
      <c r="C14" s="3"/>
      <c r="D14" s="3"/>
      <c r="E14" s="3"/>
      <c r="F14" s="97">
        <v>5748</v>
      </c>
      <c r="G14" s="97">
        <v>3000</v>
      </c>
      <c r="H14" s="102">
        <v>3592</v>
      </c>
      <c r="I14" s="86"/>
    </row>
    <row r="15" spans="1:9" ht="13.5" thickBot="1" x14ac:dyDescent="0.25">
      <c r="A15" s="91" t="s">
        <v>151</v>
      </c>
      <c r="B15" s="92"/>
      <c r="C15" s="92"/>
      <c r="D15" s="92"/>
      <c r="E15" s="92"/>
      <c r="F15" s="95">
        <f>SUM(F8:F14)</f>
        <v>38252</v>
      </c>
      <c r="G15" s="95">
        <f>SUM(G8:G14)</f>
        <v>31286</v>
      </c>
      <c r="H15" s="100">
        <f>SUM(H8:H14)</f>
        <v>31588</v>
      </c>
      <c r="I15" s="86"/>
    </row>
    <row r="16" spans="1:9" x14ac:dyDescent="0.2">
      <c r="A16" s="20"/>
      <c r="B16" s="3"/>
      <c r="C16" s="3"/>
      <c r="D16" s="3"/>
      <c r="E16" s="3"/>
      <c r="F16" s="96"/>
      <c r="G16" s="97"/>
      <c r="H16" s="102"/>
      <c r="I16" s="86"/>
    </row>
    <row r="17" spans="1:9" x14ac:dyDescent="0.2">
      <c r="A17" s="90" t="s">
        <v>6</v>
      </c>
      <c r="B17" s="19"/>
      <c r="C17" s="19"/>
      <c r="D17" s="19"/>
      <c r="E17" s="19"/>
      <c r="F17" s="97">
        <v>12989</v>
      </c>
      <c r="G17" s="97">
        <v>13100</v>
      </c>
      <c r="H17" s="102">
        <v>13800</v>
      </c>
      <c r="I17" s="86"/>
    </row>
    <row r="18" spans="1:9" x14ac:dyDescent="0.2">
      <c r="A18" s="90" t="s">
        <v>152</v>
      </c>
      <c r="B18" s="19"/>
      <c r="C18" s="19"/>
      <c r="D18" s="19"/>
      <c r="E18" s="19"/>
      <c r="F18" s="97">
        <v>2344</v>
      </c>
      <c r="G18" s="97">
        <v>2300</v>
      </c>
      <c r="H18" s="102">
        <v>2500</v>
      </c>
      <c r="I18" s="86"/>
    </row>
    <row r="19" spans="1:9" x14ac:dyDescent="0.2">
      <c r="A19" s="90" t="s">
        <v>22</v>
      </c>
      <c r="B19" s="19"/>
      <c r="C19" s="19"/>
      <c r="D19" s="19"/>
      <c r="E19" s="19"/>
      <c r="F19" s="97">
        <v>11419</v>
      </c>
      <c r="G19" s="97">
        <v>7700</v>
      </c>
      <c r="H19" s="102">
        <v>7500</v>
      </c>
      <c r="I19" s="86"/>
    </row>
    <row r="20" spans="1:9" x14ac:dyDescent="0.2">
      <c r="A20" s="90" t="s">
        <v>118</v>
      </c>
      <c r="B20" s="19"/>
      <c r="C20" s="19"/>
      <c r="D20" s="19"/>
      <c r="E20" s="19"/>
      <c r="F20" s="97">
        <v>5119</v>
      </c>
      <c r="G20" s="97">
        <v>2498</v>
      </c>
      <c r="H20" s="102">
        <v>2100</v>
      </c>
      <c r="I20" s="86"/>
    </row>
    <row r="21" spans="1:9" x14ac:dyDescent="0.2">
      <c r="A21" s="90" t="s">
        <v>153</v>
      </c>
      <c r="B21" s="19"/>
      <c r="C21" s="19"/>
      <c r="D21" s="19"/>
      <c r="E21" s="19"/>
      <c r="F21" s="97">
        <v>2697</v>
      </c>
      <c r="G21" s="97">
        <v>2100</v>
      </c>
      <c r="H21" s="102">
        <v>2100</v>
      </c>
      <c r="I21" s="86"/>
    </row>
    <row r="22" spans="1:9" x14ac:dyDescent="0.2">
      <c r="A22" s="90" t="s">
        <v>154</v>
      </c>
      <c r="B22" s="19"/>
      <c r="C22" s="19"/>
      <c r="D22" s="19"/>
      <c r="E22" s="19"/>
      <c r="F22" s="97">
        <v>744</v>
      </c>
      <c r="G22" s="97">
        <v>554</v>
      </c>
      <c r="H22" s="102">
        <v>554</v>
      </c>
      <c r="I22" s="86"/>
    </row>
    <row r="23" spans="1:9" x14ac:dyDescent="0.2">
      <c r="A23" s="90" t="s">
        <v>122</v>
      </c>
      <c r="B23" s="19"/>
      <c r="C23" s="19"/>
      <c r="D23" s="19"/>
      <c r="E23" s="19"/>
      <c r="F23" s="97">
        <v>2306</v>
      </c>
      <c r="G23" s="97">
        <v>2400</v>
      </c>
      <c r="H23" s="102">
        <v>2400</v>
      </c>
      <c r="I23" s="86"/>
    </row>
    <row r="24" spans="1:9" x14ac:dyDescent="0.2">
      <c r="A24" s="90" t="s">
        <v>271</v>
      </c>
      <c r="B24" s="19"/>
      <c r="C24" s="19"/>
      <c r="D24" s="19"/>
      <c r="E24" s="19"/>
      <c r="F24" s="97">
        <v>634</v>
      </c>
      <c r="G24" s="97">
        <v>634</v>
      </c>
      <c r="H24" s="102">
        <v>634</v>
      </c>
      <c r="I24" s="86"/>
    </row>
    <row r="25" spans="1:9" ht="13.5" thickBot="1" x14ac:dyDescent="0.25">
      <c r="A25" s="91" t="s">
        <v>155</v>
      </c>
      <c r="B25" s="93"/>
      <c r="C25" s="93"/>
      <c r="D25" s="93"/>
      <c r="E25" s="93"/>
      <c r="F25" s="95">
        <f>SUM(F17:F24)</f>
        <v>38252</v>
      </c>
      <c r="G25" s="95">
        <f>SUM(G17:G24)</f>
        <v>31286</v>
      </c>
      <c r="H25" s="100">
        <f>SUM(H17:H24)</f>
        <v>31588</v>
      </c>
      <c r="I25" s="86"/>
    </row>
    <row r="26" spans="1:9" x14ac:dyDescent="0.2">
      <c r="A26" s="90"/>
      <c r="B26" s="19"/>
      <c r="C26" s="19"/>
      <c r="D26" s="19"/>
      <c r="E26" s="19"/>
      <c r="F26" s="97"/>
      <c r="G26" s="97"/>
      <c r="H26" s="102"/>
      <c r="I26" s="86"/>
    </row>
    <row r="27" spans="1:9" x14ac:dyDescent="0.2">
      <c r="A27" s="90" t="s">
        <v>156</v>
      </c>
      <c r="B27" s="19"/>
      <c r="C27" s="19"/>
      <c r="D27" s="19"/>
      <c r="E27" s="19"/>
      <c r="F27" s="97">
        <v>6342</v>
      </c>
      <c r="G27" s="97">
        <v>0</v>
      </c>
      <c r="H27" s="102">
        <v>0</v>
      </c>
      <c r="I27" s="86"/>
    </row>
    <row r="28" spans="1:9" x14ac:dyDescent="0.2">
      <c r="A28" s="90" t="s">
        <v>272</v>
      </c>
      <c r="B28" s="19"/>
      <c r="C28" s="19"/>
      <c r="D28" s="19"/>
      <c r="E28" s="19"/>
      <c r="F28" s="97">
        <v>868</v>
      </c>
      <c r="G28" s="97"/>
      <c r="H28" s="102"/>
      <c r="I28" s="86"/>
    </row>
    <row r="29" spans="1:9" ht="13.5" thickBot="1" x14ac:dyDescent="0.25">
      <c r="A29" s="91" t="s">
        <v>237</v>
      </c>
      <c r="B29" s="93"/>
      <c r="C29" s="93"/>
      <c r="D29" s="93"/>
      <c r="E29" s="93"/>
      <c r="F29" s="95">
        <v>178</v>
      </c>
      <c r="G29" s="95">
        <v>0</v>
      </c>
      <c r="H29" s="100">
        <v>0</v>
      </c>
      <c r="I29" s="86"/>
    </row>
    <row r="30" spans="1:9" x14ac:dyDescent="0.2">
      <c r="A30" s="90" t="s">
        <v>21</v>
      </c>
      <c r="B30" s="19"/>
      <c r="C30" s="19"/>
      <c r="D30" s="19"/>
      <c r="E30" s="19"/>
      <c r="F30" s="97">
        <f>SUM(F27:F29)</f>
        <v>7388</v>
      </c>
      <c r="G30" s="97">
        <v>0</v>
      </c>
      <c r="H30" s="102">
        <v>0</v>
      </c>
      <c r="I30" s="86"/>
    </row>
    <row r="31" spans="1:9" x14ac:dyDescent="0.2">
      <c r="A31" s="90" t="s">
        <v>157</v>
      </c>
      <c r="B31" s="19"/>
      <c r="C31" s="19"/>
      <c r="D31" s="19"/>
      <c r="E31" s="19"/>
      <c r="F31" s="97">
        <v>5682</v>
      </c>
      <c r="G31" s="97">
        <v>0</v>
      </c>
      <c r="H31" s="102">
        <v>0</v>
      </c>
      <c r="I31" s="86"/>
    </row>
    <row r="32" spans="1:9" x14ac:dyDescent="0.2">
      <c r="A32" s="90" t="s">
        <v>238</v>
      </c>
      <c r="B32" s="19"/>
      <c r="C32" s="19"/>
      <c r="D32" s="19"/>
      <c r="E32" s="19"/>
      <c r="F32" s="97">
        <v>1365</v>
      </c>
      <c r="G32" s="97"/>
      <c r="H32" s="102"/>
      <c r="I32" s="86"/>
    </row>
    <row r="33" spans="1:9" x14ac:dyDescent="0.2">
      <c r="A33" s="90" t="s">
        <v>239</v>
      </c>
      <c r="B33" s="19"/>
      <c r="C33" s="19"/>
      <c r="D33" s="19"/>
      <c r="E33" s="19"/>
      <c r="F33" s="97">
        <v>341</v>
      </c>
      <c r="G33" s="97"/>
      <c r="H33" s="102"/>
      <c r="I33" s="86"/>
    </row>
    <row r="34" spans="1:9" ht="13.5" thickBot="1" x14ac:dyDescent="0.25">
      <c r="A34" s="91" t="s">
        <v>158</v>
      </c>
      <c r="B34" s="92"/>
      <c r="C34" s="92"/>
      <c r="D34" s="92"/>
      <c r="E34" s="92"/>
      <c r="F34" s="95">
        <f>SUM(F31:F33)</f>
        <v>7388</v>
      </c>
      <c r="G34" s="95">
        <v>0</v>
      </c>
      <c r="H34" s="100">
        <v>0</v>
      </c>
      <c r="I34" s="86"/>
    </row>
    <row r="35" spans="1:9" x14ac:dyDescent="0.2">
      <c r="A35" s="20"/>
      <c r="B35" s="3"/>
      <c r="C35" s="3"/>
      <c r="D35" s="3"/>
      <c r="E35" s="3"/>
      <c r="F35" s="96"/>
      <c r="G35" s="97"/>
      <c r="H35" s="102"/>
      <c r="I35" s="86"/>
    </row>
    <row r="36" spans="1:9" x14ac:dyDescent="0.2">
      <c r="A36" s="90" t="s">
        <v>159</v>
      </c>
      <c r="B36" s="3"/>
      <c r="C36" s="3"/>
      <c r="D36" s="3"/>
      <c r="E36" s="3"/>
      <c r="F36" s="97">
        <f>SUM(F15,F30)</f>
        <v>45640</v>
      </c>
      <c r="G36" s="97">
        <f t="shared" ref="G36:H36" si="0">SUM(G15,G30)</f>
        <v>31286</v>
      </c>
      <c r="H36" s="102">
        <f t="shared" si="0"/>
        <v>31588</v>
      </c>
      <c r="I36" s="86"/>
    </row>
    <row r="37" spans="1:9" ht="13.5" thickBot="1" x14ac:dyDescent="0.25">
      <c r="A37" s="91" t="s">
        <v>160</v>
      </c>
      <c r="B37" s="92"/>
      <c r="C37" s="92"/>
      <c r="D37" s="92"/>
      <c r="E37" s="92"/>
      <c r="F37" s="95">
        <f>SUM(F25,F34)</f>
        <v>45640</v>
      </c>
      <c r="G37" s="95">
        <f t="shared" ref="G37:H37" si="1">SUM(G25,G34)</f>
        <v>31286</v>
      </c>
      <c r="H37" s="100">
        <f t="shared" si="1"/>
        <v>31588</v>
      </c>
      <c r="I37" s="86"/>
    </row>
    <row r="38" spans="1:9" x14ac:dyDescent="0.2">
      <c r="F38" s="87"/>
      <c r="G38" s="86"/>
      <c r="H38" s="86"/>
      <c r="I38" s="86"/>
    </row>
    <row r="39" spans="1:9" x14ac:dyDescent="0.2">
      <c r="F39" s="87"/>
      <c r="G39" s="87"/>
      <c r="H39" s="87"/>
      <c r="I39" s="87"/>
    </row>
    <row r="40" spans="1:9" x14ac:dyDescent="0.2">
      <c r="F40" s="87"/>
      <c r="G40" s="87"/>
      <c r="H40" s="87"/>
      <c r="I40" s="87"/>
    </row>
    <row r="41" spans="1:9" x14ac:dyDescent="0.2">
      <c r="F41" s="87"/>
      <c r="G41" s="87"/>
      <c r="H41" s="87"/>
      <c r="I41" s="87"/>
    </row>
    <row r="42" spans="1:9" x14ac:dyDescent="0.2">
      <c r="F42" s="87"/>
      <c r="G42" s="87"/>
      <c r="H42" s="87"/>
      <c r="I42" s="87"/>
    </row>
    <row r="43" spans="1:9" x14ac:dyDescent="0.2">
      <c r="F43" s="87"/>
      <c r="G43" s="87"/>
      <c r="H43" s="87"/>
      <c r="I43" s="87"/>
    </row>
    <row r="44" spans="1:9" x14ac:dyDescent="0.2">
      <c r="F44" s="87"/>
      <c r="G44" s="87"/>
      <c r="H44" s="87"/>
      <c r="I44" s="87"/>
    </row>
  </sheetData>
  <mergeCells count="1">
    <mergeCell ref="G4:H4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00032-111C-438D-BC93-9FB88A22C427}">
  <dimension ref="A2:F21"/>
  <sheetViews>
    <sheetView workbookViewId="0">
      <selection activeCell="D32" sqref="D32"/>
    </sheetView>
  </sheetViews>
  <sheetFormatPr defaultRowHeight="12.75" x14ac:dyDescent="0.2"/>
  <cols>
    <col min="2" max="2" width="28.140625" customWidth="1"/>
    <col min="3" max="3" width="12.5703125" customWidth="1"/>
    <col min="4" max="4" width="12" customWidth="1"/>
    <col min="5" max="5" width="12.42578125" customWidth="1"/>
  </cols>
  <sheetData>
    <row r="2" spans="1:6" x14ac:dyDescent="0.2">
      <c r="A2" s="402" t="s">
        <v>313</v>
      </c>
      <c r="B2" s="402"/>
      <c r="C2" s="402"/>
      <c r="D2" s="402"/>
      <c r="E2" s="402"/>
      <c r="F2" s="402"/>
    </row>
    <row r="5" spans="1:6" x14ac:dyDescent="0.2">
      <c r="A5" s="402" t="s">
        <v>312</v>
      </c>
      <c r="B5" s="402"/>
      <c r="C5" s="402"/>
      <c r="D5" s="402"/>
      <c r="E5" s="402"/>
      <c r="F5" s="402"/>
    </row>
    <row r="7" spans="1:6" x14ac:dyDescent="0.2">
      <c r="A7" s="402" t="s">
        <v>135</v>
      </c>
      <c r="B7" s="402"/>
      <c r="C7" s="402"/>
      <c r="D7" s="402"/>
      <c r="E7" s="402"/>
      <c r="F7" s="402"/>
    </row>
    <row r="9" spans="1:6" ht="13.5" thickBot="1" x14ac:dyDescent="0.25">
      <c r="D9" s="408" t="s">
        <v>132</v>
      </c>
      <c r="E9" s="408"/>
    </row>
    <row r="10" spans="1:6" x14ac:dyDescent="0.2">
      <c r="B10" s="317" t="s">
        <v>0</v>
      </c>
      <c r="C10" s="478" t="s">
        <v>45</v>
      </c>
      <c r="D10" s="478" t="s">
        <v>246</v>
      </c>
      <c r="E10" s="478" t="s">
        <v>246</v>
      </c>
    </row>
    <row r="11" spans="1:6" ht="13.5" thickBot="1" x14ac:dyDescent="0.25">
      <c r="B11" s="318"/>
      <c r="C11" s="479"/>
      <c r="D11" s="479"/>
      <c r="E11" s="479"/>
    </row>
    <row r="12" spans="1:6" x14ac:dyDescent="0.2">
      <c r="B12" s="7" t="s">
        <v>308</v>
      </c>
      <c r="C12" s="319">
        <v>4700</v>
      </c>
      <c r="D12" s="7">
        <f>SUM(E12-C12)</f>
        <v>47</v>
      </c>
      <c r="E12" s="7">
        <v>4747</v>
      </c>
    </row>
    <row r="13" spans="1:6" x14ac:dyDescent="0.2">
      <c r="B13" s="320" t="s">
        <v>309</v>
      </c>
      <c r="C13" s="321">
        <v>278</v>
      </c>
      <c r="D13" s="1">
        <f t="shared" ref="D13:D20" si="0">SUM(E13-C13)</f>
        <v>-1</v>
      </c>
      <c r="E13" s="1">
        <v>277</v>
      </c>
    </row>
    <row r="14" spans="1:6" x14ac:dyDescent="0.2">
      <c r="B14" s="320" t="s">
        <v>310</v>
      </c>
      <c r="C14" s="321">
        <v>50</v>
      </c>
      <c r="D14" s="1">
        <f t="shared" si="0"/>
        <v>0</v>
      </c>
      <c r="E14" s="1">
        <v>50</v>
      </c>
    </row>
    <row r="15" spans="1:6" x14ac:dyDescent="0.2">
      <c r="B15" s="1"/>
      <c r="C15" s="321"/>
      <c r="D15" s="1"/>
      <c r="E15" s="1"/>
    </row>
    <row r="16" spans="1:6" x14ac:dyDescent="0.2">
      <c r="A16" s="22"/>
      <c r="B16" s="21"/>
      <c r="C16" s="322"/>
      <c r="D16" s="1"/>
      <c r="E16" s="21"/>
      <c r="F16" s="22"/>
    </row>
    <row r="17" spans="1:6" x14ac:dyDescent="0.2">
      <c r="B17" s="320"/>
      <c r="C17" s="321"/>
      <c r="D17" s="1"/>
      <c r="E17" s="1"/>
    </row>
    <row r="18" spans="1:6" x14ac:dyDescent="0.2">
      <c r="B18" s="320"/>
      <c r="C18" s="323"/>
      <c r="D18" s="1"/>
      <c r="E18" s="1"/>
    </row>
    <row r="19" spans="1:6" ht="13.5" thickBot="1" x14ac:dyDescent="0.25">
      <c r="B19" s="324"/>
      <c r="C19" s="325"/>
      <c r="D19" s="328"/>
      <c r="E19" s="326"/>
    </row>
    <row r="20" spans="1:6" ht="13.5" thickBot="1" x14ac:dyDescent="0.25">
      <c r="A20" s="22"/>
      <c r="B20" s="327" t="s">
        <v>311</v>
      </c>
      <c r="C20" s="53">
        <f>SUM(C12:C19)</f>
        <v>5028</v>
      </c>
      <c r="D20" s="327">
        <f t="shared" si="0"/>
        <v>46</v>
      </c>
      <c r="E20" s="327">
        <f>SUM(E12:E19)</f>
        <v>5074</v>
      </c>
      <c r="F20" s="22"/>
    </row>
    <row r="21" spans="1:6" x14ac:dyDescent="0.2">
      <c r="B21" s="29"/>
      <c r="C21" s="29"/>
    </row>
  </sheetData>
  <mergeCells count="7">
    <mergeCell ref="A2:F2"/>
    <mergeCell ref="A5:F5"/>
    <mergeCell ref="A7:F7"/>
    <mergeCell ref="D9:E9"/>
    <mergeCell ref="C10:C11"/>
    <mergeCell ref="D10:D11"/>
    <mergeCell ref="E10:E11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1303E-D639-4D62-A5CC-92458CEE846F}">
  <dimension ref="A1:J29"/>
  <sheetViews>
    <sheetView workbookViewId="0">
      <selection activeCell="D32" sqref="D32"/>
    </sheetView>
  </sheetViews>
  <sheetFormatPr defaultRowHeight="12.75" x14ac:dyDescent="0.2"/>
  <sheetData>
    <row r="1" spans="1:10" x14ac:dyDescent="0.2">
      <c r="A1" s="329"/>
      <c r="B1" s="329"/>
      <c r="C1" s="329"/>
      <c r="D1" s="329"/>
      <c r="E1" s="329"/>
      <c r="F1" s="329"/>
      <c r="G1" s="329"/>
      <c r="H1" s="329"/>
      <c r="I1" s="329"/>
      <c r="J1" s="329"/>
    </row>
    <row r="2" spans="1:10" x14ac:dyDescent="0.2">
      <c r="A2" s="500" t="s">
        <v>321</v>
      </c>
      <c r="B2" s="500"/>
      <c r="C2" s="500"/>
      <c r="D2" s="500"/>
      <c r="E2" s="500"/>
      <c r="F2" s="500"/>
      <c r="G2" s="500"/>
      <c r="H2" s="500"/>
      <c r="I2" s="500"/>
      <c r="J2" s="329"/>
    </row>
    <row r="3" spans="1:10" x14ac:dyDescent="0.2">
      <c r="A3" s="329"/>
      <c r="B3" s="329"/>
      <c r="C3" s="329"/>
      <c r="D3" s="329"/>
      <c r="E3" s="329"/>
      <c r="F3" s="329"/>
      <c r="G3" s="329"/>
      <c r="H3" s="329"/>
      <c r="I3" s="329"/>
      <c r="J3" s="329"/>
    </row>
    <row r="4" spans="1:10" x14ac:dyDescent="0.2">
      <c r="A4" s="500" t="s">
        <v>314</v>
      </c>
      <c r="B4" s="500"/>
      <c r="C4" s="500"/>
      <c r="D4" s="500"/>
      <c r="E4" s="500"/>
      <c r="F4" s="500"/>
      <c r="G4" s="500"/>
      <c r="H4" s="500"/>
      <c r="I4" s="500"/>
      <c r="J4" s="329"/>
    </row>
    <row r="5" spans="1:10" x14ac:dyDescent="0.2">
      <c r="A5" s="500" t="s">
        <v>323</v>
      </c>
      <c r="B5" s="500"/>
      <c r="C5" s="500"/>
      <c r="D5" s="500"/>
      <c r="E5" s="500"/>
      <c r="F5" s="500"/>
      <c r="G5" s="500"/>
      <c r="H5" s="500"/>
      <c r="I5" s="500"/>
      <c r="J5" s="329"/>
    </row>
    <row r="6" spans="1:10" x14ac:dyDescent="0.2">
      <c r="A6" s="500" t="s">
        <v>135</v>
      </c>
      <c r="B6" s="500"/>
      <c r="C6" s="500"/>
      <c r="D6" s="500"/>
      <c r="E6" s="500"/>
      <c r="F6" s="500"/>
      <c r="G6" s="500"/>
      <c r="H6" s="500"/>
      <c r="I6" s="500"/>
      <c r="J6" s="329"/>
    </row>
    <row r="7" spans="1:10" x14ac:dyDescent="0.2">
      <c r="A7" s="329"/>
      <c r="B7" s="329"/>
      <c r="C7" s="329"/>
      <c r="D7" s="329"/>
      <c r="E7" s="329"/>
      <c r="F7" s="329"/>
      <c r="G7" s="329"/>
      <c r="H7" s="331"/>
      <c r="I7" s="329"/>
      <c r="J7" s="329"/>
    </row>
    <row r="8" spans="1:10" ht="13.5" thickBot="1" x14ac:dyDescent="0.25">
      <c r="A8" s="329"/>
      <c r="B8" s="329"/>
      <c r="C8" s="329"/>
      <c r="D8" s="329"/>
      <c r="E8" s="329"/>
      <c r="F8" s="329"/>
      <c r="G8" s="480" t="s">
        <v>132</v>
      </c>
      <c r="H8" s="480"/>
      <c r="I8" s="329"/>
      <c r="J8" s="329"/>
    </row>
    <row r="9" spans="1:10" ht="13.5" thickBot="1" x14ac:dyDescent="0.25">
      <c r="A9" s="501" t="s">
        <v>0</v>
      </c>
      <c r="B9" s="502"/>
      <c r="C9" s="502"/>
      <c r="D9" s="502"/>
      <c r="E9" s="503"/>
      <c r="F9" s="340" t="s">
        <v>45</v>
      </c>
      <c r="G9" s="332" t="s">
        <v>246</v>
      </c>
      <c r="H9" s="333" t="s">
        <v>246</v>
      </c>
      <c r="I9" s="334"/>
      <c r="J9" s="329"/>
    </row>
    <row r="10" spans="1:10" x14ac:dyDescent="0.2">
      <c r="A10" s="504" t="s">
        <v>315</v>
      </c>
      <c r="B10" s="505"/>
      <c r="C10" s="505"/>
      <c r="D10" s="505"/>
      <c r="E10" s="506"/>
      <c r="F10" s="341">
        <f>SUM(F11:F13)</f>
        <v>2697</v>
      </c>
      <c r="G10" s="341">
        <f>SUM(H10-F10)</f>
        <v>0</v>
      </c>
      <c r="H10" s="341">
        <f>SUM(H11:H13)</f>
        <v>2697</v>
      </c>
      <c r="I10" s="334"/>
      <c r="J10" s="329"/>
    </row>
    <row r="11" spans="1:10" x14ac:dyDescent="0.2">
      <c r="A11" s="481" t="s">
        <v>316</v>
      </c>
      <c r="B11" s="482"/>
      <c r="C11" s="482"/>
      <c r="D11" s="482"/>
      <c r="E11" s="483"/>
      <c r="F11" s="342">
        <v>838</v>
      </c>
      <c r="G11" s="350">
        <f t="shared" ref="G11:G26" si="0">SUM(H11-F11)</f>
        <v>0</v>
      </c>
      <c r="H11" s="346">
        <v>838</v>
      </c>
      <c r="I11" s="335"/>
      <c r="J11" s="329"/>
    </row>
    <row r="12" spans="1:10" x14ac:dyDescent="0.2">
      <c r="A12" s="493" t="s">
        <v>322</v>
      </c>
      <c r="B12" s="485"/>
      <c r="C12" s="485"/>
      <c r="D12" s="485"/>
      <c r="E12" s="486"/>
      <c r="F12" s="342">
        <v>360</v>
      </c>
      <c r="G12" s="350">
        <f t="shared" si="0"/>
        <v>0</v>
      </c>
      <c r="H12" s="346">
        <v>360</v>
      </c>
      <c r="I12" s="335"/>
      <c r="J12" s="329"/>
    </row>
    <row r="13" spans="1:10" x14ac:dyDescent="0.2">
      <c r="A13" s="493" t="s">
        <v>120</v>
      </c>
      <c r="B13" s="485"/>
      <c r="C13" s="485"/>
      <c r="D13" s="485"/>
      <c r="E13" s="486"/>
      <c r="F13" s="342">
        <v>1499</v>
      </c>
      <c r="G13" s="350">
        <f t="shared" si="0"/>
        <v>0</v>
      </c>
      <c r="H13" s="346">
        <v>1499</v>
      </c>
      <c r="I13" s="335"/>
      <c r="J13" s="329"/>
    </row>
    <row r="14" spans="1:10" x14ac:dyDescent="0.2">
      <c r="A14" s="484" t="s">
        <v>317</v>
      </c>
      <c r="B14" s="497"/>
      <c r="C14" s="497"/>
      <c r="D14" s="497"/>
      <c r="E14" s="498"/>
      <c r="F14" s="343">
        <f>SUM(F15:F16)</f>
        <v>617</v>
      </c>
      <c r="G14" s="343">
        <f t="shared" si="0"/>
        <v>127</v>
      </c>
      <c r="H14" s="343">
        <f>SUM(H15:H16)</f>
        <v>744</v>
      </c>
      <c r="I14" s="335"/>
      <c r="J14" s="329"/>
    </row>
    <row r="15" spans="1:10" x14ac:dyDescent="0.2">
      <c r="A15" s="493" t="s">
        <v>318</v>
      </c>
      <c r="B15" s="485"/>
      <c r="C15" s="485"/>
      <c r="D15" s="485"/>
      <c r="E15" s="486"/>
      <c r="F15" s="342">
        <v>77</v>
      </c>
      <c r="G15" s="350">
        <f t="shared" si="0"/>
        <v>127</v>
      </c>
      <c r="H15" s="346">
        <v>204</v>
      </c>
      <c r="I15" s="335"/>
      <c r="J15" s="329"/>
    </row>
    <row r="16" spans="1:10" x14ac:dyDescent="0.2">
      <c r="A16" s="493" t="s">
        <v>319</v>
      </c>
      <c r="B16" s="485"/>
      <c r="C16" s="485"/>
      <c r="D16" s="485"/>
      <c r="E16" s="486"/>
      <c r="F16" s="342">
        <v>540</v>
      </c>
      <c r="G16" s="350">
        <f t="shared" si="0"/>
        <v>0</v>
      </c>
      <c r="H16" s="346">
        <v>540</v>
      </c>
      <c r="I16" s="335"/>
      <c r="J16" s="329"/>
    </row>
    <row r="17" spans="1:10" x14ac:dyDescent="0.2">
      <c r="A17" s="484"/>
      <c r="B17" s="497"/>
      <c r="C17" s="497"/>
      <c r="D17" s="497"/>
      <c r="E17" s="498"/>
      <c r="F17" s="343"/>
      <c r="G17" s="350">
        <f t="shared" si="0"/>
        <v>0</v>
      </c>
      <c r="H17" s="347"/>
      <c r="I17" s="336"/>
      <c r="J17" s="330"/>
    </row>
    <row r="18" spans="1:10" x14ac:dyDescent="0.2">
      <c r="A18" s="499"/>
      <c r="B18" s="485"/>
      <c r="C18" s="485"/>
      <c r="D18" s="485"/>
      <c r="E18" s="486"/>
      <c r="F18" s="342"/>
      <c r="G18" s="350">
        <f t="shared" si="0"/>
        <v>0</v>
      </c>
      <c r="H18" s="346"/>
      <c r="I18" s="335"/>
      <c r="J18" s="329"/>
    </row>
    <row r="19" spans="1:10" x14ac:dyDescent="0.2">
      <c r="A19" s="499"/>
      <c r="B19" s="485"/>
      <c r="C19" s="485"/>
      <c r="D19" s="485"/>
      <c r="E19" s="486"/>
      <c r="F19" s="342"/>
      <c r="G19" s="350">
        <f t="shared" si="0"/>
        <v>0</v>
      </c>
      <c r="H19" s="346"/>
      <c r="I19" s="335"/>
      <c r="J19" s="329"/>
    </row>
    <row r="20" spans="1:10" x14ac:dyDescent="0.2">
      <c r="A20" s="484"/>
      <c r="B20" s="497"/>
      <c r="C20" s="497"/>
      <c r="D20" s="497"/>
      <c r="E20" s="498"/>
      <c r="F20" s="343"/>
      <c r="G20" s="350">
        <f t="shared" si="0"/>
        <v>0</v>
      </c>
      <c r="H20" s="347"/>
      <c r="I20" s="336"/>
      <c r="J20" s="330"/>
    </row>
    <row r="21" spans="1:10" x14ac:dyDescent="0.2">
      <c r="A21" s="493"/>
      <c r="B21" s="485"/>
      <c r="C21" s="485"/>
      <c r="D21" s="485"/>
      <c r="E21" s="486"/>
      <c r="F21" s="342"/>
      <c r="G21" s="350">
        <f t="shared" si="0"/>
        <v>0</v>
      </c>
      <c r="H21" s="346"/>
      <c r="I21" s="335"/>
      <c r="J21" s="329"/>
    </row>
    <row r="22" spans="1:10" x14ac:dyDescent="0.2">
      <c r="A22" s="493"/>
      <c r="B22" s="485"/>
      <c r="C22" s="485"/>
      <c r="D22" s="485"/>
      <c r="E22" s="486"/>
      <c r="F22" s="342"/>
      <c r="G22" s="350">
        <f t="shared" si="0"/>
        <v>0</v>
      </c>
      <c r="H22" s="346"/>
      <c r="I22" s="335"/>
      <c r="J22" s="329"/>
    </row>
    <row r="23" spans="1:10" x14ac:dyDescent="0.2">
      <c r="A23" s="494"/>
      <c r="B23" s="495"/>
      <c r="C23" s="495"/>
      <c r="D23" s="495"/>
      <c r="E23" s="496"/>
      <c r="F23" s="342"/>
      <c r="G23" s="350">
        <f t="shared" si="0"/>
        <v>0</v>
      </c>
      <c r="H23" s="346"/>
      <c r="I23" s="335"/>
      <c r="J23" s="329"/>
    </row>
    <row r="24" spans="1:10" x14ac:dyDescent="0.2">
      <c r="A24" s="484"/>
      <c r="B24" s="485"/>
      <c r="C24" s="485"/>
      <c r="D24" s="485"/>
      <c r="E24" s="486"/>
      <c r="F24" s="343"/>
      <c r="G24" s="350">
        <f t="shared" si="0"/>
        <v>0</v>
      </c>
      <c r="H24" s="347"/>
      <c r="I24" s="335"/>
      <c r="J24" s="329"/>
    </row>
    <row r="25" spans="1:10" ht="13.5" thickBot="1" x14ac:dyDescent="0.25">
      <c r="A25" s="487"/>
      <c r="B25" s="488"/>
      <c r="C25" s="488"/>
      <c r="D25" s="488"/>
      <c r="E25" s="489"/>
      <c r="F25" s="344"/>
      <c r="G25" s="351">
        <f t="shared" si="0"/>
        <v>0</v>
      </c>
      <c r="H25" s="348"/>
      <c r="I25" s="336"/>
      <c r="J25" s="330"/>
    </row>
    <row r="26" spans="1:10" ht="13.5" thickBot="1" x14ac:dyDescent="0.25">
      <c r="A26" s="490" t="s">
        <v>320</v>
      </c>
      <c r="B26" s="491"/>
      <c r="C26" s="491"/>
      <c r="D26" s="491"/>
      <c r="E26" s="492"/>
      <c r="F26" s="338">
        <f>SUM(F10,F14)</f>
        <v>3314</v>
      </c>
      <c r="G26" s="338">
        <f t="shared" si="0"/>
        <v>127</v>
      </c>
      <c r="H26" s="339">
        <f t="shared" ref="H26" si="1">SUM(H10,H14)</f>
        <v>3441</v>
      </c>
      <c r="I26" s="337"/>
      <c r="J26" s="329"/>
    </row>
    <row r="27" spans="1:10" x14ac:dyDescent="0.2">
      <c r="A27" s="530"/>
      <c r="B27" s="530"/>
      <c r="C27" s="530"/>
      <c r="D27" s="530"/>
      <c r="E27" s="530"/>
      <c r="F27" s="335"/>
      <c r="G27" s="335"/>
      <c r="H27" s="335"/>
      <c r="I27" s="335"/>
      <c r="J27" s="329"/>
    </row>
    <row r="28" spans="1:10" x14ac:dyDescent="0.2">
      <c r="A28" s="530"/>
      <c r="B28" s="530"/>
      <c r="C28" s="530"/>
      <c r="D28" s="530"/>
      <c r="E28" s="530"/>
      <c r="F28" s="335"/>
      <c r="G28" s="335"/>
      <c r="H28" s="335"/>
      <c r="I28" s="335"/>
      <c r="J28" s="329"/>
    </row>
    <row r="29" spans="1:10" x14ac:dyDescent="0.2">
      <c r="A29" s="329"/>
      <c r="B29" s="329"/>
      <c r="C29" s="329"/>
      <c r="D29" s="329"/>
      <c r="E29" s="329"/>
      <c r="F29" s="329"/>
      <c r="G29" s="329"/>
      <c r="H29" s="329"/>
      <c r="I29" s="329"/>
      <c r="J29" s="329"/>
    </row>
  </sheetData>
  <mergeCells count="25">
    <mergeCell ref="A19:E19"/>
    <mergeCell ref="A20:E20"/>
    <mergeCell ref="A21:E21"/>
    <mergeCell ref="A2:I2"/>
    <mergeCell ref="A4:I4"/>
    <mergeCell ref="A5:I5"/>
    <mergeCell ref="A9:E9"/>
    <mergeCell ref="A10:E10"/>
    <mergeCell ref="A6:I6"/>
    <mergeCell ref="A28:E28"/>
    <mergeCell ref="G8:H8"/>
    <mergeCell ref="A11:E11"/>
    <mergeCell ref="A24:E24"/>
    <mergeCell ref="A25:E25"/>
    <mergeCell ref="A26:E26"/>
    <mergeCell ref="A27:E27"/>
    <mergeCell ref="A22:E22"/>
    <mergeCell ref="A23:E23"/>
    <mergeCell ref="A12:E12"/>
    <mergeCell ref="A13:E13"/>
    <mergeCell ref="A14:E14"/>
    <mergeCell ref="A15:E15"/>
    <mergeCell ref="A16:E16"/>
    <mergeCell ref="A17:E17"/>
    <mergeCell ref="A18:E18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20CE-C3C0-434F-A3C0-DE14D0C40FB1}">
  <dimension ref="A1:H34"/>
  <sheetViews>
    <sheetView workbookViewId="0">
      <selection activeCell="F10" sqref="F10"/>
    </sheetView>
  </sheetViews>
  <sheetFormatPr defaultRowHeight="12.75" x14ac:dyDescent="0.2"/>
  <sheetData>
    <row r="1" spans="1:8" x14ac:dyDescent="0.2">
      <c r="A1" s="329"/>
      <c r="B1" s="329"/>
      <c r="C1" s="329"/>
      <c r="D1" s="329"/>
      <c r="E1" s="329"/>
      <c r="F1" s="329"/>
      <c r="G1" s="329"/>
      <c r="H1" s="329"/>
    </row>
    <row r="2" spans="1:8" x14ac:dyDescent="0.2">
      <c r="A2" s="352"/>
      <c r="B2" s="352"/>
      <c r="C2" s="352"/>
      <c r="D2" s="352"/>
      <c r="E2" s="352"/>
      <c r="F2" s="329"/>
      <c r="G2" s="329"/>
      <c r="H2" s="329"/>
    </row>
    <row r="3" spans="1:8" x14ac:dyDescent="0.2">
      <c r="A3" s="500" t="s">
        <v>327</v>
      </c>
      <c r="B3" s="500"/>
      <c r="C3" s="500"/>
      <c r="D3" s="500"/>
      <c r="E3" s="500"/>
      <c r="F3" s="500"/>
      <c r="G3" s="500"/>
      <c r="H3" s="329"/>
    </row>
    <row r="4" spans="1:8" x14ac:dyDescent="0.2">
      <c r="A4" s="353"/>
      <c r="B4" s="353"/>
      <c r="C4" s="353"/>
      <c r="D4" s="353"/>
      <c r="E4" s="353"/>
      <c r="F4" s="329"/>
      <c r="G4" s="329"/>
      <c r="H4" s="329"/>
    </row>
    <row r="5" spans="1:8" x14ac:dyDescent="0.2">
      <c r="A5" s="523" t="s">
        <v>328</v>
      </c>
      <c r="B5" s="523"/>
      <c r="C5" s="523"/>
      <c r="D5" s="523"/>
      <c r="E5" s="523"/>
      <c r="F5" s="523"/>
      <c r="G5" s="523"/>
      <c r="H5" s="329"/>
    </row>
    <row r="6" spans="1:8" x14ac:dyDescent="0.2">
      <c r="A6" s="354"/>
      <c r="B6" s="354"/>
      <c r="C6" s="354"/>
      <c r="D6" s="329"/>
      <c r="E6" s="329"/>
      <c r="F6" s="329"/>
      <c r="G6" s="329"/>
      <c r="H6" s="329"/>
    </row>
    <row r="7" spans="1:8" x14ac:dyDescent="0.2">
      <c r="A7" s="500" t="s">
        <v>324</v>
      </c>
      <c r="B7" s="500"/>
      <c r="C7" s="500"/>
      <c r="D7" s="500"/>
      <c r="E7" s="500"/>
      <c r="F7" s="500"/>
      <c r="G7" s="500"/>
      <c r="H7" s="329"/>
    </row>
    <row r="8" spans="1:8" x14ac:dyDescent="0.2">
      <c r="A8" s="334"/>
      <c r="B8" s="334"/>
      <c r="C8" s="334"/>
      <c r="D8" s="334"/>
      <c r="E8" s="329"/>
      <c r="F8" s="329"/>
      <c r="G8" s="329"/>
      <c r="H8" s="329"/>
    </row>
    <row r="9" spans="1:8" ht="13.5" thickBot="1" x14ac:dyDescent="0.25">
      <c r="A9" s="334"/>
      <c r="B9" s="334"/>
      <c r="C9" s="334"/>
      <c r="D9" s="334"/>
      <c r="E9" s="329"/>
      <c r="F9" s="480" t="s">
        <v>132</v>
      </c>
      <c r="G9" s="480"/>
      <c r="H9" s="329"/>
    </row>
    <row r="10" spans="1:8" ht="13.5" thickBot="1" x14ac:dyDescent="0.25">
      <c r="A10" s="507" t="s">
        <v>59</v>
      </c>
      <c r="B10" s="508"/>
      <c r="C10" s="508"/>
      <c r="D10" s="509"/>
      <c r="E10" s="363" t="s">
        <v>45</v>
      </c>
      <c r="F10" s="362" t="s">
        <v>246</v>
      </c>
      <c r="G10" s="363" t="s">
        <v>246</v>
      </c>
      <c r="H10" s="329"/>
    </row>
    <row r="11" spans="1:8" x14ac:dyDescent="0.2">
      <c r="A11" s="524" t="s">
        <v>325</v>
      </c>
      <c r="B11" s="525"/>
      <c r="C11" s="525"/>
      <c r="D11" s="526"/>
      <c r="E11" s="365">
        <v>200</v>
      </c>
      <c r="F11" s="365">
        <f>SUM(G11-E11)</f>
        <v>0</v>
      </c>
      <c r="G11" s="356">
        <v>200</v>
      </c>
      <c r="H11" s="329"/>
    </row>
    <row r="12" spans="1:8" x14ac:dyDescent="0.2">
      <c r="A12" s="510" t="s">
        <v>329</v>
      </c>
      <c r="B12" s="511"/>
      <c r="C12" s="511"/>
      <c r="D12" s="512"/>
      <c r="E12" s="367">
        <v>680</v>
      </c>
      <c r="F12" s="367">
        <f t="shared" ref="F12:F24" si="0">SUM(G12-E12)</f>
        <v>0</v>
      </c>
      <c r="G12" s="367">
        <v>680</v>
      </c>
      <c r="H12" s="329"/>
    </row>
    <row r="13" spans="1:8" x14ac:dyDescent="0.2">
      <c r="A13" s="510" t="s">
        <v>330</v>
      </c>
      <c r="B13" s="511"/>
      <c r="C13" s="511"/>
      <c r="D13" s="512"/>
      <c r="E13" s="345">
        <v>1400</v>
      </c>
      <c r="F13" s="367">
        <f t="shared" si="0"/>
        <v>0</v>
      </c>
      <c r="G13" s="349">
        <v>1400</v>
      </c>
      <c r="H13" s="329"/>
    </row>
    <row r="14" spans="1:8" x14ac:dyDescent="0.2">
      <c r="A14" s="510" t="s">
        <v>331</v>
      </c>
      <c r="B14" s="511"/>
      <c r="C14" s="511"/>
      <c r="D14" s="512"/>
      <c r="E14" s="367">
        <v>0</v>
      </c>
      <c r="F14" s="367">
        <f t="shared" si="0"/>
        <v>26</v>
      </c>
      <c r="G14" s="367">
        <v>26</v>
      </c>
      <c r="H14" s="329"/>
    </row>
    <row r="15" spans="1:8" x14ac:dyDescent="0.2">
      <c r="A15" s="513"/>
      <c r="B15" s="495"/>
      <c r="C15" s="495"/>
      <c r="D15" s="496"/>
      <c r="E15" s="367"/>
      <c r="F15" s="367"/>
      <c r="G15" s="345"/>
      <c r="H15" s="329"/>
    </row>
    <row r="16" spans="1:8" x14ac:dyDescent="0.2">
      <c r="A16" s="513"/>
      <c r="B16" s="495"/>
      <c r="C16" s="495"/>
      <c r="D16" s="496"/>
      <c r="E16" s="367"/>
      <c r="F16" s="367"/>
      <c r="G16" s="367"/>
      <c r="H16" s="329"/>
    </row>
    <row r="17" spans="1:8" x14ac:dyDescent="0.2">
      <c r="A17" s="513"/>
      <c r="B17" s="495"/>
      <c r="C17" s="495"/>
      <c r="D17" s="496"/>
      <c r="E17" s="367"/>
      <c r="F17" s="367"/>
      <c r="G17" s="367"/>
      <c r="H17" s="329"/>
    </row>
    <row r="18" spans="1:8" x14ac:dyDescent="0.2">
      <c r="A18" s="513"/>
      <c r="B18" s="495"/>
      <c r="C18" s="495"/>
      <c r="D18" s="496"/>
      <c r="E18" s="367"/>
      <c r="F18" s="367"/>
      <c r="G18" s="367"/>
      <c r="H18" s="329"/>
    </row>
    <row r="19" spans="1:8" x14ac:dyDescent="0.2">
      <c r="A19" s="514"/>
      <c r="B19" s="515"/>
      <c r="C19" s="515"/>
      <c r="D19" s="516"/>
      <c r="E19" s="345"/>
      <c r="F19" s="367"/>
      <c r="G19" s="349"/>
      <c r="H19" s="329"/>
    </row>
    <row r="20" spans="1:8" x14ac:dyDescent="0.2">
      <c r="A20" s="513"/>
      <c r="B20" s="495"/>
      <c r="C20" s="495"/>
      <c r="D20" s="496"/>
      <c r="E20" s="367"/>
      <c r="F20" s="367"/>
      <c r="G20" s="358"/>
      <c r="H20" s="329"/>
    </row>
    <row r="21" spans="1:8" x14ac:dyDescent="0.2">
      <c r="A21" s="513"/>
      <c r="B21" s="495"/>
      <c r="C21" s="495"/>
      <c r="D21" s="496"/>
      <c r="E21" s="367"/>
      <c r="F21" s="367"/>
      <c r="G21" s="358"/>
      <c r="H21" s="329"/>
    </row>
    <row r="22" spans="1:8" x14ac:dyDescent="0.2">
      <c r="A22" s="517"/>
      <c r="B22" s="518"/>
      <c r="C22" s="518"/>
      <c r="D22" s="519"/>
      <c r="E22" s="367"/>
      <c r="F22" s="367"/>
      <c r="G22" s="358"/>
      <c r="H22" s="329"/>
    </row>
    <row r="23" spans="1:8" ht="13.5" thickBot="1" x14ac:dyDescent="0.25">
      <c r="A23" s="520"/>
      <c r="B23" s="521"/>
      <c r="C23" s="521"/>
      <c r="D23" s="522"/>
      <c r="E23" s="366"/>
      <c r="F23" s="345"/>
      <c r="G23" s="357"/>
      <c r="H23" s="329"/>
    </row>
    <row r="24" spans="1:8" ht="13.5" thickBot="1" x14ac:dyDescent="0.25">
      <c r="A24" s="507" t="s">
        <v>326</v>
      </c>
      <c r="B24" s="508"/>
      <c r="C24" s="508"/>
      <c r="D24" s="509"/>
      <c r="E24" s="361">
        <f>SUM(E11:E23)</f>
        <v>2280</v>
      </c>
      <c r="F24" s="361">
        <f t="shared" si="0"/>
        <v>26</v>
      </c>
      <c r="G24" s="364">
        <f>SUM(G11:G23)</f>
        <v>2306</v>
      </c>
      <c r="H24" s="329"/>
    </row>
    <row r="25" spans="1:8" x14ac:dyDescent="0.2">
      <c r="A25" s="335"/>
      <c r="B25" s="355"/>
      <c r="C25" s="335"/>
      <c r="D25" s="359"/>
      <c r="E25" s="329"/>
      <c r="F25" s="329"/>
      <c r="G25" s="329"/>
      <c r="H25" s="330"/>
    </row>
    <row r="26" spans="1:8" x14ac:dyDescent="0.2">
      <c r="A26" s="335"/>
      <c r="B26" s="355"/>
      <c r="C26" s="335"/>
      <c r="D26" s="359"/>
      <c r="E26" s="329"/>
      <c r="F26" s="329"/>
      <c r="G26" s="329"/>
      <c r="H26" s="329"/>
    </row>
    <row r="27" spans="1:8" x14ac:dyDescent="0.2">
      <c r="A27" s="336"/>
      <c r="B27" s="336"/>
      <c r="C27" s="336"/>
      <c r="D27" s="360"/>
      <c r="E27" s="330"/>
      <c r="F27" s="330"/>
      <c r="G27" s="330"/>
      <c r="H27" s="329"/>
    </row>
    <row r="28" spans="1:8" x14ac:dyDescent="0.2">
      <c r="A28" s="329"/>
      <c r="B28" s="329"/>
      <c r="C28" s="329"/>
      <c r="D28" s="329"/>
      <c r="E28" s="329"/>
      <c r="F28" s="329"/>
      <c r="G28" s="329"/>
      <c r="H28" s="330"/>
    </row>
    <row r="29" spans="1:8" x14ac:dyDescent="0.2">
      <c r="A29" s="329"/>
      <c r="B29" s="329"/>
      <c r="C29" s="329"/>
      <c r="D29" s="329"/>
      <c r="E29" s="329"/>
      <c r="F29" s="329"/>
      <c r="G29" s="329"/>
      <c r="H29" s="329"/>
    </row>
    <row r="30" spans="1:8" x14ac:dyDescent="0.2">
      <c r="A30" s="329"/>
      <c r="B30" s="329"/>
      <c r="C30" s="329"/>
      <c r="D30" s="329"/>
      <c r="E30" s="329"/>
      <c r="F30" s="329"/>
      <c r="G30" s="329"/>
      <c r="H30" s="329"/>
    </row>
    <row r="31" spans="1:8" x14ac:dyDescent="0.2">
      <c r="A31" s="329"/>
      <c r="B31" s="329"/>
      <c r="C31" s="329"/>
      <c r="D31" s="329"/>
      <c r="E31" s="329"/>
      <c r="F31" s="329"/>
      <c r="G31" s="329"/>
      <c r="H31" s="329"/>
    </row>
    <row r="32" spans="1:8" x14ac:dyDescent="0.2">
      <c r="A32" s="329"/>
      <c r="B32" s="329"/>
      <c r="C32" s="329"/>
      <c r="D32" s="329"/>
      <c r="E32" s="329"/>
      <c r="F32" s="329"/>
      <c r="G32" s="329"/>
      <c r="H32" s="329"/>
    </row>
    <row r="33" spans="1:8" x14ac:dyDescent="0.2">
      <c r="A33" s="329"/>
      <c r="B33" s="329"/>
      <c r="C33" s="329"/>
      <c r="D33" s="329"/>
      <c r="E33" s="329"/>
      <c r="F33" s="329"/>
      <c r="G33" s="329"/>
      <c r="H33" s="329"/>
    </row>
    <row r="34" spans="1:8" x14ac:dyDescent="0.2">
      <c r="A34" s="329"/>
      <c r="B34" s="329"/>
      <c r="C34" s="329"/>
      <c r="D34" s="329"/>
      <c r="E34" s="329"/>
      <c r="F34" s="329"/>
      <c r="G34" s="329"/>
      <c r="H34" s="329"/>
    </row>
  </sheetData>
  <mergeCells count="19">
    <mergeCell ref="A12:D12"/>
    <mergeCell ref="A3:G3"/>
    <mergeCell ref="A5:G5"/>
    <mergeCell ref="A7:G7"/>
    <mergeCell ref="A10:D10"/>
    <mergeCell ref="A11:D11"/>
    <mergeCell ref="F9:G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FFB8E-B51F-4F37-AB5D-B9B7489DB246}">
  <dimension ref="A2:J18"/>
  <sheetViews>
    <sheetView workbookViewId="0">
      <selection activeCell="E24" sqref="E24"/>
    </sheetView>
  </sheetViews>
  <sheetFormatPr defaultRowHeight="12.75" x14ac:dyDescent="0.2"/>
  <sheetData>
    <row r="2" spans="1:10" x14ac:dyDescent="0.2">
      <c r="A2" s="402" t="s">
        <v>338</v>
      </c>
      <c r="B2" s="402"/>
      <c r="C2" s="402"/>
      <c r="D2" s="402"/>
      <c r="E2" s="402"/>
      <c r="F2" s="402"/>
      <c r="G2" s="402"/>
      <c r="H2" s="402"/>
    </row>
    <row r="4" spans="1:10" x14ac:dyDescent="0.2">
      <c r="A4" s="402" t="s">
        <v>339</v>
      </c>
      <c r="B4" s="402"/>
      <c r="C4" s="402"/>
      <c r="D4" s="402"/>
      <c r="E4" s="402"/>
      <c r="F4" s="402"/>
      <c r="G4" s="402"/>
      <c r="H4" s="402"/>
      <c r="I4" s="402"/>
      <c r="J4" s="402"/>
    </row>
    <row r="5" spans="1:10" x14ac:dyDescent="0.2">
      <c r="A5" s="402" t="s">
        <v>324</v>
      </c>
      <c r="B5" s="402"/>
      <c r="C5" s="402"/>
      <c r="D5" s="402"/>
      <c r="E5" s="402"/>
      <c r="F5" s="402"/>
      <c r="G5" s="402"/>
      <c r="H5" s="402"/>
    </row>
    <row r="6" spans="1:10" x14ac:dyDescent="0.2">
      <c r="A6" s="402" t="s">
        <v>243</v>
      </c>
      <c r="B6" s="402"/>
      <c r="C6" s="402"/>
      <c r="D6" s="402"/>
      <c r="E6" s="402"/>
      <c r="F6" s="402"/>
      <c r="G6" s="402"/>
      <c r="H6" s="402"/>
    </row>
    <row r="8" spans="1:10" ht="13.5" thickBot="1" x14ac:dyDescent="0.25">
      <c r="G8" s="408" t="s">
        <v>132</v>
      </c>
      <c r="H8" s="408"/>
    </row>
    <row r="9" spans="1:10" ht="13.5" thickBot="1" x14ac:dyDescent="0.25">
      <c r="A9" s="453" t="s">
        <v>59</v>
      </c>
      <c r="B9" s="454"/>
      <c r="C9" s="454"/>
      <c r="D9" s="454"/>
      <c r="E9" s="455"/>
      <c r="F9" s="24" t="s">
        <v>45</v>
      </c>
      <c r="G9" s="24" t="s">
        <v>246</v>
      </c>
      <c r="H9" s="62" t="s">
        <v>246</v>
      </c>
    </row>
    <row r="10" spans="1:10" x14ac:dyDescent="0.2">
      <c r="A10" s="450" t="s">
        <v>332</v>
      </c>
      <c r="B10" s="451"/>
      <c r="C10" s="451"/>
      <c r="D10" s="451"/>
      <c r="E10" s="452"/>
      <c r="F10" s="368">
        <f>SUM(F11:F13)</f>
        <v>0</v>
      </c>
      <c r="G10" s="368">
        <f>SUM(G11:G13)</f>
        <v>0</v>
      </c>
      <c r="H10" s="368">
        <f>SUM(H11:H13)</f>
        <v>0</v>
      </c>
    </row>
    <row r="11" spans="1:10" x14ac:dyDescent="0.2">
      <c r="A11" s="444" t="s">
        <v>333</v>
      </c>
      <c r="B11" s="445"/>
      <c r="C11" s="445"/>
      <c r="D11" s="445"/>
      <c r="E11" s="446"/>
      <c r="F11" s="1">
        <v>0</v>
      </c>
      <c r="G11" s="1">
        <v>0</v>
      </c>
      <c r="H11" s="369">
        <v>0</v>
      </c>
    </row>
    <row r="12" spans="1:10" x14ac:dyDescent="0.2">
      <c r="A12" s="528"/>
      <c r="B12" s="456"/>
      <c r="C12" s="456"/>
      <c r="D12" s="456"/>
      <c r="E12" s="457"/>
      <c r="F12" s="1"/>
      <c r="G12" s="1"/>
      <c r="H12" s="369"/>
    </row>
    <row r="13" spans="1:10" x14ac:dyDescent="0.2">
      <c r="A13" s="528"/>
      <c r="B13" s="456"/>
      <c r="C13" s="456"/>
      <c r="D13" s="456"/>
      <c r="E13" s="457"/>
      <c r="F13" s="1"/>
      <c r="G13" s="1"/>
      <c r="H13" s="369"/>
    </row>
    <row r="14" spans="1:10" x14ac:dyDescent="0.2">
      <c r="A14" s="447" t="s">
        <v>334</v>
      </c>
      <c r="B14" s="448"/>
      <c r="C14" s="448"/>
      <c r="D14" s="448"/>
      <c r="E14" s="449"/>
      <c r="F14" s="21">
        <f>SUM(F15)</f>
        <v>0</v>
      </c>
      <c r="G14" s="21">
        <f>SUM(G15)</f>
        <v>868</v>
      </c>
      <c r="H14" s="21">
        <f>SUM(H15)</f>
        <v>868</v>
      </c>
    </row>
    <row r="15" spans="1:10" x14ac:dyDescent="0.2">
      <c r="A15" s="444" t="s">
        <v>335</v>
      </c>
      <c r="B15" s="445"/>
      <c r="C15" s="445"/>
      <c r="D15" s="445"/>
      <c r="E15" s="446"/>
      <c r="F15" s="1">
        <f>SUM(F16:F17)</f>
        <v>0</v>
      </c>
      <c r="G15" s="1">
        <f>SUM(G16:G17)</f>
        <v>868</v>
      </c>
      <c r="H15" s="1">
        <f>SUM(H16:H17)</f>
        <v>868</v>
      </c>
    </row>
    <row r="16" spans="1:10" x14ac:dyDescent="0.2">
      <c r="A16" s="444" t="s">
        <v>336</v>
      </c>
      <c r="B16" s="456"/>
      <c r="C16" s="456"/>
      <c r="D16" s="456"/>
      <c r="E16" s="457"/>
      <c r="F16" s="1">
        <v>0</v>
      </c>
      <c r="G16" s="1">
        <v>730</v>
      </c>
      <c r="H16" s="369">
        <v>730</v>
      </c>
    </row>
    <row r="17" spans="1:8" ht="13.5" thickBot="1" x14ac:dyDescent="0.25">
      <c r="A17" s="527" t="s">
        <v>337</v>
      </c>
      <c r="B17" s="442"/>
      <c r="C17" s="442"/>
      <c r="D17" s="442"/>
      <c r="E17" s="443"/>
      <c r="F17" s="326">
        <v>0</v>
      </c>
      <c r="G17" s="326">
        <v>138</v>
      </c>
      <c r="H17" s="370">
        <v>138</v>
      </c>
    </row>
    <row r="18" spans="1:8" ht="13.5" thickBot="1" x14ac:dyDescent="0.25">
      <c r="A18" s="453" t="s">
        <v>21</v>
      </c>
      <c r="B18" s="454"/>
      <c r="C18" s="454"/>
      <c r="D18" s="454"/>
      <c r="E18" s="455"/>
      <c r="F18" s="327">
        <f>SUM(F10,F14)</f>
        <v>0</v>
      </c>
      <c r="G18" s="327">
        <f>SUM(G10,G14)</f>
        <v>868</v>
      </c>
      <c r="H18" s="327">
        <f>SUM(H10,H14)</f>
        <v>868</v>
      </c>
    </row>
  </sheetData>
  <mergeCells count="15">
    <mergeCell ref="A16:E16"/>
    <mergeCell ref="A17:E17"/>
    <mergeCell ref="A18:E18"/>
    <mergeCell ref="A4:J4"/>
    <mergeCell ref="A10:E10"/>
    <mergeCell ref="A11:E11"/>
    <mergeCell ref="A12:E12"/>
    <mergeCell ref="A13:E13"/>
    <mergeCell ref="A14:E14"/>
    <mergeCell ref="A15:E15"/>
    <mergeCell ref="A2:H2"/>
    <mergeCell ref="A5:H5"/>
    <mergeCell ref="A6:H6"/>
    <mergeCell ref="G8:H8"/>
    <mergeCell ref="A9:E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57"/>
  <sheetViews>
    <sheetView workbookViewId="0">
      <selection activeCell="O54" sqref="O54"/>
    </sheetView>
  </sheetViews>
  <sheetFormatPr defaultRowHeight="12.75" x14ac:dyDescent="0.2"/>
  <cols>
    <col min="1" max="1" width="41.5703125" customWidth="1"/>
    <col min="2" max="3" width="8.140625" customWidth="1"/>
    <col min="4" max="4" width="7.85546875" customWidth="1"/>
    <col min="5" max="5" width="9.7109375" customWidth="1"/>
    <col min="6" max="6" width="8.140625" customWidth="1"/>
    <col min="7" max="9" width="7.28515625" customWidth="1"/>
    <col min="10" max="12" width="7.140625" customWidth="1"/>
    <col min="13" max="13" width="7.42578125" customWidth="1"/>
  </cols>
  <sheetData>
    <row r="2" spans="1:17" x14ac:dyDescent="0.2">
      <c r="A2" s="402" t="s">
        <v>62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</row>
    <row r="4" spans="1:17" x14ac:dyDescent="0.2">
      <c r="A4" s="402" t="s">
        <v>248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8"/>
      <c r="O4" s="8"/>
      <c r="P4" s="8"/>
      <c r="Q4" s="8"/>
    </row>
    <row r="5" spans="1:17" x14ac:dyDescent="0.2">
      <c r="A5" s="402" t="s">
        <v>240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8"/>
      <c r="O5" s="8"/>
      <c r="P5" s="8"/>
      <c r="Q5" s="8"/>
    </row>
    <row r="7" spans="1:17" ht="13.5" thickBot="1" x14ac:dyDescent="0.25">
      <c r="J7" s="408" t="s">
        <v>132</v>
      </c>
      <c r="K7" s="408"/>
      <c r="L7" s="408"/>
      <c r="M7" s="408"/>
    </row>
    <row r="8" spans="1:17" ht="13.5" thickBot="1" x14ac:dyDescent="0.25">
      <c r="A8" s="130" t="s">
        <v>0</v>
      </c>
      <c r="B8" s="405" t="s">
        <v>247</v>
      </c>
      <c r="C8" s="406"/>
      <c r="D8" s="407"/>
      <c r="E8" s="405" t="s">
        <v>249</v>
      </c>
      <c r="F8" s="406"/>
      <c r="G8" s="407"/>
      <c r="H8" s="405" t="s">
        <v>250</v>
      </c>
      <c r="I8" s="406"/>
      <c r="J8" s="407"/>
      <c r="K8" s="405" t="s">
        <v>37</v>
      </c>
      <c r="L8" s="406"/>
      <c r="M8" s="407"/>
    </row>
    <row r="9" spans="1:17" ht="13.5" thickBot="1" x14ac:dyDescent="0.25">
      <c r="A9" s="131"/>
      <c r="B9" s="156" t="s">
        <v>45</v>
      </c>
      <c r="C9" s="156" t="s">
        <v>246</v>
      </c>
      <c r="D9" s="132" t="s">
        <v>246</v>
      </c>
      <c r="E9" s="132" t="s">
        <v>45</v>
      </c>
      <c r="F9" s="132" t="s">
        <v>246</v>
      </c>
      <c r="G9" s="132" t="s">
        <v>246</v>
      </c>
      <c r="H9" s="132" t="s">
        <v>45</v>
      </c>
      <c r="I9" s="132" t="s">
        <v>246</v>
      </c>
      <c r="J9" s="132" t="s">
        <v>246</v>
      </c>
      <c r="K9" s="132" t="s">
        <v>45</v>
      </c>
      <c r="L9" s="132" t="s">
        <v>246</v>
      </c>
      <c r="M9" s="132" t="s">
        <v>246</v>
      </c>
    </row>
    <row r="10" spans="1:17" s="22" customFormat="1" x14ac:dyDescent="0.2">
      <c r="A10" s="133" t="s">
        <v>92</v>
      </c>
      <c r="B10" s="134">
        <v>10451</v>
      </c>
      <c r="C10" s="286">
        <f>SUM(D10-B10)</f>
        <v>1560</v>
      </c>
      <c r="D10" s="134">
        <v>12011</v>
      </c>
      <c r="E10" s="134">
        <v>978</v>
      </c>
      <c r="F10" s="134">
        <f>SUM(G10-E10)</f>
        <v>0</v>
      </c>
      <c r="G10" s="134">
        <v>978</v>
      </c>
      <c r="H10" s="134">
        <v>0</v>
      </c>
      <c r="I10" s="134">
        <f>SUM(J10-H10)</f>
        <v>0</v>
      </c>
      <c r="J10" s="134">
        <v>0</v>
      </c>
      <c r="K10" s="134">
        <v>11429</v>
      </c>
      <c r="L10" s="134">
        <f>SUM(M10-K10)</f>
        <v>1560</v>
      </c>
      <c r="M10" s="134">
        <f>SUM(D10,G10,J10)</f>
        <v>12989</v>
      </c>
    </row>
    <row r="11" spans="1:17" s="22" customFormat="1" x14ac:dyDescent="0.2">
      <c r="A11" s="135" t="s">
        <v>93</v>
      </c>
      <c r="B11" s="136">
        <v>2014</v>
      </c>
      <c r="C11" s="288">
        <f t="shared" ref="C11:C29" si="0">SUM(D11-B11)</f>
        <v>235</v>
      </c>
      <c r="D11" s="136">
        <v>2249</v>
      </c>
      <c r="E11" s="136">
        <v>95</v>
      </c>
      <c r="F11" s="136">
        <f t="shared" ref="F11:F29" si="1">SUM(G11-E11)</f>
        <v>0</v>
      </c>
      <c r="G11" s="136">
        <v>95</v>
      </c>
      <c r="H11" s="136">
        <v>0</v>
      </c>
      <c r="I11" s="136">
        <f t="shared" ref="I11:I29" si="2">SUM(J11-H11)</f>
        <v>0</v>
      </c>
      <c r="J11" s="136">
        <v>0</v>
      </c>
      <c r="K11" s="136">
        <v>2109</v>
      </c>
      <c r="L11" s="136">
        <f t="shared" ref="L11:L29" si="3">SUM(M11-K11)</f>
        <v>235</v>
      </c>
      <c r="M11" s="136">
        <f>SUM(D11,G11,J11)</f>
        <v>2344</v>
      </c>
    </row>
    <row r="12" spans="1:17" s="22" customFormat="1" x14ac:dyDescent="0.2">
      <c r="A12" s="135" t="s">
        <v>94</v>
      </c>
      <c r="B12" s="136">
        <v>7066</v>
      </c>
      <c r="C12" s="288">
        <f t="shared" si="0"/>
        <v>3403</v>
      </c>
      <c r="D12" s="136">
        <v>10469</v>
      </c>
      <c r="E12" s="136">
        <v>0</v>
      </c>
      <c r="F12" s="136">
        <f t="shared" si="1"/>
        <v>0</v>
      </c>
      <c r="G12" s="136">
        <v>0</v>
      </c>
      <c r="H12" s="136">
        <v>950</v>
      </c>
      <c r="I12" s="136">
        <f t="shared" si="2"/>
        <v>0</v>
      </c>
      <c r="J12" s="136">
        <v>950</v>
      </c>
      <c r="K12" s="136">
        <v>8016</v>
      </c>
      <c r="L12" s="136">
        <f t="shared" si="3"/>
        <v>3403</v>
      </c>
      <c r="M12" s="136">
        <f>SUM(D12,G12,J12)</f>
        <v>11419</v>
      </c>
      <c r="O12" s="19"/>
    </row>
    <row r="13" spans="1:17" s="22" customFormat="1" x14ac:dyDescent="0.2">
      <c r="A13" s="135" t="s">
        <v>124</v>
      </c>
      <c r="B13" s="136">
        <v>2280</v>
      </c>
      <c r="C13" s="288">
        <f t="shared" si="0"/>
        <v>26</v>
      </c>
      <c r="D13" s="136">
        <v>2306</v>
      </c>
      <c r="E13" s="136">
        <v>0</v>
      </c>
      <c r="F13" s="136">
        <f t="shared" si="1"/>
        <v>0</v>
      </c>
      <c r="G13" s="136">
        <v>0</v>
      </c>
      <c r="H13" s="136">
        <v>0</v>
      </c>
      <c r="I13" s="136">
        <f t="shared" si="2"/>
        <v>0</v>
      </c>
      <c r="J13" s="136">
        <v>0</v>
      </c>
      <c r="K13" s="136">
        <v>2280</v>
      </c>
      <c r="L13" s="136">
        <f t="shared" si="3"/>
        <v>26</v>
      </c>
      <c r="M13" s="136">
        <f t="shared" ref="M13:M29" si="4">SUM(D13,G13,J13)</f>
        <v>2306</v>
      </c>
    </row>
    <row r="14" spans="1:17" s="22" customFormat="1" x14ac:dyDescent="0.2">
      <c r="A14" s="135" t="s">
        <v>125</v>
      </c>
      <c r="B14" s="136">
        <f>SUM(B15:B17)</f>
        <v>2337</v>
      </c>
      <c r="C14" s="288">
        <f t="shared" si="0"/>
        <v>0</v>
      </c>
      <c r="D14" s="136">
        <f t="shared" ref="D14:K14" si="5">SUM(D15:D17)</f>
        <v>2337</v>
      </c>
      <c r="E14" s="136">
        <f t="shared" si="5"/>
        <v>360</v>
      </c>
      <c r="F14" s="136">
        <f t="shared" si="1"/>
        <v>0</v>
      </c>
      <c r="G14" s="136">
        <f t="shared" si="5"/>
        <v>360</v>
      </c>
      <c r="H14" s="136">
        <f t="shared" si="5"/>
        <v>0</v>
      </c>
      <c r="I14" s="136">
        <f t="shared" si="2"/>
        <v>0</v>
      </c>
      <c r="J14" s="136">
        <f t="shared" si="5"/>
        <v>0</v>
      </c>
      <c r="K14" s="136">
        <f t="shared" si="5"/>
        <v>2697</v>
      </c>
      <c r="L14" s="136">
        <f t="shared" si="3"/>
        <v>0</v>
      </c>
      <c r="M14" s="136">
        <f t="shared" si="4"/>
        <v>2697</v>
      </c>
    </row>
    <row r="15" spans="1:17" x14ac:dyDescent="0.2">
      <c r="A15" s="137" t="s">
        <v>119</v>
      </c>
      <c r="B15" s="138">
        <v>838</v>
      </c>
      <c r="C15" s="288">
        <f t="shared" si="0"/>
        <v>0</v>
      </c>
      <c r="D15" s="138">
        <v>838</v>
      </c>
      <c r="E15" s="138">
        <v>0</v>
      </c>
      <c r="F15" s="136">
        <f t="shared" si="1"/>
        <v>0</v>
      </c>
      <c r="G15" s="138">
        <v>0</v>
      </c>
      <c r="H15" s="138">
        <v>0</v>
      </c>
      <c r="I15" s="136">
        <f t="shared" si="2"/>
        <v>0</v>
      </c>
      <c r="J15" s="138">
        <v>0</v>
      </c>
      <c r="K15" s="138">
        <v>838</v>
      </c>
      <c r="L15" s="136">
        <f t="shared" si="3"/>
        <v>0</v>
      </c>
      <c r="M15" s="136">
        <f t="shared" si="4"/>
        <v>838</v>
      </c>
    </row>
    <row r="16" spans="1:17" x14ac:dyDescent="0.2">
      <c r="A16" s="137" t="s">
        <v>120</v>
      </c>
      <c r="B16" s="138">
        <v>1499</v>
      </c>
      <c r="C16" s="288">
        <f t="shared" si="0"/>
        <v>0</v>
      </c>
      <c r="D16" s="138">
        <v>1499</v>
      </c>
      <c r="E16" s="138">
        <v>0</v>
      </c>
      <c r="F16" s="136">
        <f t="shared" si="1"/>
        <v>0</v>
      </c>
      <c r="G16" s="138">
        <v>0</v>
      </c>
      <c r="H16" s="138">
        <v>0</v>
      </c>
      <c r="I16" s="136">
        <f t="shared" si="2"/>
        <v>0</v>
      </c>
      <c r="J16" s="138">
        <v>0</v>
      </c>
      <c r="K16" s="138">
        <v>1499</v>
      </c>
      <c r="L16" s="136">
        <f t="shared" si="3"/>
        <v>0</v>
      </c>
      <c r="M16" s="136">
        <f t="shared" si="4"/>
        <v>1499</v>
      </c>
    </row>
    <row r="17" spans="1:13" x14ac:dyDescent="0.2">
      <c r="A17" s="137" t="s">
        <v>230</v>
      </c>
      <c r="B17" s="138">
        <v>0</v>
      </c>
      <c r="C17" s="288">
        <f t="shared" si="0"/>
        <v>0</v>
      </c>
      <c r="D17" s="138">
        <v>0</v>
      </c>
      <c r="E17" s="138">
        <v>360</v>
      </c>
      <c r="F17" s="136">
        <f t="shared" si="1"/>
        <v>0</v>
      </c>
      <c r="G17" s="138">
        <v>360</v>
      </c>
      <c r="H17" s="138">
        <v>0</v>
      </c>
      <c r="I17" s="136">
        <f t="shared" si="2"/>
        <v>0</v>
      </c>
      <c r="J17" s="138">
        <v>0</v>
      </c>
      <c r="K17" s="138">
        <v>360</v>
      </c>
      <c r="L17" s="136">
        <f t="shared" si="3"/>
        <v>0</v>
      </c>
      <c r="M17" s="136">
        <f t="shared" si="4"/>
        <v>360</v>
      </c>
    </row>
    <row r="18" spans="1:13" x14ac:dyDescent="0.2">
      <c r="A18" s="135" t="s">
        <v>126</v>
      </c>
      <c r="B18" s="136">
        <f>SUM(B19:B20)</f>
        <v>0</v>
      </c>
      <c r="C18" s="288">
        <f t="shared" si="0"/>
        <v>0</v>
      </c>
      <c r="D18" s="136">
        <f t="shared" ref="D18:K18" si="6">SUM(D19:D20)</f>
        <v>0</v>
      </c>
      <c r="E18" s="136">
        <f t="shared" si="6"/>
        <v>617</v>
      </c>
      <c r="F18" s="136">
        <f t="shared" si="1"/>
        <v>127</v>
      </c>
      <c r="G18" s="136">
        <v>744</v>
      </c>
      <c r="H18" s="136">
        <f t="shared" si="6"/>
        <v>0</v>
      </c>
      <c r="I18" s="136">
        <f t="shared" si="2"/>
        <v>0</v>
      </c>
      <c r="J18" s="136">
        <f t="shared" si="6"/>
        <v>0</v>
      </c>
      <c r="K18" s="136">
        <f t="shared" si="6"/>
        <v>617</v>
      </c>
      <c r="L18" s="136">
        <f t="shared" si="3"/>
        <v>127</v>
      </c>
      <c r="M18" s="136">
        <f t="shared" si="4"/>
        <v>744</v>
      </c>
    </row>
    <row r="19" spans="1:13" x14ac:dyDescent="0.2">
      <c r="A19" s="137" t="s">
        <v>121</v>
      </c>
      <c r="B19" s="138">
        <v>0</v>
      </c>
      <c r="C19" s="288">
        <f t="shared" si="0"/>
        <v>0</v>
      </c>
      <c r="D19" s="138">
        <v>0</v>
      </c>
      <c r="E19" s="138">
        <v>77</v>
      </c>
      <c r="F19" s="136">
        <f t="shared" si="1"/>
        <v>127</v>
      </c>
      <c r="G19" s="138">
        <v>204</v>
      </c>
      <c r="H19" s="138">
        <v>0</v>
      </c>
      <c r="I19" s="136">
        <f t="shared" si="2"/>
        <v>0</v>
      </c>
      <c r="J19" s="138">
        <v>0</v>
      </c>
      <c r="K19" s="138">
        <v>77</v>
      </c>
      <c r="L19" s="136">
        <f t="shared" si="3"/>
        <v>127</v>
      </c>
      <c r="M19" s="290">
        <f t="shared" si="4"/>
        <v>204</v>
      </c>
    </row>
    <row r="20" spans="1:13" x14ac:dyDescent="0.2">
      <c r="A20" s="137" t="s">
        <v>215</v>
      </c>
      <c r="B20" s="138">
        <v>0</v>
      </c>
      <c r="C20" s="288">
        <f t="shared" si="0"/>
        <v>0</v>
      </c>
      <c r="D20" s="138">
        <v>0</v>
      </c>
      <c r="E20" s="138">
        <v>540</v>
      </c>
      <c r="F20" s="136">
        <f t="shared" si="1"/>
        <v>0</v>
      </c>
      <c r="G20" s="138">
        <v>540</v>
      </c>
      <c r="H20" s="138">
        <v>0</v>
      </c>
      <c r="I20" s="136">
        <f t="shared" si="2"/>
        <v>0</v>
      </c>
      <c r="J20" s="138">
        <v>0</v>
      </c>
      <c r="K20" s="138">
        <v>540</v>
      </c>
      <c r="L20" s="136">
        <f t="shared" si="3"/>
        <v>0</v>
      </c>
      <c r="M20" s="136">
        <f t="shared" si="4"/>
        <v>540</v>
      </c>
    </row>
    <row r="21" spans="1:13" x14ac:dyDescent="0.2">
      <c r="A21" s="135" t="s">
        <v>127</v>
      </c>
      <c r="B21" s="136">
        <v>8192</v>
      </c>
      <c r="C21" s="288">
        <f t="shared" si="0"/>
        <v>-3422</v>
      </c>
      <c r="D21" s="136">
        <v>4770</v>
      </c>
      <c r="E21" s="136">
        <v>349</v>
      </c>
      <c r="F21" s="136">
        <f t="shared" si="1"/>
        <v>0</v>
      </c>
      <c r="G21" s="136">
        <v>349</v>
      </c>
      <c r="H21" s="136">
        <v>0</v>
      </c>
      <c r="I21" s="136">
        <f t="shared" si="2"/>
        <v>0</v>
      </c>
      <c r="J21" s="136">
        <v>0</v>
      </c>
      <c r="K21" s="136">
        <v>8541</v>
      </c>
      <c r="L21" s="136">
        <f t="shared" si="3"/>
        <v>-3422</v>
      </c>
      <c r="M21" s="136">
        <f t="shared" si="4"/>
        <v>5119</v>
      </c>
    </row>
    <row r="22" spans="1:13" x14ac:dyDescent="0.2">
      <c r="A22" s="135" t="s">
        <v>273</v>
      </c>
      <c r="B22" s="136">
        <v>0</v>
      </c>
      <c r="C22" s="288">
        <f t="shared" si="0"/>
        <v>634</v>
      </c>
      <c r="D22" s="136">
        <v>634</v>
      </c>
      <c r="E22" s="136">
        <v>0</v>
      </c>
      <c r="F22" s="136">
        <f t="shared" si="1"/>
        <v>0</v>
      </c>
      <c r="G22" s="136">
        <v>0</v>
      </c>
      <c r="H22" s="136">
        <v>0</v>
      </c>
      <c r="I22" s="136">
        <f t="shared" si="2"/>
        <v>0</v>
      </c>
      <c r="J22" s="136">
        <v>0</v>
      </c>
      <c r="K22" s="136">
        <v>0</v>
      </c>
      <c r="L22" s="136">
        <f t="shared" si="3"/>
        <v>634</v>
      </c>
      <c r="M22" s="136">
        <f t="shared" si="4"/>
        <v>634</v>
      </c>
    </row>
    <row r="23" spans="1:13" s="22" customFormat="1" x14ac:dyDescent="0.2">
      <c r="A23" s="135"/>
      <c r="B23" s="136"/>
      <c r="C23" s="288"/>
      <c r="D23" s="136"/>
      <c r="E23" s="136"/>
      <c r="F23" s="136">
        <f t="shared" si="1"/>
        <v>0</v>
      </c>
      <c r="G23" s="136"/>
      <c r="H23" s="136"/>
      <c r="I23" s="136"/>
      <c r="J23" s="136"/>
      <c r="K23" s="136"/>
      <c r="L23" s="136">
        <f t="shared" si="3"/>
        <v>0</v>
      </c>
      <c r="M23" s="136">
        <f t="shared" si="4"/>
        <v>0</v>
      </c>
    </row>
    <row r="24" spans="1:13" s="76" customFormat="1" ht="15.75" x14ac:dyDescent="0.25">
      <c r="A24" s="140" t="s">
        <v>95</v>
      </c>
      <c r="B24" s="141">
        <f>SUM(B10,B11,B12,B13,B14,B18,B21,B22)</f>
        <v>32340</v>
      </c>
      <c r="C24" s="291">
        <f t="shared" si="0"/>
        <v>2436</v>
      </c>
      <c r="D24" s="141">
        <f t="shared" ref="D24:K24" si="7">SUM(D10,D11,D12,D13,D14,D18,D21,D22)</f>
        <v>34776</v>
      </c>
      <c r="E24" s="141">
        <f t="shared" si="7"/>
        <v>2399</v>
      </c>
      <c r="F24" s="293">
        <f t="shared" si="1"/>
        <v>127</v>
      </c>
      <c r="G24" s="141">
        <f t="shared" si="7"/>
        <v>2526</v>
      </c>
      <c r="H24" s="141">
        <f t="shared" si="7"/>
        <v>950</v>
      </c>
      <c r="I24" s="293">
        <f t="shared" si="2"/>
        <v>0</v>
      </c>
      <c r="J24" s="141">
        <f t="shared" si="7"/>
        <v>950</v>
      </c>
      <c r="K24" s="141">
        <f t="shared" si="7"/>
        <v>35689</v>
      </c>
      <c r="L24" s="293">
        <f t="shared" si="3"/>
        <v>2563</v>
      </c>
      <c r="M24" s="293">
        <f t="shared" si="4"/>
        <v>38252</v>
      </c>
    </row>
    <row r="25" spans="1:13" s="76" customFormat="1" ht="15.75" x14ac:dyDescent="0.25">
      <c r="A25" s="142" t="s">
        <v>105</v>
      </c>
      <c r="B25" s="143">
        <v>0</v>
      </c>
      <c r="C25" s="288">
        <f t="shared" si="0"/>
        <v>0</v>
      </c>
      <c r="D25" s="143">
        <v>0</v>
      </c>
      <c r="E25" s="143">
        <v>5086</v>
      </c>
      <c r="F25" s="136">
        <f t="shared" si="1"/>
        <v>596</v>
      </c>
      <c r="G25" s="143">
        <v>5682</v>
      </c>
      <c r="H25" s="143">
        <v>0</v>
      </c>
      <c r="I25" s="136">
        <f t="shared" si="2"/>
        <v>0</v>
      </c>
      <c r="J25" s="143">
        <v>0</v>
      </c>
      <c r="K25" s="144">
        <v>5086</v>
      </c>
      <c r="L25" s="136">
        <f t="shared" si="3"/>
        <v>596</v>
      </c>
      <c r="M25" s="290">
        <f t="shared" si="4"/>
        <v>5682</v>
      </c>
    </row>
    <row r="26" spans="1:13" s="22" customFormat="1" x14ac:dyDescent="0.2">
      <c r="A26" s="135" t="s">
        <v>198</v>
      </c>
      <c r="B26" s="136">
        <v>270</v>
      </c>
      <c r="C26" s="288">
        <f t="shared" si="0"/>
        <v>0</v>
      </c>
      <c r="D26" s="136">
        <v>270</v>
      </c>
      <c r="E26" s="136">
        <v>1345</v>
      </c>
      <c r="F26" s="136">
        <f t="shared" si="1"/>
        <v>-250</v>
      </c>
      <c r="G26" s="136">
        <v>1095</v>
      </c>
      <c r="H26" s="136">
        <v>0</v>
      </c>
      <c r="I26" s="136">
        <f t="shared" si="2"/>
        <v>0</v>
      </c>
      <c r="J26" s="136">
        <v>0</v>
      </c>
      <c r="K26" s="144">
        <v>1615</v>
      </c>
      <c r="L26" s="136">
        <f t="shared" si="3"/>
        <v>-250</v>
      </c>
      <c r="M26" s="136">
        <f t="shared" si="4"/>
        <v>1365</v>
      </c>
    </row>
    <row r="27" spans="1:13" s="22" customFormat="1" x14ac:dyDescent="0.2">
      <c r="A27" s="145" t="s">
        <v>225</v>
      </c>
      <c r="B27" s="146">
        <v>0</v>
      </c>
      <c r="C27" s="288">
        <f t="shared" si="0"/>
        <v>0</v>
      </c>
      <c r="D27" s="146">
        <v>0</v>
      </c>
      <c r="E27" s="146">
        <v>341</v>
      </c>
      <c r="F27" s="136">
        <f t="shared" si="1"/>
        <v>0</v>
      </c>
      <c r="G27" s="146">
        <v>341</v>
      </c>
      <c r="H27" s="146">
        <v>0</v>
      </c>
      <c r="I27" s="136">
        <f t="shared" si="2"/>
        <v>0</v>
      </c>
      <c r="J27" s="146">
        <v>0</v>
      </c>
      <c r="K27" s="144">
        <v>341</v>
      </c>
      <c r="L27" s="136">
        <f t="shared" si="3"/>
        <v>0</v>
      </c>
      <c r="M27" s="136">
        <f t="shared" si="4"/>
        <v>341</v>
      </c>
    </row>
    <row r="28" spans="1:13" s="22" customFormat="1" ht="13.5" thickBot="1" x14ac:dyDescent="0.25">
      <c r="A28" s="147" t="s">
        <v>96</v>
      </c>
      <c r="B28" s="148">
        <f>SUM(B25:B27)</f>
        <v>270</v>
      </c>
      <c r="C28" s="292">
        <f t="shared" si="0"/>
        <v>0</v>
      </c>
      <c r="D28" s="148">
        <f t="shared" ref="D28:K28" si="8">SUM(D25:D27)</f>
        <v>270</v>
      </c>
      <c r="E28" s="148">
        <f t="shared" si="8"/>
        <v>6772</v>
      </c>
      <c r="F28" s="294">
        <f t="shared" si="1"/>
        <v>346</v>
      </c>
      <c r="G28" s="148">
        <f t="shared" si="8"/>
        <v>7118</v>
      </c>
      <c r="H28" s="148">
        <f t="shared" si="8"/>
        <v>0</v>
      </c>
      <c r="I28" s="294">
        <f t="shared" si="2"/>
        <v>0</v>
      </c>
      <c r="J28" s="148">
        <f t="shared" si="8"/>
        <v>0</v>
      </c>
      <c r="K28" s="148">
        <f t="shared" si="8"/>
        <v>7042</v>
      </c>
      <c r="L28" s="294">
        <f t="shared" si="3"/>
        <v>346</v>
      </c>
      <c r="M28" s="294">
        <f t="shared" si="4"/>
        <v>7388</v>
      </c>
    </row>
    <row r="29" spans="1:13" s="77" customFormat="1" ht="23.25" customHeight="1" thickBot="1" x14ac:dyDescent="0.25">
      <c r="A29" s="149" t="s">
        <v>97</v>
      </c>
      <c r="B29" s="150">
        <f>SUM(B24,B28)</f>
        <v>32610</v>
      </c>
      <c r="C29" s="289">
        <f t="shared" si="0"/>
        <v>2436</v>
      </c>
      <c r="D29" s="150">
        <f t="shared" ref="D29:K29" si="9">SUM(D24,D28)</f>
        <v>35046</v>
      </c>
      <c r="E29" s="150">
        <f t="shared" si="9"/>
        <v>9171</v>
      </c>
      <c r="F29" s="153">
        <f t="shared" si="1"/>
        <v>473</v>
      </c>
      <c r="G29" s="150">
        <f t="shared" si="9"/>
        <v>9644</v>
      </c>
      <c r="H29" s="150">
        <f t="shared" si="9"/>
        <v>950</v>
      </c>
      <c r="I29" s="153">
        <f t="shared" si="2"/>
        <v>0</v>
      </c>
      <c r="J29" s="150">
        <f t="shared" si="9"/>
        <v>950</v>
      </c>
      <c r="K29" s="150">
        <f t="shared" si="9"/>
        <v>42731</v>
      </c>
      <c r="L29" s="153">
        <f t="shared" si="3"/>
        <v>2909</v>
      </c>
      <c r="M29" s="153">
        <f t="shared" si="4"/>
        <v>45640</v>
      </c>
    </row>
    <row r="30" spans="1:13" x14ac:dyDescent="0.2">
      <c r="A30" s="151"/>
      <c r="B30" s="151"/>
      <c r="C30" s="151"/>
      <c r="D30" s="152"/>
      <c r="E30" s="152"/>
      <c r="F30" s="152"/>
      <c r="G30" s="152"/>
      <c r="H30" s="152"/>
      <c r="I30" s="152"/>
      <c r="J30" s="152"/>
      <c r="K30" s="152"/>
      <c r="L30" s="152"/>
      <c r="M30" s="152"/>
    </row>
    <row r="31" spans="1:13" x14ac:dyDescent="0.2">
      <c r="A31" s="151"/>
      <c r="B31" s="151"/>
      <c r="C31" s="151"/>
      <c r="D31" s="152"/>
      <c r="E31" s="152"/>
      <c r="F31" s="152"/>
      <c r="G31" s="152"/>
      <c r="H31" s="152"/>
      <c r="I31" s="152"/>
      <c r="J31" s="152"/>
      <c r="K31" s="152"/>
      <c r="L31" s="152"/>
      <c r="M31" s="152"/>
    </row>
    <row r="32" spans="1:13" ht="13.5" thickBot="1" x14ac:dyDescent="0.25">
      <c r="A32" s="151"/>
      <c r="B32" s="151"/>
      <c r="C32" s="151"/>
      <c r="D32" s="152"/>
      <c r="E32" s="152"/>
      <c r="F32" s="152"/>
      <c r="G32" s="152"/>
      <c r="H32" s="152"/>
      <c r="I32" s="152"/>
      <c r="J32" s="152"/>
      <c r="K32" s="152"/>
      <c r="L32" s="152"/>
      <c r="M32" s="152"/>
    </row>
    <row r="33" spans="1:13" ht="13.5" thickBot="1" x14ac:dyDescent="0.25">
      <c r="A33" s="130" t="s">
        <v>0</v>
      </c>
      <c r="B33" s="405" t="s">
        <v>247</v>
      </c>
      <c r="C33" s="406"/>
      <c r="D33" s="407"/>
      <c r="E33" s="405" t="s">
        <v>249</v>
      </c>
      <c r="F33" s="406"/>
      <c r="G33" s="407"/>
      <c r="H33" s="405" t="s">
        <v>250</v>
      </c>
      <c r="I33" s="406"/>
      <c r="J33" s="407"/>
      <c r="K33" s="405" t="s">
        <v>37</v>
      </c>
      <c r="L33" s="406"/>
      <c r="M33" s="407"/>
    </row>
    <row r="34" spans="1:13" ht="13.5" thickBot="1" x14ac:dyDescent="0.25">
      <c r="A34" s="131"/>
      <c r="B34" s="156" t="s">
        <v>45</v>
      </c>
      <c r="C34" s="156" t="s">
        <v>246</v>
      </c>
      <c r="D34" s="132" t="s">
        <v>246</v>
      </c>
      <c r="E34" s="132" t="s">
        <v>45</v>
      </c>
      <c r="F34" s="132" t="s">
        <v>246</v>
      </c>
      <c r="G34" s="132" t="s">
        <v>246</v>
      </c>
      <c r="H34" s="132" t="s">
        <v>45</v>
      </c>
      <c r="I34" s="132" t="s">
        <v>246</v>
      </c>
      <c r="J34" s="132" t="s">
        <v>246</v>
      </c>
      <c r="K34" s="132" t="s">
        <v>45</v>
      </c>
      <c r="L34" s="132" t="s">
        <v>246</v>
      </c>
      <c r="M34" s="132" t="s">
        <v>246</v>
      </c>
    </row>
    <row r="35" spans="1:13" s="22" customFormat="1" x14ac:dyDescent="0.2">
      <c r="A35" s="133" t="s">
        <v>128</v>
      </c>
      <c r="B35" s="134">
        <v>14911</v>
      </c>
      <c r="C35" s="286">
        <f>SUM(D35-B35)</f>
        <v>754</v>
      </c>
      <c r="D35" s="134">
        <v>15665</v>
      </c>
      <c r="E35" s="134">
        <v>0</v>
      </c>
      <c r="F35" s="134">
        <f>SUM(G35-E35)</f>
        <v>0</v>
      </c>
      <c r="G35" s="134">
        <v>0</v>
      </c>
      <c r="H35" s="134">
        <v>950</v>
      </c>
      <c r="I35" s="134">
        <f>SUM(J35-H35)</f>
        <v>0</v>
      </c>
      <c r="J35" s="134">
        <v>950</v>
      </c>
      <c r="K35" s="134">
        <v>15861</v>
      </c>
      <c r="L35" s="134">
        <f>SUM(M35-K35)</f>
        <v>754</v>
      </c>
      <c r="M35" s="134">
        <f>SUM(D35,G35,J35)</f>
        <v>16615</v>
      </c>
    </row>
    <row r="36" spans="1:13" s="22" customFormat="1" x14ac:dyDescent="0.2">
      <c r="A36" s="135" t="s">
        <v>106</v>
      </c>
      <c r="B36" s="136">
        <f>SUM(B37:B39)</f>
        <v>5028</v>
      </c>
      <c r="C36" s="288">
        <f t="shared" ref="C36:C57" si="10">SUM(D36-B36)</f>
        <v>46</v>
      </c>
      <c r="D36" s="136">
        <f t="shared" ref="D36:K36" si="11">SUM(D37:D39)</f>
        <v>5074</v>
      </c>
      <c r="E36" s="136">
        <f t="shared" si="11"/>
        <v>0</v>
      </c>
      <c r="F36" s="136">
        <f t="shared" ref="F36:F57" si="12">SUM(G36-E36)</f>
        <v>0</v>
      </c>
      <c r="G36" s="136">
        <f t="shared" si="11"/>
        <v>0</v>
      </c>
      <c r="H36" s="136">
        <f t="shared" si="11"/>
        <v>0</v>
      </c>
      <c r="I36" s="136">
        <f t="shared" ref="I36:I57" si="13">SUM(J36-H36)</f>
        <v>0</v>
      </c>
      <c r="J36" s="136">
        <f t="shared" si="11"/>
        <v>0</v>
      </c>
      <c r="K36" s="290">
        <f t="shared" si="11"/>
        <v>5028</v>
      </c>
      <c r="L36" s="136">
        <f t="shared" ref="L36:L57" si="14">SUM(M36-K36)</f>
        <v>46</v>
      </c>
      <c r="M36" s="136">
        <f t="shared" ref="M36:M57" si="15">SUM(D36,G36,J36)</f>
        <v>5074</v>
      </c>
    </row>
    <row r="37" spans="1:13" s="22" customFormat="1" x14ac:dyDescent="0.2">
      <c r="A37" s="137" t="s">
        <v>114</v>
      </c>
      <c r="B37" s="138">
        <v>4700</v>
      </c>
      <c r="C37" s="288">
        <f t="shared" si="10"/>
        <v>47</v>
      </c>
      <c r="D37" s="138">
        <v>4747</v>
      </c>
      <c r="E37" s="138">
        <v>0</v>
      </c>
      <c r="F37" s="136">
        <f t="shared" si="12"/>
        <v>0</v>
      </c>
      <c r="G37" s="138">
        <v>0</v>
      </c>
      <c r="H37" s="138">
        <v>0</v>
      </c>
      <c r="I37" s="136">
        <f t="shared" si="13"/>
        <v>0</v>
      </c>
      <c r="J37" s="138">
        <v>0</v>
      </c>
      <c r="K37" s="138">
        <v>4700</v>
      </c>
      <c r="L37" s="136">
        <f t="shared" si="14"/>
        <v>47</v>
      </c>
      <c r="M37" s="136">
        <f t="shared" si="15"/>
        <v>4747</v>
      </c>
    </row>
    <row r="38" spans="1:13" s="22" customFormat="1" x14ac:dyDescent="0.2">
      <c r="A38" s="137" t="s">
        <v>115</v>
      </c>
      <c r="B38" s="138">
        <v>278</v>
      </c>
      <c r="C38" s="288">
        <f t="shared" si="10"/>
        <v>-1</v>
      </c>
      <c r="D38" s="138">
        <v>277</v>
      </c>
      <c r="E38" s="138">
        <v>0</v>
      </c>
      <c r="F38" s="136">
        <f t="shared" si="12"/>
        <v>0</v>
      </c>
      <c r="G38" s="138">
        <v>0</v>
      </c>
      <c r="H38" s="138">
        <v>0</v>
      </c>
      <c r="I38" s="136">
        <f t="shared" si="13"/>
        <v>0</v>
      </c>
      <c r="J38" s="138">
        <v>0</v>
      </c>
      <c r="K38" s="138">
        <v>278</v>
      </c>
      <c r="L38" s="136">
        <f t="shared" si="14"/>
        <v>-1</v>
      </c>
      <c r="M38" s="136">
        <f t="shared" si="15"/>
        <v>277</v>
      </c>
    </row>
    <row r="39" spans="1:13" s="22" customFormat="1" x14ac:dyDescent="0.2">
      <c r="A39" s="137" t="s">
        <v>199</v>
      </c>
      <c r="B39" s="138">
        <v>50</v>
      </c>
      <c r="C39" s="288">
        <f t="shared" si="10"/>
        <v>0</v>
      </c>
      <c r="D39" s="138">
        <v>50</v>
      </c>
      <c r="E39" s="138">
        <v>0</v>
      </c>
      <c r="F39" s="136">
        <f t="shared" si="12"/>
        <v>0</v>
      </c>
      <c r="G39" s="138">
        <v>0</v>
      </c>
      <c r="H39" s="138">
        <v>0</v>
      </c>
      <c r="I39" s="136">
        <f t="shared" si="13"/>
        <v>0</v>
      </c>
      <c r="J39" s="138">
        <v>0</v>
      </c>
      <c r="K39" s="138">
        <v>50</v>
      </c>
      <c r="L39" s="136">
        <f t="shared" si="14"/>
        <v>0</v>
      </c>
      <c r="M39" s="136">
        <f t="shared" si="15"/>
        <v>50</v>
      </c>
    </row>
    <row r="40" spans="1:13" s="22" customFormat="1" x14ac:dyDescent="0.2">
      <c r="A40" s="135" t="s">
        <v>129</v>
      </c>
      <c r="B40" s="136">
        <v>138</v>
      </c>
      <c r="C40" s="288">
        <f t="shared" si="10"/>
        <v>0</v>
      </c>
      <c r="D40" s="136">
        <v>138</v>
      </c>
      <c r="E40" s="136">
        <v>57</v>
      </c>
      <c r="F40" s="136">
        <f t="shared" si="12"/>
        <v>2353</v>
      </c>
      <c r="G40" s="136">
        <v>2410</v>
      </c>
      <c r="H40" s="136">
        <v>0</v>
      </c>
      <c r="I40" s="136">
        <f t="shared" si="13"/>
        <v>0</v>
      </c>
      <c r="J40" s="136">
        <v>0</v>
      </c>
      <c r="K40" s="136">
        <v>195</v>
      </c>
      <c r="L40" s="136">
        <f t="shared" si="14"/>
        <v>2353</v>
      </c>
      <c r="M40" s="136">
        <f t="shared" si="15"/>
        <v>2548</v>
      </c>
    </row>
    <row r="41" spans="1:13" s="22" customFormat="1" x14ac:dyDescent="0.2">
      <c r="A41" s="135" t="s">
        <v>213</v>
      </c>
      <c r="B41" s="136">
        <f>SUM(B42:B46)</f>
        <v>5240</v>
      </c>
      <c r="C41" s="288">
        <f t="shared" si="10"/>
        <v>-145</v>
      </c>
      <c r="D41" s="136">
        <f>SUM(D42:D46)</f>
        <v>5095</v>
      </c>
      <c r="E41" s="136">
        <f>SUM(E42:E46)</f>
        <v>1804</v>
      </c>
      <c r="F41" s="136">
        <f t="shared" si="12"/>
        <v>171</v>
      </c>
      <c r="G41" s="136">
        <f>SUM(G42:G46)</f>
        <v>1975</v>
      </c>
      <c r="H41" s="136">
        <f>SUM(H42:H46)</f>
        <v>0</v>
      </c>
      <c r="I41" s="136">
        <f t="shared" si="13"/>
        <v>0</v>
      </c>
      <c r="J41" s="136">
        <f>SUM(J42:J46)</f>
        <v>0</v>
      </c>
      <c r="K41" s="136">
        <f>SUM(K42:K46)</f>
        <v>7044</v>
      </c>
      <c r="L41" s="136">
        <f t="shared" si="14"/>
        <v>26</v>
      </c>
      <c r="M41" s="136">
        <f t="shared" si="15"/>
        <v>7070</v>
      </c>
    </row>
    <row r="42" spans="1:13" s="22" customFormat="1" x14ac:dyDescent="0.2">
      <c r="A42" s="137" t="s">
        <v>117</v>
      </c>
      <c r="B42" s="138">
        <v>1748</v>
      </c>
      <c r="C42" s="288">
        <f t="shared" si="10"/>
        <v>-168</v>
      </c>
      <c r="D42" s="138">
        <v>1580</v>
      </c>
      <c r="E42" s="138">
        <v>0</v>
      </c>
      <c r="F42" s="290">
        <f t="shared" si="12"/>
        <v>0</v>
      </c>
      <c r="G42" s="138">
        <v>0</v>
      </c>
      <c r="H42" s="138">
        <v>0</v>
      </c>
      <c r="I42" s="136">
        <f t="shared" si="13"/>
        <v>0</v>
      </c>
      <c r="J42" s="138">
        <v>0</v>
      </c>
      <c r="K42" s="138">
        <v>1748</v>
      </c>
      <c r="L42" s="136">
        <f t="shared" si="14"/>
        <v>-168</v>
      </c>
      <c r="M42" s="136">
        <f t="shared" si="15"/>
        <v>1580</v>
      </c>
    </row>
    <row r="43" spans="1:13" x14ac:dyDescent="0.2">
      <c r="A43" s="137" t="s">
        <v>130</v>
      </c>
      <c r="B43" s="138">
        <v>3492</v>
      </c>
      <c r="C43" s="288">
        <f t="shared" si="10"/>
        <v>-3</v>
      </c>
      <c r="D43" s="138">
        <v>3489</v>
      </c>
      <c r="E43" s="138">
        <v>0</v>
      </c>
      <c r="F43" s="136">
        <f t="shared" si="12"/>
        <v>0</v>
      </c>
      <c r="G43" s="138">
        <v>0</v>
      </c>
      <c r="H43" s="138">
        <v>0</v>
      </c>
      <c r="I43" s="136">
        <f t="shared" si="13"/>
        <v>0</v>
      </c>
      <c r="J43" s="138">
        <v>0</v>
      </c>
      <c r="K43" s="138">
        <v>3492</v>
      </c>
      <c r="L43" s="136">
        <f t="shared" si="14"/>
        <v>-3</v>
      </c>
      <c r="M43" s="136">
        <f t="shared" si="15"/>
        <v>3489</v>
      </c>
    </row>
    <row r="44" spans="1:13" x14ac:dyDescent="0.2">
      <c r="A44" s="137" t="s">
        <v>201</v>
      </c>
      <c r="B44" s="138">
        <v>0</v>
      </c>
      <c r="C44" s="288">
        <f t="shared" si="10"/>
        <v>0</v>
      </c>
      <c r="D44" s="138">
        <v>0</v>
      </c>
      <c r="E44" s="138">
        <v>1074</v>
      </c>
      <c r="F44" s="136">
        <f t="shared" si="12"/>
        <v>901</v>
      </c>
      <c r="G44" s="138">
        <v>1975</v>
      </c>
      <c r="H44" s="136">
        <v>0</v>
      </c>
      <c r="I44" s="136">
        <f t="shared" si="13"/>
        <v>0</v>
      </c>
      <c r="J44" s="136">
        <v>0</v>
      </c>
      <c r="K44" s="138">
        <v>1074</v>
      </c>
      <c r="L44" s="136">
        <f t="shared" si="14"/>
        <v>901</v>
      </c>
      <c r="M44" s="136">
        <f t="shared" si="15"/>
        <v>1975</v>
      </c>
    </row>
    <row r="45" spans="1:13" x14ac:dyDescent="0.2">
      <c r="A45" s="137" t="s">
        <v>289</v>
      </c>
      <c r="B45" s="138">
        <v>0</v>
      </c>
      <c r="C45" s="288">
        <v>26</v>
      </c>
      <c r="D45" s="138">
        <v>26</v>
      </c>
      <c r="E45" s="138">
        <v>0</v>
      </c>
      <c r="F45" s="290">
        <v>0</v>
      </c>
      <c r="G45" s="138">
        <v>0</v>
      </c>
      <c r="H45" s="136">
        <v>0</v>
      </c>
      <c r="I45" s="136">
        <v>0</v>
      </c>
      <c r="J45" s="136">
        <v>0</v>
      </c>
      <c r="K45" s="138">
        <v>0</v>
      </c>
      <c r="L45" s="136">
        <v>26</v>
      </c>
      <c r="M45" s="136">
        <v>26</v>
      </c>
    </row>
    <row r="46" spans="1:13" x14ac:dyDescent="0.2">
      <c r="A46" s="137" t="s">
        <v>241</v>
      </c>
      <c r="B46" s="138">
        <v>0</v>
      </c>
      <c r="C46" s="288">
        <f t="shared" si="10"/>
        <v>0</v>
      </c>
      <c r="D46" s="138">
        <v>0</v>
      </c>
      <c r="E46" s="138">
        <v>730</v>
      </c>
      <c r="F46" s="290">
        <f t="shared" si="12"/>
        <v>-730</v>
      </c>
      <c r="G46" s="138">
        <v>0</v>
      </c>
      <c r="H46" s="136">
        <v>0</v>
      </c>
      <c r="I46" s="136">
        <f t="shared" si="13"/>
        <v>0</v>
      </c>
      <c r="J46" s="136">
        <v>0</v>
      </c>
      <c r="K46" s="138">
        <v>730</v>
      </c>
      <c r="L46" s="136">
        <f t="shared" si="14"/>
        <v>-730</v>
      </c>
      <c r="M46" s="136">
        <f t="shared" si="15"/>
        <v>0</v>
      </c>
    </row>
    <row r="47" spans="1:13" x14ac:dyDescent="0.2">
      <c r="A47" s="135" t="s">
        <v>214</v>
      </c>
      <c r="B47" s="136">
        <f>SUM(B48)</f>
        <v>0</v>
      </c>
      <c r="C47" s="288">
        <f t="shared" si="10"/>
        <v>0</v>
      </c>
      <c r="D47" s="136">
        <f t="shared" ref="D47:K47" si="16">SUM(D48)</f>
        <v>0</v>
      </c>
      <c r="E47" s="136">
        <f t="shared" si="16"/>
        <v>538</v>
      </c>
      <c r="F47" s="136">
        <f t="shared" si="12"/>
        <v>89</v>
      </c>
      <c r="G47" s="136">
        <f t="shared" si="16"/>
        <v>627</v>
      </c>
      <c r="H47" s="136">
        <f t="shared" si="16"/>
        <v>0</v>
      </c>
      <c r="I47" s="136">
        <f t="shared" si="13"/>
        <v>0</v>
      </c>
      <c r="J47" s="136">
        <f t="shared" si="16"/>
        <v>0</v>
      </c>
      <c r="K47" s="136">
        <f t="shared" si="16"/>
        <v>538</v>
      </c>
      <c r="L47" s="136">
        <f t="shared" si="14"/>
        <v>89</v>
      </c>
      <c r="M47" s="136">
        <f t="shared" si="15"/>
        <v>627</v>
      </c>
    </row>
    <row r="48" spans="1:13" x14ac:dyDescent="0.2">
      <c r="A48" s="137" t="s">
        <v>216</v>
      </c>
      <c r="B48" s="138">
        <v>0</v>
      </c>
      <c r="C48" s="288">
        <f t="shared" si="10"/>
        <v>0</v>
      </c>
      <c r="D48" s="138">
        <v>0</v>
      </c>
      <c r="E48" s="138">
        <v>538</v>
      </c>
      <c r="F48" s="136">
        <f t="shared" si="12"/>
        <v>89</v>
      </c>
      <c r="G48" s="138">
        <v>627</v>
      </c>
      <c r="H48" s="138">
        <v>0</v>
      </c>
      <c r="I48" s="136">
        <f t="shared" si="13"/>
        <v>0</v>
      </c>
      <c r="J48" s="138">
        <v>0</v>
      </c>
      <c r="K48" s="138">
        <v>538</v>
      </c>
      <c r="L48" s="136">
        <f t="shared" si="14"/>
        <v>89</v>
      </c>
      <c r="M48" s="136">
        <f t="shared" si="15"/>
        <v>627</v>
      </c>
    </row>
    <row r="49" spans="1:13" x14ac:dyDescent="0.2">
      <c r="A49" s="135" t="s">
        <v>77</v>
      </c>
      <c r="B49" s="136">
        <v>7023</v>
      </c>
      <c r="C49" s="288">
        <f t="shared" si="10"/>
        <v>-1275</v>
      </c>
      <c r="D49" s="136">
        <v>5748</v>
      </c>
      <c r="E49" s="136">
        <v>0</v>
      </c>
      <c r="F49" s="136">
        <f t="shared" si="12"/>
        <v>0</v>
      </c>
      <c r="G49" s="136">
        <v>0</v>
      </c>
      <c r="H49" s="136">
        <v>0</v>
      </c>
      <c r="I49" s="136">
        <f t="shared" si="13"/>
        <v>0</v>
      </c>
      <c r="J49" s="136">
        <v>0</v>
      </c>
      <c r="K49" s="144">
        <v>7023</v>
      </c>
      <c r="L49" s="136">
        <f t="shared" si="14"/>
        <v>-1275</v>
      </c>
      <c r="M49" s="136">
        <f t="shared" si="15"/>
        <v>5748</v>
      </c>
    </row>
    <row r="50" spans="1:13" s="22" customFormat="1" x14ac:dyDescent="0.2">
      <c r="A50" s="135" t="s">
        <v>288</v>
      </c>
      <c r="B50" s="136">
        <v>0</v>
      </c>
      <c r="C50" s="288">
        <v>570</v>
      </c>
      <c r="D50" s="136">
        <v>570</v>
      </c>
      <c r="E50" s="136">
        <v>0</v>
      </c>
      <c r="F50" s="136">
        <f t="shared" si="12"/>
        <v>0</v>
      </c>
      <c r="G50" s="136">
        <v>0</v>
      </c>
      <c r="H50" s="136">
        <v>0</v>
      </c>
      <c r="I50" s="136">
        <f t="shared" si="13"/>
        <v>0</v>
      </c>
      <c r="J50" s="136">
        <v>0</v>
      </c>
      <c r="K50" s="136">
        <v>0</v>
      </c>
      <c r="L50" s="136">
        <f t="shared" si="14"/>
        <v>570</v>
      </c>
      <c r="M50" s="136">
        <f t="shared" si="15"/>
        <v>570</v>
      </c>
    </row>
    <row r="51" spans="1:13" s="22" customFormat="1" x14ac:dyDescent="0.2">
      <c r="A51" s="135"/>
      <c r="B51" s="136"/>
      <c r="C51" s="288"/>
      <c r="D51" s="136"/>
      <c r="E51" s="136"/>
      <c r="F51" s="136"/>
      <c r="G51" s="136"/>
      <c r="H51" s="136"/>
      <c r="I51" s="136"/>
      <c r="J51" s="136"/>
      <c r="K51" s="136"/>
      <c r="L51" s="136"/>
      <c r="M51" s="136"/>
    </row>
    <row r="52" spans="1:13" s="22" customFormat="1" x14ac:dyDescent="0.2">
      <c r="A52" s="140" t="s">
        <v>95</v>
      </c>
      <c r="B52" s="141">
        <f>SUM(B35,B36,B40,B41,B47,B49,B51)</f>
        <v>32340</v>
      </c>
      <c r="C52" s="291">
        <f t="shared" si="10"/>
        <v>-50</v>
      </c>
      <c r="D52" s="141">
        <f>SUM(D35,D36,D40,D41,D47,D49,D50)</f>
        <v>32290</v>
      </c>
      <c r="E52" s="141">
        <f>SUM(E35,E36,E40,E41,E47,E49)</f>
        <v>2399</v>
      </c>
      <c r="F52" s="293">
        <f t="shared" si="12"/>
        <v>2613</v>
      </c>
      <c r="G52" s="141">
        <f>SUM(G35,G36,G40,G41,G47,G49)</f>
        <v>5012</v>
      </c>
      <c r="H52" s="141">
        <f>SUM(H35,H36,H40,H41,H47,H49)</f>
        <v>950</v>
      </c>
      <c r="I52" s="293">
        <f t="shared" si="13"/>
        <v>0</v>
      </c>
      <c r="J52" s="141">
        <f>SUM(J35,J36,J40,J41,J47,J49)</f>
        <v>950</v>
      </c>
      <c r="K52" s="141">
        <f>SUM(K35,K36,K40,K41,K47,K49)</f>
        <v>35689</v>
      </c>
      <c r="L52" s="293">
        <f t="shared" si="14"/>
        <v>2563</v>
      </c>
      <c r="M52" s="293">
        <f t="shared" si="15"/>
        <v>38252</v>
      </c>
    </row>
    <row r="53" spans="1:13" s="22" customFormat="1" x14ac:dyDescent="0.2">
      <c r="A53" s="145" t="s">
        <v>131</v>
      </c>
      <c r="B53" s="146">
        <v>210</v>
      </c>
      <c r="C53" s="288">
        <f t="shared" si="10"/>
        <v>0</v>
      </c>
      <c r="D53" s="146">
        <v>210</v>
      </c>
      <c r="E53" s="146">
        <v>6772</v>
      </c>
      <c r="F53" s="136">
        <f t="shared" si="12"/>
        <v>-640</v>
      </c>
      <c r="G53" s="146">
        <v>6132</v>
      </c>
      <c r="H53" s="146">
        <v>0</v>
      </c>
      <c r="I53" s="136">
        <f t="shared" si="13"/>
        <v>0</v>
      </c>
      <c r="J53" s="146">
        <v>0</v>
      </c>
      <c r="K53" s="146">
        <v>6982</v>
      </c>
      <c r="L53" s="136">
        <f t="shared" si="14"/>
        <v>-640</v>
      </c>
      <c r="M53" s="136">
        <f t="shared" si="15"/>
        <v>6342</v>
      </c>
    </row>
    <row r="54" spans="1:13" s="22" customFormat="1" x14ac:dyDescent="0.2">
      <c r="A54" s="145" t="s">
        <v>274</v>
      </c>
      <c r="B54" s="146">
        <v>0</v>
      </c>
      <c r="C54" s="287">
        <f t="shared" si="10"/>
        <v>0</v>
      </c>
      <c r="D54" s="146">
        <v>0</v>
      </c>
      <c r="E54" s="146">
        <v>0</v>
      </c>
      <c r="F54" s="136">
        <f t="shared" si="12"/>
        <v>868</v>
      </c>
      <c r="G54" s="146">
        <v>868</v>
      </c>
      <c r="H54" s="146">
        <v>0</v>
      </c>
      <c r="I54" s="136">
        <f t="shared" si="13"/>
        <v>0</v>
      </c>
      <c r="J54" s="146">
        <v>0</v>
      </c>
      <c r="K54" s="146">
        <v>0</v>
      </c>
      <c r="L54" s="136">
        <f t="shared" si="14"/>
        <v>868</v>
      </c>
      <c r="M54" s="136">
        <v>868</v>
      </c>
    </row>
    <row r="55" spans="1:13" s="22" customFormat="1" x14ac:dyDescent="0.2">
      <c r="A55" s="145" t="s">
        <v>242</v>
      </c>
      <c r="B55" s="146">
        <v>60</v>
      </c>
      <c r="C55" s="288">
        <f t="shared" si="10"/>
        <v>0</v>
      </c>
      <c r="D55" s="146">
        <v>60</v>
      </c>
      <c r="E55" s="146">
        <v>0</v>
      </c>
      <c r="F55" s="136">
        <f t="shared" si="12"/>
        <v>118</v>
      </c>
      <c r="G55" s="146">
        <v>118</v>
      </c>
      <c r="H55" s="146">
        <v>0</v>
      </c>
      <c r="I55" s="136">
        <f t="shared" si="13"/>
        <v>0</v>
      </c>
      <c r="J55" s="146">
        <v>0</v>
      </c>
      <c r="K55" s="146">
        <v>60</v>
      </c>
      <c r="L55" s="136">
        <f t="shared" si="14"/>
        <v>118</v>
      </c>
      <c r="M55" s="136">
        <f t="shared" si="15"/>
        <v>178</v>
      </c>
    </row>
    <row r="56" spans="1:13" s="22" customFormat="1" ht="13.5" thickBot="1" x14ac:dyDescent="0.25">
      <c r="A56" s="154" t="s">
        <v>98</v>
      </c>
      <c r="B56" s="155">
        <f>SUM(B53:B55)</f>
        <v>270</v>
      </c>
      <c r="C56" s="292">
        <f t="shared" si="10"/>
        <v>0</v>
      </c>
      <c r="D56" s="155">
        <f t="shared" ref="D56:K56" si="17">SUM(D53:D55)</f>
        <v>270</v>
      </c>
      <c r="E56" s="155">
        <f t="shared" si="17"/>
        <v>6772</v>
      </c>
      <c r="F56" s="294">
        <f t="shared" si="12"/>
        <v>346</v>
      </c>
      <c r="G56" s="155">
        <f t="shared" si="17"/>
        <v>7118</v>
      </c>
      <c r="H56" s="155">
        <f t="shared" si="17"/>
        <v>0</v>
      </c>
      <c r="I56" s="294">
        <f t="shared" si="13"/>
        <v>0</v>
      </c>
      <c r="J56" s="155">
        <f t="shared" si="17"/>
        <v>0</v>
      </c>
      <c r="K56" s="155">
        <f t="shared" si="17"/>
        <v>7042</v>
      </c>
      <c r="L56" s="294">
        <f t="shared" si="14"/>
        <v>346</v>
      </c>
      <c r="M56" s="294">
        <f t="shared" si="15"/>
        <v>7388</v>
      </c>
    </row>
    <row r="57" spans="1:13" ht="21" customHeight="1" thickBot="1" x14ac:dyDescent="0.25">
      <c r="A57" s="149" t="s">
        <v>99</v>
      </c>
      <c r="B57" s="150">
        <f>SUM(B52,B56)</f>
        <v>32610</v>
      </c>
      <c r="C57" s="289">
        <f t="shared" si="10"/>
        <v>-50</v>
      </c>
      <c r="D57" s="150">
        <f t="shared" ref="D57:K57" si="18">SUM(D52,D56)</f>
        <v>32560</v>
      </c>
      <c r="E57" s="150">
        <f t="shared" si="18"/>
        <v>9171</v>
      </c>
      <c r="F57" s="153">
        <f t="shared" si="12"/>
        <v>2959</v>
      </c>
      <c r="G57" s="150">
        <f t="shared" si="18"/>
        <v>12130</v>
      </c>
      <c r="H57" s="150">
        <f t="shared" si="18"/>
        <v>950</v>
      </c>
      <c r="I57" s="153">
        <f t="shared" si="13"/>
        <v>0</v>
      </c>
      <c r="J57" s="150">
        <f t="shared" si="18"/>
        <v>950</v>
      </c>
      <c r="K57" s="150">
        <f t="shared" si="18"/>
        <v>42731</v>
      </c>
      <c r="L57" s="153">
        <f t="shared" si="14"/>
        <v>2909</v>
      </c>
      <c r="M57" s="153">
        <f t="shared" si="15"/>
        <v>45640</v>
      </c>
    </row>
  </sheetData>
  <mergeCells count="12">
    <mergeCell ref="B33:D33"/>
    <mergeCell ref="E33:G33"/>
    <mergeCell ref="H33:J33"/>
    <mergeCell ref="K33:M33"/>
    <mergeCell ref="A4:M4"/>
    <mergeCell ref="A5:M5"/>
    <mergeCell ref="A2:M2"/>
    <mergeCell ref="B8:D8"/>
    <mergeCell ref="E8:G8"/>
    <mergeCell ref="H8:J8"/>
    <mergeCell ref="K8:M8"/>
    <mergeCell ref="J7:M7"/>
  </mergeCells>
  <phoneticPr fontId="1" type="noConversion"/>
  <pageMargins left="0.75" right="0.75" top="1" bottom="1" header="0.5" footer="0.5"/>
  <pageSetup paperSize="9" scale="79" orientation="landscape" r:id="rId1"/>
  <headerFooter alignWithMargins="0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27"/>
  <sheetViews>
    <sheetView workbookViewId="0">
      <selection activeCell="W32" sqref="W32"/>
    </sheetView>
  </sheetViews>
  <sheetFormatPr defaultRowHeight="12.75" x14ac:dyDescent="0.2"/>
  <cols>
    <col min="1" max="1" width="31.42578125" customWidth="1"/>
    <col min="2" max="3" width="6.28515625" customWidth="1"/>
    <col min="4" max="6" width="7.28515625" customWidth="1"/>
    <col min="7" max="9" width="6.85546875" customWidth="1"/>
    <col min="10" max="12" width="6.140625" customWidth="1"/>
    <col min="13" max="15" width="5.85546875" customWidth="1"/>
    <col min="16" max="18" width="6.28515625" customWidth="1"/>
    <col min="19" max="21" width="6.140625" customWidth="1"/>
    <col min="22" max="22" width="7.7109375" customWidth="1"/>
    <col min="23" max="23" width="10.5703125" customWidth="1"/>
    <col min="24" max="24" width="7.7109375" customWidth="1"/>
    <col min="25" max="25" width="8.5703125" customWidth="1"/>
    <col min="26" max="26" width="6.7109375" customWidth="1"/>
    <col min="27" max="27" width="6.85546875" customWidth="1"/>
    <col min="28" max="30" width="7" customWidth="1"/>
    <col min="31" max="31" width="7.7109375" customWidth="1"/>
  </cols>
  <sheetData>
    <row r="1" spans="1:37" ht="14.25" x14ac:dyDescent="0.2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</row>
    <row r="2" spans="1:37" ht="14.25" x14ac:dyDescent="0.2">
      <c r="A2" s="402" t="s">
        <v>4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  <c r="U2" s="402"/>
      <c r="V2" s="402"/>
      <c r="W2" s="402"/>
      <c r="X2" s="402"/>
      <c r="Y2" s="402"/>
      <c r="Z2" s="402"/>
      <c r="AA2" s="402"/>
      <c r="AB2" s="402"/>
      <c r="AC2" s="402"/>
      <c r="AD2" s="402"/>
      <c r="AE2" s="402"/>
      <c r="AF2" s="54"/>
    </row>
    <row r="3" spans="1:37" ht="14.25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</row>
    <row r="4" spans="1:37" ht="14.25" x14ac:dyDescent="0.2">
      <c r="A4" s="416" t="s">
        <v>251</v>
      </c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6"/>
      <c r="AC4" s="416"/>
      <c r="AD4" s="416"/>
      <c r="AE4" s="416"/>
      <c r="AF4" s="54"/>
    </row>
    <row r="5" spans="1:37" ht="14.25" x14ac:dyDescent="0.2">
      <c r="A5" s="416" t="s">
        <v>243</v>
      </c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  <c r="T5" s="416"/>
      <c r="U5" s="416"/>
      <c r="V5" s="416"/>
      <c r="W5" s="416"/>
      <c r="X5" s="416"/>
      <c r="Y5" s="416"/>
      <c r="Z5" s="416"/>
      <c r="AA5" s="416"/>
      <c r="AB5" s="416"/>
      <c r="AC5" s="416"/>
      <c r="AD5" s="416"/>
      <c r="AE5" s="416"/>
      <c r="AF5" s="54"/>
    </row>
    <row r="6" spans="1:37" ht="15" x14ac:dyDescent="0.25">
      <c r="A6" s="417"/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54"/>
    </row>
    <row r="7" spans="1:37" ht="15" thickBot="1" x14ac:dyDescent="0.2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83"/>
      <c r="AC7" s="409" t="s">
        <v>132</v>
      </c>
      <c r="AD7" s="409"/>
      <c r="AE7" s="409"/>
      <c r="AF7" s="54"/>
    </row>
    <row r="8" spans="1:37" ht="13.5" thickBot="1" x14ac:dyDescent="0.25">
      <c r="A8" s="431" t="s">
        <v>100</v>
      </c>
      <c r="B8" s="418" t="s">
        <v>252</v>
      </c>
      <c r="C8" s="419"/>
      <c r="D8" s="420"/>
      <c r="E8" s="413" t="s">
        <v>48</v>
      </c>
      <c r="F8" s="406"/>
      <c r="G8" s="406"/>
      <c r="H8" s="406"/>
      <c r="I8" s="406"/>
      <c r="J8" s="406"/>
      <c r="K8" s="406"/>
      <c r="L8" s="406"/>
      <c r="M8" s="407"/>
      <c r="N8" s="413" t="s">
        <v>49</v>
      </c>
      <c r="O8" s="414"/>
      <c r="P8" s="414"/>
      <c r="Q8" s="414"/>
      <c r="R8" s="414"/>
      <c r="S8" s="414"/>
      <c r="T8" s="414"/>
      <c r="U8" s="414"/>
      <c r="V8" s="414"/>
      <c r="W8" s="414"/>
      <c r="X8" s="414"/>
      <c r="Y8" s="414"/>
      <c r="Z8" s="414"/>
      <c r="AA8" s="414"/>
      <c r="AB8" s="414"/>
      <c r="AC8" s="414"/>
      <c r="AD8" s="414"/>
      <c r="AE8" s="414"/>
      <c r="AF8" s="414"/>
      <c r="AG8" s="414"/>
      <c r="AH8" s="415"/>
      <c r="AI8" s="300"/>
      <c r="AJ8" s="300"/>
      <c r="AK8" s="300"/>
    </row>
    <row r="9" spans="1:37" ht="13.5" thickBot="1" x14ac:dyDescent="0.25">
      <c r="A9" s="432"/>
      <c r="B9" s="421"/>
      <c r="C9" s="422"/>
      <c r="D9" s="423"/>
      <c r="E9" s="413" t="s">
        <v>237</v>
      </c>
      <c r="F9" s="406"/>
      <c r="G9" s="407"/>
      <c r="H9" s="413" t="s">
        <v>253</v>
      </c>
      <c r="I9" s="406"/>
      <c r="J9" s="407"/>
      <c r="K9" s="413" t="s">
        <v>77</v>
      </c>
      <c r="L9" s="406"/>
      <c r="M9" s="407"/>
      <c r="N9" s="424" t="s">
        <v>148</v>
      </c>
      <c r="O9" s="425"/>
      <c r="P9" s="426"/>
      <c r="Q9" s="427" t="s">
        <v>254</v>
      </c>
      <c r="R9" s="428"/>
      <c r="S9" s="429"/>
      <c r="T9" s="427" t="s">
        <v>255</v>
      </c>
      <c r="U9" s="428"/>
      <c r="V9" s="429"/>
      <c r="W9" s="424" t="s">
        <v>256</v>
      </c>
      <c r="X9" s="428"/>
      <c r="Y9" s="429"/>
      <c r="Z9" s="430" t="s">
        <v>257</v>
      </c>
      <c r="AA9" s="425"/>
      <c r="AB9" s="426"/>
      <c r="AC9" s="424" t="s">
        <v>77</v>
      </c>
      <c r="AD9" s="425"/>
      <c r="AE9" s="426"/>
      <c r="AF9" s="410" t="s">
        <v>291</v>
      </c>
      <c r="AG9" s="411"/>
      <c r="AH9" s="412"/>
      <c r="AI9" s="409"/>
      <c r="AJ9" s="409"/>
      <c r="AK9" s="409"/>
    </row>
    <row r="10" spans="1:37" ht="13.5" thickBot="1" x14ac:dyDescent="0.25">
      <c r="A10" s="433"/>
      <c r="B10" s="164" t="s">
        <v>45</v>
      </c>
      <c r="C10" s="164" t="s">
        <v>246</v>
      </c>
      <c r="D10" s="167" t="s">
        <v>246</v>
      </c>
      <c r="E10" s="164" t="s">
        <v>45</v>
      </c>
      <c r="F10" s="164" t="s">
        <v>246</v>
      </c>
      <c r="G10" s="168" t="s">
        <v>246</v>
      </c>
      <c r="H10" s="164" t="s">
        <v>45</v>
      </c>
      <c r="I10" s="164" t="s">
        <v>246</v>
      </c>
      <c r="J10" s="164" t="s">
        <v>246</v>
      </c>
      <c r="K10" s="164" t="s">
        <v>45</v>
      </c>
      <c r="L10" s="295" t="s">
        <v>246</v>
      </c>
      <c r="M10" s="164" t="s">
        <v>246</v>
      </c>
      <c r="N10" s="164" t="s">
        <v>45</v>
      </c>
      <c r="O10" s="164" t="s">
        <v>246</v>
      </c>
      <c r="P10" s="164" t="s">
        <v>246</v>
      </c>
      <c r="Q10" s="164" t="s">
        <v>45</v>
      </c>
      <c r="R10" s="164" t="s">
        <v>246</v>
      </c>
      <c r="S10" s="168" t="s">
        <v>246</v>
      </c>
      <c r="T10" s="164" t="s">
        <v>45</v>
      </c>
      <c r="U10" s="164" t="s">
        <v>246</v>
      </c>
      <c r="V10" s="164" t="s">
        <v>246</v>
      </c>
      <c r="W10" s="164" t="s">
        <v>45</v>
      </c>
      <c r="X10" s="164" t="s">
        <v>246</v>
      </c>
      <c r="Y10" s="164" t="s">
        <v>246</v>
      </c>
      <c r="Z10" s="164" t="s">
        <v>45</v>
      </c>
      <c r="AA10" s="164" t="s">
        <v>246</v>
      </c>
      <c r="AB10" s="156" t="s">
        <v>246</v>
      </c>
      <c r="AC10" s="156" t="s">
        <v>45</v>
      </c>
      <c r="AD10" s="156" t="s">
        <v>246</v>
      </c>
      <c r="AE10" s="164" t="s">
        <v>246</v>
      </c>
      <c r="AF10" s="195" t="s">
        <v>45</v>
      </c>
      <c r="AG10" s="299" t="s">
        <v>246</v>
      </c>
      <c r="AH10" s="299" t="s">
        <v>246</v>
      </c>
      <c r="AI10" s="298"/>
      <c r="AJ10" s="298"/>
      <c r="AK10" s="298"/>
    </row>
    <row r="11" spans="1:37" x14ac:dyDescent="0.2">
      <c r="A11" s="104" t="s">
        <v>175</v>
      </c>
      <c r="B11" s="157">
        <f>SUM(E11,H11,K11,N11,Q11,T11,W11,Z11,AC11,AF11,AI11)</f>
        <v>15861</v>
      </c>
      <c r="C11" s="157">
        <f>SUM(F11,I11,L11,O11,R11,U11,X11,AA11,AD11,AG11,AJ11)</f>
        <v>1324</v>
      </c>
      <c r="D11" s="157">
        <f>SUM(G11,J11,M11,P11,S11,V11,Y11,AB11,AE11,AH11,AK11)</f>
        <v>17185</v>
      </c>
      <c r="E11" s="158">
        <v>0</v>
      </c>
      <c r="F11" s="158">
        <f>SUM(G11-E11)</f>
        <v>0</v>
      </c>
      <c r="G11" s="158">
        <v>0</v>
      </c>
      <c r="H11" s="158">
        <v>0</v>
      </c>
      <c r="I11" s="158">
        <f t="shared" ref="I11:I22" si="0">SUM(J11-H11)</f>
        <v>0</v>
      </c>
      <c r="J11" s="158">
        <v>0</v>
      </c>
      <c r="K11" s="158">
        <v>0</v>
      </c>
      <c r="L11" s="158">
        <f t="shared" ref="L11:L22" si="1">SUM(M11-K11)</f>
        <v>0</v>
      </c>
      <c r="M11" s="158">
        <v>0</v>
      </c>
      <c r="N11" s="158">
        <v>0</v>
      </c>
      <c r="O11" s="158">
        <f t="shared" ref="O11:O22" si="2">SUM(P11-N11)</f>
        <v>0</v>
      </c>
      <c r="P11" s="158">
        <v>0</v>
      </c>
      <c r="Q11" s="158">
        <v>0</v>
      </c>
      <c r="R11" s="158">
        <f t="shared" ref="R11:R22" si="3">SUM(S11-Q11)</f>
        <v>0</v>
      </c>
      <c r="S11" s="158">
        <v>0</v>
      </c>
      <c r="T11" s="158">
        <v>0</v>
      </c>
      <c r="U11" s="158">
        <f t="shared" ref="U11:U22" si="4">SUM(V11-T11)</f>
        <v>0</v>
      </c>
      <c r="V11" s="158">
        <v>0</v>
      </c>
      <c r="W11" s="158">
        <v>15861</v>
      </c>
      <c r="X11" s="158">
        <f t="shared" ref="X11:X22" si="5">SUM(Y11-W11)</f>
        <v>754</v>
      </c>
      <c r="Y11" s="158">
        <v>16615</v>
      </c>
      <c r="Z11" s="158">
        <v>0</v>
      </c>
      <c r="AA11" s="158">
        <f t="shared" ref="AA11:AA22" si="6">SUM(AB11-Z11)</f>
        <v>0</v>
      </c>
      <c r="AB11" s="158">
        <v>0</v>
      </c>
      <c r="AC11" s="158">
        <v>0</v>
      </c>
      <c r="AD11" s="158">
        <f t="shared" ref="AD11:AD22" si="7">SUM(AE11-AC11)</f>
        <v>0</v>
      </c>
      <c r="AE11" s="158">
        <v>0</v>
      </c>
      <c r="AF11" s="192">
        <v>0</v>
      </c>
      <c r="AG11" s="302">
        <f t="shared" ref="AG11:AG22" si="8">SUM(AH11-AF11)</f>
        <v>570</v>
      </c>
      <c r="AH11" s="192">
        <v>570</v>
      </c>
      <c r="AI11" s="185"/>
      <c r="AJ11" s="185"/>
      <c r="AK11" s="185"/>
    </row>
    <row r="12" spans="1:37" ht="15" customHeight="1" x14ac:dyDescent="0.2">
      <c r="A12" s="105" t="s">
        <v>176</v>
      </c>
      <c r="B12" s="157">
        <f t="shared" ref="B12:B21" si="9">SUM(E12,H12,K12,N12,Q12,T12,W12,Z12,AC12)</f>
        <v>1074</v>
      </c>
      <c r="C12" s="157">
        <f t="shared" ref="C12:D21" si="10">SUM(F12,I12,L12,O12,R12,U12,X12,AA12,AD12)</f>
        <v>777</v>
      </c>
      <c r="D12" s="157">
        <f t="shared" si="10"/>
        <v>1851</v>
      </c>
      <c r="E12" s="160">
        <v>0</v>
      </c>
      <c r="F12" s="158">
        <f t="shared" ref="F12:F22" si="11">SUM(G12-E12)</f>
        <v>0</v>
      </c>
      <c r="G12" s="160">
        <v>0</v>
      </c>
      <c r="H12" s="160">
        <v>0</v>
      </c>
      <c r="I12" s="158">
        <f t="shared" si="0"/>
        <v>0</v>
      </c>
      <c r="J12" s="160">
        <v>0</v>
      </c>
      <c r="K12" s="160">
        <v>0</v>
      </c>
      <c r="L12" s="158">
        <f t="shared" si="1"/>
        <v>0</v>
      </c>
      <c r="M12" s="160">
        <v>0</v>
      </c>
      <c r="N12" s="160">
        <v>0</v>
      </c>
      <c r="O12" s="158">
        <f t="shared" si="2"/>
        <v>0</v>
      </c>
      <c r="P12" s="160">
        <v>0</v>
      </c>
      <c r="Q12" s="160">
        <v>0</v>
      </c>
      <c r="R12" s="158">
        <f t="shared" si="3"/>
        <v>0</v>
      </c>
      <c r="S12" s="160">
        <v>0</v>
      </c>
      <c r="T12" s="160">
        <v>1074</v>
      </c>
      <c r="U12" s="158">
        <f t="shared" si="4"/>
        <v>777</v>
      </c>
      <c r="V12" s="160">
        <v>1851</v>
      </c>
      <c r="W12" s="160">
        <v>0</v>
      </c>
      <c r="X12" s="158">
        <f t="shared" si="5"/>
        <v>0</v>
      </c>
      <c r="Y12" s="160">
        <v>0</v>
      </c>
      <c r="Z12" s="160">
        <v>0</v>
      </c>
      <c r="AA12" s="158">
        <f t="shared" si="6"/>
        <v>0</v>
      </c>
      <c r="AB12" s="160">
        <v>0</v>
      </c>
      <c r="AC12" s="160">
        <v>0</v>
      </c>
      <c r="AD12" s="158">
        <f t="shared" si="7"/>
        <v>0</v>
      </c>
      <c r="AE12" s="160">
        <v>0</v>
      </c>
      <c r="AF12" s="139">
        <v>0</v>
      </c>
      <c r="AG12" s="160">
        <f>SUM(AH12-AF12)</f>
        <v>0</v>
      </c>
      <c r="AH12" s="139">
        <v>0</v>
      </c>
      <c r="AI12" s="185"/>
      <c r="AJ12" s="185"/>
      <c r="AK12" s="185"/>
    </row>
    <row r="13" spans="1:37" s="3" customFormat="1" ht="15" customHeight="1" x14ac:dyDescent="0.2">
      <c r="A13" s="106" t="s">
        <v>177</v>
      </c>
      <c r="B13" s="157">
        <f t="shared" si="9"/>
        <v>60</v>
      </c>
      <c r="C13" s="157">
        <f t="shared" si="10"/>
        <v>2136</v>
      </c>
      <c r="D13" s="157">
        <f t="shared" si="10"/>
        <v>2196</v>
      </c>
      <c r="E13" s="161">
        <v>60</v>
      </c>
      <c r="F13" s="158">
        <f t="shared" si="11"/>
        <v>118</v>
      </c>
      <c r="G13" s="161">
        <v>178</v>
      </c>
      <c r="H13" s="161">
        <v>0</v>
      </c>
      <c r="I13" s="158">
        <f t="shared" si="0"/>
        <v>0</v>
      </c>
      <c r="J13" s="161">
        <v>0</v>
      </c>
      <c r="K13" s="161">
        <v>0</v>
      </c>
      <c r="L13" s="158">
        <f t="shared" si="1"/>
        <v>0</v>
      </c>
      <c r="M13" s="161">
        <v>0</v>
      </c>
      <c r="N13" s="161">
        <v>0</v>
      </c>
      <c r="O13" s="158">
        <f t="shared" si="2"/>
        <v>0</v>
      </c>
      <c r="P13" s="161">
        <v>0</v>
      </c>
      <c r="Q13" s="161">
        <v>0</v>
      </c>
      <c r="R13" s="158">
        <f t="shared" si="3"/>
        <v>2018</v>
      </c>
      <c r="S13" s="161">
        <v>2018</v>
      </c>
      <c r="T13" s="161">
        <v>0</v>
      </c>
      <c r="U13" s="158">
        <f t="shared" si="4"/>
        <v>0</v>
      </c>
      <c r="V13" s="161">
        <v>0</v>
      </c>
      <c r="W13" s="161">
        <v>0</v>
      </c>
      <c r="X13" s="158">
        <f t="shared" si="5"/>
        <v>0</v>
      </c>
      <c r="Y13" s="161">
        <v>0</v>
      </c>
      <c r="Z13" s="161">
        <v>0</v>
      </c>
      <c r="AA13" s="158">
        <f t="shared" si="6"/>
        <v>0</v>
      </c>
      <c r="AB13" s="161">
        <v>0</v>
      </c>
      <c r="AC13" s="161">
        <v>0</v>
      </c>
      <c r="AD13" s="158">
        <f t="shared" si="7"/>
        <v>0</v>
      </c>
      <c r="AE13" s="161">
        <v>0</v>
      </c>
      <c r="AF13" s="139">
        <v>0</v>
      </c>
      <c r="AG13" s="158">
        <f t="shared" si="8"/>
        <v>0</v>
      </c>
      <c r="AH13" s="139">
        <v>0</v>
      </c>
      <c r="AI13" s="185"/>
      <c r="AJ13" s="185"/>
      <c r="AK13" s="185"/>
    </row>
    <row r="14" spans="1:37" ht="15" customHeight="1" x14ac:dyDescent="0.2">
      <c r="A14" s="104" t="s">
        <v>178</v>
      </c>
      <c r="B14" s="157">
        <f t="shared" si="9"/>
        <v>5028</v>
      </c>
      <c r="C14" s="157">
        <f t="shared" si="10"/>
        <v>46</v>
      </c>
      <c r="D14" s="157">
        <f t="shared" si="10"/>
        <v>5074</v>
      </c>
      <c r="E14" s="160">
        <v>0</v>
      </c>
      <c r="F14" s="158">
        <f t="shared" si="11"/>
        <v>0</v>
      </c>
      <c r="G14" s="160">
        <v>0</v>
      </c>
      <c r="H14" s="160">
        <v>0</v>
      </c>
      <c r="I14" s="158">
        <f t="shared" si="0"/>
        <v>0</v>
      </c>
      <c r="J14" s="160">
        <v>0</v>
      </c>
      <c r="K14" s="160">
        <v>0</v>
      </c>
      <c r="L14" s="158">
        <f t="shared" si="1"/>
        <v>0</v>
      </c>
      <c r="M14" s="160">
        <v>0</v>
      </c>
      <c r="N14" s="160">
        <v>5028</v>
      </c>
      <c r="O14" s="158">
        <f t="shared" si="2"/>
        <v>46</v>
      </c>
      <c r="P14" s="160">
        <v>5074</v>
      </c>
      <c r="Q14" s="160">
        <v>0</v>
      </c>
      <c r="R14" s="158">
        <f t="shared" si="3"/>
        <v>0</v>
      </c>
      <c r="S14" s="160">
        <v>0</v>
      </c>
      <c r="T14" s="160">
        <v>0</v>
      </c>
      <c r="U14" s="158">
        <f t="shared" si="4"/>
        <v>0</v>
      </c>
      <c r="V14" s="160">
        <v>0</v>
      </c>
      <c r="W14" s="160">
        <v>0</v>
      </c>
      <c r="X14" s="158">
        <f t="shared" si="5"/>
        <v>0</v>
      </c>
      <c r="Y14" s="160">
        <v>0</v>
      </c>
      <c r="Z14" s="160">
        <v>0</v>
      </c>
      <c r="AA14" s="158">
        <f t="shared" si="6"/>
        <v>0</v>
      </c>
      <c r="AB14" s="160">
        <v>0</v>
      </c>
      <c r="AC14" s="160">
        <v>0</v>
      </c>
      <c r="AD14" s="158">
        <f t="shared" si="7"/>
        <v>0</v>
      </c>
      <c r="AE14" s="160">
        <v>0</v>
      </c>
      <c r="AF14" s="139">
        <v>0</v>
      </c>
      <c r="AG14" s="160">
        <f t="shared" si="8"/>
        <v>0</v>
      </c>
      <c r="AH14" s="139">
        <v>0</v>
      </c>
      <c r="AI14" s="185"/>
      <c r="AJ14" s="185"/>
      <c r="AK14" s="185"/>
    </row>
    <row r="15" spans="1:37" ht="15" customHeight="1" x14ac:dyDescent="0.2">
      <c r="A15" s="107" t="s">
        <v>179</v>
      </c>
      <c r="B15" s="157">
        <f t="shared" si="9"/>
        <v>772</v>
      </c>
      <c r="C15" s="157">
        <f t="shared" si="10"/>
        <v>-756</v>
      </c>
      <c r="D15" s="157">
        <f t="shared" si="10"/>
        <v>16</v>
      </c>
      <c r="E15" s="158">
        <v>0</v>
      </c>
      <c r="F15" s="158">
        <f t="shared" si="11"/>
        <v>0</v>
      </c>
      <c r="G15" s="158">
        <v>0</v>
      </c>
      <c r="H15" s="158">
        <v>0</v>
      </c>
      <c r="I15" s="158">
        <f t="shared" si="0"/>
        <v>0</v>
      </c>
      <c r="J15" s="158">
        <v>0</v>
      </c>
      <c r="K15" s="158">
        <v>0</v>
      </c>
      <c r="L15" s="158">
        <f t="shared" si="1"/>
        <v>0</v>
      </c>
      <c r="M15" s="158">
        <v>0</v>
      </c>
      <c r="N15" s="158">
        <v>0</v>
      </c>
      <c r="O15" s="158">
        <f t="shared" si="2"/>
        <v>0</v>
      </c>
      <c r="P15" s="158">
        <v>0</v>
      </c>
      <c r="Q15" s="158">
        <v>42</v>
      </c>
      <c r="R15" s="158">
        <f t="shared" si="3"/>
        <v>-26</v>
      </c>
      <c r="S15" s="158">
        <v>16</v>
      </c>
      <c r="T15" s="158">
        <v>730</v>
      </c>
      <c r="U15" s="158">
        <f t="shared" si="4"/>
        <v>-730</v>
      </c>
      <c r="V15" s="158">
        <v>0</v>
      </c>
      <c r="W15" s="158">
        <v>0</v>
      </c>
      <c r="X15" s="158">
        <f t="shared" si="5"/>
        <v>0</v>
      </c>
      <c r="Y15" s="158">
        <v>0</v>
      </c>
      <c r="Z15" s="158">
        <v>0</v>
      </c>
      <c r="AA15" s="158">
        <f t="shared" si="6"/>
        <v>0</v>
      </c>
      <c r="AB15" s="158">
        <v>0</v>
      </c>
      <c r="AC15" s="158">
        <v>0</v>
      </c>
      <c r="AD15" s="158">
        <f t="shared" si="7"/>
        <v>0</v>
      </c>
      <c r="AE15" s="158">
        <v>0</v>
      </c>
      <c r="AF15" s="139">
        <v>0</v>
      </c>
      <c r="AG15" s="160">
        <f t="shared" si="8"/>
        <v>0</v>
      </c>
      <c r="AH15" s="139">
        <v>0</v>
      </c>
      <c r="AI15" s="185"/>
      <c r="AJ15" s="185"/>
      <c r="AK15" s="185"/>
    </row>
    <row r="16" spans="1:37" ht="15" customHeight="1" x14ac:dyDescent="0.2">
      <c r="A16" s="107" t="s">
        <v>180</v>
      </c>
      <c r="B16" s="157">
        <f t="shared" si="9"/>
        <v>138</v>
      </c>
      <c r="C16" s="157">
        <f t="shared" si="10"/>
        <v>31</v>
      </c>
      <c r="D16" s="157">
        <f t="shared" si="10"/>
        <v>169</v>
      </c>
      <c r="E16" s="158">
        <v>0</v>
      </c>
      <c r="F16" s="158">
        <f t="shared" si="11"/>
        <v>0</v>
      </c>
      <c r="G16" s="158">
        <v>0</v>
      </c>
      <c r="H16" s="158">
        <v>0</v>
      </c>
      <c r="I16" s="158">
        <f t="shared" si="0"/>
        <v>0</v>
      </c>
      <c r="J16" s="158">
        <v>0</v>
      </c>
      <c r="K16" s="158">
        <v>0</v>
      </c>
      <c r="L16" s="158">
        <f t="shared" si="1"/>
        <v>0</v>
      </c>
      <c r="M16" s="158">
        <v>0</v>
      </c>
      <c r="N16" s="158">
        <v>0</v>
      </c>
      <c r="O16" s="158">
        <f t="shared" si="2"/>
        <v>0</v>
      </c>
      <c r="P16" s="158">
        <v>0</v>
      </c>
      <c r="Q16" s="158">
        <v>138</v>
      </c>
      <c r="R16" s="158">
        <f t="shared" si="3"/>
        <v>31</v>
      </c>
      <c r="S16" s="158">
        <v>169</v>
      </c>
      <c r="T16" s="158">
        <v>0</v>
      </c>
      <c r="U16" s="158">
        <f t="shared" si="4"/>
        <v>0</v>
      </c>
      <c r="V16" s="158">
        <v>0</v>
      </c>
      <c r="W16" s="158">
        <v>0</v>
      </c>
      <c r="X16" s="158">
        <f t="shared" si="5"/>
        <v>0</v>
      </c>
      <c r="Y16" s="158">
        <v>0</v>
      </c>
      <c r="Z16" s="158">
        <v>0</v>
      </c>
      <c r="AA16" s="158">
        <f t="shared" si="6"/>
        <v>0</v>
      </c>
      <c r="AB16" s="158">
        <v>0</v>
      </c>
      <c r="AC16" s="158">
        <v>0</v>
      </c>
      <c r="AD16" s="158">
        <f t="shared" si="7"/>
        <v>0</v>
      </c>
      <c r="AE16" s="158">
        <v>0</v>
      </c>
      <c r="AF16" s="139">
        <v>0</v>
      </c>
      <c r="AG16" s="160">
        <f t="shared" si="8"/>
        <v>0</v>
      </c>
      <c r="AH16" s="139">
        <v>0</v>
      </c>
      <c r="AI16" s="185"/>
      <c r="AJ16" s="185"/>
      <c r="AK16" s="185"/>
    </row>
    <row r="17" spans="1:37" ht="15" customHeight="1" x14ac:dyDescent="0.2">
      <c r="A17" s="104" t="s">
        <v>181</v>
      </c>
      <c r="B17" s="157">
        <f t="shared" si="9"/>
        <v>5240</v>
      </c>
      <c r="C17" s="157">
        <f t="shared" si="10"/>
        <v>-230</v>
      </c>
      <c r="D17" s="157">
        <f t="shared" si="10"/>
        <v>5010</v>
      </c>
      <c r="E17" s="160">
        <v>0</v>
      </c>
      <c r="F17" s="158">
        <f t="shared" si="11"/>
        <v>0</v>
      </c>
      <c r="G17" s="160">
        <v>0</v>
      </c>
      <c r="H17" s="160">
        <v>0</v>
      </c>
      <c r="I17" s="158">
        <f t="shared" si="0"/>
        <v>138</v>
      </c>
      <c r="J17" s="160">
        <v>138</v>
      </c>
      <c r="K17" s="160">
        <v>0</v>
      </c>
      <c r="L17" s="158">
        <f t="shared" si="1"/>
        <v>0</v>
      </c>
      <c r="M17" s="160">
        <v>0</v>
      </c>
      <c r="N17" s="160">
        <v>0</v>
      </c>
      <c r="O17" s="158">
        <f t="shared" si="2"/>
        <v>0</v>
      </c>
      <c r="P17" s="160">
        <v>0</v>
      </c>
      <c r="Q17" s="160">
        <v>0</v>
      </c>
      <c r="R17" s="158">
        <f t="shared" si="3"/>
        <v>0</v>
      </c>
      <c r="S17" s="160">
        <v>0</v>
      </c>
      <c r="T17" s="160">
        <v>5240</v>
      </c>
      <c r="U17" s="158">
        <f t="shared" si="4"/>
        <v>-368</v>
      </c>
      <c r="V17" s="160">
        <v>4872</v>
      </c>
      <c r="W17" s="160">
        <v>0</v>
      </c>
      <c r="X17" s="158">
        <f t="shared" si="5"/>
        <v>0</v>
      </c>
      <c r="Y17" s="160">
        <v>0</v>
      </c>
      <c r="Z17" s="160">
        <v>0</v>
      </c>
      <c r="AA17" s="158">
        <f t="shared" si="6"/>
        <v>0</v>
      </c>
      <c r="AB17" s="160">
        <v>0</v>
      </c>
      <c r="AC17" s="160">
        <v>0</v>
      </c>
      <c r="AD17" s="158">
        <f t="shared" si="7"/>
        <v>0</v>
      </c>
      <c r="AE17" s="160">
        <v>0</v>
      </c>
      <c r="AF17" s="139">
        <v>0</v>
      </c>
      <c r="AG17" s="160">
        <f t="shared" si="8"/>
        <v>0</v>
      </c>
      <c r="AH17" s="139">
        <v>0</v>
      </c>
      <c r="AI17" s="185"/>
      <c r="AJ17" s="185"/>
      <c r="AK17" s="185"/>
    </row>
    <row r="18" spans="1:37" ht="15" customHeight="1" x14ac:dyDescent="0.2">
      <c r="A18" s="104" t="s">
        <v>182</v>
      </c>
      <c r="B18" s="157">
        <f t="shared" si="9"/>
        <v>14005</v>
      </c>
      <c r="C18" s="157">
        <f t="shared" si="10"/>
        <v>-1718</v>
      </c>
      <c r="D18" s="157">
        <f t="shared" si="10"/>
        <v>12287</v>
      </c>
      <c r="E18" s="160">
        <v>0</v>
      </c>
      <c r="F18" s="158">
        <f t="shared" si="11"/>
        <v>0</v>
      </c>
      <c r="G18" s="160">
        <v>0</v>
      </c>
      <c r="H18" s="160">
        <v>0</v>
      </c>
      <c r="I18" s="158">
        <f t="shared" si="0"/>
        <v>0</v>
      </c>
      <c r="J18" s="160">
        <v>0</v>
      </c>
      <c r="K18" s="160">
        <v>6982</v>
      </c>
      <c r="L18" s="158">
        <f t="shared" si="1"/>
        <v>-640</v>
      </c>
      <c r="M18" s="160">
        <v>6342</v>
      </c>
      <c r="N18" s="160">
        <v>0</v>
      </c>
      <c r="O18" s="158">
        <f t="shared" si="2"/>
        <v>0</v>
      </c>
      <c r="P18" s="160">
        <v>0</v>
      </c>
      <c r="Q18" s="160">
        <v>0</v>
      </c>
      <c r="R18" s="158">
        <f t="shared" si="3"/>
        <v>0</v>
      </c>
      <c r="S18" s="160">
        <v>0</v>
      </c>
      <c r="T18" s="160">
        <v>0</v>
      </c>
      <c r="U18" s="158">
        <f t="shared" si="4"/>
        <v>197</v>
      </c>
      <c r="V18" s="160">
        <v>197</v>
      </c>
      <c r="W18" s="160">
        <v>0</v>
      </c>
      <c r="X18" s="158">
        <f t="shared" si="5"/>
        <v>0</v>
      </c>
      <c r="Y18" s="160">
        <v>0</v>
      </c>
      <c r="Z18" s="160">
        <v>0</v>
      </c>
      <c r="AA18" s="158">
        <f t="shared" si="6"/>
        <v>0</v>
      </c>
      <c r="AB18" s="160">
        <v>0</v>
      </c>
      <c r="AC18" s="160">
        <v>7023</v>
      </c>
      <c r="AD18" s="158">
        <f t="shared" si="7"/>
        <v>-1275</v>
      </c>
      <c r="AE18" s="160">
        <v>5748</v>
      </c>
      <c r="AF18" s="139">
        <v>0</v>
      </c>
      <c r="AG18" s="160">
        <f t="shared" si="8"/>
        <v>0</v>
      </c>
      <c r="AH18" s="139">
        <v>0</v>
      </c>
      <c r="AI18" s="185"/>
      <c r="AJ18" s="185"/>
      <c r="AK18" s="185"/>
    </row>
    <row r="19" spans="1:37" ht="15" customHeight="1" x14ac:dyDescent="0.2">
      <c r="A19" s="104" t="s">
        <v>290</v>
      </c>
      <c r="B19" s="157">
        <f t="shared" si="9"/>
        <v>0</v>
      </c>
      <c r="C19" s="157">
        <f t="shared" si="10"/>
        <v>26</v>
      </c>
      <c r="D19" s="157">
        <f t="shared" si="10"/>
        <v>26</v>
      </c>
      <c r="E19" s="160">
        <v>0</v>
      </c>
      <c r="F19" s="158">
        <f t="shared" si="11"/>
        <v>0</v>
      </c>
      <c r="G19" s="160">
        <v>0</v>
      </c>
      <c r="H19" s="160">
        <v>0</v>
      </c>
      <c r="I19" s="158">
        <f t="shared" si="0"/>
        <v>0</v>
      </c>
      <c r="J19" s="160">
        <v>0</v>
      </c>
      <c r="K19" s="160">
        <v>0</v>
      </c>
      <c r="L19" s="158">
        <f t="shared" si="1"/>
        <v>0</v>
      </c>
      <c r="M19" s="160">
        <v>0</v>
      </c>
      <c r="N19" s="160">
        <v>0</v>
      </c>
      <c r="O19" s="158">
        <f t="shared" si="2"/>
        <v>0</v>
      </c>
      <c r="P19" s="160">
        <v>0</v>
      </c>
      <c r="Q19" s="160">
        <v>0</v>
      </c>
      <c r="R19" s="158">
        <f t="shared" si="3"/>
        <v>0</v>
      </c>
      <c r="S19" s="160">
        <v>0</v>
      </c>
      <c r="T19" s="160">
        <v>0</v>
      </c>
      <c r="U19" s="158">
        <f t="shared" si="4"/>
        <v>26</v>
      </c>
      <c r="V19" s="160">
        <v>26</v>
      </c>
      <c r="W19" s="160">
        <v>0</v>
      </c>
      <c r="X19" s="158">
        <f t="shared" si="5"/>
        <v>0</v>
      </c>
      <c r="Y19" s="160">
        <v>0</v>
      </c>
      <c r="Z19" s="160">
        <v>0</v>
      </c>
      <c r="AA19" s="158">
        <f t="shared" si="6"/>
        <v>0</v>
      </c>
      <c r="AB19" s="160">
        <v>0</v>
      </c>
      <c r="AC19" s="160">
        <v>0</v>
      </c>
      <c r="AD19" s="158">
        <f t="shared" si="7"/>
        <v>0</v>
      </c>
      <c r="AE19" s="160">
        <v>0</v>
      </c>
      <c r="AF19" s="139">
        <v>0</v>
      </c>
      <c r="AG19" s="160">
        <f t="shared" si="8"/>
        <v>0</v>
      </c>
      <c r="AH19" s="139">
        <v>0</v>
      </c>
      <c r="AI19" s="185"/>
      <c r="AJ19" s="185"/>
      <c r="AK19" s="185"/>
    </row>
    <row r="20" spans="1:37" ht="15" customHeight="1" x14ac:dyDescent="0.2">
      <c r="A20" s="104" t="s">
        <v>217</v>
      </c>
      <c r="B20" s="157">
        <f t="shared" si="9"/>
        <v>15</v>
      </c>
      <c r="C20" s="157">
        <f t="shared" si="10"/>
        <v>1184</v>
      </c>
      <c r="D20" s="157">
        <f t="shared" si="10"/>
        <v>1199</v>
      </c>
      <c r="E20" s="160">
        <v>0</v>
      </c>
      <c r="F20" s="158">
        <f t="shared" si="11"/>
        <v>0</v>
      </c>
      <c r="G20" s="160">
        <v>0</v>
      </c>
      <c r="H20" s="160">
        <v>0</v>
      </c>
      <c r="I20" s="158">
        <f t="shared" si="0"/>
        <v>730</v>
      </c>
      <c r="J20" s="160">
        <v>730</v>
      </c>
      <c r="K20" s="160">
        <v>0</v>
      </c>
      <c r="L20" s="158">
        <f t="shared" si="1"/>
        <v>0</v>
      </c>
      <c r="M20" s="160">
        <v>0</v>
      </c>
      <c r="N20" s="160">
        <v>0</v>
      </c>
      <c r="O20" s="158">
        <f t="shared" si="2"/>
        <v>0</v>
      </c>
      <c r="P20" s="160">
        <v>0</v>
      </c>
      <c r="Q20" s="160">
        <v>15</v>
      </c>
      <c r="R20" s="158">
        <f t="shared" si="3"/>
        <v>330</v>
      </c>
      <c r="S20" s="160">
        <v>345</v>
      </c>
      <c r="T20" s="160">
        <v>0</v>
      </c>
      <c r="U20" s="158">
        <f t="shared" si="4"/>
        <v>124</v>
      </c>
      <c r="V20" s="160">
        <v>124</v>
      </c>
      <c r="W20" s="160">
        <v>0</v>
      </c>
      <c r="X20" s="158">
        <f t="shared" si="5"/>
        <v>0</v>
      </c>
      <c r="Y20" s="160">
        <v>0</v>
      </c>
      <c r="Z20" s="160">
        <v>0</v>
      </c>
      <c r="AA20" s="158">
        <f t="shared" si="6"/>
        <v>0</v>
      </c>
      <c r="AB20" s="160">
        <v>0</v>
      </c>
      <c r="AC20" s="160">
        <v>0</v>
      </c>
      <c r="AD20" s="158">
        <f t="shared" si="7"/>
        <v>0</v>
      </c>
      <c r="AE20" s="160">
        <v>0</v>
      </c>
      <c r="AF20" s="139">
        <v>0</v>
      </c>
      <c r="AG20" s="160">
        <f t="shared" si="8"/>
        <v>0</v>
      </c>
      <c r="AH20" s="139">
        <v>0</v>
      </c>
      <c r="AI20" s="185"/>
      <c r="AJ20" s="185"/>
      <c r="AK20" s="185"/>
    </row>
    <row r="21" spans="1:37" ht="15" customHeight="1" thickBot="1" x14ac:dyDescent="0.25">
      <c r="A21" s="104" t="s">
        <v>218</v>
      </c>
      <c r="B21" s="296">
        <f t="shared" si="9"/>
        <v>538</v>
      </c>
      <c r="C21" s="296">
        <f t="shared" si="10"/>
        <v>89</v>
      </c>
      <c r="D21" s="296">
        <f t="shared" si="10"/>
        <v>627</v>
      </c>
      <c r="E21" s="139">
        <v>0</v>
      </c>
      <c r="F21" s="297">
        <f t="shared" si="11"/>
        <v>0</v>
      </c>
      <c r="G21" s="139">
        <v>0</v>
      </c>
      <c r="H21" s="139">
        <v>0</v>
      </c>
      <c r="I21" s="297">
        <f t="shared" si="0"/>
        <v>0</v>
      </c>
      <c r="J21" s="139">
        <v>0</v>
      </c>
      <c r="K21" s="139">
        <v>0</v>
      </c>
      <c r="L21" s="297">
        <f t="shared" si="1"/>
        <v>0</v>
      </c>
      <c r="M21" s="139">
        <v>0</v>
      </c>
      <c r="N21" s="139">
        <v>0</v>
      </c>
      <c r="O21" s="297">
        <f t="shared" si="2"/>
        <v>0</v>
      </c>
      <c r="P21" s="139">
        <v>0</v>
      </c>
      <c r="Q21" s="139">
        <v>0</v>
      </c>
      <c r="R21" s="297">
        <f t="shared" si="3"/>
        <v>0</v>
      </c>
      <c r="S21" s="139">
        <v>0</v>
      </c>
      <c r="T21" s="139">
        <v>0</v>
      </c>
      <c r="U21" s="297">
        <f t="shared" si="4"/>
        <v>0</v>
      </c>
      <c r="V21" s="139">
        <v>0</v>
      </c>
      <c r="W21" s="139">
        <v>0</v>
      </c>
      <c r="X21" s="297">
        <f t="shared" si="5"/>
        <v>0</v>
      </c>
      <c r="Y21" s="139">
        <v>0</v>
      </c>
      <c r="Z21" s="139">
        <v>538</v>
      </c>
      <c r="AA21" s="297">
        <f t="shared" si="6"/>
        <v>89</v>
      </c>
      <c r="AB21" s="139">
        <v>627</v>
      </c>
      <c r="AC21" s="139">
        <v>0</v>
      </c>
      <c r="AD21" s="297">
        <f t="shared" si="7"/>
        <v>0</v>
      </c>
      <c r="AE21" s="139">
        <v>0</v>
      </c>
      <c r="AF21" s="221">
        <v>0</v>
      </c>
      <c r="AG21" s="303">
        <f t="shared" si="8"/>
        <v>0</v>
      </c>
      <c r="AH21" s="221">
        <v>0</v>
      </c>
      <c r="AI21" s="185"/>
      <c r="AJ21" s="185"/>
      <c r="AK21" s="185"/>
    </row>
    <row r="22" spans="1:37" s="22" customFormat="1" ht="13.5" thickBot="1" x14ac:dyDescent="0.25">
      <c r="A22" s="162" t="s">
        <v>1</v>
      </c>
      <c r="B22" s="163">
        <f>SUM(E22,H22,K22,N22,Q22,T22,W22,Z22,AC22,AF22,AI22)</f>
        <v>42731</v>
      </c>
      <c r="C22" s="163">
        <f>SUM(F22,I22,L22,O22,R22,U22,X22,AA22,AD22,AG22,AJ22)</f>
        <v>2909</v>
      </c>
      <c r="D22" s="163">
        <f>SUM(G22,J22,M22,P22,S22,V22,Y22,AB22,AE22,AH22,AK22)</f>
        <v>45640</v>
      </c>
      <c r="E22" s="163">
        <f>SUM(E11:E21)</f>
        <v>60</v>
      </c>
      <c r="F22" s="163">
        <f t="shared" si="11"/>
        <v>118</v>
      </c>
      <c r="G22" s="163">
        <f>SUM(G11:G21)</f>
        <v>178</v>
      </c>
      <c r="H22" s="163">
        <f>SUM(H11:H21)</f>
        <v>0</v>
      </c>
      <c r="I22" s="163">
        <f t="shared" si="0"/>
        <v>868</v>
      </c>
      <c r="J22" s="163">
        <f>SUM(J11:J21)</f>
        <v>868</v>
      </c>
      <c r="K22" s="163">
        <f>SUM(K11:K21)</f>
        <v>6982</v>
      </c>
      <c r="L22" s="163">
        <f t="shared" si="1"/>
        <v>-640</v>
      </c>
      <c r="M22" s="163">
        <f>SUM(M11:M21)</f>
        <v>6342</v>
      </c>
      <c r="N22" s="163">
        <f>SUM(N11:N21)</f>
        <v>5028</v>
      </c>
      <c r="O22" s="163">
        <f t="shared" si="2"/>
        <v>46</v>
      </c>
      <c r="P22" s="163">
        <f>SUM(P11:P21)</f>
        <v>5074</v>
      </c>
      <c r="Q22" s="163">
        <f>SUM(Q11:Q21)</f>
        <v>195</v>
      </c>
      <c r="R22" s="163">
        <f t="shared" si="3"/>
        <v>2353</v>
      </c>
      <c r="S22" s="163">
        <f>SUM(S11:S21)</f>
        <v>2548</v>
      </c>
      <c r="T22" s="163">
        <f>SUM(T11:T21)</f>
        <v>7044</v>
      </c>
      <c r="U22" s="163">
        <f t="shared" si="4"/>
        <v>26</v>
      </c>
      <c r="V22" s="163">
        <f>SUM(V11:V21)</f>
        <v>7070</v>
      </c>
      <c r="W22" s="163">
        <f>SUM(W11:W21)</f>
        <v>15861</v>
      </c>
      <c r="X22" s="163">
        <f t="shared" si="5"/>
        <v>754</v>
      </c>
      <c r="Y22" s="163">
        <f>SUM(Y11:Y21)</f>
        <v>16615</v>
      </c>
      <c r="Z22" s="163">
        <f>SUM(Z11:Z21)</f>
        <v>538</v>
      </c>
      <c r="AA22" s="163">
        <f t="shared" si="6"/>
        <v>89</v>
      </c>
      <c r="AB22" s="163">
        <f>SUM(AB11:AB21)</f>
        <v>627</v>
      </c>
      <c r="AC22" s="163">
        <f>SUM(AC11:AC21)</f>
        <v>7023</v>
      </c>
      <c r="AD22" s="163">
        <f t="shared" si="7"/>
        <v>-1275</v>
      </c>
      <c r="AE22" s="163">
        <f>SUM(AE11:AE21)</f>
        <v>5748</v>
      </c>
      <c r="AF22" s="163">
        <f>SUM(AF11:AF21)</f>
        <v>0</v>
      </c>
      <c r="AG22" s="163">
        <f t="shared" si="8"/>
        <v>570</v>
      </c>
      <c r="AH22" s="163">
        <f>SUM(AH11:AH21)</f>
        <v>570</v>
      </c>
      <c r="AI22" s="301"/>
      <c r="AJ22" s="301"/>
      <c r="AK22" s="301"/>
    </row>
    <row r="23" spans="1:37" ht="14.25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</row>
    <row r="24" spans="1:37" ht="14.25" x14ac:dyDescent="0.2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</row>
    <row r="25" spans="1:37" ht="14.25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</row>
    <row r="26" spans="1:37" ht="14.25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</row>
    <row r="27" spans="1:37" ht="14.25" x14ac:dyDescent="0.2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</row>
  </sheetData>
  <mergeCells count="20">
    <mergeCell ref="W9:Y9"/>
    <mergeCell ref="Z9:AB9"/>
    <mergeCell ref="AC9:AE9"/>
    <mergeCell ref="A8:A10"/>
    <mergeCell ref="AI9:AK9"/>
    <mergeCell ref="AF9:AH9"/>
    <mergeCell ref="N8:AH8"/>
    <mergeCell ref="A2:AE2"/>
    <mergeCell ref="A4:AE4"/>
    <mergeCell ref="A5:AE5"/>
    <mergeCell ref="A6:AE6"/>
    <mergeCell ref="B8:D9"/>
    <mergeCell ref="E8:M8"/>
    <mergeCell ref="E9:G9"/>
    <mergeCell ref="H9:J9"/>
    <mergeCell ref="K9:M9"/>
    <mergeCell ref="N9:P9"/>
    <mergeCell ref="Q9:S9"/>
    <mergeCell ref="AC7:AE7"/>
    <mergeCell ref="T9:V9"/>
  </mergeCells>
  <phoneticPr fontId="1" type="noConversion"/>
  <pageMargins left="0.75" right="0.75" top="1" bottom="1" header="0.5" footer="0.5"/>
  <pageSetup paperSize="9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52"/>
  <sheetViews>
    <sheetView topLeftCell="B1" workbookViewId="0">
      <selection activeCell="H32" sqref="H32"/>
    </sheetView>
  </sheetViews>
  <sheetFormatPr defaultRowHeight="12.75" x14ac:dyDescent="0.2"/>
  <cols>
    <col min="1" max="1" width="11.5703125" hidden="1" customWidth="1"/>
    <col min="2" max="2" width="58.42578125" customWidth="1"/>
    <col min="3" max="3" width="12.28515625" customWidth="1"/>
    <col min="4" max="4" width="14" customWidth="1"/>
    <col min="5" max="5" width="13.42578125" style="79" customWidth="1"/>
  </cols>
  <sheetData>
    <row r="2" spans="1:7" x14ac:dyDescent="0.2">
      <c r="B2" s="402" t="s">
        <v>102</v>
      </c>
      <c r="C2" s="402"/>
      <c r="D2" s="402"/>
      <c r="E2" s="402"/>
    </row>
    <row r="3" spans="1:7" x14ac:dyDescent="0.2">
      <c r="B3" s="15"/>
      <c r="C3" s="109"/>
      <c r="D3" s="109"/>
      <c r="E3" s="15"/>
    </row>
    <row r="4" spans="1:7" x14ac:dyDescent="0.2">
      <c r="B4" s="402" t="s">
        <v>135</v>
      </c>
      <c r="C4" s="402"/>
      <c r="D4" s="402"/>
      <c r="E4" s="402"/>
    </row>
    <row r="5" spans="1:7" x14ac:dyDescent="0.2">
      <c r="A5" s="416" t="s">
        <v>258</v>
      </c>
      <c r="B5" s="416"/>
      <c r="C5" s="416"/>
      <c r="D5" s="416"/>
      <c r="E5" s="416"/>
    </row>
    <row r="7" spans="1:7" x14ac:dyDescent="0.2">
      <c r="A7" s="2" t="s">
        <v>58</v>
      </c>
      <c r="B7" s="2"/>
      <c r="C7" s="2"/>
      <c r="D7" s="2"/>
      <c r="E7" s="78"/>
      <c r="F7" s="2"/>
      <c r="G7" s="2"/>
    </row>
    <row r="8" spans="1:7" x14ac:dyDescent="0.2">
      <c r="D8" s="22" t="s">
        <v>60</v>
      </c>
    </row>
    <row r="9" spans="1:7" ht="13.5" thickBot="1" x14ac:dyDescent="0.25"/>
    <row r="10" spans="1:7" ht="14.25" thickTop="1" thickBot="1" x14ac:dyDescent="0.25">
      <c r="A10" s="110"/>
      <c r="B10" s="111" t="s">
        <v>59</v>
      </c>
      <c r="C10" s="438" t="s">
        <v>45</v>
      </c>
      <c r="D10" s="438" t="s">
        <v>246</v>
      </c>
      <c r="E10" s="440" t="s">
        <v>246</v>
      </c>
    </row>
    <row r="11" spans="1:7" ht="14.25" thickTop="1" thickBot="1" x14ac:dyDescent="0.25">
      <c r="A11" s="112"/>
      <c r="B11" s="113" t="s">
        <v>78</v>
      </c>
      <c r="C11" s="439"/>
      <c r="D11" s="439"/>
      <c r="E11" s="439"/>
    </row>
    <row r="12" spans="1:7" ht="13.5" thickTop="1" x14ac:dyDescent="0.2">
      <c r="A12" s="114"/>
      <c r="B12" s="114"/>
      <c r="C12" s="114"/>
      <c r="D12" s="114"/>
      <c r="E12" s="115"/>
    </row>
    <row r="13" spans="1:7" x14ac:dyDescent="0.2">
      <c r="A13" s="116"/>
      <c r="B13" s="117" t="s">
        <v>79</v>
      </c>
      <c r="C13" s="118">
        <f>SUM(C14:C20)</f>
        <v>11414006</v>
      </c>
      <c r="D13" s="304">
        <f>SUM(E13-C13)</f>
        <v>15860</v>
      </c>
      <c r="E13" s="118">
        <f>SUM(E14:E20)</f>
        <v>11429866</v>
      </c>
    </row>
    <row r="14" spans="1:7" x14ac:dyDescent="0.2">
      <c r="A14" s="116"/>
      <c r="B14" s="116" t="s">
        <v>80</v>
      </c>
      <c r="C14" s="119">
        <v>1960170</v>
      </c>
      <c r="D14" s="304">
        <f t="shared" ref="D14:D20" si="0">SUM(E14-C14)</f>
        <v>0</v>
      </c>
      <c r="E14" s="119">
        <v>1960170</v>
      </c>
    </row>
    <row r="15" spans="1:7" x14ac:dyDescent="0.2">
      <c r="A15" s="120"/>
      <c r="B15" s="116" t="s">
        <v>81</v>
      </c>
      <c r="C15" s="119">
        <v>1696000</v>
      </c>
      <c r="D15" s="304">
        <f t="shared" si="0"/>
        <v>0</v>
      </c>
      <c r="E15" s="119">
        <v>1696000</v>
      </c>
    </row>
    <row r="16" spans="1:7" x14ac:dyDescent="0.2">
      <c r="A16" s="116"/>
      <c r="B16" s="116" t="s">
        <v>82</v>
      </c>
      <c r="C16" s="119">
        <v>473685</v>
      </c>
      <c r="D16" s="304">
        <f t="shared" si="0"/>
        <v>0</v>
      </c>
      <c r="E16" s="119">
        <v>473685</v>
      </c>
    </row>
    <row r="17" spans="1:7" x14ac:dyDescent="0.2">
      <c r="A17" s="116"/>
      <c r="B17" s="116" t="s">
        <v>83</v>
      </c>
      <c r="C17" s="119">
        <v>329150</v>
      </c>
      <c r="D17" s="304">
        <f t="shared" si="0"/>
        <v>0</v>
      </c>
      <c r="E17" s="119">
        <v>329150</v>
      </c>
    </row>
    <row r="18" spans="1:7" x14ac:dyDescent="0.2">
      <c r="A18" s="121"/>
      <c r="B18" s="116" t="s">
        <v>84</v>
      </c>
      <c r="C18" s="119">
        <v>5000000</v>
      </c>
      <c r="D18" s="304">
        <f t="shared" si="0"/>
        <v>0</v>
      </c>
      <c r="E18" s="119">
        <v>5000000</v>
      </c>
    </row>
    <row r="19" spans="1:7" x14ac:dyDescent="0.2">
      <c r="A19" s="121"/>
      <c r="B19" s="116" t="s">
        <v>227</v>
      </c>
      <c r="C19" s="119">
        <v>1009100</v>
      </c>
      <c r="D19" s="304">
        <f t="shared" si="0"/>
        <v>0</v>
      </c>
      <c r="E19" s="119">
        <v>1009100</v>
      </c>
    </row>
    <row r="20" spans="1:7" x14ac:dyDescent="0.2">
      <c r="A20" s="116"/>
      <c r="B20" s="116" t="s">
        <v>207</v>
      </c>
      <c r="C20" s="119">
        <v>945901</v>
      </c>
      <c r="D20" s="310">
        <f t="shared" si="0"/>
        <v>15860</v>
      </c>
      <c r="E20" s="119">
        <v>961761</v>
      </c>
    </row>
    <row r="21" spans="1:7" x14ac:dyDescent="0.2">
      <c r="A21" s="122" t="s">
        <v>61</v>
      </c>
      <c r="B21" s="436" t="s">
        <v>85</v>
      </c>
      <c r="C21" s="436"/>
      <c r="D21" s="436"/>
      <c r="E21" s="437"/>
      <c r="F21" s="2"/>
      <c r="G21" s="2"/>
    </row>
    <row r="22" spans="1:7" x14ac:dyDescent="0.2">
      <c r="A22" s="122"/>
      <c r="B22" s="436" t="s">
        <v>86</v>
      </c>
      <c r="C22" s="436"/>
      <c r="D22" s="436"/>
      <c r="E22" s="437"/>
      <c r="F22" s="2"/>
      <c r="G22" s="2"/>
    </row>
    <row r="23" spans="1:7" x14ac:dyDescent="0.2">
      <c r="A23" s="116"/>
      <c r="B23" s="123"/>
      <c r="C23" s="123"/>
      <c r="D23" s="123"/>
      <c r="E23" s="119"/>
    </row>
    <row r="24" spans="1:7" x14ac:dyDescent="0.2">
      <c r="A24" s="116"/>
      <c r="B24" s="116" t="s">
        <v>107</v>
      </c>
      <c r="C24" s="119">
        <v>0</v>
      </c>
      <c r="D24" s="116">
        <v>0</v>
      </c>
      <c r="E24" s="119">
        <v>0</v>
      </c>
    </row>
    <row r="25" spans="1:7" x14ac:dyDescent="0.2">
      <c r="A25" s="116"/>
      <c r="B25" s="116" t="s">
        <v>108</v>
      </c>
      <c r="C25" s="119">
        <v>0</v>
      </c>
      <c r="D25" s="116">
        <v>0</v>
      </c>
      <c r="E25" s="119">
        <v>0</v>
      </c>
    </row>
    <row r="26" spans="1:7" x14ac:dyDescent="0.2">
      <c r="A26" s="124"/>
      <c r="B26" s="125" t="s">
        <v>87</v>
      </c>
      <c r="C26" s="126">
        <v>0</v>
      </c>
      <c r="D26" s="125">
        <v>0</v>
      </c>
      <c r="E26" s="126">
        <v>0</v>
      </c>
      <c r="F26" s="2"/>
      <c r="G26" s="2"/>
    </row>
    <row r="27" spans="1:7" x14ac:dyDescent="0.2">
      <c r="A27" s="124"/>
      <c r="B27" s="125" t="s">
        <v>88</v>
      </c>
      <c r="C27" s="126">
        <v>0</v>
      </c>
      <c r="D27" s="125">
        <v>0</v>
      </c>
      <c r="E27" s="126">
        <v>0</v>
      </c>
      <c r="F27" s="2"/>
      <c r="G27" s="2"/>
    </row>
    <row r="28" spans="1:7" x14ac:dyDescent="0.2">
      <c r="A28" s="124"/>
      <c r="B28" s="125" t="s">
        <v>110</v>
      </c>
      <c r="C28" s="126">
        <v>0</v>
      </c>
      <c r="D28" s="125">
        <v>0</v>
      </c>
      <c r="E28" s="126">
        <v>0</v>
      </c>
      <c r="F28" s="2"/>
      <c r="G28" s="2"/>
    </row>
    <row r="29" spans="1:7" x14ac:dyDescent="0.2">
      <c r="A29" s="116"/>
      <c r="B29" s="116" t="s">
        <v>89</v>
      </c>
      <c r="C29" s="119">
        <v>0</v>
      </c>
      <c r="D29" s="116">
        <v>0</v>
      </c>
      <c r="E29" s="119">
        <v>0</v>
      </c>
    </row>
    <row r="30" spans="1:7" x14ac:dyDescent="0.2">
      <c r="A30" s="116"/>
      <c r="B30" s="116" t="s">
        <v>109</v>
      </c>
      <c r="C30" s="119">
        <v>0</v>
      </c>
      <c r="D30" s="116">
        <v>0</v>
      </c>
      <c r="E30" s="119">
        <v>0</v>
      </c>
    </row>
    <row r="31" spans="1:7" x14ac:dyDescent="0.2">
      <c r="A31" s="116"/>
      <c r="B31" s="116"/>
      <c r="C31" s="119"/>
      <c r="D31" s="116"/>
      <c r="E31" s="119"/>
    </row>
    <row r="32" spans="1:7" s="22" customFormat="1" x14ac:dyDescent="0.2">
      <c r="A32" s="117"/>
      <c r="B32" s="117" t="s">
        <v>228</v>
      </c>
      <c r="C32" s="118">
        <f>SUM(C33)</f>
        <v>2647000</v>
      </c>
      <c r="D32" s="304">
        <f t="shared" ref="D32:D33" si="1">SUM(E32-C32)</f>
        <v>0</v>
      </c>
      <c r="E32" s="118">
        <v>2647000</v>
      </c>
    </row>
    <row r="33" spans="1:7" s="81" customFormat="1" x14ac:dyDescent="0.2">
      <c r="A33" s="116"/>
      <c r="B33" s="116" t="s">
        <v>173</v>
      </c>
      <c r="C33" s="119">
        <v>2647000</v>
      </c>
      <c r="D33" s="304">
        <f t="shared" si="1"/>
        <v>0</v>
      </c>
      <c r="E33" s="119">
        <v>2647000</v>
      </c>
    </row>
    <row r="34" spans="1:7" x14ac:dyDescent="0.2">
      <c r="A34" s="116"/>
      <c r="B34" s="116"/>
      <c r="C34" s="119">
        <v>0</v>
      </c>
      <c r="D34" s="116">
        <v>0</v>
      </c>
      <c r="E34" s="119">
        <v>0</v>
      </c>
    </row>
    <row r="35" spans="1:7" x14ac:dyDescent="0.2">
      <c r="A35" s="124"/>
      <c r="B35" s="125"/>
      <c r="C35" s="126">
        <v>0</v>
      </c>
      <c r="D35" s="125">
        <v>0</v>
      </c>
      <c r="E35" s="126">
        <v>0</v>
      </c>
      <c r="F35" s="2"/>
      <c r="G35" s="2"/>
    </row>
    <row r="36" spans="1:7" x14ac:dyDescent="0.2">
      <c r="A36" s="124"/>
      <c r="B36" s="125"/>
      <c r="C36" s="126">
        <v>0</v>
      </c>
      <c r="D36" s="125">
        <v>0</v>
      </c>
      <c r="E36" s="126">
        <v>0</v>
      </c>
      <c r="F36" s="2"/>
      <c r="G36" s="2"/>
    </row>
    <row r="37" spans="1:7" x14ac:dyDescent="0.2">
      <c r="A37" s="124"/>
      <c r="B37" s="125"/>
      <c r="C37" s="126">
        <v>0</v>
      </c>
      <c r="D37" s="125">
        <v>0</v>
      </c>
      <c r="E37" s="126">
        <v>0</v>
      </c>
      <c r="F37" s="2"/>
      <c r="G37" s="2"/>
    </row>
    <row r="38" spans="1:7" x14ac:dyDescent="0.2">
      <c r="A38" s="124"/>
      <c r="B38" s="125"/>
      <c r="C38" s="126">
        <v>0</v>
      </c>
      <c r="D38" s="125">
        <v>0</v>
      </c>
      <c r="E38" s="126">
        <v>0</v>
      </c>
      <c r="F38" s="2"/>
      <c r="G38" s="2"/>
    </row>
    <row r="39" spans="1:7" x14ac:dyDescent="0.2">
      <c r="A39" s="124"/>
      <c r="B39" s="125"/>
      <c r="C39" s="126">
        <v>0</v>
      </c>
      <c r="D39" s="125">
        <v>0</v>
      </c>
      <c r="E39" s="126">
        <v>0</v>
      </c>
      <c r="F39" s="2"/>
      <c r="G39" s="2"/>
    </row>
    <row r="40" spans="1:7" s="63" customFormat="1" x14ac:dyDescent="0.2">
      <c r="A40" s="124"/>
      <c r="B40" s="124" t="s">
        <v>90</v>
      </c>
      <c r="C40" s="127">
        <f>SUM(C41)</f>
        <v>1800000</v>
      </c>
      <c r="D40" s="304">
        <f t="shared" ref="D40:D43" si="2">SUM(E40-C40)</f>
        <v>0</v>
      </c>
      <c r="E40" s="127">
        <f>SUM(E41)</f>
        <v>1800000</v>
      </c>
      <c r="F40" s="2"/>
      <c r="G40" s="2"/>
    </row>
    <row r="41" spans="1:7" x14ac:dyDescent="0.2">
      <c r="A41" s="116"/>
      <c r="B41" s="116" t="s">
        <v>91</v>
      </c>
      <c r="C41" s="119">
        <v>1800000</v>
      </c>
      <c r="D41" s="304">
        <f t="shared" si="2"/>
        <v>0</v>
      </c>
      <c r="E41" s="119">
        <v>1800000</v>
      </c>
    </row>
    <row r="42" spans="1:7" x14ac:dyDescent="0.2">
      <c r="A42" s="434" t="s">
        <v>270</v>
      </c>
      <c r="B42" s="435"/>
      <c r="C42" s="127">
        <v>0</v>
      </c>
      <c r="D42" s="310">
        <f t="shared" si="2"/>
        <v>738154</v>
      </c>
      <c r="E42" s="127">
        <v>738154</v>
      </c>
      <c r="F42" s="2"/>
      <c r="G42" s="2"/>
    </row>
    <row r="43" spans="1:7" s="22" customFormat="1" ht="13.5" thickBot="1" x14ac:dyDescent="0.25">
      <c r="A43" s="117"/>
      <c r="B43" s="128" t="s">
        <v>1</v>
      </c>
      <c r="C43" s="129">
        <f>SUM(C13,C32,C40,C42)</f>
        <v>15861006</v>
      </c>
      <c r="D43" s="305">
        <f t="shared" si="2"/>
        <v>754014</v>
      </c>
      <c r="E43" s="129">
        <f t="shared" ref="E43" si="3">SUM(E13,E32,E40,E42)</f>
        <v>16615020</v>
      </c>
    </row>
    <row r="44" spans="1:7" ht="13.5" thickTop="1" x14ac:dyDescent="0.2">
      <c r="A44" s="52"/>
      <c r="B44" s="3"/>
      <c r="C44" s="3"/>
      <c r="D44" s="3"/>
      <c r="E44" s="80"/>
    </row>
    <row r="45" spans="1:7" x14ac:dyDescent="0.2">
      <c r="A45" s="3"/>
      <c r="B45" s="3"/>
      <c r="C45" s="3"/>
      <c r="D45" s="3"/>
      <c r="E45" s="80"/>
    </row>
    <row r="46" spans="1:7" x14ac:dyDescent="0.2">
      <c r="A46" s="3"/>
      <c r="B46" s="3"/>
      <c r="C46" s="3"/>
      <c r="D46" s="3"/>
      <c r="E46" s="80"/>
    </row>
    <row r="47" spans="1:7" x14ac:dyDescent="0.2">
      <c r="A47" s="3"/>
      <c r="B47" s="3"/>
      <c r="C47" s="3"/>
      <c r="D47" s="3"/>
      <c r="E47" s="80"/>
    </row>
    <row r="48" spans="1:7" x14ac:dyDescent="0.2">
      <c r="A48" s="3"/>
      <c r="B48" s="3"/>
      <c r="C48" s="3"/>
      <c r="D48" s="3"/>
      <c r="E48" s="80"/>
    </row>
    <row r="49" spans="1:5" x14ac:dyDescent="0.2">
      <c r="A49" s="3"/>
      <c r="B49" s="3"/>
      <c r="C49" s="3"/>
      <c r="D49" s="3"/>
      <c r="E49" s="80"/>
    </row>
    <row r="50" spans="1:5" x14ac:dyDescent="0.2">
      <c r="A50" s="3"/>
      <c r="B50" s="3"/>
      <c r="C50" s="3"/>
      <c r="D50" s="3"/>
      <c r="E50" s="80"/>
    </row>
    <row r="51" spans="1:5" x14ac:dyDescent="0.2">
      <c r="A51" s="3"/>
      <c r="B51" s="3"/>
      <c r="C51" s="3"/>
      <c r="D51" s="3"/>
      <c r="E51" s="80"/>
    </row>
    <row r="52" spans="1:5" x14ac:dyDescent="0.2">
      <c r="A52" s="3"/>
      <c r="B52" s="3"/>
      <c r="C52" s="3"/>
      <c r="D52" s="3"/>
      <c r="E52" s="80"/>
    </row>
  </sheetData>
  <mergeCells count="9">
    <mergeCell ref="A5:E5"/>
    <mergeCell ref="A42:B42"/>
    <mergeCell ref="B2:E2"/>
    <mergeCell ref="B21:E21"/>
    <mergeCell ref="B22:E22"/>
    <mergeCell ref="B4:E4"/>
    <mergeCell ref="C10:C11"/>
    <mergeCell ref="D10:D11"/>
    <mergeCell ref="E10:E11"/>
  </mergeCells>
  <phoneticPr fontId="1" type="noConversion"/>
  <pageMargins left="0.75" right="0.75" top="1" bottom="1" header="0.5" footer="0.5"/>
  <pageSetup paperSize="9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25"/>
  <sheetViews>
    <sheetView workbookViewId="0">
      <selection activeCell="F32" sqref="F32"/>
    </sheetView>
  </sheetViews>
  <sheetFormatPr defaultRowHeight="12.75" x14ac:dyDescent="0.2"/>
  <sheetData>
    <row r="2" spans="1:12" x14ac:dyDescent="0.2">
      <c r="B2" s="402" t="s">
        <v>266</v>
      </c>
      <c r="C2" s="402"/>
      <c r="D2" s="402"/>
      <c r="E2" s="402"/>
      <c r="F2" s="402"/>
      <c r="G2" s="402"/>
      <c r="H2" s="402"/>
      <c r="I2" s="402"/>
      <c r="J2" s="402"/>
      <c r="K2" s="402"/>
      <c r="L2" s="402"/>
    </row>
    <row r="3" spans="1:12" x14ac:dyDescent="0.2">
      <c r="B3" s="15"/>
      <c r="C3" s="15"/>
      <c r="D3" s="15"/>
      <c r="E3" s="15"/>
      <c r="F3" s="15"/>
      <c r="G3" s="15"/>
      <c r="H3" s="15"/>
      <c r="I3" s="109"/>
      <c r="J3" s="109"/>
      <c r="K3" s="15"/>
      <c r="L3" s="15"/>
    </row>
    <row r="4" spans="1:12" x14ac:dyDescent="0.2">
      <c r="B4" s="402" t="s">
        <v>248</v>
      </c>
      <c r="C4" s="402"/>
      <c r="D4" s="402"/>
      <c r="E4" s="402"/>
      <c r="F4" s="402"/>
      <c r="G4" s="402"/>
      <c r="H4" s="402"/>
      <c r="I4" s="402"/>
      <c r="J4" s="402"/>
      <c r="K4" s="402"/>
      <c r="L4" s="402"/>
    </row>
    <row r="5" spans="1:12" x14ac:dyDescent="0.2">
      <c r="B5" s="402" t="s">
        <v>292</v>
      </c>
      <c r="C5" s="402"/>
      <c r="D5" s="402"/>
      <c r="E5" s="402"/>
      <c r="F5" s="402"/>
      <c r="G5" s="402"/>
      <c r="H5" s="402"/>
      <c r="I5" s="402"/>
      <c r="J5" s="402"/>
      <c r="K5" s="402"/>
      <c r="L5" s="402"/>
    </row>
    <row r="6" spans="1:12" x14ac:dyDescent="0.2">
      <c r="A6" s="402" t="s">
        <v>229</v>
      </c>
      <c r="B6" s="402"/>
      <c r="C6" s="402"/>
      <c r="D6" s="402"/>
      <c r="E6" s="402"/>
      <c r="F6" s="402"/>
      <c r="G6" s="402"/>
      <c r="H6" s="402"/>
      <c r="I6" s="402"/>
      <c r="J6" s="402"/>
      <c r="K6" s="402"/>
    </row>
    <row r="7" spans="1:12" x14ac:dyDescent="0.2">
      <c r="F7" s="22"/>
    </row>
    <row r="8" spans="1:12" x14ac:dyDescent="0.2">
      <c r="K8" s="81"/>
    </row>
    <row r="9" spans="1:12" ht="13.5" thickBot="1" x14ac:dyDescent="0.25">
      <c r="J9" s="408" t="s">
        <v>132</v>
      </c>
      <c r="K9" s="408"/>
    </row>
    <row r="10" spans="1:12" s="22" customFormat="1" ht="13.5" thickBot="1" x14ac:dyDescent="0.25">
      <c r="B10" s="453" t="s">
        <v>0</v>
      </c>
      <c r="C10" s="454"/>
      <c r="D10" s="454"/>
      <c r="E10" s="454"/>
      <c r="F10" s="454"/>
      <c r="G10" s="454"/>
      <c r="H10" s="455"/>
      <c r="I10" s="62" t="s">
        <v>45</v>
      </c>
      <c r="J10" s="62" t="s">
        <v>246</v>
      </c>
      <c r="K10" s="62" t="s">
        <v>246</v>
      </c>
    </row>
    <row r="11" spans="1:12" x14ac:dyDescent="0.2">
      <c r="B11" s="450" t="s">
        <v>293</v>
      </c>
      <c r="C11" s="451"/>
      <c r="D11" s="451"/>
      <c r="E11" s="451"/>
      <c r="F11" s="451"/>
      <c r="G11" s="451"/>
      <c r="H11" s="452"/>
      <c r="I11" s="307">
        <f>SUM(I12:I17)</f>
        <v>7044</v>
      </c>
      <c r="J11" s="306">
        <f>SUM(K11-I11)</f>
        <v>26</v>
      </c>
      <c r="K11" s="307">
        <f>SUM(K12:K17)</f>
        <v>7070</v>
      </c>
    </row>
    <row r="12" spans="1:12" x14ac:dyDescent="0.2">
      <c r="B12" s="444" t="s">
        <v>294</v>
      </c>
      <c r="C12" s="456"/>
      <c r="D12" s="456"/>
      <c r="E12" s="456"/>
      <c r="F12" s="456"/>
      <c r="G12" s="456"/>
      <c r="H12" s="457"/>
      <c r="I12" s="84">
        <v>1748</v>
      </c>
      <c r="J12" s="309">
        <f t="shared" ref="J12:J23" si="0">SUM(K12-I12)</f>
        <v>-168</v>
      </c>
      <c r="K12" s="84">
        <v>1580</v>
      </c>
    </row>
    <row r="13" spans="1:12" x14ac:dyDescent="0.2">
      <c r="B13" s="444" t="s">
        <v>295</v>
      </c>
      <c r="C13" s="456"/>
      <c r="D13" s="456"/>
      <c r="E13" s="456"/>
      <c r="F13" s="456"/>
      <c r="G13" s="456"/>
      <c r="H13" s="457"/>
      <c r="I13" s="103">
        <v>3492</v>
      </c>
      <c r="J13" s="309">
        <f t="shared" si="0"/>
        <v>-3</v>
      </c>
      <c r="K13" s="103">
        <v>3489</v>
      </c>
    </row>
    <row r="14" spans="1:12" x14ac:dyDescent="0.2">
      <c r="B14" s="444" t="s">
        <v>296</v>
      </c>
      <c r="C14" s="445"/>
      <c r="D14" s="445"/>
      <c r="E14" s="445"/>
      <c r="F14" s="445"/>
      <c r="G14" s="445"/>
      <c r="H14" s="446"/>
      <c r="I14" s="103">
        <v>0</v>
      </c>
      <c r="J14" s="309">
        <f t="shared" si="0"/>
        <v>26</v>
      </c>
      <c r="K14" s="103">
        <v>26</v>
      </c>
    </row>
    <row r="15" spans="1:12" x14ac:dyDescent="0.2">
      <c r="B15" s="444" t="s">
        <v>241</v>
      </c>
      <c r="C15" s="445"/>
      <c r="D15" s="445"/>
      <c r="E15" s="445"/>
      <c r="F15" s="445"/>
      <c r="G15" s="445"/>
      <c r="H15" s="446"/>
      <c r="I15" s="103">
        <v>730</v>
      </c>
      <c r="J15" s="309">
        <f t="shared" si="0"/>
        <v>-730</v>
      </c>
      <c r="K15" s="103">
        <v>0</v>
      </c>
    </row>
    <row r="16" spans="1:12" x14ac:dyDescent="0.2">
      <c r="B16" s="444" t="s">
        <v>297</v>
      </c>
      <c r="C16" s="445"/>
      <c r="D16" s="445"/>
      <c r="E16" s="445"/>
      <c r="F16" s="445"/>
      <c r="G16" s="445"/>
      <c r="H16" s="446"/>
      <c r="I16" s="103">
        <v>1074</v>
      </c>
      <c r="J16" s="309">
        <f t="shared" si="0"/>
        <v>901</v>
      </c>
      <c r="K16" s="103">
        <v>1975</v>
      </c>
    </row>
    <row r="17" spans="2:11" x14ac:dyDescent="0.2">
      <c r="B17" s="447"/>
      <c r="C17" s="448"/>
      <c r="D17" s="448"/>
      <c r="E17" s="448"/>
      <c r="F17" s="448"/>
      <c r="G17" s="448"/>
      <c r="H17" s="449"/>
      <c r="I17" s="103"/>
      <c r="J17" s="306"/>
      <c r="K17" s="103"/>
    </row>
    <row r="18" spans="2:11" x14ac:dyDescent="0.2">
      <c r="B18" s="447" t="s">
        <v>298</v>
      </c>
      <c r="C18" s="448"/>
      <c r="D18" s="448"/>
      <c r="E18" s="448"/>
      <c r="F18" s="448"/>
      <c r="G18" s="448"/>
      <c r="H18" s="449"/>
      <c r="I18" s="308">
        <f>SUM(I19:I22)</f>
        <v>538</v>
      </c>
      <c r="J18" s="306">
        <f t="shared" si="0"/>
        <v>89</v>
      </c>
      <c r="K18" s="308">
        <f>SUM(K19:K22)</f>
        <v>627</v>
      </c>
    </row>
    <row r="19" spans="2:11" x14ac:dyDescent="0.2">
      <c r="B19" s="444" t="s">
        <v>216</v>
      </c>
      <c r="C19" s="445"/>
      <c r="D19" s="445"/>
      <c r="E19" s="445"/>
      <c r="F19" s="445"/>
      <c r="G19" s="445"/>
      <c r="H19" s="446"/>
      <c r="I19" s="103">
        <v>538</v>
      </c>
      <c r="J19" s="309">
        <f t="shared" si="0"/>
        <v>89</v>
      </c>
      <c r="K19" s="103">
        <v>627</v>
      </c>
    </row>
    <row r="20" spans="2:11" x14ac:dyDescent="0.2">
      <c r="B20" s="444"/>
      <c r="C20" s="445"/>
      <c r="D20" s="445"/>
      <c r="E20" s="445"/>
      <c r="F20" s="445"/>
      <c r="G20" s="445"/>
      <c r="H20" s="446"/>
      <c r="I20" s="103"/>
      <c r="J20" s="306"/>
      <c r="K20" s="103"/>
    </row>
    <row r="21" spans="2:11" x14ac:dyDescent="0.2">
      <c r="B21" s="447"/>
      <c r="C21" s="448"/>
      <c r="D21" s="448"/>
      <c r="E21" s="448"/>
      <c r="F21" s="448"/>
      <c r="G21" s="448"/>
      <c r="H21" s="449"/>
      <c r="I21" s="103"/>
      <c r="J21" s="306"/>
      <c r="K21" s="103"/>
    </row>
    <row r="22" spans="2:11" ht="13.5" thickBot="1" x14ac:dyDescent="0.25">
      <c r="B22" s="441"/>
      <c r="C22" s="442"/>
      <c r="D22" s="442"/>
      <c r="E22" s="442"/>
      <c r="F22" s="442"/>
      <c r="G22" s="442"/>
      <c r="H22" s="443"/>
      <c r="I22" s="60"/>
      <c r="J22" s="529"/>
      <c r="K22" s="60"/>
    </row>
    <row r="23" spans="2:11" s="22" customFormat="1" ht="13.5" thickBot="1" x14ac:dyDescent="0.25">
      <c r="B23" s="56" t="s">
        <v>1</v>
      </c>
      <c r="C23" s="57"/>
      <c r="D23" s="57"/>
      <c r="E23" s="57"/>
      <c r="F23" s="57"/>
      <c r="G23" s="57"/>
      <c r="H23" s="58"/>
      <c r="I23" s="53">
        <f>SUM(I11,I18)</f>
        <v>7582</v>
      </c>
      <c r="J23" s="327">
        <f t="shared" si="0"/>
        <v>115</v>
      </c>
      <c r="K23" s="53">
        <f>SUM(K11,K18)</f>
        <v>7697</v>
      </c>
    </row>
    <row r="24" spans="2:11" x14ac:dyDescent="0.2"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2:11" x14ac:dyDescent="0.2">
      <c r="B25" s="3"/>
      <c r="C25" s="3"/>
      <c r="D25" s="3"/>
      <c r="E25" s="3"/>
      <c r="F25" s="3"/>
      <c r="G25" s="3"/>
      <c r="H25" s="3"/>
      <c r="I25" s="3"/>
      <c r="J25" s="3"/>
      <c r="K25" s="3"/>
    </row>
  </sheetData>
  <mergeCells count="18">
    <mergeCell ref="B14:H14"/>
    <mergeCell ref="B11:H11"/>
    <mergeCell ref="B2:L2"/>
    <mergeCell ref="B5:L5"/>
    <mergeCell ref="B4:L4"/>
    <mergeCell ref="A6:K6"/>
    <mergeCell ref="J9:K9"/>
    <mergeCell ref="B10:H10"/>
    <mergeCell ref="B12:H12"/>
    <mergeCell ref="B13:H13"/>
    <mergeCell ref="B22:H22"/>
    <mergeCell ref="B15:H15"/>
    <mergeCell ref="B16:H16"/>
    <mergeCell ref="B17:H17"/>
    <mergeCell ref="B21:H21"/>
    <mergeCell ref="B18:H18"/>
    <mergeCell ref="B19:H19"/>
    <mergeCell ref="B20:H20"/>
  </mergeCells>
  <phoneticPr fontId="1" type="noConversion"/>
  <pageMargins left="0.75" right="0.75" top="1" bottom="1" header="0.5" footer="0.5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27"/>
  <sheetViews>
    <sheetView workbookViewId="0">
      <selection activeCell="AH10" sqref="AH10"/>
    </sheetView>
  </sheetViews>
  <sheetFormatPr defaultRowHeight="12.75" x14ac:dyDescent="0.2"/>
  <cols>
    <col min="1" max="1" width="32.7109375" customWidth="1"/>
    <col min="2" max="2" width="6.7109375" customWidth="1"/>
    <col min="3" max="3" width="6.28515625" customWidth="1"/>
    <col min="4" max="4" width="5.5703125" customWidth="1"/>
    <col min="5" max="6" width="6.7109375" customWidth="1"/>
    <col min="7" max="7" width="7.42578125" customWidth="1"/>
    <col min="8" max="8" width="6.5703125" customWidth="1"/>
    <col min="9" max="9" width="7.42578125" customWidth="1"/>
    <col min="10" max="10" width="6.7109375" customWidth="1"/>
    <col min="11" max="11" width="5.5703125" customWidth="1"/>
    <col min="12" max="12" width="6.7109375" customWidth="1"/>
    <col min="13" max="13" width="7.140625" customWidth="1"/>
    <col min="14" max="14" width="5.28515625" customWidth="1"/>
    <col min="15" max="15" width="5.7109375" customWidth="1"/>
    <col min="16" max="18" width="5.5703125" customWidth="1"/>
    <col min="19" max="19" width="7.5703125" customWidth="1"/>
    <col min="20" max="21" width="5.5703125" customWidth="1"/>
    <col min="22" max="22" width="5.42578125" customWidth="1"/>
    <col min="23" max="24" width="6.5703125" customWidth="1"/>
    <col min="25" max="25" width="8.140625" customWidth="1"/>
    <col min="26" max="27" width="6.85546875" customWidth="1"/>
    <col min="28" max="28" width="7.85546875" customWidth="1"/>
    <col min="29" max="29" width="6.85546875" customWidth="1"/>
    <col min="30" max="30" width="5.5703125" customWidth="1"/>
    <col min="31" max="31" width="7.140625" customWidth="1"/>
    <col min="32" max="32" width="9.140625" hidden="1" customWidth="1"/>
    <col min="33" max="33" width="5.7109375" customWidth="1"/>
    <col min="34" max="34" width="4.7109375" customWidth="1"/>
    <col min="35" max="35" width="5.5703125" customWidth="1"/>
    <col min="36" max="36" width="6.5703125" customWidth="1"/>
    <col min="37" max="37" width="7.85546875" customWidth="1"/>
  </cols>
  <sheetData>
    <row r="1" spans="1:38" x14ac:dyDescent="0.2">
      <c r="A1" s="416" t="s">
        <v>63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6"/>
      <c r="Z1" s="416"/>
      <c r="AA1" s="416"/>
      <c r="AB1" s="416"/>
      <c r="AC1" s="416"/>
      <c r="AD1" s="416"/>
      <c r="AE1" s="416"/>
      <c r="AF1" s="416"/>
      <c r="AG1" s="416"/>
      <c r="AH1" s="416"/>
      <c r="AI1" s="416"/>
      <c r="AJ1" s="416"/>
    </row>
    <row r="3" spans="1:38" x14ac:dyDescent="0.2">
      <c r="A3" s="416" t="s">
        <v>340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416"/>
      <c r="AA3" s="416"/>
      <c r="AB3" s="416"/>
      <c r="AC3" s="416"/>
      <c r="AD3" s="416"/>
      <c r="AE3" s="416"/>
      <c r="AF3" s="416"/>
      <c r="AG3" s="416"/>
      <c r="AH3" s="416"/>
      <c r="AI3" s="416"/>
      <c r="AJ3" s="416"/>
    </row>
    <row r="4" spans="1:38" ht="13.5" thickBot="1" x14ac:dyDescent="0.25">
      <c r="AJ4" s="408" t="s">
        <v>132</v>
      </c>
      <c r="AK4" s="408"/>
      <c r="AL4" s="408"/>
    </row>
    <row r="5" spans="1:38" ht="13.5" thickBot="1" x14ac:dyDescent="0.25">
      <c r="A5" s="267" t="s">
        <v>101</v>
      </c>
      <c r="B5" s="458" t="s">
        <v>5</v>
      </c>
      <c r="C5" s="459"/>
      <c r="D5" s="460"/>
      <c r="E5" s="410" t="s">
        <v>38</v>
      </c>
      <c r="F5" s="411"/>
      <c r="G5" s="411"/>
      <c r="H5" s="411"/>
      <c r="I5" s="411"/>
      <c r="J5" s="411"/>
      <c r="K5" s="411"/>
      <c r="L5" s="411"/>
      <c r="M5" s="412"/>
      <c r="N5" s="410" t="s">
        <v>39</v>
      </c>
      <c r="O5" s="411"/>
      <c r="P5" s="411"/>
      <c r="Q5" s="411"/>
      <c r="R5" s="411"/>
      <c r="S5" s="411"/>
      <c r="T5" s="411"/>
      <c r="U5" s="411"/>
      <c r="V5" s="411"/>
      <c r="W5" s="411"/>
      <c r="X5" s="411"/>
      <c r="Y5" s="411"/>
      <c r="Z5" s="411"/>
      <c r="AA5" s="411"/>
      <c r="AB5" s="411"/>
      <c r="AC5" s="411"/>
      <c r="AD5" s="411"/>
      <c r="AE5" s="411"/>
      <c r="AF5" s="411"/>
      <c r="AG5" s="411"/>
      <c r="AH5" s="411"/>
      <c r="AI5" s="411"/>
      <c r="AJ5" s="411"/>
      <c r="AK5" s="411"/>
      <c r="AL5" s="412"/>
    </row>
    <row r="6" spans="1:38" ht="13.5" thickBot="1" x14ac:dyDescent="0.25">
      <c r="A6" s="268"/>
      <c r="B6" s="461"/>
      <c r="C6" s="462"/>
      <c r="D6" s="463"/>
      <c r="E6" s="410" t="s">
        <v>275</v>
      </c>
      <c r="F6" s="411"/>
      <c r="G6" s="412"/>
      <c r="H6" s="410" t="s">
        <v>276</v>
      </c>
      <c r="I6" s="411"/>
      <c r="J6" s="412"/>
      <c r="K6" s="410" t="s">
        <v>277</v>
      </c>
      <c r="L6" s="411"/>
      <c r="M6" s="412"/>
      <c r="N6" s="410" t="s">
        <v>6</v>
      </c>
      <c r="O6" s="411"/>
      <c r="P6" s="412"/>
      <c r="Q6" s="410" t="s">
        <v>278</v>
      </c>
      <c r="R6" s="411"/>
      <c r="S6" s="412"/>
      <c r="T6" s="410" t="s">
        <v>22</v>
      </c>
      <c r="U6" s="411"/>
      <c r="V6" s="412"/>
      <c r="W6" s="410" t="s">
        <v>279</v>
      </c>
      <c r="X6" s="411"/>
      <c r="Y6" s="412"/>
      <c r="Z6" s="410" t="s">
        <v>280</v>
      </c>
      <c r="AA6" s="411"/>
      <c r="AB6" s="412"/>
      <c r="AC6" s="410" t="s">
        <v>281</v>
      </c>
      <c r="AD6" s="411"/>
      <c r="AE6" s="412"/>
      <c r="AF6" s="281"/>
      <c r="AG6" s="410" t="s">
        <v>118</v>
      </c>
      <c r="AH6" s="411"/>
      <c r="AI6" s="412"/>
      <c r="AJ6" s="410" t="s">
        <v>282</v>
      </c>
      <c r="AK6" s="411"/>
      <c r="AL6" s="412"/>
    </row>
    <row r="7" spans="1:38" ht="13.5" thickBot="1" x14ac:dyDescent="0.25">
      <c r="A7" s="269"/>
      <c r="B7" s="195" t="s">
        <v>45</v>
      </c>
      <c r="C7" s="195" t="s">
        <v>246</v>
      </c>
      <c r="D7" s="195" t="s">
        <v>246</v>
      </c>
      <c r="E7" s="195" t="s">
        <v>45</v>
      </c>
      <c r="F7" s="195" t="s">
        <v>246</v>
      </c>
      <c r="G7" s="195" t="s">
        <v>246</v>
      </c>
      <c r="H7" s="195" t="s">
        <v>45</v>
      </c>
      <c r="I7" s="195" t="s">
        <v>246</v>
      </c>
      <c r="J7" s="195" t="s">
        <v>246</v>
      </c>
      <c r="K7" s="274" t="s">
        <v>45</v>
      </c>
      <c r="L7" s="274" t="s">
        <v>246</v>
      </c>
      <c r="M7" s="274" t="s">
        <v>246</v>
      </c>
      <c r="N7" s="278" t="s">
        <v>45</v>
      </c>
      <c r="O7" s="279" t="s">
        <v>246</v>
      </c>
      <c r="P7" s="392" t="s">
        <v>246</v>
      </c>
      <c r="Q7" s="392" t="s">
        <v>45</v>
      </c>
      <c r="R7" s="392" t="s">
        <v>246</v>
      </c>
      <c r="S7" s="393" t="s">
        <v>246</v>
      </c>
      <c r="T7" s="393" t="s">
        <v>45</v>
      </c>
      <c r="U7" s="393" t="s">
        <v>246</v>
      </c>
      <c r="V7" s="393" t="s">
        <v>246</v>
      </c>
      <c r="W7" s="393" t="s">
        <v>45</v>
      </c>
      <c r="X7" s="393" t="s">
        <v>246</v>
      </c>
      <c r="Y7" s="393" t="s">
        <v>246</v>
      </c>
      <c r="Z7" s="393" t="s">
        <v>45</v>
      </c>
      <c r="AA7" s="393" t="s">
        <v>246</v>
      </c>
      <c r="AB7" s="393" t="s">
        <v>246</v>
      </c>
      <c r="AC7" s="393" t="s">
        <v>45</v>
      </c>
      <c r="AD7" s="393" t="s">
        <v>246</v>
      </c>
      <c r="AE7" s="393" t="s">
        <v>246</v>
      </c>
      <c r="AF7" s="394"/>
      <c r="AG7" s="316" t="s">
        <v>45</v>
      </c>
      <c r="AH7" s="316" t="s">
        <v>246</v>
      </c>
      <c r="AI7" s="156" t="s">
        <v>246</v>
      </c>
      <c r="AJ7" s="195" t="s">
        <v>45</v>
      </c>
      <c r="AK7" s="195" t="s">
        <v>246</v>
      </c>
      <c r="AL7" s="195" t="s">
        <v>246</v>
      </c>
    </row>
    <row r="8" spans="1:38" x14ac:dyDescent="0.2">
      <c r="A8" s="192" t="s">
        <v>183</v>
      </c>
      <c r="B8" s="371">
        <v>89</v>
      </c>
      <c r="C8" s="396">
        <f>SUM(D8-B8)</f>
        <v>504</v>
      </c>
      <c r="D8" s="372">
        <v>593</v>
      </c>
      <c r="E8" s="377">
        <v>0</v>
      </c>
      <c r="F8" s="395">
        <f t="shared" ref="F8:F27" si="0">SUM(G8-E8)</f>
        <v>0</v>
      </c>
      <c r="G8" s="378">
        <v>0</v>
      </c>
      <c r="H8" s="377">
        <v>0</v>
      </c>
      <c r="I8" s="387"/>
      <c r="J8" s="378">
        <v>0</v>
      </c>
      <c r="K8" s="384"/>
      <c r="L8" s="275"/>
      <c r="M8" s="260">
        <v>0</v>
      </c>
      <c r="N8" s="377">
        <v>0</v>
      </c>
      <c r="O8" s="395">
        <f t="shared" ref="O8:O27" si="1">SUM(P8-N8)</f>
        <v>0</v>
      </c>
      <c r="P8" s="188">
        <v>0</v>
      </c>
      <c r="Q8" s="377">
        <v>0</v>
      </c>
      <c r="R8" s="395">
        <f t="shared" ref="R8:R27" si="2">SUM(S8-Q8)</f>
        <v>0</v>
      </c>
      <c r="S8" s="378">
        <v>0</v>
      </c>
      <c r="T8" s="377">
        <v>89</v>
      </c>
      <c r="U8" s="395">
        <f t="shared" ref="U8:U27" si="3">SUM(V8-T8)</f>
        <v>504</v>
      </c>
      <c r="V8" s="378">
        <v>593</v>
      </c>
      <c r="W8" s="377">
        <v>0</v>
      </c>
      <c r="X8" s="387"/>
      <c r="Y8" s="378">
        <v>0</v>
      </c>
      <c r="Z8" s="377">
        <v>0</v>
      </c>
      <c r="AA8" s="387"/>
      <c r="AB8" s="378">
        <v>0</v>
      </c>
      <c r="AC8" s="377">
        <v>0</v>
      </c>
      <c r="AD8" s="387"/>
      <c r="AE8" s="378">
        <v>0</v>
      </c>
      <c r="AF8" s="384"/>
      <c r="AG8" s="377">
        <v>0</v>
      </c>
      <c r="AH8" s="387"/>
      <c r="AI8" s="378">
        <v>0</v>
      </c>
      <c r="AJ8" s="192"/>
      <c r="AK8" s="192"/>
      <c r="AL8" s="192"/>
    </row>
    <row r="9" spans="1:38" ht="13.5" customHeight="1" x14ac:dyDescent="0.2">
      <c r="A9" s="284" t="s">
        <v>184</v>
      </c>
      <c r="B9" s="373">
        <v>17777</v>
      </c>
      <c r="C9" s="397">
        <f t="shared" ref="C9:C27" si="4">SUM(D9-B9)</f>
        <v>-1193</v>
      </c>
      <c r="D9" s="374">
        <v>16584</v>
      </c>
      <c r="E9" s="379">
        <v>0</v>
      </c>
      <c r="F9" s="270">
        <f t="shared" si="0"/>
        <v>134</v>
      </c>
      <c r="G9" s="260">
        <v>134</v>
      </c>
      <c r="H9" s="379">
        <v>0</v>
      </c>
      <c r="I9" s="259"/>
      <c r="J9" s="260">
        <v>0</v>
      </c>
      <c r="K9" s="384"/>
      <c r="L9" s="275"/>
      <c r="M9" s="260">
        <v>0</v>
      </c>
      <c r="N9" s="379">
        <v>6049</v>
      </c>
      <c r="O9" s="270">
        <f t="shared" si="1"/>
        <v>644</v>
      </c>
      <c r="P9" s="389">
        <v>6693</v>
      </c>
      <c r="Q9" s="379">
        <v>1208</v>
      </c>
      <c r="R9" s="270">
        <f t="shared" si="2"/>
        <v>51</v>
      </c>
      <c r="S9" s="260">
        <v>1259</v>
      </c>
      <c r="T9" s="379">
        <v>1619</v>
      </c>
      <c r="U9" s="270">
        <f t="shared" si="3"/>
        <v>1400</v>
      </c>
      <c r="V9" s="260">
        <v>3019</v>
      </c>
      <c r="W9" s="379">
        <v>360</v>
      </c>
      <c r="X9" s="259">
        <v>0</v>
      </c>
      <c r="Y9" s="260">
        <v>360</v>
      </c>
      <c r="Z9" s="379">
        <v>0</v>
      </c>
      <c r="AA9" s="259"/>
      <c r="AB9" s="260">
        <v>0</v>
      </c>
      <c r="AC9" s="379">
        <v>0</v>
      </c>
      <c r="AD9" s="259"/>
      <c r="AE9" s="260">
        <v>0</v>
      </c>
      <c r="AF9" s="384"/>
      <c r="AG9" s="379">
        <v>8541</v>
      </c>
      <c r="AH9" s="259">
        <v>-3422</v>
      </c>
      <c r="AI9" s="260">
        <v>5119</v>
      </c>
      <c r="AJ9" s="139">
        <v>0</v>
      </c>
      <c r="AK9" s="139">
        <v>634</v>
      </c>
      <c r="AL9" s="139">
        <v>634</v>
      </c>
    </row>
    <row r="10" spans="1:38" ht="13.5" customHeight="1" x14ac:dyDescent="0.2">
      <c r="A10" s="284" t="s">
        <v>244</v>
      </c>
      <c r="B10" s="373">
        <v>127</v>
      </c>
      <c r="C10" s="397">
        <f t="shared" si="4"/>
        <v>-67</v>
      </c>
      <c r="D10" s="374">
        <v>60</v>
      </c>
      <c r="E10" s="379">
        <v>0</v>
      </c>
      <c r="F10" s="270">
        <f t="shared" si="0"/>
        <v>0</v>
      </c>
      <c r="G10" s="260">
        <v>0</v>
      </c>
      <c r="H10" s="379">
        <v>0</v>
      </c>
      <c r="I10" s="259"/>
      <c r="J10" s="260">
        <v>0</v>
      </c>
      <c r="K10" s="384"/>
      <c r="L10" s="275"/>
      <c r="M10" s="260">
        <v>0</v>
      </c>
      <c r="N10" s="379">
        <v>0</v>
      </c>
      <c r="O10" s="270">
        <f t="shared" si="1"/>
        <v>0</v>
      </c>
      <c r="P10" s="389">
        <v>0</v>
      </c>
      <c r="Q10" s="379">
        <v>0</v>
      </c>
      <c r="R10" s="270">
        <f t="shared" si="2"/>
        <v>0</v>
      </c>
      <c r="S10" s="260">
        <v>0</v>
      </c>
      <c r="T10" s="379">
        <v>127</v>
      </c>
      <c r="U10" s="270">
        <f t="shared" si="3"/>
        <v>-67</v>
      </c>
      <c r="V10" s="260">
        <v>60</v>
      </c>
      <c r="W10" s="379">
        <v>0</v>
      </c>
      <c r="X10" s="259"/>
      <c r="Y10" s="260">
        <v>0</v>
      </c>
      <c r="Z10" s="379">
        <v>0</v>
      </c>
      <c r="AA10" s="259"/>
      <c r="AB10" s="260">
        <v>0</v>
      </c>
      <c r="AC10" s="379">
        <v>0</v>
      </c>
      <c r="AD10" s="259"/>
      <c r="AE10" s="260">
        <v>0</v>
      </c>
      <c r="AF10" s="384"/>
      <c r="AG10" s="379">
        <v>0</v>
      </c>
      <c r="AH10" s="259"/>
      <c r="AI10" s="260">
        <v>0</v>
      </c>
      <c r="AJ10" s="139"/>
      <c r="AK10" s="139"/>
      <c r="AL10" s="139"/>
    </row>
    <row r="11" spans="1:38" x14ac:dyDescent="0.2">
      <c r="A11" s="139" t="s">
        <v>341</v>
      </c>
      <c r="B11" s="373">
        <v>0</v>
      </c>
      <c r="C11" s="397">
        <f t="shared" si="4"/>
        <v>26</v>
      </c>
      <c r="D11" s="374">
        <v>26</v>
      </c>
      <c r="E11" s="380">
        <v>0</v>
      </c>
      <c r="F11" s="270">
        <f t="shared" si="0"/>
        <v>0</v>
      </c>
      <c r="G11" s="262">
        <v>0</v>
      </c>
      <c r="H11" s="380">
        <v>0</v>
      </c>
      <c r="I11" s="261"/>
      <c r="J11" s="262">
        <v>0</v>
      </c>
      <c r="K11" s="385"/>
      <c r="L11" s="276"/>
      <c r="M11" s="262">
        <v>0</v>
      </c>
      <c r="N11" s="380">
        <v>0</v>
      </c>
      <c r="O11" s="270">
        <f t="shared" si="1"/>
        <v>0</v>
      </c>
      <c r="P11" s="189">
        <v>0</v>
      </c>
      <c r="Q11" s="380">
        <v>0</v>
      </c>
      <c r="R11" s="270">
        <f t="shared" si="2"/>
        <v>0</v>
      </c>
      <c r="S11" s="262">
        <v>0</v>
      </c>
      <c r="T11" s="380">
        <v>0</v>
      </c>
      <c r="U11" s="270">
        <f t="shared" si="3"/>
        <v>0</v>
      </c>
      <c r="V11" s="262">
        <v>0</v>
      </c>
      <c r="W11" s="380">
        <v>0</v>
      </c>
      <c r="X11" s="261"/>
      <c r="Y11" s="262">
        <v>0</v>
      </c>
      <c r="Z11" s="380">
        <v>0</v>
      </c>
      <c r="AA11" s="261"/>
      <c r="AB11" s="262">
        <v>0</v>
      </c>
      <c r="AC11" s="380">
        <v>0</v>
      </c>
      <c r="AD11" s="261">
        <v>26</v>
      </c>
      <c r="AE11" s="262">
        <v>26</v>
      </c>
      <c r="AF11" s="385"/>
      <c r="AG11" s="380">
        <v>0</v>
      </c>
      <c r="AH11" s="261"/>
      <c r="AI11" s="262">
        <v>0</v>
      </c>
      <c r="AJ11" s="139"/>
      <c r="AK11" s="139"/>
      <c r="AL11" s="139"/>
    </row>
    <row r="12" spans="1:38" x14ac:dyDescent="0.2">
      <c r="A12" s="139" t="s">
        <v>185</v>
      </c>
      <c r="B12" s="373">
        <v>4432</v>
      </c>
      <c r="C12" s="397">
        <f t="shared" si="4"/>
        <v>4019</v>
      </c>
      <c r="D12" s="374">
        <v>8451</v>
      </c>
      <c r="E12" s="380">
        <v>4356</v>
      </c>
      <c r="F12" s="270">
        <f t="shared" si="0"/>
        <v>1529</v>
      </c>
      <c r="G12" s="262">
        <v>5885</v>
      </c>
      <c r="H12" s="380">
        <v>0</v>
      </c>
      <c r="I12" s="261"/>
      <c r="J12" s="262">
        <v>0</v>
      </c>
      <c r="K12" s="385"/>
      <c r="L12" s="276"/>
      <c r="M12" s="262">
        <v>0</v>
      </c>
      <c r="N12" s="380">
        <v>0</v>
      </c>
      <c r="O12" s="270">
        <f t="shared" si="1"/>
        <v>0</v>
      </c>
      <c r="P12" s="189">
        <v>0</v>
      </c>
      <c r="Q12" s="380">
        <v>0</v>
      </c>
      <c r="R12" s="270">
        <f t="shared" si="2"/>
        <v>0</v>
      </c>
      <c r="S12" s="262">
        <v>0</v>
      </c>
      <c r="T12" s="380">
        <v>76</v>
      </c>
      <c r="U12" s="270">
        <f t="shared" si="3"/>
        <v>2490</v>
      </c>
      <c r="V12" s="262">
        <v>2566</v>
      </c>
      <c r="W12" s="380">
        <v>0</v>
      </c>
      <c r="X12" s="261"/>
      <c r="Y12" s="262">
        <v>0</v>
      </c>
      <c r="Z12" s="380">
        <v>0</v>
      </c>
      <c r="AA12" s="261"/>
      <c r="AB12" s="262">
        <v>0</v>
      </c>
      <c r="AC12" s="380">
        <v>0</v>
      </c>
      <c r="AD12" s="261"/>
      <c r="AE12" s="262">
        <v>0</v>
      </c>
      <c r="AF12" s="385"/>
      <c r="AG12" s="380">
        <v>0</v>
      </c>
      <c r="AH12" s="261"/>
      <c r="AI12" s="262">
        <v>0</v>
      </c>
      <c r="AJ12" s="139"/>
      <c r="AK12" s="284"/>
      <c r="AL12" s="139"/>
    </row>
    <row r="13" spans="1:38" x14ac:dyDescent="0.2">
      <c r="A13" s="139" t="s">
        <v>186</v>
      </c>
      <c r="B13" s="373">
        <v>1651</v>
      </c>
      <c r="C13" s="397">
        <f t="shared" si="4"/>
        <v>-123</v>
      </c>
      <c r="D13" s="374">
        <v>1528</v>
      </c>
      <c r="E13" s="380">
        <v>0</v>
      </c>
      <c r="F13" s="270">
        <f t="shared" si="0"/>
        <v>0</v>
      </c>
      <c r="G13" s="262">
        <v>0</v>
      </c>
      <c r="H13" s="380">
        <v>0</v>
      </c>
      <c r="I13" s="261"/>
      <c r="J13" s="262">
        <v>0</v>
      </c>
      <c r="K13" s="385"/>
      <c r="L13" s="276"/>
      <c r="M13" s="262">
        <v>0</v>
      </c>
      <c r="N13" s="380">
        <v>0</v>
      </c>
      <c r="O13" s="270">
        <f t="shared" si="1"/>
        <v>0</v>
      </c>
      <c r="P13" s="189">
        <v>0</v>
      </c>
      <c r="Q13" s="380">
        <v>0</v>
      </c>
      <c r="R13" s="270">
        <f t="shared" si="2"/>
        <v>0</v>
      </c>
      <c r="S13" s="262">
        <v>0</v>
      </c>
      <c r="T13" s="380">
        <v>1651</v>
      </c>
      <c r="U13" s="270">
        <f t="shared" si="3"/>
        <v>-123</v>
      </c>
      <c r="V13" s="262">
        <v>1528</v>
      </c>
      <c r="W13" s="380">
        <v>0</v>
      </c>
      <c r="X13" s="261"/>
      <c r="Y13" s="262">
        <v>0</v>
      </c>
      <c r="Z13" s="380">
        <v>0</v>
      </c>
      <c r="AA13" s="261"/>
      <c r="AB13" s="262">
        <v>0</v>
      </c>
      <c r="AC13" s="380">
        <v>0</v>
      </c>
      <c r="AD13" s="261"/>
      <c r="AE13" s="262">
        <v>0</v>
      </c>
      <c r="AF13" s="385"/>
      <c r="AG13" s="380">
        <v>0</v>
      </c>
      <c r="AH13" s="261"/>
      <c r="AI13" s="262">
        <v>0</v>
      </c>
      <c r="AJ13" s="139"/>
      <c r="AK13" s="139"/>
      <c r="AL13" s="139"/>
    </row>
    <row r="14" spans="1:38" x14ac:dyDescent="0.2">
      <c r="A14" s="139" t="s">
        <v>187</v>
      </c>
      <c r="B14" s="373">
        <v>2902</v>
      </c>
      <c r="C14" s="397">
        <f t="shared" si="4"/>
        <v>-1508</v>
      </c>
      <c r="D14" s="374">
        <v>1394</v>
      </c>
      <c r="E14" s="380">
        <v>2075</v>
      </c>
      <c r="F14" s="270">
        <f t="shared" si="0"/>
        <v>-2075</v>
      </c>
      <c r="G14" s="262">
        <v>0</v>
      </c>
      <c r="H14" s="380">
        <v>0</v>
      </c>
      <c r="I14" s="261"/>
      <c r="J14" s="262">
        <v>0</v>
      </c>
      <c r="K14" s="385"/>
      <c r="L14" s="276"/>
      <c r="M14" s="262">
        <v>0</v>
      </c>
      <c r="N14" s="380">
        <v>200</v>
      </c>
      <c r="O14" s="270">
        <f t="shared" si="1"/>
        <v>282</v>
      </c>
      <c r="P14" s="189">
        <v>482</v>
      </c>
      <c r="Q14" s="380">
        <v>0</v>
      </c>
      <c r="R14" s="270">
        <f t="shared" si="2"/>
        <v>12</v>
      </c>
      <c r="S14" s="262">
        <v>12</v>
      </c>
      <c r="T14" s="380">
        <v>627</v>
      </c>
      <c r="U14" s="270">
        <f t="shared" si="3"/>
        <v>273</v>
      </c>
      <c r="V14" s="262">
        <v>900</v>
      </c>
      <c r="W14" s="380">
        <v>0</v>
      </c>
      <c r="X14" s="261"/>
      <c r="Y14" s="262">
        <v>0</v>
      </c>
      <c r="Z14" s="380">
        <v>0</v>
      </c>
      <c r="AA14" s="261"/>
      <c r="AB14" s="262">
        <v>0</v>
      </c>
      <c r="AC14" s="380">
        <v>0</v>
      </c>
      <c r="AD14" s="261"/>
      <c r="AE14" s="262">
        <v>0</v>
      </c>
      <c r="AF14" s="385"/>
      <c r="AG14" s="380">
        <v>0</v>
      </c>
      <c r="AH14" s="261"/>
      <c r="AI14" s="262">
        <v>0</v>
      </c>
      <c r="AJ14" s="139"/>
      <c r="AK14" s="139"/>
      <c r="AL14" s="139"/>
    </row>
    <row r="15" spans="1:38" x14ac:dyDescent="0.2">
      <c r="A15" s="139" t="s">
        <v>134</v>
      </c>
      <c r="B15" s="373">
        <v>873</v>
      </c>
      <c r="C15" s="397">
        <f t="shared" si="4"/>
        <v>-40</v>
      </c>
      <c r="D15" s="374">
        <v>833</v>
      </c>
      <c r="E15" s="380">
        <v>0</v>
      </c>
      <c r="F15" s="270">
        <f t="shared" si="0"/>
        <v>0</v>
      </c>
      <c r="G15" s="262">
        <v>0</v>
      </c>
      <c r="H15" s="380">
        <v>0</v>
      </c>
      <c r="I15" s="261"/>
      <c r="J15" s="262">
        <v>0</v>
      </c>
      <c r="K15" s="385"/>
      <c r="L15" s="276"/>
      <c r="M15" s="262">
        <v>0</v>
      </c>
      <c r="N15" s="380">
        <v>0</v>
      </c>
      <c r="O15" s="270">
        <f t="shared" si="1"/>
        <v>0</v>
      </c>
      <c r="P15" s="189">
        <v>0</v>
      </c>
      <c r="Q15" s="380">
        <v>0</v>
      </c>
      <c r="R15" s="270">
        <f t="shared" si="2"/>
        <v>0</v>
      </c>
      <c r="S15" s="262">
        <v>0</v>
      </c>
      <c r="T15" s="380">
        <v>333</v>
      </c>
      <c r="U15" s="270">
        <f t="shared" si="3"/>
        <v>-40</v>
      </c>
      <c r="V15" s="262">
        <v>293</v>
      </c>
      <c r="W15" s="380">
        <v>0</v>
      </c>
      <c r="X15" s="261"/>
      <c r="Y15" s="262">
        <v>0</v>
      </c>
      <c r="Z15" s="380">
        <v>540</v>
      </c>
      <c r="AA15" s="261">
        <v>0</v>
      </c>
      <c r="AB15" s="262">
        <v>540</v>
      </c>
      <c r="AC15" s="380">
        <v>0</v>
      </c>
      <c r="AD15" s="261"/>
      <c r="AE15" s="262">
        <v>0</v>
      </c>
      <c r="AF15" s="385"/>
      <c r="AG15" s="380">
        <v>0</v>
      </c>
      <c r="AH15" s="261"/>
      <c r="AI15" s="262">
        <v>0</v>
      </c>
      <c r="AJ15" s="139"/>
      <c r="AK15" s="139"/>
      <c r="AL15" s="139"/>
    </row>
    <row r="16" spans="1:38" x14ac:dyDescent="0.2">
      <c r="A16" s="139" t="s">
        <v>342</v>
      </c>
      <c r="B16" s="373">
        <v>0</v>
      </c>
      <c r="C16" s="397">
        <f t="shared" si="4"/>
        <v>634</v>
      </c>
      <c r="D16" s="374">
        <v>634</v>
      </c>
      <c r="E16" s="380">
        <v>0</v>
      </c>
      <c r="F16" s="270">
        <f t="shared" si="0"/>
        <v>0</v>
      </c>
      <c r="G16" s="262">
        <v>0</v>
      </c>
      <c r="H16" s="380">
        <v>0</v>
      </c>
      <c r="I16" s="261"/>
      <c r="J16" s="262">
        <v>0</v>
      </c>
      <c r="K16" s="385"/>
      <c r="L16" s="276"/>
      <c r="M16" s="262">
        <v>0</v>
      </c>
      <c r="N16" s="380">
        <v>0</v>
      </c>
      <c r="O16" s="270">
        <f t="shared" si="1"/>
        <v>0</v>
      </c>
      <c r="P16" s="189">
        <v>0</v>
      </c>
      <c r="Q16" s="380">
        <v>0</v>
      </c>
      <c r="R16" s="270">
        <f t="shared" si="2"/>
        <v>0</v>
      </c>
      <c r="S16" s="262">
        <v>0</v>
      </c>
      <c r="T16" s="380">
        <v>0</v>
      </c>
      <c r="U16" s="270">
        <f t="shared" si="3"/>
        <v>0</v>
      </c>
      <c r="V16" s="262">
        <v>0</v>
      </c>
      <c r="W16" s="380">
        <v>0</v>
      </c>
      <c r="X16" s="261"/>
      <c r="Y16" s="262">
        <v>0</v>
      </c>
      <c r="Z16" s="380">
        <v>0</v>
      </c>
      <c r="AA16" s="261"/>
      <c r="AB16" s="262">
        <v>0</v>
      </c>
      <c r="AC16" s="380">
        <v>0</v>
      </c>
      <c r="AD16" s="261"/>
      <c r="AE16" s="262">
        <v>0</v>
      </c>
      <c r="AF16" s="385"/>
      <c r="AG16" s="380">
        <v>0</v>
      </c>
      <c r="AH16" s="261"/>
      <c r="AI16" s="262">
        <v>0</v>
      </c>
      <c r="AJ16" s="139"/>
      <c r="AK16" s="139"/>
      <c r="AL16" s="139"/>
    </row>
    <row r="17" spans="1:38" x14ac:dyDescent="0.2">
      <c r="A17" s="139" t="s">
        <v>188</v>
      </c>
      <c r="B17" s="373">
        <v>4926</v>
      </c>
      <c r="C17" s="397">
        <f t="shared" si="4"/>
        <v>267</v>
      </c>
      <c r="D17" s="374">
        <v>5193</v>
      </c>
      <c r="E17" s="380">
        <v>0</v>
      </c>
      <c r="F17" s="271">
        <f t="shared" si="0"/>
        <v>331</v>
      </c>
      <c r="G17" s="262">
        <v>331</v>
      </c>
      <c r="H17" s="380">
        <v>0</v>
      </c>
      <c r="I17" s="261"/>
      <c r="J17" s="262">
        <v>0</v>
      </c>
      <c r="K17" s="385"/>
      <c r="L17" s="276"/>
      <c r="M17" s="262">
        <v>0</v>
      </c>
      <c r="N17" s="380">
        <v>3662</v>
      </c>
      <c r="O17" s="270">
        <f t="shared" si="1"/>
        <v>41</v>
      </c>
      <c r="P17" s="189">
        <v>3703</v>
      </c>
      <c r="Q17" s="380">
        <v>701</v>
      </c>
      <c r="R17" s="270">
        <f t="shared" si="2"/>
        <v>10</v>
      </c>
      <c r="S17" s="262">
        <v>711</v>
      </c>
      <c r="T17" s="380">
        <v>563</v>
      </c>
      <c r="U17" s="270">
        <f t="shared" si="3"/>
        <v>-115</v>
      </c>
      <c r="V17" s="262">
        <v>448</v>
      </c>
      <c r="W17" s="380">
        <v>0</v>
      </c>
      <c r="X17" s="261"/>
      <c r="Y17" s="262">
        <v>0</v>
      </c>
      <c r="Z17" s="380">
        <v>0</v>
      </c>
      <c r="AA17" s="261"/>
      <c r="AB17" s="262">
        <v>0</v>
      </c>
      <c r="AC17" s="380">
        <v>0</v>
      </c>
      <c r="AD17" s="261"/>
      <c r="AE17" s="262">
        <v>0</v>
      </c>
      <c r="AF17" s="385"/>
      <c r="AG17" s="380">
        <v>0</v>
      </c>
      <c r="AH17" s="261"/>
      <c r="AI17" s="262">
        <v>0</v>
      </c>
      <c r="AJ17" s="139"/>
      <c r="AK17" s="284"/>
      <c r="AL17" s="139"/>
    </row>
    <row r="18" spans="1:38" x14ac:dyDescent="0.2">
      <c r="A18" s="139" t="s">
        <v>189</v>
      </c>
      <c r="B18" s="373">
        <v>2280</v>
      </c>
      <c r="C18" s="397">
        <f t="shared" si="4"/>
        <v>0</v>
      </c>
      <c r="D18" s="374">
        <v>2280</v>
      </c>
      <c r="E18" s="380">
        <v>0</v>
      </c>
      <c r="F18" s="270">
        <f t="shared" si="0"/>
        <v>0</v>
      </c>
      <c r="G18" s="262">
        <v>0</v>
      </c>
      <c r="H18" s="380">
        <v>0</v>
      </c>
      <c r="I18" s="261"/>
      <c r="J18" s="262">
        <v>0</v>
      </c>
      <c r="K18" s="385"/>
      <c r="L18" s="276"/>
      <c r="M18" s="262">
        <v>0</v>
      </c>
      <c r="N18" s="380">
        <v>0</v>
      </c>
      <c r="O18" s="270">
        <f t="shared" si="1"/>
        <v>0</v>
      </c>
      <c r="P18" s="189">
        <v>0</v>
      </c>
      <c r="Q18" s="380">
        <v>0</v>
      </c>
      <c r="R18" s="270">
        <f t="shared" si="2"/>
        <v>0</v>
      </c>
      <c r="S18" s="262">
        <v>0</v>
      </c>
      <c r="T18" s="380">
        <v>0</v>
      </c>
      <c r="U18" s="270">
        <f t="shared" si="3"/>
        <v>0</v>
      </c>
      <c r="V18" s="262">
        <v>0</v>
      </c>
      <c r="W18" s="380">
        <v>0</v>
      </c>
      <c r="X18" s="261"/>
      <c r="Y18" s="262">
        <v>0</v>
      </c>
      <c r="Z18" s="380">
        <v>0</v>
      </c>
      <c r="AA18" s="261"/>
      <c r="AB18" s="262">
        <v>0</v>
      </c>
      <c r="AC18" s="380">
        <v>2280</v>
      </c>
      <c r="AD18" s="261">
        <v>0</v>
      </c>
      <c r="AE18" s="262">
        <v>2280</v>
      </c>
      <c r="AF18" s="385"/>
      <c r="AG18" s="380">
        <v>0</v>
      </c>
      <c r="AH18" s="261"/>
      <c r="AI18" s="262">
        <v>0</v>
      </c>
      <c r="AJ18" s="139"/>
      <c r="AK18" s="139"/>
      <c r="AL18" s="139"/>
    </row>
    <row r="19" spans="1:38" x14ac:dyDescent="0.2">
      <c r="A19" s="139" t="s">
        <v>219</v>
      </c>
      <c r="B19" s="373">
        <v>2678</v>
      </c>
      <c r="C19" s="397">
        <f t="shared" si="4"/>
        <v>0</v>
      </c>
      <c r="D19" s="374">
        <v>2678</v>
      </c>
      <c r="E19" s="380">
        <v>0</v>
      </c>
      <c r="F19" s="270">
        <f t="shared" si="0"/>
        <v>0</v>
      </c>
      <c r="G19" s="262">
        <v>0</v>
      </c>
      <c r="H19" s="380">
        <v>341</v>
      </c>
      <c r="I19" s="261">
        <v>0</v>
      </c>
      <c r="J19" s="262">
        <v>341</v>
      </c>
      <c r="K19" s="385"/>
      <c r="L19" s="276"/>
      <c r="M19" s="262">
        <v>0</v>
      </c>
      <c r="N19" s="380">
        <v>0</v>
      </c>
      <c r="O19" s="270">
        <f t="shared" si="1"/>
        <v>0</v>
      </c>
      <c r="P19" s="189">
        <v>0</v>
      </c>
      <c r="Q19" s="380">
        <v>0</v>
      </c>
      <c r="R19" s="270">
        <f t="shared" si="2"/>
        <v>0</v>
      </c>
      <c r="S19" s="262">
        <v>0</v>
      </c>
      <c r="T19" s="380">
        <v>0</v>
      </c>
      <c r="U19" s="270">
        <f t="shared" si="3"/>
        <v>0</v>
      </c>
      <c r="V19" s="262">
        <v>0</v>
      </c>
      <c r="W19" s="380">
        <v>2337</v>
      </c>
      <c r="X19" s="261">
        <v>0</v>
      </c>
      <c r="Y19" s="262">
        <v>2337</v>
      </c>
      <c r="Z19" s="380">
        <v>0</v>
      </c>
      <c r="AA19" s="261"/>
      <c r="AB19" s="262">
        <v>0</v>
      </c>
      <c r="AC19" s="380">
        <v>0</v>
      </c>
      <c r="AD19" s="261"/>
      <c r="AE19" s="262">
        <v>0</v>
      </c>
      <c r="AF19" s="385"/>
      <c r="AG19" s="380">
        <v>0</v>
      </c>
      <c r="AH19" s="261"/>
      <c r="AI19" s="262">
        <v>0</v>
      </c>
      <c r="AJ19" s="139"/>
      <c r="AK19" s="139"/>
      <c r="AL19" s="139"/>
    </row>
    <row r="20" spans="1:38" x14ac:dyDescent="0.2">
      <c r="A20" s="221" t="s">
        <v>133</v>
      </c>
      <c r="B20" s="373">
        <v>175</v>
      </c>
      <c r="C20" s="397">
        <f t="shared" si="4"/>
        <v>1</v>
      </c>
      <c r="D20" s="374">
        <v>176</v>
      </c>
      <c r="E20" s="381">
        <v>0</v>
      </c>
      <c r="F20" s="270">
        <f t="shared" si="0"/>
        <v>0</v>
      </c>
      <c r="G20" s="264">
        <v>0</v>
      </c>
      <c r="H20" s="381">
        <v>0</v>
      </c>
      <c r="I20" s="263"/>
      <c r="J20" s="264">
        <v>0</v>
      </c>
      <c r="K20" s="386"/>
      <c r="L20" s="277"/>
      <c r="M20" s="264">
        <v>0</v>
      </c>
      <c r="N20" s="381">
        <v>0</v>
      </c>
      <c r="O20" s="270">
        <f t="shared" si="1"/>
        <v>0</v>
      </c>
      <c r="P20" s="315">
        <v>0</v>
      </c>
      <c r="Q20" s="381">
        <v>0</v>
      </c>
      <c r="R20" s="270">
        <f t="shared" si="2"/>
        <v>0</v>
      </c>
      <c r="S20" s="264">
        <v>0</v>
      </c>
      <c r="T20" s="381">
        <v>175</v>
      </c>
      <c r="U20" s="270">
        <f t="shared" si="3"/>
        <v>1</v>
      </c>
      <c r="V20" s="264">
        <v>176</v>
      </c>
      <c r="W20" s="381">
        <v>0</v>
      </c>
      <c r="X20" s="263"/>
      <c r="Y20" s="264">
        <v>0</v>
      </c>
      <c r="Z20" s="381">
        <v>0</v>
      </c>
      <c r="AA20" s="263"/>
      <c r="AB20" s="264">
        <v>0</v>
      </c>
      <c r="AC20" s="381">
        <v>0</v>
      </c>
      <c r="AD20" s="263"/>
      <c r="AE20" s="264">
        <v>0</v>
      </c>
      <c r="AF20" s="386"/>
      <c r="AG20" s="381">
        <v>0</v>
      </c>
      <c r="AH20" s="263"/>
      <c r="AI20" s="264">
        <v>0</v>
      </c>
      <c r="AJ20" s="139"/>
      <c r="AK20" s="139"/>
      <c r="AL20" s="139"/>
    </row>
    <row r="21" spans="1:38" x14ac:dyDescent="0.2">
      <c r="A21" s="221" t="s">
        <v>190</v>
      </c>
      <c r="B21" s="373">
        <v>940</v>
      </c>
      <c r="C21" s="397">
        <f t="shared" si="4"/>
        <v>414</v>
      </c>
      <c r="D21" s="374">
        <v>1354</v>
      </c>
      <c r="E21" s="381">
        <v>270</v>
      </c>
      <c r="F21" s="270">
        <f t="shared" si="0"/>
        <v>427</v>
      </c>
      <c r="G21" s="264">
        <v>697</v>
      </c>
      <c r="H21" s="381">
        <v>0</v>
      </c>
      <c r="I21" s="263"/>
      <c r="J21" s="264">
        <v>0</v>
      </c>
      <c r="K21" s="386"/>
      <c r="L21" s="277"/>
      <c r="M21" s="264">
        <v>0</v>
      </c>
      <c r="N21" s="381">
        <v>540</v>
      </c>
      <c r="O21" s="270">
        <f t="shared" si="1"/>
        <v>0</v>
      </c>
      <c r="P21" s="315">
        <v>540</v>
      </c>
      <c r="Q21" s="381">
        <v>105</v>
      </c>
      <c r="R21" s="270">
        <f t="shared" si="2"/>
        <v>-9</v>
      </c>
      <c r="S21" s="264">
        <v>96</v>
      </c>
      <c r="T21" s="381">
        <v>25</v>
      </c>
      <c r="U21" s="270">
        <f t="shared" si="3"/>
        <v>-4</v>
      </c>
      <c r="V21" s="264">
        <v>21</v>
      </c>
      <c r="W21" s="381">
        <v>0</v>
      </c>
      <c r="X21" s="263"/>
      <c r="Y21" s="264">
        <v>0</v>
      </c>
      <c r="Z21" s="381">
        <v>0</v>
      </c>
      <c r="AA21" s="263"/>
      <c r="AB21" s="264">
        <v>0</v>
      </c>
      <c r="AC21" s="381">
        <v>0</v>
      </c>
      <c r="AD21" s="263"/>
      <c r="AE21" s="264">
        <v>0</v>
      </c>
      <c r="AF21" s="386"/>
      <c r="AG21" s="381">
        <v>0</v>
      </c>
      <c r="AH21" s="263"/>
      <c r="AI21" s="264">
        <v>0</v>
      </c>
      <c r="AJ21" s="139"/>
      <c r="AK21" s="139"/>
      <c r="AL21" s="139"/>
    </row>
    <row r="22" spans="1:38" x14ac:dyDescent="0.2">
      <c r="A22" s="221" t="s">
        <v>191</v>
      </c>
      <c r="B22" s="373">
        <v>1969</v>
      </c>
      <c r="C22" s="397">
        <f t="shared" si="4"/>
        <v>-358</v>
      </c>
      <c r="D22" s="374">
        <v>1611</v>
      </c>
      <c r="E22" s="381">
        <v>0</v>
      </c>
      <c r="F22" s="270">
        <f t="shared" si="0"/>
        <v>0</v>
      </c>
      <c r="G22" s="264">
        <v>0</v>
      </c>
      <c r="H22" s="381">
        <v>0</v>
      </c>
      <c r="I22" s="263"/>
      <c r="J22" s="264">
        <v>0</v>
      </c>
      <c r="K22" s="386"/>
      <c r="L22" s="277"/>
      <c r="M22" s="264">
        <v>0</v>
      </c>
      <c r="N22" s="381">
        <v>0</v>
      </c>
      <c r="O22" s="270">
        <f t="shared" si="1"/>
        <v>0</v>
      </c>
      <c r="P22" s="315">
        <v>0</v>
      </c>
      <c r="Q22" s="381">
        <v>0</v>
      </c>
      <c r="R22" s="270">
        <f t="shared" si="2"/>
        <v>0</v>
      </c>
      <c r="S22" s="264">
        <v>0</v>
      </c>
      <c r="T22" s="381">
        <v>1969</v>
      </c>
      <c r="U22" s="270">
        <f t="shared" si="3"/>
        <v>-358</v>
      </c>
      <c r="V22" s="264">
        <v>1611</v>
      </c>
      <c r="W22" s="381">
        <v>0</v>
      </c>
      <c r="X22" s="263"/>
      <c r="Y22" s="264">
        <v>0</v>
      </c>
      <c r="Z22" s="381">
        <v>0</v>
      </c>
      <c r="AA22" s="263"/>
      <c r="AB22" s="264">
        <v>0</v>
      </c>
      <c r="AC22" s="381">
        <v>0</v>
      </c>
      <c r="AD22" s="263"/>
      <c r="AE22" s="264">
        <v>0</v>
      </c>
      <c r="AF22" s="386"/>
      <c r="AG22" s="381">
        <v>0</v>
      </c>
      <c r="AH22" s="263"/>
      <c r="AI22" s="264">
        <v>0</v>
      </c>
      <c r="AJ22" s="139"/>
      <c r="AK22" s="139"/>
      <c r="AL22" s="139"/>
    </row>
    <row r="23" spans="1:38" x14ac:dyDescent="0.2">
      <c r="A23" s="221" t="s">
        <v>192</v>
      </c>
      <c r="B23" s="373">
        <v>483</v>
      </c>
      <c r="C23" s="397">
        <f t="shared" si="4"/>
        <v>-308</v>
      </c>
      <c r="D23" s="374">
        <v>175</v>
      </c>
      <c r="E23" s="381">
        <v>0</v>
      </c>
      <c r="F23" s="270">
        <f t="shared" si="0"/>
        <v>0</v>
      </c>
      <c r="G23" s="264">
        <v>0</v>
      </c>
      <c r="H23" s="381">
        <v>0</v>
      </c>
      <c r="I23" s="263"/>
      <c r="J23" s="264">
        <v>0</v>
      </c>
      <c r="K23" s="386"/>
      <c r="L23" s="277"/>
      <c r="M23" s="264">
        <v>0</v>
      </c>
      <c r="N23" s="381">
        <v>0</v>
      </c>
      <c r="O23" s="270">
        <f t="shared" si="1"/>
        <v>0</v>
      </c>
      <c r="P23" s="315">
        <v>0</v>
      </c>
      <c r="Q23" s="381">
        <v>0</v>
      </c>
      <c r="R23" s="270">
        <f t="shared" si="2"/>
        <v>0</v>
      </c>
      <c r="S23" s="264">
        <v>0</v>
      </c>
      <c r="T23" s="381">
        <v>483</v>
      </c>
      <c r="U23" s="270">
        <f t="shared" si="3"/>
        <v>-308</v>
      </c>
      <c r="V23" s="264">
        <v>175</v>
      </c>
      <c r="W23" s="381">
        <v>0</v>
      </c>
      <c r="X23" s="263"/>
      <c r="Y23" s="264">
        <v>0</v>
      </c>
      <c r="Z23" s="381">
        <v>0</v>
      </c>
      <c r="AA23" s="263"/>
      <c r="AB23" s="264">
        <v>0</v>
      </c>
      <c r="AC23" s="381">
        <v>0</v>
      </c>
      <c r="AD23" s="263"/>
      <c r="AE23" s="264">
        <v>0</v>
      </c>
      <c r="AF23" s="386"/>
      <c r="AG23" s="381">
        <v>0</v>
      </c>
      <c r="AH23" s="263"/>
      <c r="AI23" s="264">
        <v>0</v>
      </c>
      <c r="AJ23" s="139"/>
      <c r="AK23" s="139"/>
      <c r="AL23" s="139"/>
    </row>
    <row r="24" spans="1:38" x14ac:dyDescent="0.2">
      <c r="A24" s="221" t="s">
        <v>193</v>
      </c>
      <c r="B24" s="373">
        <v>1073</v>
      </c>
      <c r="C24" s="397">
        <f t="shared" si="4"/>
        <v>793</v>
      </c>
      <c r="D24" s="374">
        <v>1866</v>
      </c>
      <c r="E24" s="381">
        <v>0</v>
      </c>
      <c r="F24" s="270">
        <f t="shared" si="0"/>
        <v>0</v>
      </c>
      <c r="G24" s="264">
        <v>0</v>
      </c>
      <c r="H24" s="381">
        <v>0</v>
      </c>
      <c r="I24" s="263"/>
      <c r="J24" s="264">
        <v>0</v>
      </c>
      <c r="K24" s="386"/>
      <c r="L24" s="277"/>
      <c r="M24" s="264">
        <v>0</v>
      </c>
      <c r="N24" s="381">
        <v>978</v>
      </c>
      <c r="O24" s="270">
        <f t="shared" si="1"/>
        <v>593</v>
      </c>
      <c r="P24" s="315">
        <v>1571</v>
      </c>
      <c r="Q24" s="381">
        <v>95</v>
      </c>
      <c r="R24" s="270">
        <f t="shared" si="2"/>
        <v>171</v>
      </c>
      <c r="S24" s="264">
        <v>266</v>
      </c>
      <c r="T24" s="381">
        <v>0</v>
      </c>
      <c r="U24" s="270">
        <f t="shared" si="3"/>
        <v>29</v>
      </c>
      <c r="V24" s="264">
        <v>29</v>
      </c>
      <c r="W24" s="381">
        <v>0</v>
      </c>
      <c r="X24" s="263"/>
      <c r="Y24" s="264">
        <v>0</v>
      </c>
      <c r="Z24" s="381">
        <v>0</v>
      </c>
      <c r="AA24" s="263"/>
      <c r="AB24" s="264">
        <v>0</v>
      </c>
      <c r="AC24" s="381">
        <v>0</v>
      </c>
      <c r="AD24" s="263"/>
      <c r="AE24" s="264">
        <v>0</v>
      </c>
      <c r="AF24" s="386"/>
      <c r="AG24" s="381">
        <v>0</v>
      </c>
      <c r="AH24" s="263"/>
      <c r="AI24" s="264">
        <v>0</v>
      </c>
      <c r="AJ24" s="139"/>
      <c r="AK24" s="139"/>
      <c r="AL24" s="139"/>
    </row>
    <row r="25" spans="1:38" x14ac:dyDescent="0.2">
      <c r="A25" s="139" t="s">
        <v>194</v>
      </c>
      <c r="B25" s="373">
        <v>279</v>
      </c>
      <c r="C25" s="397">
        <f t="shared" si="4"/>
        <v>-279</v>
      </c>
      <c r="D25" s="374">
        <v>0</v>
      </c>
      <c r="E25" s="380">
        <v>0</v>
      </c>
      <c r="F25" s="270">
        <f t="shared" si="0"/>
        <v>0</v>
      </c>
      <c r="G25" s="262">
        <v>0</v>
      </c>
      <c r="H25" s="380">
        <v>0</v>
      </c>
      <c r="I25" s="261"/>
      <c r="J25" s="262">
        <v>0</v>
      </c>
      <c r="K25" s="385"/>
      <c r="L25" s="276"/>
      <c r="M25" s="262">
        <v>0</v>
      </c>
      <c r="N25" s="380">
        <v>0</v>
      </c>
      <c r="O25" s="270">
        <f t="shared" si="1"/>
        <v>0</v>
      </c>
      <c r="P25" s="189">
        <v>0</v>
      </c>
      <c r="Q25" s="380">
        <v>0</v>
      </c>
      <c r="R25" s="270">
        <f t="shared" si="2"/>
        <v>0</v>
      </c>
      <c r="S25" s="262">
        <v>0</v>
      </c>
      <c r="T25" s="380">
        <v>279</v>
      </c>
      <c r="U25" s="270">
        <f t="shared" si="3"/>
        <v>-279</v>
      </c>
      <c r="V25" s="262">
        <v>0</v>
      </c>
      <c r="W25" s="380">
        <v>0</v>
      </c>
      <c r="X25" s="261"/>
      <c r="Y25" s="262">
        <v>0</v>
      </c>
      <c r="Z25" s="380">
        <v>0</v>
      </c>
      <c r="AA25" s="261"/>
      <c r="AB25" s="262">
        <v>0</v>
      </c>
      <c r="AC25" s="380">
        <v>0</v>
      </c>
      <c r="AD25" s="261"/>
      <c r="AE25" s="262">
        <v>0</v>
      </c>
      <c r="AF25" s="385"/>
      <c r="AG25" s="380">
        <v>0</v>
      </c>
      <c r="AH25" s="261"/>
      <c r="AI25" s="262">
        <v>0</v>
      </c>
      <c r="AJ25" s="139"/>
      <c r="AK25" s="139"/>
      <c r="AL25" s="139"/>
    </row>
    <row r="26" spans="1:38" ht="13.5" thickBot="1" x14ac:dyDescent="0.25">
      <c r="A26" s="283" t="s">
        <v>195</v>
      </c>
      <c r="B26" s="375">
        <v>77</v>
      </c>
      <c r="C26" s="398">
        <f t="shared" si="4"/>
        <v>127</v>
      </c>
      <c r="D26" s="376">
        <v>204</v>
      </c>
      <c r="E26" s="382"/>
      <c r="F26" s="271">
        <f t="shared" si="0"/>
        <v>0</v>
      </c>
      <c r="G26" s="383"/>
      <c r="H26" s="382"/>
      <c r="I26" s="388"/>
      <c r="J26" s="383"/>
      <c r="K26" s="265"/>
      <c r="L26" s="263"/>
      <c r="M26" s="266"/>
      <c r="N26" s="382"/>
      <c r="O26" s="271">
        <f t="shared" si="1"/>
        <v>0</v>
      </c>
      <c r="P26" s="390"/>
      <c r="Q26" s="382"/>
      <c r="R26" s="271">
        <f t="shared" si="2"/>
        <v>0</v>
      </c>
      <c r="S26" s="383"/>
      <c r="T26" s="382"/>
      <c r="U26" s="271">
        <f t="shared" si="3"/>
        <v>0</v>
      </c>
      <c r="V26" s="383"/>
      <c r="W26" s="382"/>
      <c r="X26" s="391"/>
      <c r="Y26" s="383"/>
      <c r="Z26" s="382">
        <v>77</v>
      </c>
      <c r="AA26" s="391">
        <v>127</v>
      </c>
      <c r="AB26" s="383">
        <v>204</v>
      </c>
      <c r="AC26" s="382"/>
      <c r="AD26" s="391"/>
      <c r="AE26" s="383"/>
      <c r="AF26" s="186"/>
      <c r="AG26" s="382"/>
      <c r="AH26" s="388"/>
      <c r="AI26" s="390"/>
      <c r="AJ26" s="283"/>
      <c r="AK26" s="283"/>
      <c r="AL26" s="283"/>
    </row>
    <row r="27" spans="1:38" ht="13.5" thickBot="1" x14ac:dyDescent="0.25">
      <c r="A27" s="272" t="s">
        <v>1</v>
      </c>
      <c r="B27" s="191">
        <f>SUM(B8:B26)</f>
        <v>42731</v>
      </c>
      <c r="C27" s="162">
        <f t="shared" si="4"/>
        <v>2909</v>
      </c>
      <c r="D27" s="163">
        <f>SUM(D8:D26)</f>
        <v>45640</v>
      </c>
      <c r="E27" s="273">
        <f>SUM(E8:E26)</f>
        <v>6701</v>
      </c>
      <c r="F27" s="162">
        <f t="shared" si="0"/>
        <v>346</v>
      </c>
      <c r="G27" s="273">
        <f>SUM(G8:G26)</f>
        <v>7047</v>
      </c>
      <c r="H27" s="273">
        <f>SUM(H8:H26)</f>
        <v>341</v>
      </c>
      <c r="I27" s="273">
        <f>SUM(I8:I26)</f>
        <v>0</v>
      </c>
      <c r="J27" s="273">
        <f>SUM(J8:J26)</f>
        <v>341</v>
      </c>
      <c r="K27" s="273"/>
      <c r="L27" s="273"/>
      <c r="M27" s="273">
        <v>0</v>
      </c>
      <c r="N27" s="273">
        <f>SUM(N8:N26)</f>
        <v>11429</v>
      </c>
      <c r="O27" s="162">
        <f t="shared" si="1"/>
        <v>1560</v>
      </c>
      <c r="P27" s="273">
        <f>SUM(P8:P26)</f>
        <v>12989</v>
      </c>
      <c r="Q27" s="273">
        <f>SUM(Q8:Q26)</f>
        <v>2109</v>
      </c>
      <c r="R27" s="162">
        <f t="shared" si="2"/>
        <v>235</v>
      </c>
      <c r="S27" s="273">
        <f>SUM(S8:S26)</f>
        <v>2344</v>
      </c>
      <c r="T27" s="273">
        <f>SUM(T8:T26)</f>
        <v>8016</v>
      </c>
      <c r="U27" s="162">
        <f t="shared" si="3"/>
        <v>3403</v>
      </c>
      <c r="V27" s="273">
        <f>SUM(V8:V26)</f>
        <v>11419</v>
      </c>
      <c r="W27" s="273">
        <f>SUM(W8:W26)</f>
        <v>2697</v>
      </c>
      <c r="X27" s="273">
        <f>SUM(X8:X26)</f>
        <v>0</v>
      </c>
      <c r="Y27" s="273">
        <f>SUM(Y8:Y26)</f>
        <v>2697</v>
      </c>
      <c r="Z27" s="273">
        <f>SUM(Z8:Z26)</f>
        <v>617</v>
      </c>
      <c r="AA27" s="273" t="s">
        <v>343</v>
      </c>
      <c r="AB27" s="273">
        <f>SUM(AB8:AB26)</f>
        <v>744</v>
      </c>
      <c r="AC27" s="273">
        <f>SUM(AC8:AC26)</f>
        <v>2280</v>
      </c>
      <c r="AD27" s="273">
        <f>SUM(AD8:AD26)</f>
        <v>26</v>
      </c>
      <c r="AE27" s="273">
        <f>SUM(AE8:AE26)</f>
        <v>2306</v>
      </c>
      <c r="AF27" s="280"/>
      <c r="AG27" s="273">
        <f>SUM(AG8:AG26)</f>
        <v>8541</v>
      </c>
      <c r="AH27" s="273">
        <f>SUM(AH8:AH26)</f>
        <v>-3422</v>
      </c>
      <c r="AI27" s="282">
        <f>SUM(AI8:AI26)</f>
        <v>5119</v>
      </c>
      <c r="AJ27" s="273">
        <f t="shared" ref="AJ27:AL27" si="5">SUM(AJ8:AJ26)</f>
        <v>0</v>
      </c>
      <c r="AK27" s="273">
        <f t="shared" si="5"/>
        <v>634</v>
      </c>
      <c r="AL27" s="273">
        <f t="shared" si="5"/>
        <v>634</v>
      </c>
    </row>
  </sheetData>
  <mergeCells count="17">
    <mergeCell ref="AC6:AE6"/>
    <mergeCell ref="AJ6:AL6"/>
    <mergeCell ref="AJ4:AL4"/>
    <mergeCell ref="N5:AL5"/>
    <mergeCell ref="AG6:AI6"/>
    <mergeCell ref="A1:AJ1"/>
    <mergeCell ref="A3:AJ3"/>
    <mergeCell ref="B5:D6"/>
    <mergeCell ref="E5:M5"/>
    <mergeCell ref="E6:G6"/>
    <mergeCell ref="H6:J6"/>
    <mergeCell ref="K6:M6"/>
    <mergeCell ref="N6:P6"/>
    <mergeCell ref="Q6:S6"/>
    <mergeCell ref="T6:V6"/>
    <mergeCell ref="W6:Y6"/>
    <mergeCell ref="Z6:AB6"/>
  </mergeCells>
  <phoneticPr fontId="1" type="noConversion"/>
  <pageMargins left="0.75" right="0.75" top="1" bottom="1" header="0.5" footer="0.5"/>
  <pageSetup paperSize="9" scale="66" orientation="landscape" verticalDpi="14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32"/>
  <sheetViews>
    <sheetView workbookViewId="0">
      <selection activeCell="T15" sqref="T15"/>
    </sheetView>
  </sheetViews>
  <sheetFormatPr defaultRowHeight="12.75" x14ac:dyDescent="0.2"/>
  <cols>
    <col min="5" max="5" width="7.7109375" customWidth="1"/>
    <col min="6" max="6" width="0.140625" hidden="1" customWidth="1"/>
    <col min="7" max="8" width="0" hidden="1" customWidth="1"/>
    <col min="14" max="14" width="9" customWidth="1"/>
    <col min="15" max="15" width="9.140625" hidden="1" customWidth="1"/>
  </cols>
  <sheetData>
    <row r="2" spans="1:20" x14ac:dyDescent="0.2">
      <c r="A2" s="402" t="s">
        <v>65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02"/>
    </row>
    <row r="4" spans="1:20" x14ac:dyDescent="0.2">
      <c r="A4" s="402" t="s">
        <v>248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</row>
    <row r="5" spans="1:20" x14ac:dyDescent="0.2">
      <c r="A5" s="402" t="s">
        <v>75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  <c r="O5" s="402"/>
      <c r="P5" s="402"/>
      <c r="Q5" s="402"/>
      <c r="R5" s="402"/>
      <c r="S5" s="402"/>
      <c r="T5" s="402"/>
    </row>
    <row r="6" spans="1:20" x14ac:dyDescent="0.2">
      <c r="A6" s="402" t="s">
        <v>229</v>
      </c>
      <c r="B6" s="402"/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  <c r="T6" s="402"/>
    </row>
    <row r="9" spans="1:20" ht="13.5" thickBot="1" x14ac:dyDescent="0.25">
      <c r="O9" t="s">
        <v>7</v>
      </c>
      <c r="Q9" s="408" t="s">
        <v>132</v>
      </c>
      <c r="R9" s="408"/>
    </row>
    <row r="10" spans="1:20" s="22" customFormat="1" ht="13.5" thickBot="1" x14ac:dyDescent="0.25">
      <c r="B10" s="464" t="s">
        <v>68</v>
      </c>
      <c r="C10" s="465"/>
      <c r="D10" s="465"/>
      <c r="E10" s="465"/>
      <c r="F10" s="466"/>
      <c r="G10" s="170"/>
      <c r="H10" s="170"/>
      <c r="I10" s="194" t="s">
        <v>45</v>
      </c>
      <c r="J10" s="195" t="s">
        <v>246</v>
      </c>
      <c r="K10" s="196" t="s">
        <v>246</v>
      </c>
      <c r="L10" s="464" t="s">
        <v>70</v>
      </c>
      <c r="M10" s="465"/>
      <c r="N10" s="465"/>
      <c r="O10" s="466"/>
      <c r="P10" s="195" t="s">
        <v>45</v>
      </c>
      <c r="Q10" s="204" t="s">
        <v>246</v>
      </c>
      <c r="R10" s="196" t="s">
        <v>246</v>
      </c>
    </row>
    <row r="11" spans="1:20" x14ac:dyDescent="0.2">
      <c r="B11" s="467" t="s">
        <v>66</v>
      </c>
      <c r="C11" s="468"/>
      <c r="D11" s="468"/>
      <c r="E11" s="469"/>
      <c r="F11" s="188"/>
      <c r="G11" s="173"/>
      <c r="H11" s="173"/>
      <c r="I11" s="174">
        <v>5028</v>
      </c>
      <c r="J11" s="311">
        <f>SUM(K11-I11)</f>
        <v>46</v>
      </c>
      <c r="K11" s="174">
        <v>5074</v>
      </c>
      <c r="L11" s="197" t="s">
        <v>233</v>
      </c>
      <c r="M11" s="173"/>
      <c r="N11" s="173"/>
      <c r="O11" s="198"/>
      <c r="P11" s="203">
        <v>60</v>
      </c>
      <c r="Q11" s="311">
        <f t="shared" ref="Q11:Q18" si="0">SUM(R11-P11)</f>
        <v>118</v>
      </c>
      <c r="R11" s="174">
        <v>178</v>
      </c>
    </row>
    <row r="12" spans="1:20" x14ac:dyDescent="0.2">
      <c r="B12" s="166" t="s">
        <v>136</v>
      </c>
      <c r="C12" s="175"/>
      <c r="D12" s="175"/>
      <c r="E12" s="199"/>
      <c r="F12" s="189"/>
      <c r="G12" s="175"/>
      <c r="H12" s="175"/>
      <c r="I12" s="176">
        <v>195</v>
      </c>
      <c r="J12" s="313">
        <f t="shared" ref="J12:J18" si="1">SUM(K12-I12)</f>
        <v>2353</v>
      </c>
      <c r="K12" s="176">
        <v>2548</v>
      </c>
      <c r="L12" s="178" t="s">
        <v>141</v>
      </c>
      <c r="M12" s="175"/>
      <c r="N12" s="175"/>
      <c r="O12" s="199"/>
      <c r="P12" s="138">
        <v>6982</v>
      </c>
      <c r="Q12" s="313">
        <f t="shared" si="0"/>
        <v>-640</v>
      </c>
      <c r="R12" s="176">
        <v>6342</v>
      </c>
    </row>
    <row r="13" spans="1:20" x14ac:dyDescent="0.2">
      <c r="B13" s="166" t="s">
        <v>174</v>
      </c>
      <c r="C13" s="175"/>
      <c r="D13" s="175"/>
      <c r="E13" s="199"/>
      <c r="F13" s="189"/>
      <c r="G13" s="175"/>
      <c r="H13" s="175"/>
      <c r="I13" s="176">
        <v>7044</v>
      </c>
      <c r="J13" s="313">
        <f t="shared" si="1"/>
        <v>26</v>
      </c>
      <c r="K13" s="176">
        <v>7070</v>
      </c>
      <c r="L13" s="178" t="s">
        <v>264</v>
      </c>
      <c r="M13" s="175"/>
      <c r="N13" s="175"/>
      <c r="O13" s="199"/>
      <c r="P13" s="138">
        <v>0</v>
      </c>
      <c r="Q13" s="313">
        <f t="shared" si="0"/>
        <v>868</v>
      </c>
      <c r="R13" s="176">
        <v>868</v>
      </c>
    </row>
    <row r="14" spans="1:20" x14ac:dyDescent="0.2">
      <c r="B14" s="178" t="s">
        <v>208</v>
      </c>
      <c r="C14" s="175"/>
      <c r="D14" s="175"/>
      <c r="E14" s="199"/>
      <c r="F14" s="189"/>
      <c r="G14" s="175"/>
      <c r="H14" s="175"/>
      <c r="I14" s="176">
        <v>538</v>
      </c>
      <c r="J14" s="313">
        <f t="shared" si="1"/>
        <v>89</v>
      </c>
      <c r="K14" s="176">
        <v>627</v>
      </c>
      <c r="L14" s="166"/>
      <c r="M14" s="175"/>
      <c r="N14" s="175"/>
      <c r="O14" s="199"/>
      <c r="P14" s="138"/>
      <c r="Q14" s="313">
        <f t="shared" si="0"/>
        <v>0</v>
      </c>
      <c r="R14" s="176"/>
    </row>
    <row r="15" spans="1:20" x14ac:dyDescent="0.2">
      <c r="B15" s="166" t="s">
        <v>137</v>
      </c>
      <c r="C15" s="175"/>
      <c r="D15" s="175"/>
      <c r="E15" s="199"/>
      <c r="F15" s="189"/>
      <c r="G15" s="175"/>
      <c r="H15" s="175"/>
      <c r="I15" s="176">
        <v>15861</v>
      </c>
      <c r="J15" s="313">
        <f t="shared" si="1"/>
        <v>754</v>
      </c>
      <c r="K15" s="176">
        <v>16615</v>
      </c>
      <c r="L15" s="165"/>
      <c r="M15" s="179"/>
      <c r="N15" s="179"/>
      <c r="O15" s="200"/>
      <c r="P15" s="205"/>
      <c r="Q15" s="313">
        <f t="shared" si="0"/>
        <v>0</v>
      </c>
      <c r="R15" s="180"/>
    </row>
    <row r="16" spans="1:20" x14ac:dyDescent="0.2">
      <c r="B16" s="165" t="s">
        <v>299</v>
      </c>
      <c r="C16" s="179"/>
      <c r="D16" s="179"/>
      <c r="E16" s="200"/>
      <c r="F16" s="315"/>
      <c r="G16" s="179"/>
      <c r="H16" s="179"/>
      <c r="I16" s="180">
        <v>0</v>
      </c>
      <c r="J16" s="312">
        <f t="shared" si="1"/>
        <v>570</v>
      </c>
      <c r="K16" s="180">
        <v>570</v>
      </c>
      <c r="L16" s="165"/>
      <c r="M16" s="179"/>
      <c r="N16" s="179"/>
      <c r="O16" s="200"/>
      <c r="P16" s="205"/>
      <c r="Q16" s="312"/>
      <c r="R16" s="180"/>
    </row>
    <row r="17" spans="2:18" s="22" customFormat="1" ht="13.5" thickBot="1" x14ac:dyDescent="0.25">
      <c r="B17" s="181" t="s">
        <v>141</v>
      </c>
      <c r="C17" s="182"/>
      <c r="D17" s="182"/>
      <c r="E17" s="201"/>
      <c r="F17" s="190"/>
      <c r="G17" s="182"/>
      <c r="H17" s="182"/>
      <c r="I17" s="183">
        <v>7023</v>
      </c>
      <c r="J17" s="312">
        <f t="shared" si="1"/>
        <v>-1275</v>
      </c>
      <c r="K17" s="183">
        <v>5748</v>
      </c>
      <c r="L17" s="193"/>
      <c r="M17" s="182"/>
      <c r="N17" s="182"/>
      <c r="O17" s="201"/>
      <c r="P17" s="206"/>
      <c r="Q17" s="312">
        <f t="shared" si="0"/>
        <v>0</v>
      </c>
      <c r="R17" s="183"/>
    </row>
    <row r="18" spans="2:18" ht="13.5" thickBot="1" x14ac:dyDescent="0.25">
      <c r="B18" s="169" t="s">
        <v>1</v>
      </c>
      <c r="C18" s="170"/>
      <c r="D18" s="170"/>
      <c r="E18" s="202"/>
      <c r="F18" s="191"/>
      <c r="G18" s="170"/>
      <c r="H18" s="170"/>
      <c r="I18" s="171">
        <f>SUM(I11:I17)</f>
        <v>35689</v>
      </c>
      <c r="J18" s="289">
        <f t="shared" si="1"/>
        <v>2563</v>
      </c>
      <c r="K18" s="171">
        <f>SUM(K11:K17)</f>
        <v>38252</v>
      </c>
      <c r="L18" s="169" t="s">
        <v>1</v>
      </c>
      <c r="M18" s="170"/>
      <c r="N18" s="170"/>
      <c r="O18" s="202"/>
      <c r="P18" s="171">
        <f>SUM(P11:P17)</f>
        <v>7042</v>
      </c>
      <c r="Q18" s="289">
        <f t="shared" si="0"/>
        <v>346</v>
      </c>
      <c r="R18" s="171">
        <f>SUM(R11:R17)</f>
        <v>7388</v>
      </c>
    </row>
    <row r="19" spans="2:18" x14ac:dyDescent="0.2">
      <c r="B19" s="184"/>
      <c r="C19" s="185"/>
      <c r="D19" s="185"/>
      <c r="E19" s="185"/>
      <c r="F19" s="186"/>
      <c r="G19" s="185"/>
      <c r="H19" s="185"/>
      <c r="I19" s="185"/>
      <c r="J19" s="185"/>
      <c r="K19" s="187"/>
      <c r="L19" s="185"/>
      <c r="M19" s="185"/>
      <c r="N19" s="185"/>
      <c r="O19" s="185"/>
      <c r="P19" s="185"/>
      <c r="Q19" s="185"/>
      <c r="R19" s="187"/>
    </row>
    <row r="20" spans="2:18" s="22" customFormat="1" ht="13.5" thickBot="1" x14ac:dyDescent="0.25">
      <c r="B20" s="184"/>
      <c r="C20" s="185"/>
      <c r="D20" s="185"/>
      <c r="E20" s="185"/>
      <c r="F20" s="186"/>
      <c r="G20" s="185"/>
      <c r="H20" s="185"/>
      <c r="I20" s="185"/>
      <c r="J20" s="185"/>
      <c r="K20" s="187"/>
      <c r="L20" s="185"/>
      <c r="M20" s="185"/>
      <c r="N20" s="185"/>
      <c r="O20" s="185"/>
      <c r="P20" s="185"/>
      <c r="Q20" s="185"/>
      <c r="R20" s="187"/>
    </row>
    <row r="21" spans="2:18" ht="13.5" thickBot="1" x14ac:dyDescent="0.25">
      <c r="B21" s="464" t="s">
        <v>67</v>
      </c>
      <c r="C21" s="465"/>
      <c r="D21" s="465"/>
      <c r="E21" s="465"/>
      <c r="F21" s="466"/>
      <c r="G21" s="170"/>
      <c r="H21" s="170"/>
      <c r="I21" s="195" t="s">
        <v>45</v>
      </c>
      <c r="J21" s="195" t="s">
        <v>246</v>
      </c>
      <c r="K21" s="196" t="s">
        <v>246</v>
      </c>
      <c r="L21" s="464" t="s">
        <v>69</v>
      </c>
      <c r="M21" s="465"/>
      <c r="N21" s="466"/>
      <c r="O21" s="170"/>
      <c r="P21" s="195" t="s">
        <v>45</v>
      </c>
      <c r="Q21" s="195" t="s">
        <v>246</v>
      </c>
      <c r="R21" s="196" t="s">
        <v>246</v>
      </c>
    </row>
    <row r="22" spans="2:18" x14ac:dyDescent="0.2">
      <c r="B22" s="172" t="s">
        <v>71</v>
      </c>
      <c r="C22" s="173"/>
      <c r="D22" s="173"/>
      <c r="E22" s="173"/>
      <c r="F22" s="188"/>
      <c r="G22" s="173"/>
      <c r="H22" s="173"/>
      <c r="I22" s="203">
        <v>11429</v>
      </c>
      <c r="J22" s="311">
        <f t="shared" ref="J22:J30" si="2">SUM(K22-I22)</f>
        <v>1560</v>
      </c>
      <c r="K22" s="174">
        <v>12989</v>
      </c>
      <c r="L22" s="177" t="s">
        <v>209</v>
      </c>
      <c r="M22" s="173"/>
      <c r="N22" s="173"/>
      <c r="O22" s="173"/>
      <c r="P22" s="203">
        <v>5086</v>
      </c>
      <c r="Q22" s="311">
        <f t="shared" ref="Q22:Q30" si="3">SUM(R22-P22)</f>
        <v>596</v>
      </c>
      <c r="R22" s="174">
        <v>5682</v>
      </c>
    </row>
    <row r="23" spans="2:18" x14ac:dyDescent="0.2">
      <c r="B23" s="166" t="s">
        <v>72</v>
      </c>
      <c r="C23" s="175"/>
      <c r="D23" s="175"/>
      <c r="E23" s="175"/>
      <c r="F23" s="189"/>
      <c r="G23" s="175"/>
      <c r="H23" s="175"/>
      <c r="I23" s="138">
        <v>2109</v>
      </c>
      <c r="J23" s="313">
        <f t="shared" si="2"/>
        <v>235</v>
      </c>
      <c r="K23" s="176">
        <v>2344</v>
      </c>
      <c r="L23" s="177" t="s">
        <v>231</v>
      </c>
      <c r="M23" s="175"/>
      <c r="N23" s="175"/>
      <c r="O23" s="175"/>
      <c r="P23" s="138">
        <v>1615</v>
      </c>
      <c r="Q23" s="313">
        <f t="shared" si="3"/>
        <v>-250</v>
      </c>
      <c r="R23" s="176">
        <v>1365</v>
      </c>
    </row>
    <row r="24" spans="2:18" x14ac:dyDescent="0.2">
      <c r="B24" s="166" t="s">
        <v>73</v>
      </c>
      <c r="C24" s="175"/>
      <c r="D24" s="175"/>
      <c r="E24" s="175"/>
      <c r="F24" s="189"/>
      <c r="G24" s="175"/>
      <c r="H24" s="175"/>
      <c r="I24" s="138">
        <v>8016</v>
      </c>
      <c r="J24" s="313">
        <f t="shared" si="2"/>
        <v>3403</v>
      </c>
      <c r="K24" s="176">
        <v>11419</v>
      </c>
      <c r="L24" s="175" t="s">
        <v>232</v>
      </c>
      <c r="M24" s="175"/>
      <c r="N24" s="175"/>
      <c r="O24" s="175"/>
      <c r="P24" s="138">
        <v>341</v>
      </c>
      <c r="Q24" s="313">
        <f t="shared" si="3"/>
        <v>0</v>
      </c>
      <c r="R24" s="176">
        <v>341</v>
      </c>
    </row>
    <row r="25" spans="2:18" x14ac:dyDescent="0.2">
      <c r="B25" s="166" t="s">
        <v>138</v>
      </c>
      <c r="C25" s="175"/>
      <c r="D25" s="175"/>
      <c r="E25" s="175"/>
      <c r="F25" s="189"/>
      <c r="G25" s="175"/>
      <c r="H25" s="175"/>
      <c r="I25" s="138">
        <v>2697</v>
      </c>
      <c r="J25" s="313">
        <f t="shared" si="2"/>
        <v>0</v>
      </c>
      <c r="K25" s="176">
        <v>2697</v>
      </c>
      <c r="L25" s="175"/>
      <c r="M25" s="175"/>
      <c r="N25" s="175"/>
      <c r="O25" s="175"/>
      <c r="P25" s="138"/>
      <c r="Q25" s="313">
        <f t="shared" si="3"/>
        <v>0</v>
      </c>
      <c r="R25" s="176"/>
    </row>
    <row r="26" spans="2:18" x14ac:dyDescent="0.2">
      <c r="B26" s="166" t="s">
        <v>139</v>
      </c>
      <c r="C26" s="175"/>
      <c r="D26" s="175"/>
      <c r="E26" s="175"/>
      <c r="F26" s="189"/>
      <c r="G26" s="175"/>
      <c r="H26" s="175"/>
      <c r="I26" s="138">
        <v>617</v>
      </c>
      <c r="J26" s="313">
        <f t="shared" si="2"/>
        <v>127</v>
      </c>
      <c r="K26" s="176">
        <v>744</v>
      </c>
      <c r="L26" s="175"/>
      <c r="M26" s="175"/>
      <c r="N26" s="175"/>
      <c r="O26" s="175"/>
      <c r="P26" s="138"/>
      <c r="Q26" s="313">
        <f t="shared" si="3"/>
        <v>0</v>
      </c>
      <c r="R26" s="176"/>
    </row>
    <row r="27" spans="2:18" x14ac:dyDescent="0.2">
      <c r="B27" s="166" t="s">
        <v>74</v>
      </c>
      <c r="C27" s="175"/>
      <c r="D27" s="175"/>
      <c r="E27" s="175"/>
      <c r="F27" s="189"/>
      <c r="G27" s="175"/>
      <c r="H27" s="175"/>
      <c r="I27" s="138">
        <v>2280</v>
      </c>
      <c r="J27" s="313">
        <f t="shared" si="2"/>
        <v>26</v>
      </c>
      <c r="K27" s="176">
        <v>2306</v>
      </c>
      <c r="L27" s="175"/>
      <c r="M27" s="175"/>
      <c r="N27" s="175"/>
      <c r="O27" s="175"/>
      <c r="P27" s="138"/>
      <c r="Q27" s="313">
        <f t="shared" si="3"/>
        <v>0</v>
      </c>
      <c r="R27" s="176"/>
    </row>
    <row r="28" spans="2:18" x14ac:dyDescent="0.2">
      <c r="B28" s="178" t="s">
        <v>265</v>
      </c>
      <c r="C28" s="175"/>
      <c r="D28" s="175"/>
      <c r="E28" s="175"/>
      <c r="F28" s="189"/>
      <c r="G28" s="175"/>
      <c r="H28" s="175"/>
      <c r="I28" s="138">
        <v>0</v>
      </c>
      <c r="J28" s="313">
        <f t="shared" si="2"/>
        <v>634</v>
      </c>
      <c r="K28" s="176">
        <v>634</v>
      </c>
      <c r="L28" s="175"/>
      <c r="M28" s="175"/>
      <c r="N28" s="175"/>
      <c r="O28" s="175"/>
      <c r="P28" s="205"/>
      <c r="Q28" s="313">
        <f t="shared" si="3"/>
        <v>0</v>
      </c>
      <c r="R28" s="176"/>
    </row>
    <row r="29" spans="2:18" ht="13.5" thickBot="1" x14ac:dyDescent="0.25">
      <c r="B29" s="166" t="s">
        <v>140</v>
      </c>
      <c r="C29" s="175"/>
      <c r="D29" s="175"/>
      <c r="E29" s="175"/>
      <c r="F29" s="189"/>
      <c r="G29" s="175"/>
      <c r="H29" s="175"/>
      <c r="I29" s="138">
        <v>8541</v>
      </c>
      <c r="J29" s="314">
        <f t="shared" si="2"/>
        <v>-3422</v>
      </c>
      <c r="K29" s="176">
        <v>5119</v>
      </c>
      <c r="L29" s="175"/>
      <c r="M29" s="175"/>
      <c r="N29" s="175"/>
      <c r="O29" s="175"/>
      <c r="P29" s="206"/>
      <c r="Q29" s="314">
        <f t="shared" si="3"/>
        <v>0</v>
      </c>
      <c r="R29" s="176"/>
    </row>
    <row r="30" spans="2:18" s="22" customFormat="1" ht="13.5" thickBot="1" x14ac:dyDescent="0.25">
      <c r="B30" s="169" t="s">
        <v>1</v>
      </c>
      <c r="C30" s="170"/>
      <c r="D30" s="170"/>
      <c r="E30" s="170"/>
      <c r="F30" s="191"/>
      <c r="G30" s="170"/>
      <c r="H30" s="170"/>
      <c r="I30" s="153">
        <f>SUM(I22:I29)</f>
        <v>35689</v>
      </c>
      <c r="J30" s="289">
        <f t="shared" si="2"/>
        <v>2563</v>
      </c>
      <c r="K30" s="153">
        <f t="shared" ref="K30" si="4">SUM(K22:K29)</f>
        <v>38252</v>
      </c>
      <c r="L30" s="170" t="s">
        <v>1</v>
      </c>
      <c r="M30" s="170"/>
      <c r="N30" s="170"/>
      <c r="O30" s="170"/>
      <c r="P30" s="153">
        <f>SUM(P22:P29)</f>
        <v>7042</v>
      </c>
      <c r="Q30" s="289">
        <f t="shared" si="3"/>
        <v>346</v>
      </c>
      <c r="R30" s="171">
        <f>SUM(R22:R29)</f>
        <v>7388</v>
      </c>
    </row>
    <row r="31" spans="2:18" x14ac:dyDescent="0.2">
      <c r="B31" s="29"/>
      <c r="C31" s="29"/>
      <c r="D31" s="29"/>
      <c r="E31" s="29"/>
      <c r="F31" s="5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2:18" x14ac:dyDescent="0.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</sheetData>
  <mergeCells count="10">
    <mergeCell ref="B21:F21"/>
    <mergeCell ref="L10:O10"/>
    <mergeCell ref="B11:E11"/>
    <mergeCell ref="L21:N21"/>
    <mergeCell ref="A2:T2"/>
    <mergeCell ref="A5:T5"/>
    <mergeCell ref="A6:T6"/>
    <mergeCell ref="A4:T4"/>
    <mergeCell ref="B10:F10"/>
    <mergeCell ref="Q9:R9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8"/>
  <sheetViews>
    <sheetView workbookViewId="0">
      <selection activeCell="K31" sqref="K31"/>
    </sheetView>
  </sheetViews>
  <sheetFormatPr defaultRowHeight="12.75" x14ac:dyDescent="0.2"/>
  <cols>
    <col min="2" max="2" width="21.85546875" customWidth="1"/>
    <col min="3" max="3" width="6.140625" customWidth="1"/>
    <col min="4" max="4" width="7.5703125" customWidth="1"/>
    <col min="5" max="6" width="6.28515625" customWidth="1"/>
    <col min="7" max="8" width="6.7109375" customWidth="1"/>
    <col min="9" max="9" width="6.5703125" customWidth="1"/>
    <col min="10" max="10" width="5.85546875" customWidth="1"/>
    <col min="11" max="11" width="6.7109375" customWidth="1"/>
    <col min="12" max="12" width="6.5703125" customWidth="1"/>
    <col min="13" max="13" width="6.42578125" customWidth="1"/>
    <col min="14" max="14" width="6.5703125" customWidth="1"/>
    <col min="15" max="15" width="9.5703125" customWidth="1"/>
  </cols>
  <sheetData>
    <row r="1" spans="1:15" x14ac:dyDescent="0.2">
      <c r="A1" s="416" t="s">
        <v>267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</row>
    <row r="2" spans="1:15" x14ac:dyDescent="0.2">
      <c r="A2" s="416" t="s">
        <v>260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</row>
    <row r="3" spans="1:15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2">
      <c r="M4" s="475" t="s">
        <v>132</v>
      </c>
      <c r="N4" s="475"/>
      <c r="O4" s="475"/>
    </row>
    <row r="5" spans="1:15" x14ac:dyDescent="0.2">
      <c r="A5" s="473"/>
      <c r="B5" s="474"/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14</v>
      </c>
      <c r="I5" s="6" t="s">
        <v>15</v>
      </c>
      <c r="J5" s="6" t="s">
        <v>16</v>
      </c>
      <c r="K5" s="6" t="s">
        <v>17</v>
      </c>
      <c r="L5" s="6" t="s">
        <v>18</v>
      </c>
      <c r="M5" s="6" t="s">
        <v>19</v>
      </c>
      <c r="N5" s="6" t="s">
        <v>20</v>
      </c>
      <c r="O5" s="6" t="s">
        <v>21</v>
      </c>
    </row>
    <row r="6" spans="1:15" ht="15" customHeight="1" x14ac:dyDescent="0.2">
      <c r="A6" s="14" t="s">
        <v>142</v>
      </c>
      <c r="B6" s="11"/>
      <c r="C6" s="26">
        <v>11</v>
      </c>
      <c r="D6" s="26">
        <v>11</v>
      </c>
      <c r="E6" s="26">
        <v>11</v>
      </c>
      <c r="F6" s="26">
        <v>572</v>
      </c>
      <c r="G6" s="26">
        <v>11</v>
      </c>
      <c r="H6" s="26">
        <v>11</v>
      </c>
      <c r="I6" s="26">
        <v>866</v>
      </c>
      <c r="J6" s="26">
        <v>11</v>
      </c>
      <c r="K6" s="26">
        <v>1011</v>
      </c>
      <c r="L6" s="26">
        <v>11</v>
      </c>
      <c r="M6" s="26">
        <v>11</v>
      </c>
      <c r="N6" s="26">
        <v>11</v>
      </c>
      <c r="O6" s="55">
        <f>SUM(C6:N6)</f>
        <v>2548</v>
      </c>
    </row>
    <row r="7" spans="1:15" x14ac:dyDescent="0.2">
      <c r="A7" s="472" t="s">
        <v>47</v>
      </c>
      <c r="B7" s="471"/>
      <c r="C7" s="6">
        <v>0</v>
      </c>
      <c r="D7" s="6">
        <v>0</v>
      </c>
      <c r="E7" s="6">
        <v>2514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2514</v>
      </c>
      <c r="L7" s="6">
        <v>0</v>
      </c>
      <c r="M7" s="6">
        <v>0</v>
      </c>
      <c r="N7" s="6">
        <v>46</v>
      </c>
      <c r="O7" s="55">
        <f t="shared" ref="O7:O14" si="0">SUM(C7:N7)</f>
        <v>5074</v>
      </c>
    </row>
    <row r="8" spans="1:15" s="28" customFormat="1" x14ac:dyDescent="0.2">
      <c r="A8" s="14" t="s">
        <v>40</v>
      </c>
      <c r="B8" s="25"/>
      <c r="C8" s="26">
        <v>1341</v>
      </c>
      <c r="D8" s="26">
        <v>1341</v>
      </c>
      <c r="E8" s="26">
        <v>1341</v>
      </c>
      <c r="F8" s="26">
        <v>1341</v>
      </c>
      <c r="G8" s="26">
        <v>1341</v>
      </c>
      <c r="H8" s="26">
        <v>1342</v>
      </c>
      <c r="I8" s="26">
        <v>1340</v>
      </c>
      <c r="J8" s="26">
        <v>1332</v>
      </c>
      <c r="K8" s="26">
        <v>1332</v>
      </c>
      <c r="L8" s="26">
        <v>1332</v>
      </c>
      <c r="M8" s="26">
        <v>1332</v>
      </c>
      <c r="N8" s="26">
        <v>1900</v>
      </c>
      <c r="O8" s="55">
        <f t="shared" si="0"/>
        <v>16615</v>
      </c>
    </row>
    <row r="9" spans="1:15" ht="15.75" customHeight="1" x14ac:dyDescent="0.2">
      <c r="A9" s="85" t="s">
        <v>220</v>
      </c>
      <c r="B9" s="10"/>
      <c r="C9" s="6">
        <v>88</v>
      </c>
      <c r="D9" s="6">
        <v>88</v>
      </c>
      <c r="E9" s="6">
        <v>46</v>
      </c>
      <c r="F9" s="6">
        <v>45</v>
      </c>
      <c r="G9" s="6">
        <v>45</v>
      </c>
      <c r="H9" s="6">
        <v>45</v>
      </c>
      <c r="I9" s="6">
        <v>45</v>
      </c>
      <c r="J9" s="6">
        <v>45</v>
      </c>
      <c r="K9" s="6">
        <v>45</v>
      </c>
      <c r="L9" s="6">
        <v>45</v>
      </c>
      <c r="M9" s="6">
        <v>45</v>
      </c>
      <c r="N9" s="6">
        <v>45</v>
      </c>
      <c r="O9" s="55">
        <f t="shared" si="0"/>
        <v>627</v>
      </c>
    </row>
    <row r="10" spans="1:15" x14ac:dyDescent="0.2">
      <c r="A10" s="85" t="s">
        <v>143</v>
      </c>
      <c r="B10" s="10"/>
      <c r="C10" s="6">
        <v>0</v>
      </c>
      <c r="D10" s="6">
        <v>444</v>
      </c>
      <c r="E10" s="6">
        <v>587</v>
      </c>
      <c r="F10" s="6">
        <v>587</v>
      </c>
      <c r="G10" s="6">
        <v>587</v>
      </c>
      <c r="H10" s="6">
        <v>587</v>
      </c>
      <c r="I10" s="6">
        <v>587</v>
      </c>
      <c r="J10" s="6">
        <v>587</v>
      </c>
      <c r="K10" s="6">
        <v>587</v>
      </c>
      <c r="L10" s="6">
        <v>587</v>
      </c>
      <c r="M10" s="6">
        <v>587</v>
      </c>
      <c r="N10" s="6">
        <v>1343</v>
      </c>
      <c r="O10" s="55">
        <f t="shared" si="0"/>
        <v>7070</v>
      </c>
    </row>
    <row r="11" spans="1:15" x14ac:dyDescent="0.2">
      <c r="A11" s="9" t="s">
        <v>77</v>
      </c>
      <c r="B11" s="10"/>
      <c r="C11" s="6">
        <v>12090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55">
        <f t="shared" si="0"/>
        <v>12090</v>
      </c>
    </row>
    <row r="12" spans="1:15" x14ac:dyDescent="0.2">
      <c r="A12" s="85" t="s">
        <v>283</v>
      </c>
      <c r="B12" s="10"/>
      <c r="C12" s="6">
        <v>0</v>
      </c>
      <c r="D12" s="6">
        <v>730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138</v>
      </c>
      <c r="N12" s="6">
        <v>0</v>
      </c>
      <c r="O12" s="55">
        <f t="shared" si="0"/>
        <v>868</v>
      </c>
    </row>
    <row r="13" spans="1:15" x14ac:dyDescent="0.2">
      <c r="A13" s="85" t="s">
        <v>288</v>
      </c>
      <c r="B13" s="10"/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570</v>
      </c>
      <c r="O13" s="55">
        <f t="shared" si="0"/>
        <v>570</v>
      </c>
    </row>
    <row r="14" spans="1:15" x14ac:dyDescent="0.2">
      <c r="A14" s="472" t="s">
        <v>237</v>
      </c>
      <c r="B14" s="471"/>
      <c r="C14" s="6">
        <v>0</v>
      </c>
      <c r="D14" s="6">
        <v>0</v>
      </c>
      <c r="E14" s="6">
        <v>178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55">
        <f t="shared" si="0"/>
        <v>178</v>
      </c>
    </row>
    <row r="15" spans="1:15" x14ac:dyDescent="0.2">
      <c r="A15" s="13" t="s">
        <v>3</v>
      </c>
      <c r="B15" s="11"/>
      <c r="C15" s="12">
        <f>SUM(C6:C14)</f>
        <v>13530</v>
      </c>
      <c r="D15" s="12">
        <f t="shared" ref="D15:N15" si="1">SUM(D6:D14)</f>
        <v>2614</v>
      </c>
      <c r="E15" s="12">
        <f t="shared" si="1"/>
        <v>4677</v>
      </c>
      <c r="F15" s="12">
        <f t="shared" si="1"/>
        <v>2545</v>
      </c>
      <c r="G15" s="12">
        <f t="shared" si="1"/>
        <v>1984</v>
      </c>
      <c r="H15" s="12">
        <f t="shared" si="1"/>
        <v>1985</v>
      </c>
      <c r="I15" s="12">
        <f t="shared" si="1"/>
        <v>2838</v>
      </c>
      <c r="J15" s="12">
        <f t="shared" si="1"/>
        <v>1975</v>
      </c>
      <c r="K15" s="12">
        <f t="shared" si="1"/>
        <v>5489</v>
      </c>
      <c r="L15" s="12">
        <f t="shared" si="1"/>
        <v>1975</v>
      </c>
      <c r="M15" s="12">
        <f t="shared" si="1"/>
        <v>2113</v>
      </c>
      <c r="N15" s="12">
        <f t="shared" si="1"/>
        <v>3915</v>
      </c>
      <c r="O15" s="108">
        <f>SUM(C15:N15)</f>
        <v>45640</v>
      </c>
    </row>
    <row r="16" spans="1:15" x14ac:dyDescent="0.2">
      <c r="A16" s="473"/>
      <c r="B16" s="474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55"/>
    </row>
    <row r="17" spans="1:15" x14ac:dyDescent="0.2">
      <c r="A17" s="9" t="s">
        <v>6</v>
      </c>
      <c r="B17" s="10"/>
      <c r="C17" s="6">
        <v>1052</v>
      </c>
      <c r="D17" s="26">
        <v>1052</v>
      </c>
      <c r="E17" s="26">
        <v>1052</v>
      </c>
      <c r="F17" s="26">
        <v>1052</v>
      </c>
      <c r="G17" s="26">
        <v>1052</v>
      </c>
      <c r="H17" s="26">
        <v>1252</v>
      </c>
      <c r="I17" s="26">
        <v>1444</v>
      </c>
      <c r="J17" s="26">
        <v>1153</v>
      </c>
      <c r="K17" s="26">
        <v>1021</v>
      </c>
      <c r="L17" s="26">
        <v>953</v>
      </c>
      <c r="M17" s="26">
        <v>953</v>
      </c>
      <c r="N17" s="26">
        <v>953</v>
      </c>
      <c r="O17" s="12">
        <f>SUM(C17:N17)</f>
        <v>12989</v>
      </c>
    </row>
    <row r="18" spans="1:15" ht="12" customHeight="1" x14ac:dyDescent="0.2">
      <c r="A18" s="9" t="s">
        <v>41</v>
      </c>
      <c r="B18" s="10"/>
      <c r="C18" s="6">
        <v>183</v>
      </c>
      <c r="D18" s="26">
        <v>175</v>
      </c>
      <c r="E18" s="26">
        <v>175</v>
      </c>
      <c r="F18" s="26">
        <v>176</v>
      </c>
      <c r="G18" s="26">
        <v>176</v>
      </c>
      <c r="H18" s="26">
        <v>200</v>
      </c>
      <c r="I18" s="26">
        <v>361</v>
      </c>
      <c r="J18" s="26">
        <v>190</v>
      </c>
      <c r="K18" s="26">
        <v>180</v>
      </c>
      <c r="L18" s="26">
        <v>176</v>
      </c>
      <c r="M18" s="26">
        <v>176</v>
      </c>
      <c r="N18" s="26">
        <v>176</v>
      </c>
      <c r="O18" s="12">
        <f t="shared" ref="O18:O28" si="2">SUM(C18:N18)</f>
        <v>2344</v>
      </c>
    </row>
    <row r="19" spans="1:15" x14ac:dyDescent="0.2">
      <c r="A19" s="14" t="s">
        <v>22</v>
      </c>
      <c r="B19" s="10"/>
      <c r="C19" s="6">
        <v>446</v>
      </c>
      <c r="D19" s="26">
        <v>446</v>
      </c>
      <c r="E19">
        <v>846</v>
      </c>
      <c r="F19" s="26">
        <v>844</v>
      </c>
      <c r="G19" s="26">
        <v>1611</v>
      </c>
      <c r="H19" s="26">
        <v>849</v>
      </c>
      <c r="I19" s="26">
        <v>849</v>
      </c>
      <c r="J19" s="26">
        <v>849</v>
      </c>
      <c r="K19" s="26">
        <v>700</v>
      </c>
      <c r="L19" s="26">
        <v>646</v>
      </c>
      <c r="M19" s="26">
        <v>646</v>
      </c>
      <c r="N19" s="26">
        <v>2687</v>
      </c>
      <c r="O19" s="12">
        <f t="shared" si="2"/>
        <v>11419</v>
      </c>
    </row>
    <row r="20" spans="1:15" x14ac:dyDescent="0.2">
      <c r="A20" s="85" t="s">
        <v>144</v>
      </c>
      <c r="B20" s="10"/>
      <c r="C20" s="6">
        <v>0</v>
      </c>
      <c r="D20" s="26">
        <v>457</v>
      </c>
      <c r="E20" s="26">
        <v>224</v>
      </c>
      <c r="F20" s="26">
        <v>224</v>
      </c>
      <c r="G20" s="26">
        <v>224</v>
      </c>
      <c r="H20" s="26">
        <v>224</v>
      </c>
      <c r="I20" s="26">
        <v>224</v>
      </c>
      <c r="J20" s="26">
        <v>224</v>
      </c>
      <c r="K20" s="26">
        <v>224</v>
      </c>
      <c r="L20" s="26">
        <v>224</v>
      </c>
      <c r="M20" s="26">
        <v>224</v>
      </c>
      <c r="N20" s="26">
        <v>224</v>
      </c>
      <c r="O20" s="12">
        <f t="shared" si="2"/>
        <v>2697</v>
      </c>
    </row>
    <row r="21" spans="1:15" x14ac:dyDescent="0.2">
      <c r="A21" s="85" t="s">
        <v>145</v>
      </c>
      <c r="B21" s="10"/>
      <c r="C21" s="6">
        <v>45</v>
      </c>
      <c r="D21" s="26">
        <v>45</v>
      </c>
      <c r="E21" s="26">
        <v>122</v>
      </c>
      <c r="F21" s="26">
        <v>45</v>
      </c>
      <c r="G21" s="26">
        <v>45</v>
      </c>
      <c r="H21" s="26">
        <v>45</v>
      </c>
      <c r="I21" s="26">
        <v>45</v>
      </c>
      <c r="J21" s="26">
        <v>172</v>
      </c>
      <c r="K21" s="26">
        <v>45</v>
      </c>
      <c r="L21" s="26">
        <v>45</v>
      </c>
      <c r="M21" s="26">
        <v>45</v>
      </c>
      <c r="N21" s="26">
        <v>45</v>
      </c>
      <c r="O21" s="12">
        <f t="shared" si="2"/>
        <v>744</v>
      </c>
    </row>
    <row r="22" spans="1:15" x14ac:dyDescent="0.2">
      <c r="A22" s="85" t="s">
        <v>245</v>
      </c>
      <c r="B22" s="10"/>
      <c r="C22" s="6">
        <v>0</v>
      </c>
      <c r="D22" s="26">
        <v>0</v>
      </c>
      <c r="E22" s="26">
        <v>341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12">
        <f t="shared" si="2"/>
        <v>341</v>
      </c>
    </row>
    <row r="23" spans="1:15" x14ac:dyDescent="0.2">
      <c r="A23" s="85" t="s">
        <v>122</v>
      </c>
      <c r="B23" s="10"/>
      <c r="C23" s="6">
        <v>0</v>
      </c>
      <c r="D23" s="26">
        <v>0</v>
      </c>
      <c r="E23" s="26">
        <v>0</v>
      </c>
      <c r="F23" s="26">
        <v>0</v>
      </c>
      <c r="G23" s="26">
        <v>200</v>
      </c>
      <c r="H23" s="26">
        <v>0</v>
      </c>
      <c r="I23" s="26">
        <v>0</v>
      </c>
      <c r="J23" s="26">
        <v>706</v>
      </c>
      <c r="K23" s="26">
        <v>0</v>
      </c>
      <c r="L23" s="26">
        <v>0</v>
      </c>
      <c r="M23" s="26">
        <v>0</v>
      </c>
      <c r="N23" s="26">
        <v>1400</v>
      </c>
      <c r="O23" s="12">
        <f t="shared" si="2"/>
        <v>2306</v>
      </c>
    </row>
    <row r="24" spans="1:15" x14ac:dyDescent="0.2">
      <c r="A24" s="85" t="s">
        <v>284</v>
      </c>
      <c r="B24" s="10"/>
      <c r="C24" s="6">
        <v>634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12">
        <f t="shared" si="2"/>
        <v>634</v>
      </c>
    </row>
    <row r="25" spans="1:15" ht="12" customHeight="1" x14ac:dyDescent="0.2">
      <c r="A25" s="470" t="s">
        <v>172</v>
      </c>
      <c r="B25" s="471"/>
      <c r="C25" s="6">
        <v>0</v>
      </c>
      <c r="D25" s="26">
        <v>0</v>
      </c>
      <c r="E25" s="26">
        <v>879</v>
      </c>
      <c r="F25" s="26">
        <v>879</v>
      </c>
      <c r="G25" s="26">
        <v>879</v>
      </c>
      <c r="H25" s="26">
        <v>879</v>
      </c>
      <c r="I25" s="26">
        <v>879</v>
      </c>
      <c r="J25" s="26">
        <v>724</v>
      </c>
      <c r="K25" s="26">
        <v>0</v>
      </c>
      <c r="L25" s="26">
        <v>0</v>
      </c>
      <c r="M25" s="26">
        <v>0</v>
      </c>
      <c r="N25" s="26">
        <v>0</v>
      </c>
      <c r="O25" s="12">
        <f t="shared" si="2"/>
        <v>5119</v>
      </c>
    </row>
    <row r="26" spans="1:15" ht="11.25" customHeight="1" x14ac:dyDescent="0.2">
      <c r="A26" s="14" t="s">
        <v>196</v>
      </c>
      <c r="B26" s="10"/>
      <c r="C26" s="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1095</v>
      </c>
      <c r="J26" s="26">
        <v>270</v>
      </c>
      <c r="K26" s="26"/>
      <c r="L26" s="26">
        <v>0</v>
      </c>
      <c r="M26" s="26">
        <v>0</v>
      </c>
      <c r="N26" s="26">
        <v>0</v>
      </c>
      <c r="O26" s="12">
        <f t="shared" si="2"/>
        <v>1365</v>
      </c>
    </row>
    <row r="27" spans="1:15" x14ac:dyDescent="0.2">
      <c r="A27" s="85" t="s">
        <v>197</v>
      </c>
      <c r="B27" s="10"/>
      <c r="C27" s="6">
        <v>0</v>
      </c>
      <c r="D27" s="26">
        <v>0</v>
      </c>
      <c r="E27" s="26">
        <v>0</v>
      </c>
      <c r="F27" s="26">
        <v>0</v>
      </c>
      <c r="G27" s="26">
        <v>1695</v>
      </c>
      <c r="H27" s="26">
        <v>1695</v>
      </c>
      <c r="I27" s="26">
        <v>0</v>
      </c>
      <c r="J27" s="26">
        <v>0</v>
      </c>
      <c r="K27" s="26">
        <v>2292</v>
      </c>
      <c r="L27" s="26">
        <v>0</v>
      </c>
      <c r="M27" s="26">
        <v>0</v>
      </c>
      <c r="N27" s="26">
        <v>0</v>
      </c>
      <c r="O27" s="12">
        <f t="shared" si="2"/>
        <v>5682</v>
      </c>
    </row>
    <row r="28" spans="1:15" x14ac:dyDescent="0.2">
      <c r="A28" s="13" t="s">
        <v>8</v>
      </c>
      <c r="B28" s="11"/>
      <c r="C28" s="12">
        <f>SUM(C17:C27)</f>
        <v>2360</v>
      </c>
      <c r="D28" s="12">
        <f t="shared" ref="D28:N28" si="3">SUM(D17:D27)</f>
        <v>2175</v>
      </c>
      <c r="E28" s="12">
        <f t="shared" si="3"/>
        <v>3639</v>
      </c>
      <c r="F28" s="12">
        <f t="shared" si="3"/>
        <v>3220</v>
      </c>
      <c r="G28" s="12">
        <f t="shared" si="3"/>
        <v>5882</v>
      </c>
      <c r="H28" s="12">
        <f t="shared" si="3"/>
        <v>5144</v>
      </c>
      <c r="I28" s="12">
        <f t="shared" si="3"/>
        <v>4897</v>
      </c>
      <c r="J28" s="12">
        <f t="shared" si="3"/>
        <v>4288</v>
      </c>
      <c r="K28" s="12">
        <f t="shared" si="3"/>
        <v>4462</v>
      </c>
      <c r="L28" s="12">
        <f t="shared" si="3"/>
        <v>2044</v>
      </c>
      <c r="M28" s="12">
        <f t="shared" si="3"/>
        <v>2044</v>
      </c>
      <c r="N28" s="12">
        <f t="shared" si="3"/>
        <v>5485</v>
      </c>
      <c r="O28" s="12">
        <f t="shared" si="2"/>
        <v>45640</v>
      </c>
    </row>
  </sheetData>
  <mergeCells count="8">
    <mergeCell ref="A25:B25"/>
    <mergeCell ref="A14:B14"/>
    <mergeCell ref="A16:B16"/>
    <mergeCell ref="A1:O1"/>
    <mergeCell ref="A2:O2"/>
    <mergeCell ref="A7:B7"/>
    <mergeCell ref="A5:B5"/>
    <mergeCell ref="M4:O4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5"/>
  <sheetViews>
    <sheetView workbookViewId="0">
      <selection activeCell="D8" sqref="D8:F8"/>
    </sheetView>
  </sheetViews>
  <sheetFormatPr defaultRowHeight="12.75" x14ac:dyDescent="0.2"/>
  <cols>
    <col min="6" max="6" width="10.5703125" customWidth="1"/>
    <col min="7" max="7" width="13" customWidth="1"/>
    <col min="8" max="8" width="12.28515625" customWidth="1"/>
    <col min="9" max="9" width="11.42578125" customWidth="1"/>
    <col min="10" max="10" width="17.7109375" customWidth="1"/>
  </cols>
  <sheetData>
    <row r="1" spans="1:11" x14ac:dyDescent="0.2">
      <c r="A1" s="402" t="s">
        <v>64</v>
      </c>
      <c r="B1" s="402"/>
      <c r="C1" s="402"/>
      <c r="D1" s="402"/>
      <c r="E1" s="402"/>
      <c r="F1" s="402"/>
      <c r="G1" s="402"/>
      <c r="H1" s="402"/>
      <c r="I1" s="402"/>
      <c r="J1" s="8"/>
      <c r="K1" s="8"/>
    </row>
    <row r="3" spans="1:11" x14ac:dyDescent="0.2">
      <c r="A3" s="402" t="s">
        <v>259</v>
      </c>
      <c r="B3" s="402"/>
      <c r="C3" s="402"/>
      <c r="D3" s="402"/>
      <c r="E3" s="402"/>
      <c r="F3" s="402"/>
      <c r="G3" s="402"/>
      <c r="H3" s="402"/>
      <c r="I3" s="402"/>
      <c r="J3" s="23"/>
      <c r="K3" s="23"/>
    </row>
    <row r="4" spans="1:11" x14ac:dyDescent="0.2">
      <c r="A4" s="402" t="s">
        <v>261</v>
      </c>
      <c r="B4" s="402"/>
      <c r="C4" s="402"/>
      <c r="D4" s="402"/>
      <c r="E4" s="402"/>
      <c r="F4" s="402"/>
      <c r="G4" s="402"/>
      <c r="H4" s="402"/>
      <c r="I4" s="402"/>
    </row>
    <row r="6" spans="1:11" x14ac:dyDescent="0.2">
      <c r="A6" s="402"/>
      <c r="B6" s="402"/>
      <c r="C6" s="402"/>
      <c r="D6" s="402"/>
      <c r="E6" s="402"/>
      <c r="F6" s="402"/>
      <c r="G6" s="402"/>
      <c r="H6" s="402"/>
      <c r="I6" s="402"/>
      <c r="J6" s="23"/>
    </row>
    <row r="7" spans="1:11" ht="13.5" thickBot="1" x14ac:dyDescent="0.25">
      <c r="A7" s="64"/>
      <c r="B7" s="64"/>
      <c r="C7" s="64"/>
      <c r="D7" s="64"/>
      <c r="E7" s="64"/>
      <c r="F7" s="408" t="s">
        <v>132</v>
      </c>
      <c r="G7" s="408"/>
      <c r="H7" s="64"/>
      <c r="I7" s="64"/>
      <c r="J7" s="23"/>
    </row>
    <row r="8" spans="1:11" x14ac:dyDescent="0.2">
      <c r="B8" s="48"/>
      <c r="C8" s="49" t="s">
        <v>50</v>
      </c>
      <c r="D8" s="476" t="s">
        <v>52</v>
      </c>
      <c r="E8" s="476"/>
      <c r="F8" s="477"/>
      <c r="G8" s="66" t="s">
        <v>56</v>
      </c>
      <c r="H8" s="67"/>
      <c r="I8" s="68"/>
      <c r="J8" s="68"/>
    </row>
    <row r="9" spans="1:11" ht="13.5" thickBot="1" x14ac:dyDescent="0.25">
      <c r="B9" s="27" t="s">
        <v>23</v>
      </c>
      <c r="C9" s="50" t="s">
        <v>51</v>
      </c>
      <c r="D9" s="50" t="s">
        <v>53</v>
      </c>
      <c r="E9" s="50" t="s">
        <v>54</v>
      </c>
      <c r="F9" s="50" t="s">
        <v>55</v>
      </c>
      <c r="G9" s="51" t="s">
        <v>57</v>
      </c>
      <c r="H9" s="65"/>
      <c r="I9" s="65"/>
      <c r="J9" s="65"/>
    </row>
    <row r="10" spans="1:11" x14ac:dyDescent="0.2">
      <c r="B10" s="17"/>
      <c r="C10" s="69"/>
      <c r="D10" s="69"/>
      <c r="E10" s="69"/>
      <c r="F10" s="69"/>
      <c r="G10" s="70"/>
      <c r="H10" s="30"/>
      <c r="I10" s="30"/>
      <c r="J10" s="30"/>
    </row>
    <row r="11" spans="1:11" x14ac:dyDescent="0.2">
      <c r="B11" s="5" t="s">
        <v>24</v>
      </c>
      <c r="C11" s="71">
        <v>12090</v>
      </c>
      <c r="D11" s="71">
        <v>1440</v>
      </c>
      <c r="E11" s="71">
        <v>2360</v>
      </c>
      <c r="F11" s="71">
        <f t="shared" ref="F11:F18" si="0">D11-E11</f>
        <v>-920</v>
      </c>
      <c r="G11" s="72">
        <f>C11+F11</f>
        <v>11170</v>
      </c>
      <c r="H11" s="3"/>
      <c r="I11" s="3"/>
      <c r="J11" s="3"/>
    </row>
    <row r="12" spans="1:11" x14ac:dyDescent="0.2">
      <c r="B12" s="5" t="s">
        <v>25</v>
      </c>
      <c r="C12" s="71">
        <v>-1008</v>
      </c>
      <c r="D12" s="71">
        <v>2614</v>
      </c>
      <c r="E12" s="71">
        <v>2175</v>
      </c>
      <c r="F12" s="71">
        <f t="shared" si="0"/>
        <v>439</v>
      </c>
      <c r="G12" s="72">
        <f t="shared" ref="G12:G22" si="1">C12+F12</f>
        <v>-569</v>
      </c>
      <c r="H12" s="3"/>
      <c r="I12" s="3"/>
      <c r="J12" s="3"/>
    </row>
    <row r="13" spans="1:11" x14ac:dyDescent="0.2">
      <c r="B13" s="5" t="s">
        <v>26</v>
      </c>
      <c r="C13" s="71">
        <v>351</v>
      </c>
      <c r="D13" s="71">
        <v>4677</v>
      </c>
      <c r="E13" s="71">
        <v>3639</v>
      </c>
      <c r="F13" s="71">
        <f t="shared" si="0"/>
        <v>1038</v>
      </c>
      <c r="G13" s="72">
        <f t="shared" si="1"/>
        <v>1389</v>
      </c>
      <c r="H13" s="3"/>
      <c r="I13" s="3"/>
      <c r="J13" s="3"/>
    </row>
    <row r="14" spans="1:11" x14ac:dyDescent="0.2">
      <c r="B14" s="5" t="s">
        <v>27</v>
      </c>
      <c r="C14" s="71">
        <v>992</v>
      </c>
      <c r="D14" s="71">
        <v>2545</v>
      </c>
      <c r="E14" s="71">
        <v>3220</v>
      </c>
      <c r="F14" s="71">
        <f t="shared" si="0"/>
        <v>-675</v>
      </c>
      <c r="G14" s="72">
        <f t="shared" si="1"/>
        <v>317</v>
      </c>
      <c r="H14" s="3"/>
      <c r="I14" s="3"/>
      <c r="J14" s="3"/>
    </row>
    <row r="15" spans="1:11" x14ac:dyDescent="0.2">
      <c r="B15" s="5" t="s">
        <v>28</v>
      </c>
      <c r="C15" s="71">
        <v>257</v>
      </c>
      <c r="D15" s="71">
        <v>1984</v>
      </c>
      <c r="E15" s="71">
        <v>5882</v>
      </c>
      <c r="F15" s="71">
        <f t="shared" si="0"/>
        <v>-3898</v>
      </c>
      <c r="G15" s="72">
        <f t="shared" si="1"/>
        <v>-3641</v>
      </c>
      <c r="H15" s="3"/>
      <c r="I15" s="3"/>
      <c r="J15" s="3"/>
    </row>
    <row r="16" spans="1:11" x14ac:dyDescent="0.2">
      <c r="B16" s="5" t="s">
        <v>29</v>
      </c>
      <c r="C16" s="71">
        <v>-3943</v>
      </c>
      <c r="D16" s="71">
        <v>1985</v>
      </c>
      <c r="E16" s="71">
        <v>5144</v>
      </c>
      <c r="F16" s="71">
        <f t="shared" si="0"/>
        <v>-3159</v>
      </c>
      <c r="G16" s="72">
        <f t="shared" si="1"/>
        <v>-7102</v>
      </c>
      <c r="H16" s="3"/>
      <c r="I16" s="3"/>
      <c r="J16" s="3"/>
    </row>
    <row r="17" spans="2:10" x14ac:dyDescent="0.2">
      <c r="B17" s="5" t="s">
        <v>30</v>
      </c>
      <c r="C17" s="71">
        <v>-2980</v>
      </c>
      <c r="D17" s="71">
        <v>2838</v>
      </c>
      <c r="E17" s="71">
        <v>4897</v>
      </c>
      <c r="F17" s="71">
        <f t="shared" si="0"/>
        <v>-2059</v>
      </c>
      <c r="G17" s="72">
        <f t="shared" si="1"/>
        <v>-5039</v>
      </c>
      <c r="H17" s="3"/>
      <c r="I17" s="3"/>
      <c r="J17" s="3"/>
    </row>
    <row r="18" spans="2:10" x14ac:dyDescent="0.2">
      <c r="B18" s="5" t="s">
        <v>31</v>
      </c>
      <c r="C18" s="71">
        <v>-1969</v>
      </c>
      <c r="D18" s="71">
        <v>1975</v>
      </c>
      <c r="E18" s="71">
        <v>4288</v>
      </c>
      <c r="F18" s="71">
        <f t="shared" si="0"/>
        <v>-2313</v>
      </c>
      <c r="G18" s="72">
        <f t="shared" si="1"/>
        <v>-4282</v>
      </c>
      <c r="H18" s="3"/>
      <c r="I18" s="3"/>
      <c r="J18" s="3"/>
    </row>
    <row r="19" spans="2:10" x14ac:dyDescent="0.2">
      <c r="B19" s="5" t="s">
        <v>32</v>
      </c>
      <c r="C19" s="71">
        <v>-2147</v>
      </c>
      <c r="D19" s="71">
        <v>5489</v>
      </c>
      <c r="E19" s="71">
        <v>4462</v>
      </c>
      <c r="F19" s="71">
        <f t="shared" ref="F19:F24" si="2">D19-E19</f>
        <v>1027</v>
      </c>
      <c r="G19" s="72">
        <f t="shared" si="1"/>
        <v>-1120</v>
      </c>
      <c r="H19" s="3"/>
      <c r="I19" s="3"/>
      <c r="J19" s="3"/>
    </row>
    <row r="20" spans="2:10" x14ac:dyDescent="0.2">
      <c r="B20" s="5" t="s">
        <v>33</v>
      </c>
      <c r="C20" s="71">
        <v>300</v>
      </c>
      <c r="D20" s="71">
        <v>1975</v>
      </c>
      <c r="E20" s="71">
        <v>2044</v>
      </c>
      <c r="F20" s="71">
        <f t="shared" si="2"/>
        <v>-69</v>
      </c>
      <c r="G20" s="72">
        <f t="shared" si="1"/>
        <v>231</v>
      </c>
      <c r="H20" s="3"/>
      <c r="I20" s="3"/>
      <c r="J20" s="3"/>
    </row>
    <row r="21" spans="2:10" x14ac:dyDescent="0.2">
      <c r="B21" s="5" t="s">
        <v>34</v>
      </c>
      <c r="C21" s="71">
        <v>-114</v>
      </c>
      <c r="D21" s="71">
        <v>2113</v>
      </c>
      <c r="E21" s="71">
        <v>2044</v>
      </c>
      <c r="F21" s="71">
        <f t="shared" si="2"/>
        <v>69</v>
      </c>
      <c r="G21" s="72">
        <f t="shared" si="1"/>
        <v>-45</v>
      </c>
      <c r="H21" s="3"/>
      <c r="I21" s="3"/>
      <c r="J21" s="3"/>
    </row>
    <row r="22" spans="2:10" x14ac:dyDescent="0.2">
      <c r="B22" s="5" t="s">
        <v>35</v>
      </c>
      <c r="C22" s="71">
        <v>-1714</v>
      </c>
      <c r="D22" s="71">
        <v>3915</v>
      </c>
      <c r="E22" s="71">
        <v>5485</v>
      </c>
      <c r="F22" s="71">
        <f t="shared" si="2"/>
        <v>-1570</v>
      </c>
      <c r="G22" s="72">
        <f t="shared" si="1"/>
        <v>-3284</v>
      </c>
      <c r="H22" s="3"/>
      <c r="I22" s="3"/>
      <c r="J22" s="3"/>
    </row>
    <row r="23" spans="2:10" x14ac:dyDescent="0.2">
      <c r="B23" s="5"/>
      <c r="C23" s="71"/>
      <c r="D23" s="71"/>
      <c r="E23" s="71"/>
      <c r="F23" s="71"/>
      <c r="G23" s="72"/>
      <c r="H23" s="3"/>
      <c r="I23" s="3"/>
      <c r="J23" s="3"/>
    </row>
    <row r="24" spans="2:10" x14ac:dyDescent="0.2">
      <c r="B24" s="18" t="s">
        <v>36</v>
      </c>
      <c r="C24" s="73"/>
      <c r="D24" s="73">
        <f>SUM(D11:D23)</f>
        <v>33550</v>
      </c>
      <c r="E24" s="73">
        <f>SUM(E11:E23)</f>
        <v>45640</v>
      </c>
      <c r="F24" s="71">
        <f t="shared" si="2"/>
        <v>-12090</v>
      </c>
      <c r="G24" s="72">
        <f>C11+F24</f>
        <v>0</v>
      </c>
      <c r="H24" s="4"/>
      <c r="I24" s="4"/>
      <c r="J24" s="4"/>
    </row>
    <row r="25" spans="2:10" ht="13.5" thickBot="1" x14ac:dyDescent="0.25">
      <c r="B25" s="16"/>
      <c r="C25" s="74"/>
      <c r="D25" s="74"/>
      <c r="E25" s="74"/>
      <c r="F25" s="74"/>
      <c r="G25" s="75"/>
      <c r="H25" s="3"/>
      <c r="I25" s="3"/>
      <c r="J25" s="3"/>
    </row>
  </sheetData>
  <mergeCells count="6">
    <mergeCell ref="D8:F8"/>
    <mergeCell ref="A1:I1"/>
    <mergeCell ref="A3:I3"/>
    <mergeCell ref="A6:I6"/>
    <mergeCell ref="A4:I4"/>
    <mergeCell ref="F7:G7"/>
  </mergeCells>
  <phoneticPr fontId="1" type="noConversion"/>
  <pageMargins left="0.75" right="0.75" top="1" bottom="1" header="0.5" footer="0.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10</vt:i4>
      </vt:variant>
    </vt:vector>
  </HeadingPairs>
  <TitlesOfParts>
    <vt:vector size="25" baseType="lpstr">
      <vt:lpstr>1. számú melléklet</vt:lpstr>
      <vt:lpstr>2.sz. melléklet</vt:lpstr>
      <vt:lpstr>3. számú melléklet</vt:lpstr>
      <vt:lpstr>4.sz. melléklet</vt:lpstr>
      <vt:lpstr>5. sz. melléklet</vt:lpstr>
      <vt:lpstr>6.sz. melléklet</vt:lpstr>
      <vt:lpstr>7. sz. melléklet</vt:lpstr>
      <vt:lpstr>8.sz. melléklet</vt:lpstr>
      <vt:lpstr>9. sz. melléklet</vt:lpstr>
      <vt:lpstr>10.sz. melléklet</vt:lpstr>
      <vt:lpstr>11.sz. melléklet</vt:lpstr>
      <vt:lpstr>12.sz.melléklet</vt:lpstr>
      <vt:lpstr>13.sz.melléklet</vt:lpstr>
      <vt:lpstr>14.sz.melléklet</vt:lpstr>
      <vt:lpstr>15.sz.melléklet</vt:lpstr>
      <vt:lpstr>'1. számú melléklet'!Nyomtatási_terület</vt:lpstr>
      <vt:lpstr>'10.sz. melléklet'!Nyomtatási_terület</vt:lpstr>
      <vt:lpstr>'2.sz. melléklet'!Nyomtatási_terület</vt:lpstr>
      <vt:lpstr>'3. számú melléklet'!Nyomtatási_terület</vt:lpstr>
      <vt:lpstr>'4.sz. melléklet'!Nyomtatási_terület</vt:lpstr>
      <vt:lpstr>'5. sz. melléklet'!Nyomtatási_terület</vt:lpstr>
      <vt:lpstr>'6.sz. melléklet'!Nyomtatási_terület</vt:lpstr>
      <vt:lpstr>'7. sz. melléklet'!Nyomtatási_terület</vt:lpstr>
      <vt:lpstr>'8.sz. melléklet'!Nyomtatási_terület</vt:lpstr>
      <vt:lpstr>'9. sz.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ITP</dc:creator>
  <cp:lastModifiedBy>user</cp:lastModifiedBy>
  <cp:lastPrinted>2019-05-23T07:23:31Z</cp:lastPrinted>
  <dcterms:created xsi:type="dcterms:W3CDTF">1980-01-04T02:23:52Z</dcterms:created>
  <dcterms:modified xsi:type="dcterms:W3CDTF">2019-05-23T09:56:56Z</dcterms:modified>
</cp:coreProperties>
</file>